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1188" yWindow="2472" windowWidth="15636" windowHeight="6252" tabRatio="837"/>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Advanced RWA" sheetId="129" r:id="rId6"/>
    <sheet name="Retail Bal. &amp; Loss Projections" sheetId="85" r:id="rId7"/>
    <sheet name="Retail Repurchase Worksheet" sheetId="131" r:id="rId8"/>
    <sheet name="Retail ASC 310-30 Worksheet" sheetId="105" r:id="rId9"/>
    <sheet name="Securities OTTI by Security" sheetId="100" r:id="rId10"/>
    <sheet name="Securities OTTI Methodology" sheetId="102" r:id="rId11"/>
    <sheet name="Securities OTTI by Portfolio" sheetId="101" r:id="rId12"/>
    <sheet name="Securities AFS OCI by Portfolio" sheetId="126" r:id="rId13"/>
    <sheet name="Securities Market Value Sources" sheetId="104" r:id="rId14"/>
    <sheet name="Trading Worksheet" sheetId="90" r:id="rId15"/>
    <sheet name="Counterparty Risk Worksheet" sheetId="96" r:id="rId16"/>
    <sheet name="OpRisk Scenario &amp; Projections" sheetId="107" r:id="rId17"/>
    <sheet name="PPNR Projections Worksheet" sheetId="77" r:id="rId18"/>
    <sheet name="PPNR NII Worksheet" sheetId="78" r:id="rId19"/>
    <sheet name="PPNR Metrics Worksheet" sheetId="79" r:id="rId20"/>
  </sheet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5">'Advanced RWA'!$A$1:$M$105</definedName>
    <definedName name="_xlnm.Print_Area" localSheetId="2">'Balance Sheet Worksheet'!$A$1:$L$195</definedName>
    <definedName name="_xlnm.Print_Area" localSheetId="3">'Capital - DFAST'!$A$1:$Q$275</definedName>
    <definedName name="_xlnm.Print_Area" localSheetId="15">'Counterparty Risk Worksheet'!$A$1:$C$15</definedName>
    <definedName name="_xlnm.Print_Area" localSheetId="1">'Income Statement Worksheet'!$A$1:$Q$165</definedName>
    <definedName name="_xlnm.Print_Area" localSheetId="16">'OpRisk Scenario &amp; Projections'!$A$1:$P$23</definedName>
    <definedName name="_xlnm.Print_Area" localSheetId="19">'PPNR Metrics Worksheet'!$A$1:$P$222</definedName>
    <definedName name="_xlnm.Print_Area" localSheetId="18">'PPNR NII Worksheet'!$A$1:$L$142</definedName>
    <definedName name="_xlnm.Print_Area" localSheetId="17">'PPNR Projections Worksheet'!$A$1:$R$184</definedName>
    <definedName name="_xlnm.Print_Area" localSheetId="8">'Retail ASC 310-30 Worksheet'!$A$1:$M$136</definedName>
    <definedName name="_xlnm.Print_Area" localSheetId="6">'Retail Bal. &amp; Loss Projections'!$A$1:$L$165</definedName>
    <definedName name="_xlnm.Print_Area" localSheetId="7">'Retail Repurchase Worksheet'!$A$1:$S$241</definedName>
    <definedName name="_xlnm.Print_Area" localSheetId="12">'Securities AFS OCI by Portfolio'!$A$1:$AF$28</definedName>
    <definedName name="_xlnm.Print_Area" localSheetId="13">'Securities Market Value Sources'!$A$1:$D$28</definedName>
    <definedName name="_xlnm.Print_Area" localSheetId="11">'Securities OTTI by Portfolio'!$A$1:$AE$28</definedName>
    <definedName name="_xlnm.Print_Area" localSheetId="9">'Securities OTTI by Security'!$A$1:$J$10</definedName>
    <definedName name="_xlnm.Print_Area" localSheetId="4">'Standardized RWA'!$A$1:$M$119</definedName>
    <definedName name="_xlnm.Print_Area" localSheetId="0">'Summary Submission Cover Sheet'!$A$1:$L$23</definedName>
    <definedName name="_xlnm.Print_Area" localSheetId="14">'Trading Worksheet'!$A$1:$J$37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'Summary Submission Cover Sheet'!#REF!</definedName>
    <definedName name="scenario_sup_severely_adverse">'Summary Submission Cover Sheet'!#REF!</definedName>
  </definedNames>
  <calcPr calcId="152511"/>
</workbook>
</file>

<file path=xl/calcChain.xml><?xml version="1.0" encoding="utf-8"?>
<calcChain xmlns="http://schemas.openxmlformats.org/spreadsheetml/2006/main">
  <c r="B57" i="132" l="1"/>
  <c r="B165" i="127"/>
  <c r="B117" i="127"/>
  <c r="B113" i="127"/>
  <c r="B110" i="127"/>
  <c r="B64" i="127"/>
  <c r="A94" i="132" l="1"/>
  <c r="B246" i="127" l="1"/>
  <c r="B40" i="132" l="1"/>
  <c r="B219" i="127" l="1"/>
  <c r="B150" i="127" l="1"/>
  <c r="B131" i="127"/>
  <c r="B154" i="127" l="1"/>
  <c r="B89" i="127"/>
  <c r="B88" i="127"/>
  <c r="A1" i="127" l="1"/>
  <c r="J201" i="131" l="1"/>
  <c r="I201" i="131" s="1"/>
  <c r="H201" i="131" s="1"/>
  <c r="G201" i="131" s="1"/>
  <c r="F201" i="131" s="1"/>
  <c r="E201" i="131" s="1"/>
  <c r="D201" i="131" s="1"/>
  <c r="C201" i="131" s="1"/>
  <c r="B201" i="131" s="1"/>
  <c r="J208" i="131"/>
  <c r="I208" i="131" s="1"/>
  <c r="H208" i="131" s="1"/>
  <c r="G208" i="131" s="1"/>
  <c r="F208" i="131" s="1"/>
  <c r="E208" i="131" s="1"/>
  <c r="D208" i="131" s="1"/>
  <c r="C208" i="131" s="1"/>
  <c r="B208" i="131" s="1"/>
  <c r="J215" i="131"/>
  <c r="I215" i="131" s="1"/>
  <c r="H215" i="131" s="1"/>
  <c r="G215" i="131" s="1"/>
  <c r="F215" i="131" s="1"/>
  <c r="E215" i="131" s="1"/>
  <c r="D215" i="131" s="1"/>
  <c r="C215" i="131" s="1"/>
  <c r="B215" i="131" s="1"/>
  <c r="J222" i="131"/>
  <c r="I222" i="131" s="1"/>
  <c r="H222" i="131" s="1"/>
  <c r="G222" i="131" s="1"/>
  <c r="F222" i="131" s="1"/>
  <c r="E222" i="131" s="1"/>
  <c r="D222" i="131" s="1"/>
  <c r="C222" i="131" s="1"/>
  <c r="B222" i="131" s="1"/>
  <c r="J229" i="131"/>
  <c r="I229" i="131" s="1"/>
  <c r="H229" i="131" s="1"/>
  <c r="G229" i="131" s="1"/>
  <c r="F229" i="131" s="1"/>
  <c r="E229" i="131" s="1"/>
  <c r="D229" i="131" s="1"/>
  <c r="C229" i="131" s="1"/>
  <c r="B229" i="131" s="1"/>
  <c r="J236" i="131"/>
  <c r="I236" i="131" s="1"/>
  <c r="H236" i="131" s="1"/>
  <c r="G236" i="131" s="1"/>
  <c r="F236" i="131" s="1"/>
  <c r="E236" i="131" s="1"/>
  <c r="D236" i="131" s="1"/>
  <c r="C236" i="131" s="1"/>
  <c r="B236" i="131" s="1"/>
  <c r="A1" i="132"/>
  <c r="B178" i="127" l="1"/>
  <c r="B156" i="127"/>
  <c r="B95" i="127"/>
  <c r="B97" i="127"/>
  <c r="B100" i="127"/>
  <c r="B116" i="127"/>
  <c r="B112" i="127"/>
  <c r="B109" i="127"/>
  <c r="B82" i="127"/>
  <c r="B51" i="127"/>
  <c r="B43" i="127"/>
  <c r="B112" i="132" l="1"/>
  <c r="B103" i="132"/>
  <c r="A103" i="132"/>
  <c r="A53" i="132"/>
  <c r="A54" i="132" s="1"/>
  <c r="A40" i="132"/>
  <c r="A10" i="132"/>
  <c r="A43" i="132" l="1"/>
  <c r="A44" i="132" s="1"/>
  <c r="A45" i="132" s="1"/>
  <c r="A46" i="132" s="1"/>
  <c r="A47" i="132" s="1"/>
  <c r="A48" i="132" s="1"/>
  <c r="A96" i="132" l="1"/>
  <c r="A98" i="132" s="1"/>
  <c r="B98" i="132" l="1"/>
  <c r="B143" i="127" l="1"/>
  <c r="B138" i="127"/>
  <c r="B25" i="127" l="1"/>
  <c r="B1" i="79" l="1"/>
  <c r="B1" i="78"/>
  <c r="B1" i="77"/>
  <c r="A1" i="107"/>
  <c r="A1" i="96"/>
  <c r="A1" i="90"/>
  <c r="B1" i="104"/>
  <c r="B1" i="126"/>
  <c r="B1" i="101"/>
  <c r="B1" i="102"/>
  <c r="A1" i="100"/>
  <c r="A1" i="105"/>
  <c r="A1" i="131"/>
  <c r="A1" i="85"/>
  <c r="A1" i="129"/>
  <c r="A1" i="53"/>
  <c r="B39" i="127" l="1"/>
  <c r="J21" i="131" l="1"/>
  <c r="I21" i="131" s="1"/>
  <c r="H21" i="131" s="1"/>
  <c r="G21" i="131" s="1"/>
  <c r="F21" i="131" s="1"/>
  <c r="E21" i="131" s="1"/>
  <c r="D21" i="131" s="1"/>
  <c r="C21" i="131" s="1"/>
  <c r="B21" i="131" s="1"/>
  <c r="J35" i="131"/>
  <c r="I35" i="131" s="1"/>
  <c r="H35" i="131" s="1"/>
  <c r="G35" i="131" s="1"/>
  <c r="F35" i="131" s="1"/>
  <c r="E35" i="131" s="1"/>
  <c r="D35" i="131" s="1"/>
  <c r="C35" i="131" s="1"/>
  <c r="B35" i="131" s="1"/>
  <c r="J51" i="131"/>
  <c r="I51" i="131" s="1"/>
  <c r="H51" i="131" s="1"/>
  <c r="G51" i="131" s="1"/>
  <c r="F51" i="131" s="1"/>
  <c r="E51" i="131" s="1"/>
  <c r="D51" i="131" s="1"/>
  <c r="C51" i="131" s="1"/>
  <c r="B51" i="131" s="1"/>
  <c r="J65" i="131"/>
  <c r="I65" i="131" s="1"/>
  <c r="H65" i="131" s="1"/>
  <c r="G65" i="131" s="1"/>
  <c r="F65" i="131" s="1"/>
  <c r="E65" i="131" s="1"/>
  <c r="D65" i="131" s="1"/>
  <c r="C65" i="131" s="1"/>
  <c r="B65" i="131" s="1"/>
  <c r="J82" i="131"/>
  <c r="I82" i="131" s="1"/>
  <c r="H82" i="131" s="1"/>
  <c r="G82" i="131" s="1"/>
  <c r="F82" i="131" s="1"/>
  <c r="E82" i="131" s="1"/>
  <c r="D82" i="131" s="1"/>
  <c r="C82" i="131" s="1"/>
  <c r="B82" i="131" s="1"/>
  <c r="S91" i="131"/>
  <c r="J96" i="131"/>
  <c r="I96" i="131" s="1"/>
  <c r="H96" i="131" s="1"/>
  <c r="G96" i="131" s="1"/>
  <c r="F96" i="131" s="1"/>
  <c r="E96" i="131" s="1"/>
  <c r="D96" i="131" s="1"/>
  <c r="C96" i="131" s="1"/>
  <c r="B96" i="131" s="1"/>
  <c r="J112" i="131"/>
  <c r="I112" i="131" s="1"/>
  <c r="H112" i="131" s="1"/>
  <c r="G112" i="131" s="1"/>
  <c r="F112" i="131" s="1"/>
  <c r="E112" i="131" s="1"/>
  <c r="D112" i="131" s="1"/>
  <c r="C112" i="131" s="1"/>
  <c r="B112" i="131" s="1"/>
  <c r="J126" i="131"/>
  <c r="I126" i="131" s="1"/>
  <c r="H126" i="131" s="1"/>
  <c r="G126" i="131" s="1"/>
  <c r="F126" i="131" s="1"/>
  <c r="E126" i="131" s="1"/>
  <c r="D126" i="131" s="1"/>
  <c r="C126" i="131" s="1"/>
  <c r="B126" i="131" s="1"/>
  <c r="J142" i="131"/>
  <c r="I142" i="131" s="1"/>
  <c r="H142" i="131" s="1"/>
  <c r="G142" i="131" s="1"/>
  <c r="F142" i="131" s="1"/>
  <c r="E142" i="131" s="1"/>
  <c r="D142" i="131" s="1"/>
  <c r="C142" i="131" s="1"/>
  <c r="B142" i="131" s="1"/>
  <c r="J156" i="131"/>
  <c r="I156" i="131" s="1"/>
  <c r="H156" i="131" s="1"/>
  <c r="G156" i="131" s="1"/>
  <c r="F156" i="131" s="1"/>
  <c r="E156" i="131" s="1"/>
  <c r="D156" i="131" s="1"/>
  <c r="C156" i="131" s="1"/>
  <c r="B156" i="131" s="1"/>
  <c r="J172" i="131"/>
  <c r="I172" i="131" s="1"/>
  <c r="H172" i="131" s="1"/>
  <c r="G172" i="131" s="1"/>
  <c r="F172" i="131" s="1"/>
  <c r="E172" i="131" s="1"/>
  <c r="D172" i="131" s="1"/>
  <c r="C172" i="131" s="1"/>
  <c r="B172" i="131" s="1"/>
  <c r="S70" i="131" l="1"/>
  <c r="S60" i="131"/>
  <c r="S151" i="131"/>
  <c r="S181" i="131"/>
  <c r="S131" i="131"/>
  <c r="S40" i="131"/>
  <c r="S101" i="131"/>
  <c r="S30" i="131"/>
  <c r="S10" i="131"/>
  <c r="S161" i="131"/>
  <c r="A7" i="129" l="1"/>
  <c r="A9" i="129" s="1"/>
  <c r="A10" i="129" s="1"/>
  <c r="A12" i="129" s="1"/>
  <c r="A13" i="129" s="1"/>
  <c r="A15" i="129" s="1"/>
  <c r="A16" i="129" s="1"/>
  <c r="A18" i="129" s="1"/>
  <c r="A19" i="129" s="1"/>
  <c r="A21" i="129" s="1"/>
  <c r="A22" i="129" s="1"/>
  <c r="A23" i="129" s="1"/>
  <c r="A24" i="129" s="1"/>
  <c r="A25" i="129" s="1"/>
  <c r="A26" i="129" s="1"/>
  <c r="A27" i="129" s="1"/>
  <c r="A28" i="129" s="1"/>
  <c r="A29" i="129" s="1"/>
  <c r="A30" i="129" s="1"/>
  <c r="A32" i="129" s="1"/>
  <c r="A33" i="129" s="1"/>
  <c r="A35" i="129" s="1"/>
  <c r="A36" i="129" s="1"/>
  <c r="A38" i="129" s="1"/>
  <c r="A39" i="129" s="1"/>
  <c r="A41" i="129" s="1"/>
  <c r="A42" i="129" s="1"/>
  <c r="A44" i="129" s="1"/>
  <c r="A45" i="129" s="1"/>
  <c r="A47" i="129" s="1"/>
  <c r="A48" i="129" s="1"/>
  <c r="A49" i="129" s="1"/>
  <c r="A51" i="129" s="1"/>
  <c r="A52" i="129" s="1"/>
  <c r="A54" i="129" s="1"/>
  <c r="A55" i="129" s="1"/>
  <c r="A57" i="129" s="1"/>
  <c r="A58" i="129" s="1"/>
  <c r="A59" i="129" s="1"/>
  <c r="A61" i="129" s="1"/>
  <c r="A62" i="129" s="1"/>
  <c r="A64" i="129" s="1"/>
  <c r="A65" i="129" s="1"/>
  <c r="A67" i="129" s="1"/>
  <c r="A68" i="129" s="1"/>
  <c r="A69" i="129" s="1"/>
  <c r="A71" i="129" s="1"/>
  <c r="A72" i="129" s="1"/>
  <c r="A73" i="129" s="1"/>
  <c r="A74" i="129" s="1"/>
  <c r="A75" i="129" s="1"/>
  <c r="A76" i="129" s="1"/>
  <c r="A77" i="129" s="1"/>
  <c r="A78" i="129" s="1"/>
  <c r="A80" i="129" s="1"/>
  <c r="A81" i="129" s="1"/>
  <c r="A86" i="129" s="1"/>
  <c r="A87" i="129" s="1"/>
  <c r="A88" i="129" s="1"/>
  <c r="A89" i="129" s="1"/>
  <c r="A90" i="129" s="1"/>
  <c r="A91" i="129" s="1"/>
  <c r="A92" i="129" s="1"/>
  <c r="A93" i="129" s="1"/>
  <c r="A94" i="129" s="1"/>
  <c r="A95" i="129" s="1"/>
  <c r="A96" i="129" s="1"/>
  <c r="A97" i="129" s="1"/>
  <c r="A98" i="129" s="1"/>
  <c r="A99" i="129" s="1"/>
  <c r="A103" i="129" s="1"/>
  <c r="A105" i="129" s="1"/>
  <c r="B52" i="127"/>
  <c r="B54" i="127"/>
  <c r="B83" i="127"/>
  <c r="B84" i="127"/>
  <c r="B85" i="127"/>
  <c r="B87" i="127"/>
  <c r="B129" i="127"/>
  <c r="B130" i="127"/>
  <c r="B136" i="127"/>
  <c r="B137" i="127"/>
  <c r="B142" i="127"/>
  <c r="B146" i="127"/>
  <c r="B148" i="127"/>
  <c r="B149" i="127"/>
  <c r="B160" i="127"/>
  <c r="B161" i="127"/>
  <c r="B162" i="127"/>
  <c r="B163" i="127"/>
  <c r="B164" i="127"/>
  <c r="B169" i="127"/>
  <c r="A183" i="127"/>
  <c r="A184" i="127" s="1"/>
  <c r="A185" i="127" s="1"/>
  <c r="A187" i="127" s="1"/>
  <c r="A188" i="127" s="1"/>
  <c r="A190" i="127" s="1"/>
  <c r="A191" i="127" s="1"/>
  <c r="A192" i="127" s="1"/>
  <c r="A193" i="127" s="1"/>
  <c r="A194" i="127" s="1"/>
  <c r="A202" i="127" l="1"/>
  <c r="A205" i="127" s="1"/>
  <c r="A207" i="127" l="1"/>
  <c r="A208" i="127" s="1"/>
  <c r="A211" i="127" s="1"/>
  <c r="A17" i="79"/>
  <c r="A212" i="127" l="1"/>
  <c r="A213" i="127" s="1"/>
  <c r="A214" i="127" l="1"/>
  <c r="B214" i="127" s="1"/>
  <c r="A215" i="127" l="1"/>
  <c r="A216" i="127" l="1"/>
  <c r="B262" i="127"/>
  <c r="A217" i="127"/>
  <c r="A218" i="127" l="1"/>
  <c r="B220" i="127" l="1"/>
  <c r="B221" i="127"/>
  <c r="A219" i="127"/>
  <c r="A220" i="127" l="1"/>
  <c r="A221" i="127" s="1"/>
  <c r="A240" i="127" l="1"/>
  <c r="A256" i="127" l="1"/>
  <c r="A8" i="52" l="1"/>
  <c r="A9" i="52"/>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105" i="77" l="1"/>
  <c r="A106" i="77" s="1"/>
  <c r="A107" i="77" s="1"/>
  <c r="A108" i="77" s="1"/>
  <c r="A109" i="77" s="1"/>
  <c r="A110" i="77" s="1"/>
  <c r="A113" i="77" s="1"/>
  <c r="A114" i="77" s="1"/>
  <c r="A115" i="77" s="1"/>
  <c r="B5" i="77"/>
  <c r="B5" i="78"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A7" i="85" l="1"/>
  <c r="A8" i="85" l="1"/>
  <c r="A9" i="85" s="1"/>
  <c r="A10" i="85" s="1"/>
  <c r="A11" i="85" l="1"/>
  <c r="A12" i="85" s="1"/>
  <c r="A13" i="85" s="1"/>
  <c r="A15" i="85" l="1"/>
  <c r="A16" i="85" s="1"/>
  <c r="A17" i="85" s="1"/>
  <c r="A18" i="85" s="1"/>
  <c r="A19" i="85" s="1"/>
  <c r="A20" i="85" s="1"/>
  <c r="A21" i="85" s="1"/>
  <c r="A22" i="85" s="1"/>
  <c r="A24" i="85" s="1"/>
  <c r="A25" i="85" s="1"/>
  <c r="A26" i="85" s="1"/>
  <c r="A27" i="85" s="1"/>
  <c r="A28" i="85" s="1"/>
  <c r="A29" i="85" s="1"/>
  <c r="A30" i="85" s="1"/>
  <c r="A31" i="85" s="1"/>
  <c r="A33" i="85" l="1"/>
  <c r="A34" i="85" l="1"/>
  <c r="A35" i="85" s="1"/>
  <c r="A36" i="85" s="1"/>
  <c r="A37" i="85" s="1"/>
  <c r="A38" i="85" s="1"/>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S68" i="52"/>
  <c r="A7" i="90"/>
  <c r="A8" i="90" s="1"/>
  <c r="A9" i="90" s="1"/>
  <c r="A10" i="90" s="1"/>
  <c r="A11" i="90" s="1"/>
  <c r="A12" i="90" s="1"/>
  <c r="A13" i="90" s="1"/>
  <c r="A14" i="90" s="1"/>
  <c r="A2" i="52"/>
  <c r="A9" i="53"/>
  <c r="A10" i="53" s="1"/>
  <c r="A11" i="53" s="1"/>
  <c r="A2" i="53"/>
  <c r="A13" i="53" l="1"/>
  <c r="A14" i="53" s="1"/>
  <c r="A17" i="53" s="1"/>
  <c r="A18" i="53"/>
  <c r="A19" i="53" s="1"/>
  <c r="A70" i="85"/>
  <c r="A71" i="85" s="1"/>
  <c r="A72" i="85" s="1"/>
  <c r="A74" i="85" s="1"/>
  <c r="D190" i="53"/>
  <c r="K184" i="77"/>
  <c r="H184" i="77"/>
  <c r="G184" i="77"/>
  <c r="M184" i="77"/>
  <c r="J184" i="77"/>
  <c r="F184" i="77"/>
  <c r="L184" i="77"/>
  <c r="I184" i="77"/>
  <c r="N184" i="77"/>
  <c r="A75" i="85" l="1"/>
  <c r="A76" i="85" s="1"/>
  <c r="A77" i="85" s="1"/>
  <c r="A78" i="85" s="1"/>
  <c r="A79" i="85" s="1"/>
  <c r="A80" i="85" s="1"/>
  <c r="A81" i="85" s="1"/>
  <c r="A83" i="85" s="1"/>
  <c r="A20" i="53"/>
  <c r="A21" i="53" s="1"/>
  <c r="E190" i="53" l="1"/>
  <c r="A84" i="85"/>
  <c r="A85" i="85" s="1"/>
  <c r="A86" i="85" s="1"/>
  <c r="A87" i="85" s="1"/>
  <c r="A88" i="85" s="1"/>
  <c r="A89" i="85" s="1"/>
  <c r="A90" i="85" s="1"/>
  <c r="A92" i="85" s="1"/>
  <c r="A93" i="85" s="1"/>
  <c r="A22" i="53"/>
  <c r="O222" i="79"/>
  <c r="I222" i="79"/>
  <c r="G222" i="79"/>
  <c r="J222" i="79"/>
  <c r="K222" i="79"/>
  <c r="N222" i="79"/>
  <c r="M222" i="79"/>
  <c r="L222" i="79"/>
  <c r="F190" i="53" l="1"/>
  <c r="A23" i="53"/>
  <c r="A24" i="53" s="1"/>
  <c r="H222" i="79"/>
  <c r="G190" i="53" l="1"/>
  <c r="A25" i="53"/>
  <c r="H190" i="53" l="1"/>
  <c r="A26" i="53"/>
  <c r="A27" i="53" s="1"/>
  <c r="A28" i="53" s="1"/>
  <c r="I190" i="53" l="1"/>
  <c r="A29" i="53"/>
  <c r="A30" i="53" s="1"/>
  <c r="J190" i="53" l="1"/>
  <c r="A31" i="53"/>
  <c r="L190" i="53" l="1"/>
  <c r="K190" i="53"/>
  <c r="A32" i="53"/>
  <c r="A33" i="53" l="1"/>
  <c r="A34" i="53" l="1"/>
  <c r="A35" i="53" s="1"/>
  <c r="A36" i="53" s="1"/>
  <c r="A37" i="53" s="1"/>
  <c r="A38" i="53" s="1"/>
  <c r="A39" i="53" s="1"/>
  <c r="A40" i="53" s="1"/>
  <c r="A41" i="53" s="1"/>
  <c r="A42" i="53" l="1"/>
  <c r="A43" i="53" l="1"/>
  <c r="A44" i="53" s="1"/>
  <c r="A45" i="53" s="1"/>
  <c r="A46" i="53" s="1"/>
  <c r="A47" i="53" s="1"/>
  <c r="A48" i="53" s="1"/>
  <c r="A49" i="53" l="1"/>
  <c r="A50" i="53" s="1"/>
  <c r="A51" i="53" l="1"/>
  <c r="A52" i="53" s="1"/>
  <c r="A53" i="53" s="1"/>
  <c r="A54" i="53" s="1"/>
  <c r="A55" i="53" l="1"/>
  <c r="A56" i="53" l="1"/>
  <c r="A57" i="53" s="1"/>
  <c r="A58" i="53" s="1"/>
  <c r="A59" i="53" s="1"/>
  <c r="A60" i="53" s="1"/>
  <c r="A61" i="53" l="1"/>
  <c r="A62" i="53" s="1"/>
  <c r="A65" i="53" l="1"/>
  <c r="A66" i="53" l="1"/>
  <c r="A67" i="53" s="1"/>
  <c r="A68" i="53" l="1"/>
  <c r="A69" i="53" s="1"/>
  <c r="A70" i="53" l="1"/>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A91" i="53" l="1"/>
  <c r="A92" i="53" s="1"/>
  <c r="A93" i="53" l="1"/>
  <c r="A94" i="53" l="1"/>
  <c r="A95" i="53" s="1"/>
  <c r="A96" i="53" l="1"/>
  <c r="A97" i="53" s="1"/>
  <c r="A98" i="53" s="1"/>
  <c r="A99" i="53" s="1"/>
  <c r="A100" i="53" s="1"/>
  <c r="A101" i="53" s="1"/>
  <c r="A102" i="53" s="1"/>
  <c r="A103" i="53" s="1"/>
  <c r="A104" i="53" s="1"/>
  <c r="A105" i="53" s="1"/>
  <c r="A106" i="53" s="1"/>
  <c r="A107" i="53" l="1"/>
  <c r="A110" i="53" s="1"/>
  <c r="A111" i="53" s="1"/>
  <c r="A112" i="53" s="1"/>
  <c r="A113" i="53" s="1"/>
  <c r="A114" i="53" s="1"/>
  <c r="A115" i="53" l="1"/>
  <c r="A116" i="53" s="1"/>
  <c r="A117" i="53" l="1"/>
  <c r="A118" i="53" s="1"/>
  <c r="A119" i="53" s="1"/>
  <c r="A120" i="53" s="1"/>
  <c r="A121" i="53" s="1"/>
  <c r="A122" i="53" s="1"/>
  <c r="A123" i="53" l="1"/>
  <c r="A125" i="53" s="1"/>
  <c r="A126" i="53" l="1"/>
  <c r="A127" i="53" s="1"/>
  <c r="A130" i="53" l="1"/>
  <c r="A133" i="53" l="1"/>
  <c r="A134" i="53" s="1"/>
  <c r="A135" i="53" s="1"/>
  <c r="A136" i="53" s="1"/>
  <c r="A137" i="53" s="1"/>
  <c r="A140" i="53" l="1"/>
  <c r="A141" i="53" s="1"/>
  <c r="A142" i="53" s="1"/>
  <c r="A143" i="53" l="1"/>
  <c r="A144" i="53" s="1"/>
  <c r="A145" i="53" s="1"/>
  <c r="A146" i="53" l="1"/>
  <c r="A147" i="53" s="1"/>
  <c r="A148"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A152" i="53" l="1"/>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60" i="53" s="1"/>
  <c r="A154" i="85"/>
  <c r="A155" i="85" s="1"/>
  <c r="A156" i="85" s="1"/>
  <c r="A157" i="85" s="1"/>
  <c r="A158" i="85" s="1"/>
  <c r="A161" i="53" l="1"/>
  <c r="A162" i="53" s="1"/>
  <c r="A163" i="53" s="1"/>
  <c r="A164" i="53" s="1"/>
  <c r="A165" i="53" s="1"/>
  <c r="A166" i="53" s="1"/>
  <c r="A167" i="53" s="1"/>
  <c r="A168" i="53" s="1"/>
  <c r="A160" i="85"/>
  <c r="A161" i="85" s="1"/>
  <c r="A162" i="85" s="1"/>
  <c r="A163" i="85" s="1"/>
  <c r="A164" i="85" s="1"/>
  <c r="A165" i="85" s="1"/>
  <c r="A172" i="53" l="1"/>
  <c r="A173" i="53" l="1"/>
  <c r="A174" i="53" s="1"/>
  <c r="A175" i="53" s="1"/>
  <c r="A176" i="53" s="1"/>
  <c r="A177" i="53" s="1"/>
  <c r="A178" i="53" s="1"/>
  <c r="A180" i="53" l="1"/>
  <c r="A181" i="53" s="1"/>
  <c r="A185" i="53" s="1"/>
  <c r="A75" i="52" l="1"/>
  <c r="A76" i="52"/>
  <c r="A77" i="52" s="1"/>
  <c r="A78" i="52" s="1"/>
  <c r="A80" i="52" l="1"/>
  <c r="A83" i="52" s="1"/>
  <c r="A84" i="52" l="1"/>
  <c r="A85" i="52" s="1"/>
  <c r="A86" i="52" l="1"/>
  <c r="A87" i="52" s="1"/>
  <c r="A88" i="52" s="1"/>
  <c r="A89" i="52" s="1"/>
  <c r="A90" i="52" s="1"/>
  <c r="A91" i="52" s="1"/>
  <c r="A92" i="52" s="1"/>
  <c r="A93" i="52" s="1"/>
  <c r="A94" i="52" s="1"/>
  <c r="A95" i="52" s="1"/>
  <c r="A96" i="52" l="1"/>
  <c r="A97" i="52" s="1"/>
  <c r="A98" i="52" s="1"/>
  <c r="A99" i="52" s="1"/>
  <c r="A100" i="52" l="1"/>
  <c r="A101" i="52" s="1"/>
  <c r="A102" i="52" s="1"/>
  <c r="A103" i="52" s="1"/>
  <c r="A104" i="52" s="1"/>
  <c r="A105" i="52" s="1"/>
  <c r="A106" i="52" s="1"/>
  <c r="A107" i="52" l="1"/>
  <c r="A108" i="52" s="1"/>
  <c r="A109" i="52" l="1"/>
  <c r="A110" i="52" l="1"/>
  <c r="A111" i="52" s="1"/>
  <c r="A112" i="52" s="1"/>
  <c r="A113" i="52" l="1"/>
  <c r="A114" i="52" s="1"/>
  <c r="A115" i="52" s="1"/>
  <c r="A116" i="52" s="1"/>
  <c r="A117" i="52" s="1"/>
  <c r="A118" i="52" s="1"/>
  <c r="A119" i="52" l="1"/>
  <c r="A120" i="52" s="1"/>
  <c r="A121" i="52" s="1"/>
  <c r="A122" i="52" s="1"/>
  <c r="A123" i="52" s="1"/>
  <c r="A124" i="52" s="1"/>
  <c r="A125" i="52" s="1"/>
  <c r="A126" i="52" s="1"/>
  <c r="A127" i="52" s="1"/>
  <c r="A128" i="52" s="1"/>
  <c r="A129" i="52" s="1"/>
  <c r="A130" i="52" s="1"/>
  <c r="A131" i="52" s="1"/>
  <c r="A134" i="52" s="1"/>
  <c r="A135" i="52" l="1"/>
  <c r="A136" i="52" s="1"/>
  <c r="A137" i="52" s="1"/>
  <c r="A140" i="52" l="1"/>
  <c r="A141" i="52" l="1"/>
  <c r="A142" i="52" s="1"/>
  <c r="A143" i="52" s="1"/>
  <c r="A144" i="52" s="1"/>
  <c r="A145" i="52" s="1"/>
  <c r="A146" i="52" s="1"/>
  <c r="A147" i="52" s="1"/>
  <c r="A149" i="52" l="1"/>
  <c r="A150" i="52" l="1"/>
  <c r="A152" i="52" l="1"/>
  <c r="A153" i="52" s="1"/>
  <c r="A155" i="52" l="1"/>
  <c r="A156" i="52" s="1"/>
  <c r="A158" i="52" l="1"/>
  <c r="A161" i="52" s="1"/>
  <c r="A162" i="52" l="1"/>
  <c r="A163" i="52" s="1"/>
  <c r="A164" i="52" s="1"/>
</calcChain>
</file>

<file path=xl/sharedStrings.xml><?xml version="1.0" encoding="utf-8"?>
<sst xmlns="http://schemas.openxmlformats.org/spreadsheetml/2006/main" count="2718" uniqueCount="1285">
  <si>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</si>
  <si>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</si>
  <si>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</si>
  <si>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</si>
  <si>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</si>
  <si>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</si>
  <si>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</si>
  <si>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</si>
  <si>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</si>
  <si>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</si>
  <si>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</si>
  <si>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</si>
  <si>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</si>
  <si>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</si>
  <si>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</si>
  <si>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</si>
  <si>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</si>
  <si>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</si>
  <si>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</si>
  <si>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</si>
  <si>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</si>
  <si>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</si>
  <si>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</si>
  <si>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</si>
  <si>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</si>
  <si>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</si>
  <si>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</si>
  <si>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</si>
  <si>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</si>
  <si>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</si>
  <si>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</si>
  <si>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</si>
  <si>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</si>
  <si>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</si>
  <si>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</si>
  <si>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</si>
  <si>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</si>
  <si>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</si>
  <si>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</si>
  <si>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</si>
  <si>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</si>
  <si>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</si>
  <si>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</si>
  <si>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(e) Amount of deferred tax assets that is dependent upon future taxable income</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</si>
  <si>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</si>
  <si>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</si>
  <si>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</si>
  <si>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</si>
  <si>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</si>
  <si>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</si>
  <si>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</si>
  <si>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</si>
  <si>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</si>
  <si>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</si>
  <si>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</si>
  <si>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</si>
  <si>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</si>
  <si>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</si>
  <si>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</si>
  <si>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</si>
  <si>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</si>
  <si>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</si>
  <si>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</si>
  <si>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</si>
  <si>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</si>
  <si>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</si>
  <si>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</si>
  <si>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</si>
  <si>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</si>
  <si>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</si>
  <si>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</si>
  <si>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</si>
  <si>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</si>
  <si>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</si>
  <si>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</si>
  <si>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</si>
  <si>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</si>
  <si>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</si>
  <si>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</si>
  <si>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</si>
  <si>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</si>
  <si>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</si>
  <si>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Income (loss) before taxes and extraordinary items</t>
  </si>
  <si>
    <t>Applicable income taxes (foreign and domestic)</t>
  </si>
  <si>
    <t>Extraordinary items and other adjustments, net of income taxes</t>
  </si>
  <si>
    <t>Net income (loss) attributable to minority interests</t>
  </si>
  <si>
    <t>Effective Tax Rate (%)</t>
  </si>
  <si>
    <t>9-Quarter</t>
  </si>
  <si>
    <t>Sums in $Millions</t>
  </si>
  <si>
    <t>CONDENSED INCOME STATEMENT</t>
  </si>
  <si>
    <t>Item</t>
  </si>
  <si>
    <t>Income (loss) before extraordinary items and other adjustments</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</si>
  <si>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</si>
  <si>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</si>
  <si>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</si>
  <si>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</si>
  <si>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</si>
  <si>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</si>
  <si>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</si>
  <si>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</si>
  <si>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</si>
  <si>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</si>
  <si>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</si>
  <si>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</si>
  <si>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</si>
  <si>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</si>
  <si>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Qualifying Class A noncontrolling (minority) interests in consolidated subsidiaries</t>
  </si>
  <si>
    <t>Qualifying restricted core capital elements (other than cumulative perpetual preferred stock)</t>
  </si>
  <si>
    <t>Qualifying mandatory convertible preferred securities of internationally active bank holding companies</t>
  </si>
  <si>
    <t>Other additions to (deductions from) Tier 1 capital**</t>
  </si>
  <si>
    <t>Preferred stock (including related surplus) eligible for inclusion in Tier 1 capital:</t>
  </si>
  <si>
    <t>Noncumulative perpetual preferred stock</t>
  </si>
  <si>
    <t>Other noncumulative preferred stock eligible for inclusion in Tier 1 capital (e.g., REIT preferred securities)</t>
  </si>
  <si>
    <t>Other cumulative preferred stock eligible for inclusion in Tier 1 capital (excluding TruPS)</t>
  </si>
  <si>
    <t>Restricted core capital elements included in Tier 1 capital:</t>
  </si>
  <si>
    <t>Qualifying cumulative perpetual preferred stock</t>
  </si>
  <si>
    <t>Qualifying TruPS</t>
  </si>
  <si>
    <t>Goodwill net of any associated deferred tax liability</t>
  </si>
  <si>
    <t>Net deferred tax assets</t>
  </si>
  <si>
    <t>Net deferred tax liabilities</t>
  </si>
  <si>
    <t>Issuances associated with the U.S. Department of Treasury Capital Purchase Program:</t>
  </si>
  <si>
    <t>Senior perpetual preferred stock or similar items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</si>
  <si>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</si>
  <si>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</si>
  <si>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</si>
  <si>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</si>
  <si>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</si>
  <si>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</si>
  <si>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</si>
  <si>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</si>
  <si>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Net unrealized gains (losses) on available-for-sale securities (if a gain, report as a positive value; if a loss, report as a negative value)</t>
  </si>
  <si>
    <t>Net unrealized loss on available-for-sale equity securities (report loss as a positive value)</t>
  </si>
  <si>
    <t>Nonqualifying perpetual preferred stock</t>
  </si>
  <si>
    <t>Disallowed goodwill and other disallowed intangible assets</t>
  </si>
  <si>
    <t>Disallowed servicing assets and purchased credit card relationships</t>
  </si>
  <si>
    <t>Disallowed deferred tax assets</t>
  </si>
  <si>
    <t>(a) Enter the tier 1 subtotal</t>
  </si>
  <si>
    <t>(b) Enter 10% of the tier 1 subtotal</t>
  </si>
  <si>
    <t>(g) Enter minimum of (f) and (b)</t>
  </si>
  <si>
    <t>Disallowed DTA</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</si>
  <si>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</si>
  <si>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</si>
  <si>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</si>
  <si>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</si>
  <si>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</si>
  <si>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</si>
  <si>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</si>
  <si>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</si>
  <si>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</si>
  <si>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</si>
  <si>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</si>
  <si>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</si>
  <si>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</si>
  <si>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</si>
  <si>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</si>
  <si>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</si>
  <si>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Type of Data</t>
  </si>
  <si>
    <t>Brief Description</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</si>
  <si>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</si>
  <si>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</si>
  <si>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</si>
  <si>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</si>
  <si>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</si>
  <si>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</si>
  <si>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</si>
  <si>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</si>
  <si>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</si>
  <si>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</si>
  <si>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</si>
  <si>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</si>
  <si>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</si>
  <si>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</si>
  <si>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</si>
  <si>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</si>
  <si>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</si>
  <si>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</si>
  <si>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</si>
  <si>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</si>
  <si>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</si>
  <si>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</si>
  <si>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</si>
  <si>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</si>
  <si>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</si>
  <si>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</si>
  <si>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</si>
  <si>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</si>
  <si>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</si>
  <si>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</si>
  <si>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</si>
  <si>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</si>
  <si>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</si>
  <si>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</si>
  <si>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</si>
  <si>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</si>
  <si>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</si>
  <si>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</si>
  <si>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</si>
  <si>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Mortgages and Home Equity</t>
  </si>
  <si>
    <t>Wealth Management / Private Banking</t>
  </si>
  <si>
    <r>
      <t>Footnotes to the</t>
    </r>
    <r>
      <rPr>
        <b/>
        <i/>
        <sz val="11"/>
        <rFont val="Calibri"/>
        <family val="2"/>
      </rPr>
      <t xml:space="preserve"> PPNR Metrics Worksheet</t>
    </r>
  </si>
  <si>
    <t>$Millions</t>
  </si>
  <si>
    <t>Unallocated</t>
  </si>
  <si>
    <t>Total</t>
  </si>
  <si>
    <t>Original UPB</t>
  </si>
  <si>
    <t xml:space="preserve">Current </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</si>
  <si>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</si>
  <si>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</si>
  <si>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</si>
  <si>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</si>
  <si>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</si>
  <si>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</si>
  <si>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Treasury stock (including offsetting debit to the liability for ESOP debt):</t>
  </si>
  <si>
    <t>In the form of perpetual preferred stock</t>
  </si>
  <si>
    <t>In the form of common stock</t>
  </si>
  <si>
    <t>Warrants to purchase common stock or similar items</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</si>
  <si>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</si>
  <si>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</si>
  <si>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</si>
  <si>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</si>
  <si>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</si>
  <si>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</si>
  <si>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</si>
  <si>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</si>
  <si>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</si>
  <si>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</si>
  <si>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</si>
  <si>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</si>
  <si>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</si>
  <si>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</si>
  <si>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</si>
  <si>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</si>
  <si>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</si>
  <si>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</si>
  <si>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</si>
  <si>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</si>
  <si>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</si>
  <si>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</si>
  <si>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</si>
  <si>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</si>
  <si>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</si>
  <si>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</si>
  <si>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</si>
  <si>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</si>
  <si>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</si>
  <si>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</si>
  <si>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</si>
  <si>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</si>
  <si>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</si>
  <si>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</si>
  <si>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</si>
  <si>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</si>
  <si>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</si>
  <si>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</si>
  <si>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</si>
  <si>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</si>
  <si>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</si>
  <si>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</si>
  <si>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</si>
  <si>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</si>
  <si>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</si>
  <si>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</si>
  <si>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</si>
  <si>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</si>
  <si>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</si>
  <si>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</si>
  <si>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</si>
  <si>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</si>
  <si>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</si>
  <si>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</si>
  <si>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</si>
  <si>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</si>
  <si>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</si>
  <si>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</si>
  <si>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Scenarios for which row should be reported</t>
  </si>
  <si>
    <t>Vintage</t>
  </si>
  <si>
    <t>Delinquency Validity Check</t>
  </si>
  <si>
    <t>Past due 30 to 89 days</t>
  </si>
  <si>
    <t>Past due 90 to 179 days</t>
  </si>
  <si>
    <t>Past due 180+ days</t>
  </si>
  <si>
    <t>All Scenarios</t>
  </si>
  <si>
    <t>Table A.3 Loss Projections for LOANS SOLD TO FANNIE MAE</t>
  </si>
  <si>
    <t>Projection Validity Check</t>
  </si>
  <si>
    <t>Table B.3 Loss Projections for LOANS SOLD TO FREDDIE MAC</t>
  </si>
  <si>
    <t>Loss to-date due to Denied Insurance</t>
  </si>
  <si>
    <t>Table C.3 Loss Projections for LOANS INSURED BY THE US GOVERNMENT (e.g. FHA, VA)</t>
  </si>
  <si>
    <t>Table D.3 Loss Projections for LOANS SECURITIZED WITH MONOLINE INSURANCE</t>
  </si>
  <si>
    <t>Table E.3 Loss Projections for LOANS SECURITIZED WITHOUT MONOLINE INSURANCE</t>
  </si>
  <si>
    <t>Table F.3 Loss Projections for WHOLE LOANS SOLD</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</si>
  <si>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</si>
  <si>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</si>
  <si>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</si>
  <si>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</si>
  <si>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</si>
  <si>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</si>
  <si>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</si>
  <si>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</si>
  <si>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</si>
  <si>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</si>
  <si>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</si>
  <si>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</si>
  <si>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</si>
  <si>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</si>
  <si>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</si>
  <si>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</si>
  <si>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</si>
  <si>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</si>
  <si>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</si>
  <si>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</si>
  <si>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</si>
  <si>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</si>
  <si>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</si>
  <si>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</si>
  <si>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</si>
  <si>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</si>
  <si>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</si>
  <si>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</si>
  <si>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</si>
  <si>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</si>
  <si>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</si>
  <si>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</si>
  <si>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</si>
  <si>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</si>
  <si>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</si>
  <si>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Table G.3 TOTAL Loss Projections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</si>
  <si>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</si>
  <si>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</si>
  <si>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</si>
  <si>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</si>
  <si>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</si>
  <si>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</si>
  <si>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</si>
  <si>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</si>
  <si>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</si>
  <si>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</si>
  <si>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</si>
  <si>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</si>
  <si>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</si>
  <si>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</si>
  <si>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</si>
  <si>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</si>
  <si>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</si>
  <si>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</si>
  <si>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</si>
  <si>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</si>
  <si>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</si>
  <si>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</si>
  <si>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</si>
  <si>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</si>
  <si>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</si>
  <si>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</si>
  <si>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Input as Positive</t>
  </si>
  <si>
    <t>Input as Percentage</t>
  </si>
  <si>
    <t>Effective Yield (%)</t>
  </si>
  <si>
    <t>Input as Negative</t>
  </si>
  <si>
    <t>Accretable Yield Accreted to Income</t>
  </si>
  <si>
    <t>Accretable Yield Remaining</t>
  </si>
  <si>
    <t>Net Carry Value</t>
  </si>
  <si>
    <t>Allowance</t>
  </si>
  <si>
    <t>Carry Value</t>
  </si>
  <si>
    <t>Data Clarifications: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</si>
  <si>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</si>
  <si>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</si>
  <si>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</si>
  <si>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</si>
  <si>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</si>
  <si>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</si>
  <si>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</si>
  <si>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</si>
  <si>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</si>
  <si>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</si>
  <si>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</si>
  <si>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</si>
  <si>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</si>
  <si>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Total Proprietary Trading Revenue</t>
  </si>
  <si>
    <t>Average Asset Balance</t>
  </si>
  <si>
    <t>AUM - Other</t>
  </si>
  <si>
    <t>Corporate Trust Deals Administered</t>
  </si>
  <si>
    <t>Closed-End Junior Residential Liens (in Domestic Offices)</t>
  </si>
  <si>
    <t>Business Card (Domestic)</t>
  </si>
  <si>
    <t>Total Other Losses</t>
  </si>
  <si>
    <t>Actual MM/DD/YYYY
Amortized Cost</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</si>
  <si>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</si>
  <si>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</si>
  <si>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</si>
  <si>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</si>
  <si>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</si>
  <si>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</si>
  <si>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</si>
  <si>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</si>
  <si>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 xml:space="preserve">*For 'Other' AFS and HTM securities, please provide name of security type in row 28 above (currently labeled "Other").  Please add additional rows if necessary.  </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</si>
  <si>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</si>
  <si>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</si>
  <si>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</si>
  <si>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</si>
  <si>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</si>
  <si>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</si>
  <si>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</si>
  <si>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</si>
  <si>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</si>
  <si>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</si>
  <si>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</si>
  <si>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</si>
  <si>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</si>
  <si>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</si>
  <si>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</si>
  <si>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Corporate and Business Cards</t>
  </si>
  <si>
    <t>Autos</t>
  </si>
  <si>
    <t>No</t>
  </si>
  <si>
    <t>Yes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</si>
  <si>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</si>
  <si>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</si>
  <si>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</si>
  <si>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</si>
  <si>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</si>
  <si>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</si>
  <si>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</si>
  <si>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</si>
  <si>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</si>
  <si>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</si>
  <si>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</si>
  <si>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</si>
  <si>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</si>
  <si>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</si>
  <si>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</si>
  <si>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</si>
  <si>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</si>
  <si>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</si>
  <si>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</si>
  <si>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</si>
  <si>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</si>
  <si>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</si>
  <si>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</si>
  <si>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</si>
  <si>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</si>
  <si>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</si>
  <si>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</si>
  <si>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</si>
  <si>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</si>
  <si>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</si>
  <si>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</si>
  <si>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</si>
  <si>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</si>
  <si>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</si>
  <si>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</si>
  <si>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</si>
  <si>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</si>
  <si>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</si>
  <si>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</si>
  <si>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</si>
  <si>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</si>
  <si>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</si>
  <si>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</si>
  <si>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</si>
  <si>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</si>
  <si>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</si>
  <si>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</si>
  <si>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</si>
  <si>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</si>
  <si>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</si>
  <si>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</si>
  <si>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</si>
  <si>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</si>
  <si>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</si>
  <si>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</si>
  <si>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</si>
  <si>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</si>
  <si>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</si>
  <si>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</si>
  <si>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</si>
  <si>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</si>
  <si>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</si>
  <si>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</si>
  <si>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</si>
  <si>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</si>
  <si>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</si>
  <si>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</si>
  <si>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</si>
  <si>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</si>
  <si>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</si>
  <si>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</si>
  <si>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</si>
  <si>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</si>
  <si>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</si>
  <si>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</si>
  <si>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</si>
  <si>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</si>
  <si>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</si>
  <si>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</si>
  <si>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</si>
  <si>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</si>
  <si>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</si>
  <si>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</si>
  <si>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</si>
  <si>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</si>
  <si>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</si>
  <si>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</si>
  <si>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</si>
  <si>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</si>
  <si>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</si>
  <si>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</si>
  <si>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</si>
  <si>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</si>
  <si>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</si>
  <si>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</si>
  <si>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</si>
  <si>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</si>
  <si>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</si>
  <si>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</si>
  <si>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</si>
  <si>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</si>
  <si>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</si>
  <si>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</si>
  <si>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</si>
  <si>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</si>
  <si>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</si>
  <si>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</si>
  <si>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</si>
  <si>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</si>
  <si>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</si>
  <si>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</si>
  <si>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</si>
  <si>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</si>
  <si>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</si>
  <si>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</si>
  <si>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</si>
  <si>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</si>
  <si>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</si>
  <si>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</si>
  <si>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</si>
  <si>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</si>
  <si>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</si>
  <si>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</si>
  <si>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</si>
  <si>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</si>
  <si>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Second Lien HELOANs</t>
  </si>
  <si>
    <t>Other (specify in documentation)</t>
  </si>
  <si>
    <t>Portfolio to be acquired (specify in documentation)</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</si>
  <si>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</si>
  <si>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</si>
  <si>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</si>
  <si>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</si>
  <si>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</si>
  <si>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</si>
  <si>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</si>
  <si>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</si>
  <si>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</si>
  <si>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</si>
  <si>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</si>
  <si>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</si>
  <si>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</si>
  <si>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</si>
  <si>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</si>
  <si>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</si>
  <si>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</si>
  <si>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</si>
  <si>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</si>
  <si>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</si>
  <si>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</si>
  <si>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</si>
  <si>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</si>
  <si>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</si>
  <si>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</si>
  <si>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</si>
  <si>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</si>
  <si>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</si>
  <si>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Domestic </t>
    </r>
    <r>
      <rPr>
        <b/>
        <sz val="11"/>
        <rFont val="Calibri"/>
        <family val="2"/>
        <scheme val="minor"/>
      </rPr>
      <t>(24)</t>
    </r>
  </si>
  <si>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</si>
  <si>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</si>
  <si>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</si>
  <si>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Residential Mortgage Originations Industry Market Size –  Volume </t>
    </r>
    <r>
      <rPr>
        <b/>
        <sz val="11"/>
        <rFont val="Calibri"/>
        <family val="2"/>
        <scheme val="minor"/>
      </rPr>
      <t>(25)</t>
    </r>
  </si>
  <si>
    <r>
      <t xml:space="preserve">Mortgages and Home Equity Sold during the quarter </t>
    </r>
    <r>
      <rPr>
        <b/>
        <sz val="11"/>
        <rFont val="Calibri"/>
        <family val="2"/>
        <scheme val="minor"/>
      </rPr>
      <t>(26)</t>
    </r>
  </si>
  <si>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</si>
  <si>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</si>
  <si>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</si>
  <si>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</si>
  <si>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</si>
  <si>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r>
      <t>Backlog</t>
    </r>
    <r>
      <rPr>
        <b/>
        <sz val="11"/>
        <rFont val="Calibri"/>
        <family val="2"/>
        <scheme val="minor"/>
      </rPr>
      <t xml:space="preserve"> (30)</t>
    </r>
  </si>
  <si>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</si>
  <si>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</si>
  <si>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</si>
  <si>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Collateral Underlying Operating Leases for Which the Bank is the Lessor </t>
    </r>
    <r>
      <rPr>
        <b/>
        <sz val="11"/>
        <rFont val="Calibri"/>
        <family val="2"/>
        <scheme val="minor"/>
      </rPr>
      <t>(22)</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</si>
  <si>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</si>
  <si>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</si>
  <si>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</si>
  <si>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</si>
  <si>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</si>
  <si>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</si>
  <si>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</si>
  <si>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</si>
  <si>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</si>
  <si>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</si>
  <si>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</si>
  <si>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</si>
  <si>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</si>
  <si>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</si>
  <si>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</si>
  <si>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</si>
  <si>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</si>
  <si>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</si>
  <si>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</si>
  <si>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Calculated</t>
  </si>
  <si>
    <t>Unpaid Principal Balance</t>
  </si>
  <si>
    <t>Initial Day 1 Non-Accretable Difference (NAD) to Absorb Cash Flow Shortfalls on PCI Loans</t>
  </si>
  <si>
    <t>Quarter Ending Non Accretable Difference (NAD)</t>
  </si>
  <si>
    <t>Prov/(Reverse)</t>
  </si>
  <si>
    <t>Cumulative Charge-offs to Date (to NAD)</t>
  </si>
  <si>
    <t>Cumulative Charge-offs to Date (to Allowance)</t>
  </si>
  <si>
    <t>Provisions to Allowance</t>
  </si>
  <si>
    <t>Quarterly Charge-offs to Allowance</t>
  </si>
  <si>
    <t>B. Firm Wide Metrics: PPNR Projections Worksheet</t>
  </si>
  <si>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</si>
  <si>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</si>
  <si>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</si>
  <si>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r>
      <t xml:space="preserve">Estimated Lifetime Net Credit Losses </t>
    </r>
    <r>
      <rPr>
        <i/>
        <sz val="11"/>
        <rFont val="Calibri"/>
        <family val="2"/>
        <scheme val="minor"/>
      </rPr>
      <t>(Excluding Exempt Population)</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</si>
  <si>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</si>
  <si>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</si>
  <si>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</si>
  <si>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</si>
  <si>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</si>
  <si>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</si>
  <si>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</si>
  <si>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</si>
  <si>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</si>
  <si>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</si>
  <si>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</si>
  <si>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</si>
  <si>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</si>
  <si>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</si>
  <si>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</si>
  <si>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</si>
  <si>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(33)</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</si>
  <si>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</si>
  <si>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</si>
  <si>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</si>
  <si>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</si>
  <si>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</si>
  <si>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</si>
  <si>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</si>
  <si>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</si>
  <si>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</si>
  <si>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</si>
  <si>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</si>
  <si>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</si>
  <si>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Qualifying subordinated debt, redeemable preferred stock, and restricted core capital elements (except Class B noncontrolling (minority) interest) not includable in items 24 or 25</t>
  </si>
  <si>
    <t>Unrealized gains on available-for-sale equity securities includable in Tier 2 capital</t>
  </si>
  <si>
    <t>Other Tier 2 capital components</t>
  </si>
  <si>
    <t>Deductions for total risk-based capital</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</si>
  <si>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</si>
  <si>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</si>
  <si>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</si>
  <si>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</si>
  <si>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</si>
  <si>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</si>
  <si>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</si>
  <si>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</si>
  <si>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</si>
  <si>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</si>
  <si>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</si>
  <si>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</si>
  <si>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Market RWA</t>
  </si>
  <si>
    <t>Total RWA</t>
  </si>
  <si>
    <t>Federal funds sold and securities purchased under agreements to resell</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</si>
  <si>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</si>
  <si>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</si>
  <si>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</si>
  <si>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</si>
  <si>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</si>
  <si>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</si>
  <si>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</si>
  <si>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</si>
  <si>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</si>
  <si>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</si>
  <si>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</si>
  <si>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</si>
  <si>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</si>
  <si>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</si>
  <si>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</si>
  <si>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</si>
  <si>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Operational RWA</t>
  </si>
  <si>
    <t>Advanced Approaches Credit Risk (Including CCR and non-trading credit risk), with 1.06 scaling factor and Operational Risk</t>
  </si>
  <si>
    <t>Credit RWA</t>
  </si>
  <si>
    <t>Wholesale Exposures</t>
  </si>
  <si>
    <t xml:space="preserve">Corporate </t>
  </si>
  <si>
    <t>Balance Sheet Amount</t>
  </si>
  <si>
    <t>RWA</t>
  </si>
  <si>
    <t xml:space="preserve">Bank </t>
  </si>
  <si>
    <t xml:space="preserve">Sovereign </t>
  </si>
  <si>
    <t>IPRE</t>
  </si>
  <si>
    <t>HVCRE</t>
  </si>
  <si>
    <t>Counterparty Credit Risk</t>
  </si>
  <si>
    <t>RWA of eligible margin loans, repostyle transactions and OTC derivatives with crossproduct netting—EAD adjustment method</t>
  </si>
  <si>
    <t>RWA of eligible margin loans, repostyle transactions and OTC derivatives with crossproduct netting—collateral reflected in LGD</t>
  </si>
  <si>
    <t xml:space="preserve">RWA of eligible margin loans, repostyle transactions—no cross-product netting—EAD adjustment method </t>
  </si>
  <si>
    <t>RWA of eligible margin loans, repostyle transactions—no cross-product netting—collateral reflected in LGD</t>
  </si>
  <si>
    <t>RWA of OTC derivatives—no cross-product netting—EAD adjustment method</t>
  </si>
  <si>
    <t>RWA of OTC derivatives—no crossproduct netting—collateral reflected in LGD</t>
  </si>
  <si>
    <t>Retail Exposures</t>
  </si>
  <si>
    <t>Residential mortgage— closed-end first lien exposures</t>
  </si>
  <si>
    <t>Residential mortgage— closed-end junior lien exposures</t>
  </si>
  <si>
    <t xml:space="preserve">Residential mortgage—revolving exposures </t>
  </si>
  <si>
    <t>Qualifying revolving exposures</t>
  </si>
  <si>
    <t xml:space="preserve">Other retail exposures </t>
  </si>
  <si>
    <t>Equity Exposures RWA</t>
  </si>
  <si>
    <t>Assets subject to the general risk-based capital requirements</t>
  </si>
  <si>
    <t>Total risk-based capital requirement for operational risk without dependence assumptions</t>
  </si>
  <si>
    <t>Advanced CVA Approach</t>
  </si>
  <si>
    <t>Unstressed VaR with Multipliers</t>
  </si>
  <si>
    <t>Stressed VaR with Multipliers</t>
  </si>
  <si>
    <t>Simple CVA Approach</t>
  </si>
  <si>
    <t>Market Risk</t>
  </si>
  <si>
    <t xml:space="preserve">Excess eligible credit reserves not included in tier 2 capital </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</si>
  <si>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</si>
  <si>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</si>
  <si>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</si>
  <si>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</si>
  <si>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</si>
  <si>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</si>
  <si>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</si>
  <si>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Please break out and explain nature of non-recurring items included in PPNR.  Also indicate which items on PPRN Projections worksheet include the items broken out in footnote 32: </t>
  </si>
  <si>
    <t xml:space="preserve"> Revenues (Net Interest Income + Non Interest Income)</t>
  </si>
  <si>
    <t>(a)</t>
  </si>
  <si>
    <t>(b)</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</si>
  <si>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</si>
  <si>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</si>
  <si>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</si>
  <si>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</si>
  <si>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</si>
  <si>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</si>
  <si>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</si>
  <si>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</si>
  <si>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</si>
  <si>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</si>
  <si>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</si>
  <si>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</si>
  <si>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</si>
  <si>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</si>
  <si>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</si>
  <si>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</si>
  <si>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</si>
  <si>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</si>
  <si>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</si>
  <si>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</si>
  <si>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</si>
  <si>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</si>
  <si>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</si>
  <si>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</si>
  <si>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</si>
  <si>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</si>
  <si>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PQ1</t>
  </si>
  <si>
    <t>PQ2</t>
  </si>
  <si>
    <t>PQ3</t>
  </si>
  <si>
    <t>PQ4</t>
  </si>
  <si>
    <t>PQ5</t>
  </si>
  <si>
    <t>PQ6</t>
  </si>
  <si>
    <t>PQ7</t>
  </si>
  <si>
    <t>PQ8</t>
  </si>
  <si>
    <t>PQ9</t>
  </si>
  <si>
    <t>PQ10 or Later</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</si>
  <si>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</si>
  <si>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</si>
  <si>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</si>
  <si>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</si>
  <si>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</si>
  <si>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</si>
  <si>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</si>
  <si>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</si>
  <si>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</si>
  <si>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</si>
  <si>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</si>
  <si>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</si>
  <si>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</si>
  <si>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</si>
  <si>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</si>
  <si>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</si>
  <si>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</si>
  <si>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 xml:space="preserve">Non-Recurring PPNR Items </t>
    </r>
    <r>
      <rPr>
        <b/>
        <sz val="11"/>
        <color theme="1"/>
        <rFont val="Calibri"/>
        <family val="2"/>
        <scheme val="minor"/>
      </rPr>
      <t>(32)</t>
    </r>
  </si>
  <si>
    <r>
      <t xml:space="preserve">First Lien Residential Mortgages (in Domestic Offices) </t>
    </r>
    <r>
      <rPr>
        <b/>
        <sz val="11"/>
        <color theme="1"/>
        <rFont val="Calibri"/>
        <family val="2"/>
        <scheme val="minor"/>
      </rPr>
      <t>(33)</t>
    </r>
  </si>
  <si>
    <r>
      <t xml:space="preserve">New </t>
    </r>
    <r>
      <rPr>
        <sz val="11"/>
        <color theme="1"/>
        <rFont val="Calibri"/>
        <family val="2"/>
        <scheme val="minor"/>
      </rPr>
      <t>Domestic Business Pricing for Time Deposits</t>
    </r>
    <r>
      <rPr>
        <b/>
        <sz val="11"/>
        <color theme="1"/>
        <rFont val="Calibri"/>
        <family val="2"/>
        <scheme val="minor"/>
      </rPr>
      <t xml:space="preserve"> (27)</t>
    </r>
  </si>
  <si>
    <r>
      <t xml:space="preserve">Curve (if multiple terms assumed) </t>
    </r>
    <r>
      <rPr>
        <b/>
        <sz val="11"/>
        <color theme="1"/>
        <rFont val="Calibri"/>
        <family val="2"/>
        <scheme val="minor"/>
      </rPr>
      <t xml:space="preserve">(28) </t>
    </r>
  </si>
  <si>
    <r>
      <t xml:space="preserve">Index rate  (if single term assumed)  </t>
    </r>
    <r>
      <rPr>
        <b/>
        <sz val="11"/>
        <color theme="1"/>
        <rFont val="Calibri"/>
        <family val="2"/>
        <scheme val="minor"/>
      </rPr>
      <t>(29)</t>
    </r>
  </si>
  <si>
    <r>
      <t>A. Metrics by Business Segment/Lin</t>
    </r>
    <r>
      <rPr>
        <b/>
        <i/>
        <sz val="11"/>
        <color theme="1"/>
        <rFont val="Calibri"/>
        <family val="2"/>
        <scheme val="minor"/>
      </rPr>
      <t>e (9)</t>
    </r>
  </si>
  <si>
    <r>
      <t xml:space="preserve">Credit and Charge Card Rewards/Partner Sharing Expense </t>
    </r>
    <r>
      <rPr>
        <b/>
        <sz val="11"/>
        <color theme="1"/>
        <rFont val="Calibri"/>
        <family val="2"/>
        <scheme val="minor"/>
      </rPr>
      <t>(23) (34)</t>
    </r>
  </si>
  <si>
    <r>
      <t xml:space="preserve">Total Open Checking and Money Market Accounts  –  End of Period </t>
    </r>
    <r>
      <rPr>
        <b/>
        <sz val="11"/>
        <color theme="1"/>
        <rFont val="Calibri"/>
        <family val="2"/>
        <scheme val="minor"/>
      </rPr>
      <t>(31)</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</si>
  <si>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</si>
  <si>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</si>
  <si>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</si>
  <si>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</si>
  <si>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</si>
  <si>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</si>
  <si>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</si>
  <si>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r>
      <t xml:space="preserve">Spread relative to the Index Rate </t>
    </r>
    <r>
      <rPr>
        <b/>
        <sz val="11"/>
        <color theme="1"/>
        <rFont val="Calibri"/>
        <family val="2"/>
        <scheme val="minor"/>
      </rPr>
      <t>(29)</t>
    </r>
  </si>
  <si>
    <t>**Please break out and explain below other additions to (deductions from) Tier 1 capital:</t>
  </si>
  <si>
    <t>*Please break out and explain below other adjustments to equity capital:</t>
  </si>
  <si>
    <t>Memoranda</t>
  </si>
  <si>
    <t>Outstanding trust preferred securities</t>
  </si>
  <si>
    <t>Supplemental Capital Action Information (report in $Millions unless otherwise noted)*****</t>
  </si>
  <si>
    <t>(c) Enter the amount of  deferred tax assets to be used when calculating the regulatory capital limit</t>
  </si>
  <si>
    <t>Qualifying Class C no controlling (minority) interest)</t>
  </si>
  <si>
    <t>Qualifying Class B no controlling (minority) interest</t>
  </si>
  <si>
    <t>Tier 1 common capital***</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</si>
  <si>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</si>
  <si>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</si>
  <si>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</si>
  <si>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</si>
  <si>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</si>
  <si>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</si>
  <si>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</si>
  <si>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</si>
  <si>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</si>
  <si>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</si>
  <si>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</si>
  <si>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</si>
  <si>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</si>
  <si>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</si>
  <si>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</si>
  <si>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</si>
  <si>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</si>
  <si>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</si>
  <si>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</si>
  <si>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</si>
  <si>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</si>
  <si>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</si>
  <si>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</si>
  <si>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</si>
  <si>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</si>
  <si>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</si>
  <si>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</si>
  <si>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</si>
  <si>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</si>
  <si>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</si>
  <si>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</si>
  <si>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</si>
  <si>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</si>
  <si>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</si>
  <si>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</si>
  <si>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</si>
  <si>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</si>
  <si>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</si>
  <si>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</si>
  <si>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</si>
  <si>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</si>
  <si>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</si>
  <si>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</si>
  <si>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</si>
  <si>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</si>
  <si>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</si>
  <si>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</si>
  <si>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</si>
  <si>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</si>
  <si>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</si>
  <si>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</si>
  <si>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</si>
  <si>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</si>
  <si>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</si>
  <si>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88B and 88C only, otherwise complete line 88A only.</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</si>
  <si>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</si>
  <si>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</si>
  <si>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</si>
  <si>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</si>
  <si>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</si>
  <si>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</si>
  <si>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</si>
  <si>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</si>
  <si>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</si>
  <si>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</si>
  <si>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</si>
  <si>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</si>
  <si>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</si>
  <si>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</si>
  <si>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</si>
  <si>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Total bank equity capital</t>
  </si>
  <si>
    <t>Net income (loss) attributable to bank</t>
  </si>
  <si>
    <t>Cumulative change in fair value of all financial liabilities accounted for under a fair value option that is included in retained earnings and is attributable to changes in the bank's own creditworthiness (if a net gain, report as a positive value; if a net loss, report as a negative value)</t>
  </si>
  <si>
    <t>Is the bank internationally active for purposes of the qualifying restricted core capital limit tests?</t>
  </si>
  <si>
    <t>Schedule RC-F—Other Assets</t>
  </si>
  <si>
    <t>Schedule RC-G—Other Liabilities</t>
  </si>
  <si>
    <t>Disallowed Deferred Tax Assets Calculation (Schedule RC-R Instructions)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</si>
  <si>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</si>
  <si>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</si>
  <si>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Covered Insitution Baseline Only</t>
  </si>
  <si>
    <r>
      <t xml:space="preserve">Projected Future Losses to Bank Charged to Repurchase Reserve </t>
    </r>
    <r>
      <rPr>
        <i/>
        <sz val="11"/>
        <rFont val="Calibri"/>
        <family val="2"/>
        <scheme val="minor"/>
      </rPr>
      <t>(Excluding Exempt Population)</t>
    </r>
  </si>
  <si>
    <t>Projected Future Losses to Bank Charged to Repurchase Reserve</t>
  </si>
  <si>
    <r>
      <t xml:space="preserve">Projected Future Losses to BANK Charged to Repurchase Reserve </t>
    </r>
    <r>
      <rPr>
        <i/>
        <sz val="11"/>
        <rFont val="Calibri"/>
        <family val="2"/>
        <scheme val="minor"/>
      </rPr>
      <t>(Excluding Exempt Population)</t>
    </r>
  </si>
  <si>
    <t>Projected Future Losses to BANK Charged to Repurchase Reserve</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</si>
  <si>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</si>
  <si>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</si>
  <si>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</si>
  <si>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</si>
  <si>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</si>
  <si>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</si>
  <si>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</si>
  <si>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</si>
  <si>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</si>
  <si>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</si>
  <si>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C. Firm Wide Metrics: Net Interest Income Worksheet (Required only for Banks that were required to complete the Net Interest Income Worksheet)</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</si>
  <si>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</si>
  <si>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</si>
  <si>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</si>
  <si>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</si>
  <si>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</si>
  <si>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</si>
  <si>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</si>
  <si>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</si>
  <si>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</si>
  <si>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</si>
  <si>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</si>
  <si>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</si>
  <si>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</si>
  <si>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</si>
  <si>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</si>
  <si>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</si>
  <si>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</si>
  <si>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</si>
  <si>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</si>
  <si>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</si>
  <si>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</si>
  <si>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</si>
  <si>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(d) Enter the amount of taxes previously paid that the bank could recover through loss carrybacks if the bank temporary differences (both deductible and taxable) fully reverse at the report date****</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</si>
  <si>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</si>
  <si>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</si>
  <si>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</si>
  <si>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</si>
  <si>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</si>
  <si>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</si>
  <si>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</si>
  <si>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</si>
  <si>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</si>
  <si>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</si>
  <si>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</si>
  <si>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</si>
  <si>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</si>
  <si>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Securities (excluding securitizations): Available-for-sale</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</si>
  <si>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</si>
  <si>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</si>
  <si>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</si>
  <si>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</si>
  <si>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</si>
  <si>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</si>
  <si>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</si>
  <si>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</si>
  <si>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</si>
  <si>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</si>
  <si>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</si>
  <si>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</si>
  <si>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</si>
  <si>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</si>
  <si>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</si>
  <si>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</si>
  <si>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</si>
  <si>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</si>
  <si>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</si>
  <si>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</si>
  <si>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</si>
  <si>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</si>
  <si>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</si>
  <si>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</si>
  <si>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</si>
  <si>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</si>
  <si>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</si>
  <si>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</si>
  <si>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</si>
  <si>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</si>
  <si>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</si>
  <si>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</si>
  <si>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</si>
  <si>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</si>
  <si>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</si>
  <si>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</si>
  <si>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</si>
  <si>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Table H.1  Sold Loans subject to completed settlements</t>
  </si>
  <si>
    <t>Loans sold to Fannie Mae</t>
  </si>
  <si>
    <t>Original UPB:  Loans covered by completed settlements (Total)</t>
  </si>
  <si>
    <t>Original UPB:  Loans covered by completed settlements (No remaining liability)</t>
  </si>
  <si>
    <t>Original UPB:  Loans covered by completed settlements (liability remains)</t>
  </si>
  <si>
    <t>Total Settlement paid</t>
  </si>
  <si>
    <t>Portion of Settlement for contractual Representation and Warranty claims (excluding any penalties, damages, etc)</t>
  </si>
  <si>
    <t>Loans sold to Freddie Mac</t>
  </si>
  <si>
    <t>Loans insured by the US Government (i.e. FHA/VA)</t>
  </si>
  <si>
    <t>Loans Securitized with Monoline Insurance</t>
  </si>
  <si>
    <t>Loans Securitized without Monoline Insurance</t>
  </si>
  <si>
    <t>Whole Loans Sold</t>
  </si>
  <si>
    <t>Realized Gains (Losses) on available-for-sale securities, including OTTI</t>
  </si>
  <si>
    <r>
      <t>Realized Gains (Losses) on held-to-maturity securities</t>
    </r>
    <r>
      <rPr>
        <b/>
        <sz val="11"/>
        <rFont val="Calibri"/>
        <family val="2"/>
      </rPr>
      <t>, including OTTI</t>
    </r>
  </si>
  <si>
    <t>Covered Bond</t>
  </si>
  <si>
    <t>Accounting Intent (AFS, HTM)</t>
  </si>
  <si>
    <t>Counterparty Default Losses</t>
  </si>
  <si>
    <t>Accumulated net gains (losses) on cash flow hedges  and amounts recorded in AOCI resulting from the initial and subsequent application of FASB ASC 715-20 (former FASB statement No. 158) to defined benefit postretirement plans (if a gain, report as a positive value; if a loss, report as a negative value)</t>
  </si>
  <si>
    <t>Total risk-weighted assets using standardized approach</t>
  </si>
  <si>
    <t xml:space="preserve">Tier 1 common ratio (%) </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</si>
  <si>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</si>
  <si>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</si>
  <si>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</si>
  <si>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</si>
  <si>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</si>
  <si>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</si>
  <si>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</si>
  <si>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</si>
  <si>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Cumulative perpetual preferred stock includable in Tier 2 capital</t>
  </si>
  <si>
    <t>Allowance for loan and lease losses includable in Tier 2 capital</t>
  </si>
  <si>
    <t xml:space="preserve"> All other deductions from (additions to) common equity tier 1 capital before threshold-based deductions</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</si>
  <si>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</si>
  <si>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</si>
  <si>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</si>
  <si>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</si>
  <si>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</si>
  <si>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</si>
  <si>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t>Note: Please add more rows if needed.</t>
  </si>
  <si>
    <t>P0</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</si>
  <si>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</si>
  <si>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</si>
  <si>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</si>
  <si>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</si>
  <si>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</si>
  <si>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</si>
  <si>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</si>
  <si>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</si>
  <si>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</si>
  <si>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</si>
  <si>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</si>
  <si>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</si>
  <si>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</si>
  <si>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</si>
  <si>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</si>
  <si>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</si>
  <si>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</si>
  <si>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</si>
  <si>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</si>
  <si>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</si>
  <si>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</si>
  <si>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</si>
  <si>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Projected OTTI for AFS Securities and HTM Security</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</si>
  <si>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</si>
  <si>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</si>
  <si>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</si>
  <si>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Schedule RC-R per general risk-based capital rules</t>
  </si>
  <si>
    <t>Other Losses (describe in supporting documentation)</t>
  </si>
  <si>
    <t>Total risk-weighted assets using general risk-based capital rules; reflective of Tier 1 common capital deductions and adjustments</t>
  </si>
  <si>
    <t>(f) Enter the portion of (e) that the bank could realize within the next 12 months based on its projected future taxable income. Future taxable income should not include net operating lsos carry forwards to be used during the next 12 months or existing temporary differences that are expected to reverse over the next 12 months.</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</si>
  <si>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</si>
  <si>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</si>
  <si>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</si>
  <si>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</si>
  <si>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</si>
  <si>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</si>
  <si>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</si>
  <si>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</si>
  <si>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</si>
  <si>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</si>
  <si>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</si>
  <si>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</si>
  <si>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</si>
  <si>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</si>
  <si>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</si>
  <si>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</si>
  <si>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</si>
  <si>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</si>
  <si>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</si>
  <si>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Total number of bank common shares outstanding</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</si>
  <si>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</si>
  <si>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</si>
  <si>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</si>
  <si>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</si>
  <si>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</si>
  <si>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</si>
  <si>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</si>
  <si>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</si>
  <si>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</si>
  <si>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Other CCR Losses</t>
  </si>
  <si>
    <t>82A</t>
  </si>
  <si>
    <t>82B</t>
  </si>
  <si>
    <t>82C</t>
  </si>
  <si>
    <t>83A</t>
  </si>
  <si>
    <t>83B</t>
  </si>
  <si>
    <t>83C</t>
  </si>
  <si>
    <t>84A</t>
  </si>
  <si>
    <t>84B</t>
  </si>
  <si>
    <t>84C</t>
  </si>
  <si>
    <t>85A</t>
  </si>
  <si>
    <t>85B</t>
  </si>
  <si>
    <t>85C</t>
  </si>
  <si>
    <t>Savings (for upward rate movements)</t>
  </si>
  <si>
    <t>Money Market Accounts (for upward rate movements)</t>
  </si>
  <si>
    <t>NOW, ATS, and other Transaction Accounts (for upward rate movements)</t>
  </si>
  <si>
    <t>Time Deposits (for upward rate movements)</t>
  </si>
  <si>
    <t>Foreign Deposits (for upward rate movements)</t>
  </si>
  <si>
    <t>Foreign Deposits-Time (for upward rate movements)</t>
  </si>
  <si>
    <t>Money Market Accounts (for downward rate movements)</t>
  </si>
  <si>
    <t>Savings (for downward rate movements)</t>
  </si>
  <si>
    <t>NOW, ATS, and other Transaction Accounts (for downward rate movements)</t>
  </si>
  <si>
    <t>Time Deposits (for downward rate movements)</t>
  </si>
  <si>
    <t>Foreign Deposits (for downward rate movements)</t>
  </si>
  <si>
    <t>Foreign Deposits-Time (for downward rate movements)</t>
  </si>
  <si>
    <t>Money Market Accounts (Assumed Floor)</t>
  </si>
  <si>
    <t>Savings (Assumed Floor)</t>
  </si>
  <si>
    <t>NOW, ATS, and other Transaction Accounts (Assumed Floor)</t>
  </si>
  <si>
    <t>Time Deposits (Assumed Floor)</t>
  </si>
  <si>
    <t>Foreign Deposits (Assumed Floor)</t>
  </si>
  <si>
    <t>Foreign Deposits-Time (Assumed Floor)</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</si>
  <si>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</si>
  <si>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</si>
  <si>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</si>
  <si>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</si>
  <si>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</si>
  <si>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</si>
  <si>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</si>
  <si>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</si>
  <si>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</si>
  <si>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</si>
  <si>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</si>
  <si>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</si>
  <si>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</si>
  <si>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</si>
  <si>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</si>
  <si>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</si>
  <si>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</si>
  <si>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</si>
  <si>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</si>
  <si>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</si>
  <si>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</si>
  <si>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</si>
  <si>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</si>
  <si>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</si>
  <si>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</si>
  <si>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</si>
  <si>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</si>
  <si>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</si>
  <si>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</si>
  <si>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</si>
  <si>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</si>
  <si>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</si>
  <si>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</si>
  <si>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</si>
  <si>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</si>
  <si>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</si>
  <si>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</si>
  <si>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</si>
  <si>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</si>
  <si>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</si>
  <si>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</si>
  <si>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</si>
  <si>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</si>
  <si>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</si>
  <si>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</si>
  <si>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</si>
  <si>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</si>
  <si>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</si>
  <si>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</si>
  <si>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</si>
  <si>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</si>
  <si>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</si>
  <si>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</si>
  <si>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</si>
  <si>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</si>
  <si>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</si>
  <si>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</si>
  <si>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</si>
  <si>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</si>
  <si>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</si>
  <si>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</si>
  <si>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</si>
  <si>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</si>
  <si>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</si>
  <si>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</si>
  <si>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</si>
  <si>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</si>
  <si>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</si>
  <si>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</si>
  <si>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</si>
  <si>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r>
      <t xml:space="preserve">If Item </t>
    </r>
    <r>
      <rPr>
        <b/>
        <i/>
        <sz val="11"/>
        <color rgb="FFFF0000"/>
        <rFont val="Calibri"/>
        <family val="2"/>
        <scheme val="minor"/>
      </rPr>
      <t>18</t>
    </r>
    <r>
      <rPr>
        <b/>
        <i/>
        <sz val="11"/>
        <rFont val="Calibri"/>
        <family val="2"/>
        <scheme val="minor"/>
      </rPr>
      <t xml:space="preserve"> is “1” for “Yes”, complete items </t>
    </r>
    <r>
      <rPr>
        <b/>
        <i/>
        <sz val="11"/>
        <color rgb="FFFF0000"/>
        <rFont val="Calibri"/>
        <family val="2"/>
        <scheme val="minor"/>
      </rPr>
      <t>27</t>
    </r>
    <r>
      <rPr>
        <b/>
        <i/>
        <sz val="11"/>
        <rFont val="Calibri"/>
        <family val="2"/>
        <scheme val="minor"/>
      </rPr>
      <t xml:space="preserve"> through </t>
    </r>
    <r>
      <rPr>
        <b/>
        <i/>
        <sz val="11"/>
        <color rgb="FFFF0000"/>
        <rFont val="Calibri"/>
        <family val="2"/>
        <scheme val="minor"/>
      </rPr>
      <t>31</t>
    </r>
    <r>
      <rPr>
        <b/>
        <i/>
        <sz val="11"/>
        <rFont val="Calibri"/>
        <family val="2"/>
        <scheme val="minor"/>
      </rPr>
      <t xml:space="preserve"> only for AOCI related adjustments.</t>
    </r>
  </si>
  <si>
    <r>
      <t xml:space="preserve">If Item </t>
    </r>
    <r>
      <rPr>
        <b/>
        <i/>
        <sz val="11"/>
        <color rgb="FFFF0000"/>
        <rFont val="Calibri"/>
        <family val="2"/>
        <scheme val="minor"/>
      </rPr>
      <t>18</t>
    </r>
    <r>
      <rPr>
        <b/>
        <i/>
        <sz val="11"/>
        <rFont val="Calibri"/>
        <family val="2"/>
        <scheme val="minor"/>
      </rPr>
      <t xml:space="preserve"> is “0” for “No”, complete item </t>
    </r>
    <r>
      <rPr>
        <b/>
        <i/>
        <sz val="11"/>
        <color rgb="FFFF0000"/>
        <rFont val="Calibri"/>
        <family val="2"/>
        <scheme val="minor"/>
      </rPr>
      <t>32</t>
    </r>
    <r>
      <rPr>
        <b/>
        <i/>
        <sz val="11"/>
        <rFont val="Calibri"/>
        <family val="2"/>
        <scheme val="minor"/>
      </rPr>
      <t xml:space="preserve"> only for AOCI related adjustments.</t>
    </r>
  </si>
  <si>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</si>
  <si>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</si>
  <si>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</si>
  <si>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</si>
  <si>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</si>
  <si>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</si>
  <si>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</si>
  <si>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Potential net opperating loss carrybacks</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</si>
  <si>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</si>
  <si>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</si>
  <si>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</si>
  <si>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</si>
  <si>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</si>
  <si>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</si>
  <si>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</si>
  <si>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</si>
  <si>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</si>
  <si>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r>
      <t>Repo-style transactions</t>
    </r>
    <r>
      <rPr>
        <strike/>
        <sz val="11"/>
        <color rgb="FFFF0000"/>
        <rFont val="Calibri"/>
        <family val="2"/>
        <scheme val="minor"/>
      </rPr>
      <t xml:space="preserve"> (excluding reverse repos)</t>
    </r>
  </si>
  <si>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</si>
  <si>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</si>
  <si>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</si>
  <si>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</si>
  <si>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</si>
  <si>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Incremental risk charge requirement</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</si>
  <si>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</si>
  <si>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</si>
  <si>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</si>
  <si>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</si>
  <si>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</si>
  <si>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r>
      <t xml:space="preserve">Comprehensive risk capital </t>
    </r>
    <r>
      <rPr>
        <sz val="11"/>
        <color rgb="FFFF0000"/>
        <rFont val="Calibri"/>
        <family val="2"/>
        <scheme val="minor"/>
      </rPr>
      <t>measure</t>
    </r>
    <r>
      <rPr>
        <sz val="11"/>
        <rFont val="Calibri"/>
        <family val="2"/>
        <scheme val="minor"/>
      </rPr>
      <t xml:space="preserve"> requirement</t>
    </r>
    <r>
      <rPr>
        <strike/>
        <sz val="11"/>
        <color rgb="FFFF0000"/>
        <rFont val="Calibri"/>
        <family val="2"/>
        <scheme val="minor"/>
      </rPr>
      <t xml:space="preserve"> (excluding non-modeled correlation)</t>
    </r>
  </si>
  <si>
    <t>Non modeled Securitization</t>
  </si>
  <si>
    <r>
      <t xml:space="preserve">Capital requirement for </t>
    </r>
    <r>
      <rPr>
        <sz val="11"/>
        <color rgb="FFFF0000"/>
        <rFont val="Calibri"/>
        <family val="2"/>
        <scheme val="minor"/>
      </rPr>
      <t>all</t>
    </r>
    <r>
      <rPr>
        <sz val="11"/>
        <rFont val="Calibri"/>
        <family val="2"/>
        <scheme val="minor"/>
      </rPr>
      <t xml:space="preserve"> de minimis exposures</t>
    </r>
  </si>
  <si>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</si>
  <si>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</si>
  <si>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</si>
  <si>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</si>
  <si>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</si>
  <si>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</si>
  <si>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</si>
  <si>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</si>
  <si>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</si>
  <si>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</si>
  <si>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</si>
  <si>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</si>
  <si>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</si>
  <si>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</si>
  <si>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</si>
  <si>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</si>
  <si>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</si>
  <si>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</si>
  <si>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r>
      <t xml:space="preserve">Original UPB </t>
    </r>
    <r>
      <rPr>
        <i/>
        <strike/>
        <sz val="11"/>
        <color rgb="FFFF0000"/>
        <rFont val="Calibri"/>
        <family val="2"/>
        <scheme val="minor"/>
      </rPr>
      <t>(Excluding Exempt Population)</t>
    </r>
  </si>
  <si>
    <r>
      <t xml:space="preserve">Outstanding UPB </t>
    </r>
    <r>
      <rPr>
        <i/>
        <strike/>
        <sz val="11"/>
        <color rgb="FFFF0000"/>
        <rFont val="Calibri"/>
        <family val="2"/>
        <scheme val="minor"/>
      </rPr>
      <t>(Excluding Exempt Population)</t>
    </r>
  </si>
  <si>
    <r>
      <t xml:space="preserve">Delinquency Status as of 3Q </t>
    </r>
    <r>
      <rPr>
        <i/>
        <strike/>
        <sz val="11"/>
        <color rgb="FFFF0000"/>
        <rFont val="Calibri"/>
        <family val="2"/>
        <scheme val="minor"/>
      </rPr>
      <t>(Excluding Exempt Population)</t>
    </r>
  </si>
  <si>
    <r>
      <t xml:space="preserve">Net Credit Loss Realized to-date </t>
    </r>
    <r>
      <rPr>
        <i/>
        <strike/>
        <sz val="11"/>
        <color rgb="FFFF0000"/>
        <rFont val="Calibri"/>
        <family val="2"/>
        <scheme val="minor"/>
      </rPr>
      <t>(Excluding Exempt Population)</t>
    </r>
  </si>
  <si>
    <r>
      <t xml:space="preserve">Repurchase Requests Outstanding </t>
    </r>
    <r>
      <rPr>
        <i/>
        <strike/>
        <sz val="11"/>
        <color rgb="FFFF0000"/>
        <rFont val="Calibri"/>
        <family val="2"/>
        <scheme val="minor"/>
      </rPr>
      <t>(Excluding Exempt Population)</t>
    </r>
  </si>
  <si>
    <t>Quarterly Charge-offs to NAD</t>
  </si>
  <si>
    <t>Other Counterparty Losses</t>
  </si>
  <si>
    <r>
      <rPr>
        <b/>
        <strike/>
        <sz val="12"/>
        <color rgb="FFFF0000"/>
        <rFont val="Calibri"/>
        <family val="2"/>
        <scheme val="minor"/>
      </rPr>
      <t>Unit of Measure (UOM)</t>
    </r>
    <r>
      <rPr>
        <b/>
        <sz val="12"/>
        <color rgb="FFFF0000"/>
        <rFont val="Calibri"/>
        <family val="2"/>
        <scheme val="minor"/>
      </rPr>
      <t xml:space="preserve"> Risk Segment</t>
    </r>
  </si>
  <si>
    <r>
      <t>For the inputs into each scenario, provide the</t>
    </r>
    <r>
      <rPr>
        <b/>
        <strike/>
        <sz val="12"/>
        <color rgb="FFFF0000"/>
        <rFont val="Calibri"/>
        <family val="2"/>
        <scheme val="minor"/>
      </rPr>
      <t xml:space="preserve"> type of data, a brief description of the loss events (including events from an operational risk scenario analysis process), the unit of measure (UOM), and the</t>
    </r>
    <r>
      <rPr>
        <b/>
        <sz val="12"/>
        <color theme="1"/>
        <rFont val="Calibri"/>
        <family val="2"/>
        <scheme val="minor"/>
      </rPr>
      <t xml:space="preserve"> </t>
    </r>
    <r>
      <rPr>
        <b/>
        <sz val="12"/>
        <color rgb="FFFF0000"/>
        <rFont val="Calibri"/>
        <family val="2"/>
        <scheme val="minor"/>
      </rPr>
      <t xml:space="preserve">risk segment and the </t>
    </r>
    <r>
      <rPr>
        <b/>
        <sz val="12"/>
        <color theme="1"/>
        <rFont val="Calibri"/>
        <family val="2"/>
        <scheme val="minor"/>
      </rPr>
      <t xml:space="preserve">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</si>
  <si>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r>
      <t xml:space="preserve">Investment Banking Segment </t>
    </r>
    <r>
      <rPr>
        <sz val="11"/>
        <color rgb="FFFF0000"/>
        <rFont val="Calibri"/>
        <family val="2"/>
        <scheme val="minor"/>
      </rPr>
      <t>(only firms that report greater than $100 million for an projected quarter in item 16 of the PPNR projections schedule should complete items 11 through 26 below)</t>
    </r>
  </si>
  <si>
    <r>
      <t xml:space="preserve">AUM </t>
    </r>
    <r>
      <rPr>
        <b/>
        <strike/>
        <sz val="11"/>
        <color rgb="FFFF0000"/>
        <rFont val="Calibri"/>
        <family val="2"/>
        <scheme val="minor"/>
      </rPr>
      <t>(10)</t>
    </r>
  </si>
  <si>
    <t>35A</t>
  </si>
  <si>
    <t>35B</t>
  </si>
  <si>
    <t>35C</t>
  </si>
  <si>
    <r>
      <rPr>
        <strike/>
        <sz val="11"/>
        <color rgb="FFFF0000"/>
        <rFont val="Calibri"/>
        <family val="2"/>
        <scheme val="minor"/>
      </rPr>
      <t>AUM</t>
    </r>
    <r>
      <rPr>
        <sz val="11"/>
        <color rgb="FFFF0000"/>
        <rFont val="Calibri"/>
        <family val="2"/>
        <scheme val="minor"/>
      </rPr>
      <t xml:space="preserve"> Fee Earning Client Assets </t>
    </r>
    <r>
      <rPr>
        <sz val="11"/>
        <rFont val="Calibri"/>
        <family val="2"/>
        <scheme val="minor"/>
      </rPr>
      <t xml:space="preserve">- Total </t>
    </r>
    <r>
      <rPr>
        <b/>
        <sz val="11"/>
        <rFont val="Calibri"/>
        <family val="2"/>
        <scheme val="minor"/>
      </rPr>
      <t>(10)</t>
    </r>
  </si>
  <si>
    <t>37A</t>
  </si>
  <si>
    <r>
      <rPr>
        <strike/>
        <sz val="11"/>
        <color rgb="FFFF0000"/>
        <rFont val="Calibri"/>
        <family val="2"/>
        <scheme val="minor"/>
      </rPr>
      <t>AUM</t>
    </r>
    <r>
      <rPr>
        <sz val="11"/>
        <rFont val="Calibri"/>
        <family val="2"/>
        <scheme val="minor"/>
      </rPr>
      <t xml:space="preserve"> </t>
    </r>
    <r>
      <rPr>
        <sz val="11"/>
        <color rgb="FFFF0000"/>
        <rFont val="Calibri"/>
        <family val="2"/>
        <scheme val="minor"/>
      </rPr>
      <t xml:space="preserve">Fee Earning Client Assets </t>
    </r>
    <r>
      <rPr>
        <sz val="11"/>
        <rFont val="Calibri"/>
        <family val="2"/>
        <scheme val="minor"/>
      </rPr>
      <t>- Equities</t>
    </r>
  </si>
  <si>
    <t>37B</t>
  </si>
  <si>
    <r>
      <rPr>
        <strike/>
        <sz val="11"/>
        <color rgb="FFFF0000"/>
        <rFont val="Calibri"/>
        <family val="2"/>
        <scheme val="minor"/>
      </rPr>
      <t>AUM</t>
    </r>
    <r>
      <rPr>
        <sz val="11"/>
        <color rgb="FFFF0000"/>
        <rFont val="Calibri"/>
        <family val="2"/>
        <scheme val="minor"/>
      </rPr>
      <t xml:space="preserve"> Fee Earning Client Assets</t>
    </r>
    <r>
      <rPr>
        <sz val="11"/>
        <rFont val="Calibri"/>
        <family val="2"/>
        <scheme val="minor"/>
      </rPr>
      <t xml:space="preserve"> - Fixed Income</t>
    </r>
  </si>
  <si>
    <t>37C</t>
  </si>
  <si>
    <r>
      <rPr>
        <strike/>
        <sz val="11"/>
        <color rgb="FFFF0000"/>
        <rFont val="Calibri"/>
        <family val="2"/>
        <scheme val="minor"/>
      </rPr>
      <t>AUM</t>
    </r>
    <r>
      <rPr>
        <sz val="11"/>
        <color rgb="FFFF0000"/>
        <rFont val="Calibri"/>
        <family val="2"/>
        <scheme val="minor"/>
      </rPr>
      <t xml:space="preserve"> Fee Earning Client Assets</t>
    </r>
    <r>
      <rPr>
        <sz val="11"/>
        <rFont val="Calibri"/>
        <family val="2"/>
        <scheme val="minor"/>
      </rPr>
      <t xml:space="preserve"> - Other</t>
    </r>
  </si>
  <si>
    <t>42A</t>
  </si>
  <si>
    <t>42B</t>
  </si>
  <si>
    <t>42C</t>
  </si>
  <si>
    <t>42D</t>
  </si>
  <si>
    <t>45A</t>
  </si>
  <si>
    <t>45B</t>
  </si>
  <si>
    <t>46A</t>
  </si>
  <si>
    <t>46B</t>
  </si>
  <si>
    <t>46C</t>
  </si>
  <si>
    <r>
      <t>Average  Foreign Deposit Repricing Beta</t>
    </r>
    <r>
      <rPr>
        <strike/>
        <u/>
        <sz val="11"/>
        <color rgb="FFFF0000"/>
        <rFont val="Calibri"/>
        <family val="2"/>
        <scheme val="minor"/>
      </rPr>
      <t xml:space="preserve"> in a 'Normal Environment'</t>
    </r>
    <r>
      <rPr>
        <u/>
        <sz val="11"/>
        <color theme="1"/>
        <rFont val="Calibri"/>
        <family val="2"/>
        <scheme val="minor"/>
      </rPr>
      <t xml:space="preserve"> </t>
    </r>
    <r>
      <rPr>
        <b/>
        <u/>
        <sz val="11"/>
        <color theme="1"/>
        <rFont val="Calibri"/>
        <family val="2"/>
        <scheme val="minor"/>
      </rPr>
      <t>(5)</t>
    </r>
  </si>
  <si>
    <r>
      <t xml:space="preserve">Average Domestic Deposit Repricing Beta </t>
    </r>
    <r>
      <rPr>
        <strike/>
        <u/>
        <sz val="11"/>
        <color rgb="FFFF0000"/>
        <rFont val="Calibri"/>
        <family val="2"/>
        <scheme val="minor"/>
      </rPr>
      <t>in a 'Normal Environment'</t>
    </r>
    <r>
      <rPr>
        <u/>
        <sz val="11"/>
        <color theme="1"/>
        <rFont val="Calibri"/>
        <family val="2"/>
        <scheme val="minor"/>
      </rPr>
      <t xml:space="preserve"> </t>
    </r>
    <r>
      <rPr>
        <b/>
        <u/>
        <sz val="11"/>
        <color theme="1"/>
        <rFont val="Calibri"/>
        <family val="2"/>
        <scheme val="minor"/>
      </rPr>
      <t>(5)</t>
    </r>
  </si>
  <si>
    <t>79A</t>
  </si>
  <si>
    <t>79B</t>
  </si>
  <si>
    <t>79C</t>
  </si>
  <si>
    <t>80A</t>
  </si>
  <si>
    <t>80B</t>
  </si>
  <si>
    <t>80C</t>
  </si>
  <si>
    <t>81A</t>
  </si>
  <si>
    <t>81B</t>
  </si>
  <si>
    <t>81C</t>
  </si>
  <si>
    <t>(cells in this row shifted over)</t>
  </si>
  <si>
    <r>
      <t xml:space="preserve">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t>
    </r>
    <r>
      <rPr>
        <b/>
        <strike/>
        <sz val="11"/>
        <color rgb="FFFF0000"/>
        <rFont val="Calibri"/>
        <family val="2"/>
        <scheme val="minor"/>
      </rPr>
      <t>105</t>
    </r>
    <r>
      <rPr>
        <b/>
        <sz val="11"/>
        <color rgb="FFFF0000"/>
        <rFont val="Calibri"/>
        <family val="2"/>
        <scheme val="minor"/>
      </rPr>
      <t xml:space="preserve"> 84</t>
    </r>
    <r>
      <rPr>
        <b/>
        <sz val="11"/>
        <rFont val="Calibri"/>
        <family val="2"/>
        <scheme val="minor"/>
      </rPr>
      <t>)</t>
    </r>
  </si>
  <si>
    <t>Please note that for purposes of DFAST 2017, Banks are not required to complete the following worksheet</t>
  </si>
  <si>
    <t>Bank Baseline</t>
  </si>
  <si>
    <t>Bank Stress</t>
  </si>
  <si>
    <r>
      <t xml:space="preserve">Table A.1  LOANS SOLD TO FANNIE MAE, BANK ABLE TO REPORT OUTSTANDING UPB AND DELINQUENCY INFORMATION REQUESTED IN TABLE A.1 </t>
    </r>
    <r>
      <rPr>
        <b/>
        <sz val="12"/>
        <color rgb="FFFF0000"/>
        <rFont val="Calibri"/>
        <family val="2"/>
        <scheme val="minor"/>
      </rPr>
      <t>OF RETAIL REPURCHASE EXPOSURES SCHEDULE</t>
    </r>
  </si>
  <si>
    <r>
      <t xml:space="preserve">Table A.2  LOANS SOLD TO FANNIE MAE, BANK UNABLE TO REPORT OUTSTANDING UPB OR DELINQUENCY INFORMATION REQUESTED IN TABLE A.1 </t>
    </r>
    <r>
      <rPr>
        <b/>
        <sz val="12"/>
        <color rgb="FFFF0000"/>
        <rFont val="Calibri"/>
        <family val="2"/>
        <scheme val="minor"/>
      </rPr>
      <t>OF RETAIL REPURCHASE EXPOSURES SCHEDULE</t>
    </r>
  </si>
  <si>
    <r>
      <t xml:space="preserve">Table B.1  LOANS SOLD TO FREDDIE MAC, BANK ABLE TO REPORT OUTSTANDING UPB AND DELINQUENCY INFORMATION REQUESTED IN TABLE B.1 </t>
    </r>
    <r>
      <rPr>
        <b/>
        <sz val="12"/>
        <color rgb="FFFF0000"/>
        <rFont val="Calibri"/>
        <family val="2"/>
        <scheme val="minor"/>
      </rPr>
      <t>OF RETAIL REPURCHASE EXPOSURES SCHEDULE</t>
    </r>
  </si>
  <si>
    <r>
      <t xml:space="preserve">Table B.2  LOANS SOLD TO FREDDIE MAC, BANKUNABLE TO REPORT OUTSTANDING UPB OR DELINQUENCY INFORMATION REQUESTED IN TABLE B.1 </t>
    </r>
    <r>
      <rPr>
        <b/>
        <sz val="12"/>
        <color rgb="FFFF0000"/>
        <rFont val="Calibri"/>
        <family val="2"/>
        <scheme val="minor"/>
      </rPr>
      <t>OF RETAIL REPURCHASE EXPOSURES SCHEDULE</t>
    </r>
  </si>
  <si>
    <r>
      <t xml:space="preserve">Table C.1  LOANS INSURED BY THE US GOVERNMENT (e.g. FHA, VA), BANK ABLE TO REPORT OUTSTANDING UPB AND DELINQUENCY INFORMATION REQUESTED IN TABLE C.1 </t>
    </r>
    <r>
      <rPr>
        <b/>
        <sz val="12"/>
        <color rgb="FFFF0000"/>
        <rFont val="Calibri"/>
        <family val="2"/>
        <scheme val="minor"/>
      </rPr>
      <t>OF RETAIL REPURCHASE EXPOSURES SCHEDULE</t>
    </r>
  </si>
  <si>
    <r>
      <t xml:space="preserve">Table C.2  LOANS INSURED BY THE US GOVERNMENT (e.g. FHA, VA), BANK UNABLE TO REPORT OUTSTANDING UPB OR DELINQUENCY INFORMATION REQUESTED IN TABLE C.1 </t>
    </r>
    <r>
      <rPr>
        <b/>
        <sz val="12"/>
        <color rgb="FFFF0000"/>
        <rFont val="Calibri"/>
        <family val="2"/>
        <scheme val="minor"/>
      </rPr>
      <t>OF RETAIL REPURCHASE EXPOSURES SCHEDULE</t>
    </r>
  </si>
  <si>
    <r>
      <t xml:space="preserve">Table D.1  LOANS SECURITIZED WITH MONOLINE INSURANCE, BANK ABLE TO REPORT OUTSTANDING UPB AND DELINQUENCY INFORMATION REQUESTED IN TABLE D.1 </t>
    </r>
    <r>
      <rPr>
        <b/>
        <sz val="12"/>
        <color rgb="FFFF0000"/>
        <rFont val="Calibri"/>
        <family val="2"/>
        <scheme val="minor"/>
      </rPr>
      <t>OF RETAIL REPURCHASE EXPOSURES SCHEDULE</t>
    </r>
  </si>
  <si>
    <r>
      <t xml:space="preserve">Table D.2  LOANS SECURITIZED WITH MONOLINE INSURANCE, BANK UNABLE TO REPORT OUTSTANDING UPB OR DELINQUENCY INFORMATION REQUESTED IN TABLE D.1 </t>
    </r>
    <r>
      <rPr>
        <b/>
        <sz val="12"/>
        <color rgb="FFFF0000"/>
        <rFont val="Calibri"/>
        <family val="2"/>
        <scheme val="minor"/>
      </rPr>
      <t>OF RETAIL REPURCHASE EXPOSURES SCHEDULE</t>
    </r>
  </si>
  <si>
    <r>
      <t xml:space="preserve">Table E.1  LOANS SECURITIZED WITHOUT MONOLINE INSURANCE, BANK ABLE TO REPORT OUTSTANDING UPB AND DELINQUENCY INFORMATION REQUESTED IN TABLE E.1 </t>
    </r>
    <r>
      <rPr>
        <b/>
        <sz val="12"/>
        <color rgb="FFFF0000"/>
        <rFont val="Calibri"/>
        <family val="2"/>
        <scheme val="minor"/>
      </rPr>
      <t>OF RETAIL REPURCHASE EXPOSURES SCHEDULE</t>
    </r>
  </si>
  <si>
    <r>
      <t xml:space="preserve">Table E.2  LOANS SECURITIZED WITHOUT MONOLINE INSURANCE, BANKUNABLE TO REPORT OUTSTANDING UPB OR DELINQUENCY INFORMATION REQUESTED IN TABLE E.1 </t>
    </r>
    <r>
      <rPr>
        <b/>
        <sz val="12"/>
        <color rgb="FFFF0000"/>
        <rFont val="Calibri"/>
        <family val="2"/>
        <scheme val="minor"/>
      </rPr>
      <t>OF RETAIL REPURCHASE EXPOSURES SCHEDULE</t>
    </r>
  </si>
  <si>
    <r>
      <t>Table F.1  WHOLE LOANS SOLD, BANK ABLE TO REPORT OUTSTANDING UPB AND DELINQUENCY INFORMATION REQUESTED IN TABLE F.1</t>
    </r>
    <r>
      <rPr>
        <b/>
        <sz val="12"/>
        <color rgb="FFFF0000"/>
        <rFont val="Calibri"/>
        <family val="2"/>
        <scheme val="minor"/>
      </rPr>
      <t xml:space="preserve"> OF RETAIL REPURCHASE EXPOSURES SCHEDULE</t>
    </r>
  </si>
  <si>
    <r>
      <t>Table F.2  WHOLE LOANS SOLD, BANK UNABLE TO REPORT OUTSTANDING UPB OR DELINQUENCY INFORMATION REQUESTED IN TABLE F.1</t>
    </r>
    <r>
      <rPr>
        <b/>
        <sz val="12"/>
        <color rgb="FFFF0000"/>
        <rFont val="Calibri"/>
        <family val="2"/>
        <scheme val="minor"/>
      </rPr>
      <t xml:space="preserve"> OF RETAIL REPURCHASE EXPOSURES SCHEDULE</t>
    </r>
  </si>
  <si>
    <r>
      <t>All covered institutions are expected to complete a version of the Summary template for each required scenario - Baseline, Adverse, Severely Adverse</t>
    </r>
    <r>
      <rPr>
        <sz val="11"/>
        <color rgb="FFFF0000"/>
        <rFont val="Calibri"/>
        <family val="2"/>
        <scheme val="minor"/>
      </rPr>
      <t>, Bank Baseline, and Bank Stress</t>
    </r>
    <r>
      <rPr>
        <sz val="11"/>
        <color theme="1"/>
        <rFont val="Calibri"/>
        <family val="2"/>
        <scheme val="minor"/>
      </rPr>
      <t xml:space="preserve"> - and additional scenarios that are named accordingly. </t>
    </r>
  </si>
  <si>
    <t>Common equity tier 1 capital: adjustments and deduction:where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</si>
  <si>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</si>
  <si>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</si>
  <si>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 Tier 1 capital ratio (%)(Advanced approaches banks that exit parallel run only)</t>
  </si>
  <si>
    <t xml:space="preserve">Common equity tier 1 ratio (%)(Advanced approaches banks that exit parallel run only) </t>
  </si>
  <si>
    <t xml:space="preserve"> Total capital ratio (%)(Advanced approaches banks that exit parallel run only)</t>
  </si>
</sst>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50">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b/>
      <sz val="14"/>
      <color theme="0"/>
      <name val="Calibri"/>
      <family val="2"/>
      <scheme val="minor"/>
    </font>
    <font>
      <i/>
      <sz val="11"/>
      <color rgb="FFFF0000"/>
      <name val="Calibri"/>
      <family val="2"/>
      <scheme val="minor"/>
    </font>
    <font>
      <b/>
      <sz val="11"/>
      <color rgb="FFFF0000"/>
      <name val="Calibri"/>
      <family val="2"/>
      <scheme val="minor"/>
    </font>
    <font>
      <b/>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i/>
      <sz val="11"/>
      <color theme="0" tint="-0.34998626667073579"/>
      <name val="Calibri"/>
      <family val="2"/>
      <scheme val="minor"/>
    </font>
    <font>
      <b/>
      <i/>
      <sz val="12"/>
      <color theme="1"/>
      <name val="Calibri"/>
      <family val="2"/>
      <scheme val="minor"/>
    </font>
    <font>
      <strike/>
      <sz val="11"/>
      <color rgb="FFFF0000"/>
      <name val="Calibri"/>
      <family val="2"/>
      <scheme val="minor"/>
    </font>
    <font>
      <b/>
      <strike/>
      <sz val="11"/>
      <color rgb="FFFF0000"/>
      <name val="Calibri"/>
      <family val="2"/>
      <scheme val="minor"/>
    </font>
    <font>
      <i/>
      <sz val="11"/>
      <color theme="0" tint="-4.9989318521683403E-2"/>
      <name val="Calibri"/>
      <family val="2"/>
      <scheme val="minor"/>
    </font>
    <font>
      <b/>
      <strike/>
      <u/>
      <sz val="11"/>
      <color theme="0" tint="-0.249977111117893"/>
      <name val="Calibri"/>
      <family val="2"/>
      <scheme val="minor"/>
    </font>
    <font>
      <b/>
      <i/>
      <strike/>
      <sz val="11"/>
      <color theme="0" tint="-0.249977111117893"/>
      <name val="Calibri"/>
      <family val="2"/>
      <scheme val="minor"/>
    </font>
    <font>
      <strike/>
      <sz val="11"/>
      <color theme="0" tint="-0.249977111117893"/>
      <name val="Calibri"/>
      <family val="2"/>
      <scheme val="minor"/>
    </font>
    <font>
      <b/>
      <strike/>
      <sz val="11"/>
      <color theme="0" tint="-0.249977111117893"/>
      <name val="Calibri"/>
      <family val="2"/>
      <scheme val="minor"/>
    </font>
    <font>
      <b/>
      <strike/>
      <sz val="12"/>
      <color rgb="FFFF0000"/>
      <name val="Calibri"/>
      <family val="2"/>
      <scheme val="minor"/>
    </font>
    <font>
      <i/>
      <strike/>
      <sz val="11"/>
      <color rgb="FFFF0000"/>
      <name val="Calibri"/>
      <family val="2"/>
      <scheme val="minor"/>
    </font>
    <font>
      <strike/>
      <u/>
      <sz val="11"/>
      <color rgb="FFFF0000"/>
      <name val="Calibri"/>
      <family val="2"/>
      <scheme val="minor"/>
    </font>
    <font>
      <strike/>
      <sz val="10"/>
      <color rgb="FFFF0000"/>
      <name val="Calibri"/>
      <family val="2"/>
      <scheme val="minor"/>
    </font>
  </fonts>
  <fills count="12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249977111117893"/>
        <bgColor indexed="64"/>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
      <patternFill patternType="solid">
        <fgColor rgb="FFFFFF00"/>
        <bgColor indexed="64"/>
      </patternFill>
    </fill>
  </fills>
  <borders count="231">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right style="thin">
        <color theme="0" tint="-0.34998626667073579"/>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6326">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5" fillId="0" borderId="0"/>
    <xf numFmtId="0" fontId="1" fillId="0" borderId="0"/>
    <xf numFmtId="167" fontId="1" fillId="0" borderId="0"/>
    <xf numFmtId="0" fontId="56" fillId="0" borderId="0">
      <alignment horizontal="center"/>
    </xf>
    <xf numFmtId="0" fontId="57" fillId="0" borderId="0"/>
    <xf numFmtId="0" fontId="58" fillId="0" borderId="0" applyNumberFormat="0" applyFill="0" applyBorder="0" applyAlignment="0" applyProtection="0"/>
    <xf numFmtId="0" fontId="57" fillId="0" borderId="0"/>
    <xf numFmtId="169" fontId="1" fillId="0" borderId="1"/>
    <xf numFmtId="167" fontId="59" fillId="0" borderId="0"/>
    <xf numFmtId="167" fontId="59" fillId="0" borderId="0"/>
    <xf numFmtId="170" fontId="56" fillId="0" borderId="0" applyFont="0" applyFill="0" applyBorder="0" applyAlignment="0" applyProtection="0">
      <protection locked="0"/>
    </xf>
    <xf numFmtId="167" fontId="59"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59"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0" fillId="0" borderId="0" applyFont="0" applyFill="0" applyBorder="0" applyAlignment="0" applyProtection="0"/>
    <xf numFmtId="0" fontId="1" fillId="0" borderId="0"/>
    <xf numFmtId="37" fontId="61" fillId="0" borderId="0" applyAlignment="0" applyProtection="0"/>
    <xf numFmtId="0" fontId="56" fillId="0" borderId="0" applyFont="0" applyFill="0" applyBorder="0" applyAlignment="0"/>
    <xf numFmtId="0" fontId="56" fillId="0" borderId="0" applyFont="0" applyFill="0" applyBorder="0" applyAlignment="0"/>
    <xf numFmtId="0" fontId="62" fillId="0" borderId="0"/>
    <xf numFmtId="177" fontId="63" fillId="0" borderId="0" applyFont="0" applyFill="0" applyBorder="0" applyAlignment="0" applyProtection="0"/>
    <xf numFmtId="178" fontId="1" fillId="0" borderId="0" applyFont="0" applyFill="0" applyBorder="0" applyAlignment="0" applyProtection="0"/>
    <xf numFmtId="179" fontId="1" fillId="38" borderId="0"/>
    <xf numFmtId="40" fontId="63" fillId="0" borderId="0" applyFont="0" applyFill="0" applyBorder="0" applyAlignment="0" applyProtection="0"/>
    <xf numFmtId="0" fontId="64" fillId="0" borderId="0" applyNumberFormat="0" applyFill="0" applyBorder="0" applyAlignment="0" applyProtection="0">
      <alignment vertical="top"/>
      <protection locked="0"/>
    </xf>
    <xf numFmtId="38" fontId="63" fillId="0" borderId="0" applyFont="0" applyFill="0" applyBorder="0" applyAlignment="0" applyProtection="0"/>
    <xf numFmtId="0" fontId="65" fillId="0" borderId="0"/>
    <xf numFmtId="0" fontId="55" fillId="0" borderId="0"/>
    <xf numFmtId="17" fontId="66"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5"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xf numFmtId="0" fontId="1" fillId="0" borderId="0"/>
    <xf numFmtId="0" fontId="57" fillId="0" borderId="0"/>
    <xf numFmtId="0" fontId="55" fillId="0" borderId="0"/>
    <xf numFmtId="0" fontId="57"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7"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xf numFmtId="0" fontId="1" fillId="0" borderId="0"/>
    <xf numFmtId="0" fontId="1" fillId="0" borderId="0"/>
    <xf numFmtId="0" fontId="57" fillId="0" borderId="0"/>
    <xf numFmtId="0" fontId="57"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1" fillId="0" borderId="0" applyNumberFormat="0" applyFill="0" applyBorder="0" applyAlignment="0" applyProtection="0"/>
    <xf numFmtId="0" fontId="68" fillId="0" borderId="0"/>
    <xf numFmtId="0" fontId="67" fillId="0" borderId="0"/>
    <xf numFmtId="0" fontId="67" fillId="0" borderId="0"/>
    <xf numFmtId="0" fontId="67" fillId="0" borderId="0"/>
    <xf numFmtId="0" fontId="68"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alignment horizontal="left" wrapText="1"/>
    </xf>
    <xf numFmtId="38" fontId="69" fillId="0" borderId="0" applyFont="0" applyFill="0" applyBorder="0" applyAlignment="0" applyProtection="0"/>
    <xf numFmtId="0" fontId="70" fillId="0" borderId="0">
      <alignment vertical="center"/>
    </xf>
    <xf numFmtId="0" fontId="70" fillId="0" borderId="0">
      <alignment vertical="center"/>
    </xf>
    <xf numFmtId="0" fontId="70" fillId="0" borderId="0">
      <alignment vertical="center"/>
    </xf>
    <xf numFmtId="0" fontId="1" fillId="0" borderId="0">
      <alignment horizontal="left" wrapText="1"/>
    </xf>
    <xf numFmtId="37" fontId="61"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38" fontId="69"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5"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5" fillId="0" borderId="0"/>
    <xf numFmtId="0" fontId="1" fillId="0" borderId="0"/>
    <xf numFmtId="0" fontId="1" fillId="0" borderId="0"/>
    <xf numFmtId="0" fontId="1"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8"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1" fillId="0" borderId="0" applyAlignment="0" applyProtection="0"/>
    <xf numFmtId="0" fontId="1" fillId="0" borderId="0"/>
    <xf numFmtId="0" fontId="1" fillId="0" borderId="0"/>
    <xf numFmtId="37" fontId="61"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2" fillId="0" borderId="0">
      <alignment horizontal="left" wrapText="1"/>
    </xf>
    <xf numFmtId="0" fontId="73" fillId="0" borderId="0">
      <alignment horizontal="left" wrapText="1"/>
    </xf>
    <xf numFmtId="0" fontId="73"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7" fillId="0" borderId="0"/>
    <xf numFmtId="0" fontId="57" fillId="0" borderId="0"/>
    <xf numFmtId="0" fontId="1" fillId="0" borderId="0">
      <alignment horizontal="left" wrapText="1"/>
    </xf>
    <xf numFmtId="0" fontId="1" fillId="0" borderId="0">
      <alignment horizontal="left" wrapText="1"/>
    </xf>
    <xf numFmtId="0" fontId="12" fillId="0" borderId="0"/>
    <xf numFmtId="0" fontId="67"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7" fillId="0" borderId="0"/>
    <xf numFmtId="0" fontId="57" fillId="0" borderId="0"/>
    <xf numFmtId="0" fontId="57"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4"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7" fillId="0" borderId="0"/>
    <xf numFmtId="0" fontId="1" fillId="0" borderId="0"/>
    <xf numFmtId="0" fontId="12" fillId="0" borderId="0"/>
    <xf numFmtId="0" fontId="12" fillId="0" borderId="0"/>
    <xf numFmtId="0" fontId="57" fillId="0" borderId="0"/>
    <xf numFmtId="0" fontId="12" fillId="0" borderId="0"/>
    <xf numFmtId="0" fontId="1" fillId="0" borderId="0">
      <alignment horizontal="left" wrapText="1"/>
    </xf>
    <xf numFmtId="0" fontId="1" fillId="0" borderId="0"/>
    <xf numFmtId="0" fontId="1" fillId="0" borderId="0"/>
    <xf numFmtId="0" fontId="1" fillId="0" borderId="0"/>
    <xf numFmtId="0" fontId="68" fillId="0" borderId="0"/>
    <xf numFmtId="0" fontId="1" fillId="0" borderId="0">
      <alignment horizontal="left" wrapText="1"/>
    </xf>
    <xf numFmtId="0" fontId="1" fillId="0" borderId="0">
      <alignment horizontal="left" wrapText="1"/>
    </xf>
    <xf numFmtId="0" fontId="1" fillId="0" borderId="0"/>
    <xf numFmtId="0" fontId="55"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alignment horizontal="left" wrapText="1"/>
    </xf>
    <xf numFmtId="0" fontId="1" fillId="0" borderId="0">
      <alignment horizontal="left" wrapText="1"/>
    </xf>
    <xf numFmtId="38" fontId="69" fillId="0" borderId="0" applyFont="0" applyFill="0" applyBorder="0" applyAlignment="0" applyProtection="0"/>
    <xf numFmtId="38" fontId="69"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5" fillId="0" borderId="0"/>
    <xf numFmtId="0" fontId="1" fillId="0" borderId="0"/>
    <xf numFmtId="0" fontId="1" fillId="0" borderId="0"/>
    <xf numFmtId="0" fontId="57" fillId="0" borderId="0"/>
    <xf numFmtId="0" fontId="5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37" fontId="61"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1" fillId="0" borderId="0" applyAlignment="0" applyProtection="0"/>
    <xf numFmtId="0" fontId="57" fillId="0" borderId="0"/>
    <xf numFmtId="0" fontId="57" fillId="0" borderId="0"/>
    <xf numFmtId="0" fontId="57"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2" fillId="0" borderId="0"/>
    <xf numFmtId="0" fontId="12" fillId="0" borderId="0"/>
    <xf numFmtId="0" fontId="67"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alignment horizontal="left" wrapText="1"/>
    </xf>
    <xf numFmtId="0" fontId="57" fillId="0" borderId="0"/>
    <xf numFmtId="0" fontId="1" fillId="0" borderId="0">
      <alignment horizontal="left" wrapText="1"/>
    </xf>
    <xf numFmtId="0" fontId="1" fillId="0" borderId="0"/>
    <xf numFmtId="38" fontId="6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5" fillId="0" borderId="0"/>
    <xf numFmtId="0" fontId="1" fillId="0" borderId="0">
      <alignment horizontal="left" wrapText="1"/>
    </xf>
    <xf numFmtId="0" fontId="12" fillId="0" borderId="0"/>
    <xf numFmtId="0" fontId="1" fillId="0" borderId="0"/>
    <xf numFmtId="0" fontId="57" fillId="0" borderId="0"/>
    <xf numFmtId="0" fontId="1" fillId="0" borderId="0"/>
    <xf numFmtId="0" fontId="1" fillId="0" borderId="0"/>
    <xf numFmtId="0" fontId="76"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7" fillId="0" borderId="86"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2" fillId="0" borderId="0"/>
    <xf numFmtId="0" fontId="12" fillId="0" borderId="0"/>
    <xf numFmtId="0" fontId="12"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1" fillId="0" borderId="0" applyAlignment="0" applyProtection="0"/>
    <xf numFmtId="0" fontId="1" fillId="0" borderId="0" applyFont="0" applyFill="0" applyBorder="0" applyAlignment="0" applyProtection="0"/>
    <xf numFmtId="37" fontId="61"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 fillId="0" borderId="0"/>
    <xf numFmtId="0" fontId="1" fillId="0" borderId="0"/>
    <xf numFmtId="0" fontId="1" fillId="0" borderId="0">
      <alignment horizontal="left" wrapText="1"/>
    </xf>
    <xf numFmtId="0" fontId="70" fillId="0" borderId="0">
      <alignment vertical="center"/>
    </xf>
    <xf numFmtId="0" fontId="1" fillId="0" borderId="0">
      <alignment horizontal="left" wrapText="1"/>
    </xf>
    <xf numFmtId="0" fontId="68" fillId="0" borderId="0"/>
    <xf numFmtId="0" fontId="12" fillId="0" borderId="0"/>
    <xf numFmtId="0" fontId="12" fillId="0" borderId="0"/>
    <xf numFmtId="0" fontId="12" fillId="0" borderId="0"/>
    <xf numFmtId="0" fontId="57"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xf numFmtId="0" fontId="1" fillId="0" borderId="0"/>
    <xf numFmtId="0" fontId="1" fillId="0" borderId="0"/>
    <xf numFmtId="0" fontId="55"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alignment horizontal="left" wrapText="1"/>
    </xf>
    <xf numFmtId="0" fontId="1" fillId="0" borderId="0">
      <alignment horizontal="left" wrapText="1"/>
    </xf>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7" fillId="0" borderId="86" applyNumberFormat="0" applyFill="0" applyAlignment="0" applyProtection="0"/>
    <xf numFmtId="0" fontId="79" fillId="0" borderId="87" applyNumberFormat="0" applyFill="0" applyProtection="0">
      <alignment horizontal="center"/>
    </xf>
    <xf numFmtId="0" fontId="79" fillId="0" borderId="0" applyNumberFormat="0" applyFill="0" applyBorder="0" applyProtection="0">
      <alignment horizontal="left"/>
    </xf>
    <xf numFmtId="0" fontId="80"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1" fillId="0" borderId="0">
      <alignment horizontal="right" vertical="center"/>
    </xf>
    <xf numFmtId="0" fontId="56" fillId="0" borderId="0"/>
    <xf numFmtId="41" fontId="1" fillId="0" borderId="0" applyFont="0" applyFill="0" applyBorder="0" applyAlignment="0" applyProtection="0"/>
    <xf numFmtId="0" fontId="1" fillId="0" borderId="0"/>
    <xf numFmtId="0" fontId="1" fillId="0" borderId="0"/>
    <xf numFmtId="0" fontId="69" fillId="0" borderId="0"/>
    <xf numFmtId="9" fontId="1" fillId="0" borderId="0"/>
    <xf numFmtId="0" fontId="55" fillId="0" borderId="0"/>
    <xf numFmtId="0" fontId="55" fillId="0" borderId="0"/>
    <xf numFmtId="0" fontId="69" fillId="0" borderId="0"/>
    <xf numFmtId="0" fontId="69" fillId="0" borderId="0"/>
    <xf numFmtId="0" fontId="69" fillId="0" borderId="0"/>
    <xf numFmtId="2" fontId="69" fillId="0" borderId="0"/>
    <xf numFmtId="10" fontId="69" fillId="0" borderId="0"/>
    <xf numFmtId="2" fontId="69" fillId="0" borderId="0"/>
    <xf numFmtId="0" fontId="69" fillId="0" borderId="0"/>
    <xf numFmtId="0" fontId="69" fillId="0" borderId="0"/>
    <xf numFmtId="198" fontId="82" fillId="0" borderId="0" applyFont="0" applyFill="0" applyBorder="0" applyAlignment="0" applyProtection="0"/>
    <xf numFmtId="199" fontId="83" fillId="0" borderId="0" applyFont="0" applyBorder="0"/>
    <xf numFmtId="199"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4" fillId="40" borderId="0" applyNumberFormat="0" applyAlignment="0" applyProtection="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1" fillId="0" borderId="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200" fontId="56" fillId="0" borderId="0" applyFont="0" applyFill="0" applyBorder="0" applyAlignment="0" applyProtection="0">
      <protection locked="0"/>
    </xf>
    <xf numFmtId="201" fontId="82" fillId="0" borderId="3" applyFont="0" applyFill="0" applyBorder="0" applyAlignment="0" applyProtection="0">
      <alignment horizontal="right"/>
    </xf>
    <xf numFmtId="0" fontId="85" fillId="41" borderId="88" applyNumberFormat="0" applyAlignment="0" applyProtection="0"/>
    <xf numFmtId="202" fontId="86" fillId="0" borderId="0"/>
    <xf numFmtId="0" fontId="85" fillId="41" borderId="88" applyNumberFormat="0" applyAlignment="0" applyProtection="0"/>
    <xf numFmtId="0" fontId="85" fillId="41" borderId="88"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7" fillId="2" borderId="0"/>
    <xf numFmtId="37" fontId="88" fillId="0" borderId="0">
      <alignment horizontal="center"/>
    </xf>
    <xf numFmtId="0" fontId="1" fillId="41" borderId="4">
      <alignment horizontal="center" wrapText="1"/>
    </xf>
    <xf numFmtId="0" fontId="1" fillId="0" borderId="0" applyNumberFormat="0"/>
    <xf numFmtId="0" fontId="1" fillId="38" borderId="0"/>
    <xf numFmtId="9" fontId="69" fillId="0" borderId="0" applyFont="0" applyFill="0" applyBorder="0" applyAlignment="0" applyProtection="0"/>
    <xf numFmtId="0" fontId="89" fillId="0" borderId="3" applyBorder="0"/>
    <xf numFmtId="43" fontId="90" fillId="0" borderId="3" applyNumberFormat="0" applyBorder="0"/>
    <xf numFmtId="43" fontId="90" fillId="0" borderId="3" applyNumberFormat="0" applyBorder="0"/>
    <xf numFmtId="43" fontId="90" fillId="0" borderId="3" applyNumberFormat="0" applyBorder="0"/>
    <xf numFmtId="0" fontId="1" fillId="0" borderId="89" applyFont="0" applyBorder="0"/>
    <xf numFmtId="41" fontId="61" fillId="0" borderId="0" applyFont="0" applyFill="0" applyBorder="0" applyAlignment="0" applyProtection="0"/>
    <xf numFmtId="203" fontId="61" fillId="0" borderId="0" applyFont="0" applyFill="0" applyBorder="0" applyAlignment="0" applyProtection="0"/>
    <xf numFmtId="43" fontId="61" fillId="0" borderId="0" applyFont="0" applyFill="0" applyBorder="0" applyAlignment="0" applyProtection="0"/>
    <xf numFmtId="42" fontId="61" fillId="0" borderId="0" applyFont="0" applyFill="0" applyBorder="0" applyAlignment="0" applyProtection="0"/>
    <xf numFmtId="204" fontId="61" fillId="0" borderId="0" applyFont="0" applyFill="0" applyBorder="0" applyAlignment="0" applyProtection="0"/>
    <xf numFmtId="44" fontId="61" fillId="0" borderId="0" applyFont="0" applyFill="0" applyBorder="0" applyAlignment="0" applyProtection="0"/>
    <xf numFmtId="37" fontId="82" fillId="0" borderId="2" applyBorder="0" applyAlignment="0"/>
    <xf numFmtId="205" fontId="91" fillId="0" borderId="0" applyFont="0" applyFill="0" applyBorder="0" applyAlignment="0" applyProtection="0"/>
    <xf numFmtId="206" fontId="73" fillId="42" borderId="90">
      <alignment horizontal="center" vertical="center"/>
    </xf>
    <xf numFmtId="206" fontId="73" fillId="42" borderId="90">
      <alignment horizontal="center" vertical="center"/>
    </xf>
    <xf numFmtId="0" fontId="92" fillId="2" borderId="0" applyNumberFormat="0" applyBorder="0" applyAlignment="0" applyProtection="0"/>
    <xf numFmtId="0" fontId="69" fillId="0" borderId="0"/>
    <xf numFmtId="37" fontId="82" fillId="0" borderId="2" applyBorder="0" applyAlignment="0"/>
    <xf numFmtId="37" fontId="82" fillId="0" borderId="0" applyBorder="0" applyAlignment="0"/>
    <xf numFmtId="0" fontId="93" fillId="38" borderId="1">
      <alignment horizontal="center"/>
    </xf>
    <xf numFmtId="0" fontId="94" fillId="0" borderId="0">
      <alignment horizontal="center" wrapText="1"/>
      <protection locked="0"/>
    </xf>
    <xf numFmtId="0" fontId="95" fillId="38" borderId="91" applyNumberFormat="0" applyAlignment="0" applyProtection="0"/>
    <xf numFmtId="37" fontId="82" fillId="0" borderId="4"/>
    <xf numFmtId="0" fontId="1" fillId="0" borderId="0"/>
    <xf numFmtId="0" fontId="96" fillId="0" borderId="0"/>
    <xf numFmtId="0" fontId="82" fillId="43" borderId="0" applyNumberFormat="0" applyFont="0" applyBorder="0" applyAlignment="0" applyProtection="0"/>
    <xf numFmtId="207" fontId="63" fillId="0" borderId="4"/>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7" fillId="0" borderId="92" applyFont="0" applyBorder="0" applyAlignment="0">
      <alignment vertical="center"/>
    </xf>
    <xf numFmtId="3" fontId="71" fillId="0" borderId="5" applyNumberFormat="0" applyFill="0" applyBorder="0" applyAlignment="0" applyProtection="0">
      <alignment horizontal="left"/>
    </xf>
    <xf numFmtId="3" fontId="98" fillId="0" borderId="0" applyNumberFormat="0" applyFill="0" applyBorder="0" applyAlignment="0" applyProtection="0">
      <alignment horizontal="center"/>
    </xf>
    <xf numFmtId="3" fontId="71" fillId="0" borderId="5" applyNumberFormat="0" applyFill="0" applyBorder="0" applyAlignment="0" applyProtection="0">
      <alignment horizontal="left"/>
    </xf>
    <xf numFmtId="0" fontId="1" fillId="0" borderId="93" applyNumberFormat="0">
      <alignment horizontal="center" vertical="top" wrapText="1"/>
      <protection locked="0"/>
    </xf>
    <xf numFmtId="0" fontId="99" fillId="0" borderId="0" applyNumberFormat="0" applyFill="0" applyBorder="0" applyAlignment="0" applyProtection="0"/>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0" fontId="99" fillId="0" borderId="0" applyNumberFormat="0" applyFill="0" applyBorder="0" applyAlignment="0" applyProtection="0"/>
    <xf numFmtId="0" fontId="101" fillId="0" borderId="0" applyNumberFormat="0" applyFill="0" applyBorder="0" applyAlignment="0" applyProtection="0"/>
    <xf numFmtId="211" fontId="102" fillId="0" borderId="94"/>
    <xf numFmtId="0" fontId="103" fillId="0" borderId="3" applyNumberFormat="0" applyFill="0" applyAlignment="0" applyProtection="0"/>
    <xf numFmtId="212" fontId="56" fillId="0" borderId="0">
      <alignment horizontal="center"/>
    </xf>
    <xf numFmtId="15" fontId="104" fillId="0" borderId="0" applyNumberFormat="0">
      <alignment horizontal="center"/>
    </xf>
    <xf numFmtId="0" fontId="105" fillId="0" borderId="95"/>
    <xf numFmtId="38" fontId="106" fillId="0" borderId="3" applyNumberFormat="0" applyFont="0" applyFill="0" applyAlignment="0" applyProtection="0">
      <alignment horizontal="right"/>
    </xf>
    <xf numFmtId="0" fontId="68" fillId="0" borderId="96"/>
    <xf numFmtId="0" fontId="68" fillId="0" borderId="0"/>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0" fontId="94" fillId="0" borderId="6" applyNumberFormat="0" applyFont="0" applyFill="0" applyAlignment="0" applyProtection="0"/>
    <xf numFmtId="0" fontId="94" fillId="0" borderId="97" applyNumberFormat="0" applyFont="0" applyFill="0" applyAlignment="0" applyProtection="0"/>
    <xf numFmtId="38" fontId="106" fillId="0" borderId="3" applyNumberFormat="0" applyFont="0" applyFill="0" applyAlignment="0" applyProtection="0">
      <alignment horizontal="right"/>
    </xf>
    <xf numFmtId="3" fontId="92" fillId="41" borderId="0" applyNumberFormat="0" applyBorder="0" applyAlignment="0" applyProtection="0"/>
    <xf numFmtId="0" fontId="107" fillId="0" borderId="98" applyNumberFormat="0" applyFont="0" applyFill="0" applyAlignment="0" applyProtection="0"/>
    <xf numFmtId="0" fontId="107" fillId="0" borderId="99" applyNumberFormat="0" applyFont="0" applyFill="0" applyAlignment="0" applyProtection="0"/>
    <xf numFmtId="0" fontId="107" fillId="0" borderId="100" applyNumberFormat="0" applyFont="0" applyFill="0" applyAlignment="0" applyProtection="0"/>
    <xf numFmtId="0" fontId="108" fillId="0" borderId="88" applyNumberFormat="0" applyFont="0" applyFill="0" applyAlignment="0" applyProtection="0"/>
    <xf numFmtId="0" fontId="109" fillId="0" borderId="101"/>
    <xf numFmtId="0" fontId="110" fillId="0" borderId="102" applyFill="0" applyProtection="0">
      <alignment horizontal="right"/>
    </xf>
    <xf numFmtId="213" fontId="111" fillId="44" borderId="0" applyFont="0" applyFill="0" applyBorder="0" applyAlignment="0" applyProtection="0"/>
    <xf numFmtId="214" fontId="1" fillId="0" borderId="0" applyFont="0" applyFill="0" applyBorder="0" applyAlignment="0" applyProtection="0"/>
    <xf numFmtId="0" fontId="112" fillId="45" borderId="0"/>
    <xf numFmtId="0" fontId="112" fillId="46" borderId="0"/>
    <xf numFmtId="0" fontId="14" fillId="0" borderId="0"/>
    <xf numFmtId="0" fontId="14" fillId="0" borderId="0"/>
    <xf numFmtId="0" fontId="112" fillId="47" borderId="0"/>
    <xf numFmtId="41" fontId="55" fillId="0" borderId="0" applyFill="0"/>
    <xf numFmtId="215" fontId="82" fillId="0" borderId="0">
      <alignment horizontal="center"/>
    </xf>
    <xf numFmtId="0" fontId="82" fillId="0" borderId="0" applyFill="0">
      <alignment horizontal="center"/>
    </xf>
    <xf numFmtId="41" fontId="103" fillId="0" borderId="95" applyFill="0"/>
    <xf numFmtId="0" fontId="1" fillId="0" borderId="0" applyFont="0" applyAlignment="0"/>
    <xf numFmtId="0" fontId="113" fillId="0" borderId="0" applyFill="0">
      <alignment vertical="top"/>
    </xf>
    <xf numFmtId="0" fontId="114" fillId="0" borderId="0" applyFill="0">
      <alignment horizontal="left" vertical="top"/>
    </xf>
    <xf numFmtId="41" fontId="103" fillId="0" borderId="7" applyFill="0"/>
    <xf numFmtId="0" fontId="1" fillId="0" borderId="0" applyNumberFormat="0" applyFont="0" applyAlignment="0"/>
    <xf numFmtId="0" fontId="113" fillId="0" borderId="0" applyFill="0">
      <alignment wrapText="1"/>
    </xf>
    <xf numFmtId="0" fontId="114" fillId="0" borderId="0" applyFill="0">
      <alignment horizontal="left" vertical="top" wrapText="1"/>
    </xf>
    <xf numFmtId="41" fontId="103" fillId="0" borderId="0" applyFill="0"/>
    <xf numFmtId="0" fontId="115" fillId="0" borderId="0" applyNumberFormat="0" applyFont="0" applyAlignment="0">
      <alignment horizontal="center"/>
    </xf>
    <xf numFmtId="0" fontId="116" fillId="0" borderId="0" applyFill="0">
      <alignment vertical="top" wrapText="1"/>
    </xf>
    <xf numFmtId="0" fontId="117" fillId="0" borderId="0" applyFill="0">
      <alignment horizontal="left" vertical="top" wrapText="1"/>
    </xf>
    <xf numFmtId="41" fontId="55" fillId="0" borderId="0" applyFill="0"/>
    <xf numFmtId="0" fontId="115" fillId="0" borderId="0" applyNumberFormat="0" applyFont="0" applyAlignment="0">
      <alignment horizontal="center"/>
    </xf>
    <xf numFmtId="0" fontId="118" fillId="0" borderId="0" applyFill="0">
      <alignment vertical="center" wrapText="1"/>
    </xf>
    <xf numFmtId="0" fontId="119" fillId="0" borderId="0">
      <alignment horizontal="left" vertical="center" wrapText="1"/>
    </xf>
    <xf numFmtId="41" fontId="55" fillId="0" borderId="0" applyFill="0"/>
    <xf numFmtId="0" fontId="115" fillId="0" borderId="0" applyNumberFormat="0" applyFont="0" applyAlignment="0">
      <alignment horizontal="center"/>
    </xf>
    <xf numFmtId="0" fontId="120" fillId="0" borderId="0" applyFill="0">
      <alignment horizontal="center" vertical="center" wrapText="1"/>
    </xf>
    <xf numFmtId="0" fontId="1" fillId="0" borderId="0" applyFill="0">
      <alignment horizontal="center" vertical="center" wrapText="1"/>
    </xf>
    <xf numFmtId="41" fontId="121" fillId="0" borderId="0" applyFill="0"/>
    <xf numFmtId="0" fontId="115" fillId="0" borderId="0" applyNumberFormat="0" applyFont="0" applyAlignment="0">
      <alignment horizontal="center"/>
    </xf>
    <xf numFmtId="0" fontId="122" fillId="0" borderId="0" applyFill="0">
      <alignment horizontal="center" vertical="center" wrapText="1"/>
    </xf>
    <xf numFmtId="0" fontId="123" fillId="0" borderId="0" applyFill="0">
      <alignment horizontal="center" vertical="center" wrapText="1"/>
    </xf>
    <xf numFmtId="41" fontId="121" fillId="0" borderId="0" applyFill="0"/>
    <xf numFmtId="0" fontId="115" fillId="0" borderId="0" applyNumberFormat="0" applyFont="0" applyAlignment="0">
      <alignment horizontal="center"/>
    </xf>
    <xf numFmtId="0" fontId="124" fillId="0" borderId="0">
      <alignment horizontal="center" wrapText="1"/>
    </xf>
    <xf numFmtId="0" fontId="125" fillId="0" borderId="0" applyFill="0">
      <alignment horizontal="center" wrapText="1"/>
    </xf>
    <xf numFmtId="216" fontId="82" fillId="48" borderId="1"/>
    <xf numFmtId="197" fontId="56" fillId="0" borderId="0" applyFill="0" applyBorder="0" applyAlignment="0"/>
    <xf numFmtId="211" fontId="96" fillId="0" borderId="0" applyFill="0" applyBorder="0" applyAlignment="0"/>
    <xf numFmtId="217" fontId="96" fillId="0" borderId="0" applyFill="0" applyBorder="0" applyAlignment="0"/>
    <xf numFmtId="218" fontId="1" fillId="0" borderId="0" applyFill="0" applyBorder="0" applyAlignment="0"/>
    <xf numFmtId="219" fontId="69"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6" fillId="0" borderId="0" applyNumberFormat="0" applyFill="0" applyBorder="0" applyAlignment="0" applyProtection="0"/>
    <xf numFmtId="208" fontId="127"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6" fillId="0" borderId="0" applyNumberFormat="0" applyProtection="0"/>
    <xf numFmtId="0" fontId="56"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3" fillId="0" borderId="0" applyFill="0" applyBorder="0" applyProtection="0">
      <alignment horizontal="center"/>
      <protection locked="0"/>
    </xf>
    <xf numFmtId="0" fontId="82" fillId="0" borderId="0" applyFont="0" applyFill="0" applyBorder="0" applyAlignment="0" applyProtection="0"/>
    <xf numFmtId="0" fontId="82" fillId="0" borderId="0" applyFont="0" applyFill="0" applyBorder="0" applyAlignment="0" applyProtection="0"/>
    <xf numFmtId="8" fontId="1" fillId="0" borderId="103" applyFont="0" applyFill="0" applyBorder="0" applyProtection="0">
      <alignment horizontal="right"/>
    </xf>
    <xf numFmtId="227" fontId="128" fillId="0" borderId="0"/>
    <xf numFmtId="1" fontId="129" fillId="0" borderId="0"/>
    <xf numFmtId="0" fontId="1" fillId="0" borderId="0"/>
    <xf numFmtId="0" fontId="1" fillId="0" borderId="0"/>
    <xf numFmtId="0" fontId="1" fillId="0" borderId="0"/>
    <xf numFmtId="0" fontId="1" fillId="0" borderId="4" applyNumberFormat="0">
      <alignment horizontal="center"/>
      <protection locked="0"/>
    </xf>
    <xf numFmtId="0" fontId="130" fillId="0" borderId="0"/>
    <xf numFmtId="0" fontId="82" fillId="0" borderId="0" applyNumberFormat="0" applyFill="0" applyBorder="0" applyAlignment="0" applyProtection="0"/>
    <xf numFmtId="0" fontId="13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8" fontId="132" fillId="0" borderId="0" applyFont="0" applyFill="0" applyBorder="0" applyAlignment="0" applyProtection="0">
      <alignment horizontal="left" vertical="center"/>
    </xf>
    <xf numFmtId="0" fontId="92" fillId="51" borderId="104" applyFont="0" applyFill="0" applyBorder="0"/>
    <xf numFmtId="0" fontId="82" fillId="0" borderId="105"/>
    <xf numFmtId="0" fontId="133" fillId="0" borderId="3" applyNumberFormat="0" applyFill="0" applyBorder="0" applyAlignment="0" applyProtection="0">
      <alignment horizontal="center"/>
    </xf>
    <xf numFmtId="49" fontId="1" fillId="0" borderId="4" applyFont="0">
      <alignment horizontal="center" wrapText="1"/>
    </xf>
    <xf numFmtId="38" fontId="134" fillId="0" borderId="0" applyNumberFormat="0" applyFill="0" applyBorder="0" applyAlignment="0" applyProtection="0">
      <protection locked="0"/>
    </xf>
    <xf numFmtId="38" fontId="135" fillId="0" borderId="0" applyNumberFormat="0" applyFill="0" applyBorder="0" applyAlignment="0" applyProtection="0">
      <protection locked="0"/>
    </xf>
    <xf numFmtId="0" fontId="82" fillId="0" borderId="0" applyNumberFormat="0" applyFill="0" applyBorder="0" applyProtection="0">
      <alignment horizontal="center" wrapText="1"/>
    </xf>
    <xf numFmtId="0" fontId="69" fillId="0" borderId="0">
      <alignment horizontal="center" wrapText="1"/>
      <protection hidden="1"/>
    </xf>
    <xf numFmtId="38" fontId="136" fillId="0" borderId="0" applyNumberFormat="0" applyFill="0" applyBorder="0" applyAlignment="0" applyProtection="0">
      <protection locked="0"/>
    </xf>
    <xf numFmtId="4" fontId="92" fillId="52" borderId="104" applyNumberFormat="0" applyProtection="0">
      <alignment horizontal="right" wrapText="1"/>
    </xf>
    <xf numFmtId="229" fontId="137" fillId="0" borderId="0">
      <alignment horizontal="right"/>
    </xf>
    <xf numFmtId="230" fontId="1" fillId="0" borderId="0">
      <alignment horizontal="right"/>
    </xf>
    <xf numFmtId="230" fontId="1" fillId="0" borderId="0">
      <alignment horizontal="right"/>
    </xf>
    <xf numFmtId="38" fontId="69" fillId="0" borderId="0" applyFont="0" applyFill="0" applyBorder="0" applyAlignment="0" applyProtection="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08" fontId="56" fillId="0" borderId="0" applyFont="0" applyFill="0" applyBorder="0" applyAlignment="0" applyProtection="0">
      <protection locked="0"/>
    </xf>
    <xf numFmtId="40" fontId="56" fillId="0" borderId="0" applyFont="0" applyFill="0" applyBorder="0" applyAlignment="0" applyProtection="0">
      <protection locked="0"/>
    </xf>
    <xf numFmtId="232" fontId="63" fillId="0" borderId="0" applyFont="0" applyFill="0" applyBorder="0" applyProtection="0"/>
    <xf numFmtId="233" fontId="63" fillId="0" borderId="0" applyFont="0" applyFill="0" applyBorder="0" applyProtection="0"/>
    <xf numFmtId="41" fontId="1" fillId="0" borderId="0" applyFont="0" applyFill="0" applyBorder="0" applyAlignment="0" applyProtection="0"/>
    <xf numFmtId="42" fontId="69" fillId="0" borderId="0" applyFont="0" applyFill="0" applyBorder="0" applyAlignment="0" applyProtection="0"/>
    <xf numFmtId="0" fontId="139" fillId="0" borderId="0" applyFont="0" applyFill="0" applyBorder="0" applyAlignment="0" applyProtection="0">
      <alignment horizontal="right"/>
    </xf>
    <xf numFmtId="39" fontId="139" fillId="0" borderId="0" applyFont="0" applyFill="0" applyBorder="0" applyAlignment="0" applyProtection="0">
      <alignment horizontal="right"/>
    </xf>
    <xf numFmtId="234" fontId="1" fillId="0" borderId="0" applyFont="0" applyFill="0" applyBorder="0" applyAlignment="0" applyProtection="0">
      <alignment horizontal="right"/>
    </xf>
    <xf numFmtId="235" fontId="56" fillId="0" borderId="0" applyFont="0" applyFill="0" applyBorder="0" applyAlignment="0" applyProtection="0"/>
    <xf numFmtId="236" fontId="140" fillId="0" borderId="0" applyFont="0" applyFill="0" applyBorder="0" applyAlignment="0" applyProtection="0"/>
    <xf numFmtId="237" fontId="140" fillId="0" borderId="0" applyFont="0" applyFill="0" applyBorder="0" applyAlignment="0" applyProtection="0"/>
    <xf numFmtId="238" fontId="73" fillId="0" borderId="0" applyFont="0" applyFill="0" applyBorder="0" applyAlignment="0" applyProtection="0">
      <protection locked="0"/>
    </xf>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5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3" fillId="0" borderId="0" applyFont="0" applyFill="0" applyBorder="0" applyAlignment="0" applyProtection="0"/>
    <xf numFmtId="0" fontId="1" fillId="0" borderId="0" applyFont="0" applyFill="0" applyBorder="0" applyAlignment="0" applyProtection="0"/>
    <xf numFmtId="239" fontId="56" fillId="0" borderId="0"/>
    <xf numFmtId="240" fontId="1" fillId="0" borderId="0" applyFont="0" applyFill="0" applyBorder="0" applyAlignment="0" applyProtection="0"/>
    <xf numFmtId="211" fontId="101" fillId="0" borderId="106"/>
    <xf numFmtId="211" fontId="101" fillId="0" borderId="106"/>
    <xf numFmtId="0" fontId="1" fillId="0" borderId="0">
      <protection locked="0"/>
    </xf>
    <xf numFmtId="0" fontId="144" fillId="0" borderId="0"/>
    <xf numFmtId="0" fontId="68" fillId="0" borderId="0"/>
    <xf numFmtId="211" fontId="68"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5" fillId="0" borderId="0" applyFont="0" applyFill="0" applyBorder="0" applyAlignment="0" applyProtection="0"/>
    <xf numFmtId="242" fontId="1" fillId="0" borderId="0" applyFont="0" applyFill="0" applyBorder="0" applyAlignment="0" applyProtection="0">
      <alignment horizontal="left"/>
    </xf>
    <xf numFmtId="0" fontId="144" fillId="0" borderId="0"/>
    <xf numFmtId="0" fontId="68" fillId="0" borderId="0"/>
    <xf numFmtId="0" fontId="68"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6" fillId="0" borderId="105" applyBorder="0" applyProtection="0"/>
    <xf numFmtId="0" fontId="147" fillId="53" borderId="0">
      <alignment horizontal="center" vertical="center" wrapText="1"/>
    </xf>
    <xf numFmtId="0" fontId="148" fillId="0" borderId="0" applyFill="0" applyBorder="0" applyAlignment="0" applyProtection="0">
      <protection locked="0"/>
    </xf>
    <xf numFmtId="0" fontId="147" fillId="53" borderId="0">
      <alignment horizontal="center" vertical="center" wrapText="1"/>
    </xf>
    <xf numFmtId="211" fontId="149" fillId="0" borderId="0" applyFill="0" applyBorder="0">
      <alignment horizontal="left"/>
    </xf>
    <xf numFmtId="10" fontId="1" fillId="0" borderId="0"/>
    <xf numFmtId="0" fontId="150" fillId="0" borderId="0" applyNumberFormat="0" applyAlignment="0">
      <alignment horizontal="left"/>
    </xf>
    <xf numFmtId="0" fontId="70" fillId="0" borderId="0" applyNumberFormat="0" applyAlignment="0"/>
    <xf numFmtId="0" fontId="151" fillId="0" borderId="4" applyNumberFormat="0" applyFill="0" applyBorder="0" applyAlignment="0" applyProtection="0"/>
    <xf numFmtId="0" fontId="152" fillId="51" borderId="107" applyNumberFormat="0" applyFill="0" applyBorder="0" applyAlignment="0" applyProtection="0">
      <alignment horizontal="center" textRotation="255"/>
    </xf>
    <xf numFmtId="247" fontId="1" fillId="0" borderId="0" applyFill="0" applyBorder="0">
      <alignment horizontal="right"/>
      <protection locked="0"/>
    </xf>
    <xf numFmtId="0" fontId="153"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4" fillId="0" borderId="0"/>
    <xf numFmtId="211" fontId="154" fillId="0" borderId="0"/>
    <xf numFmtId="248" fontId="82" fillId="0" borderId="108" applyFont="0" applyFill="0" applyBorder="0" applyAlignment="0" applyProtection="0"/>
    <xf numFmtId="6" fontId="56" fillId="0" borderId="0" applyFont="0" applyFill="0" applyBorder="0" applyAlignment="0" applyProtection="0">
      <protection locked="0"/>
    </xf>
    <xf numFmtId="8" fontId="56" fillId="0" borderId="0" applyFont="0" applyFill="0" applyBorder="0" applyAlignment="0" applyProtection="0">
      <protection locked="0"/>
    </xf>
    <xf numFmtId="249" fontId="63" fillId="0" borderId="0" applyFont="0" applyFill="0" applyBorder="0" applyProtection="0"/>
    <xf numFmtId="250" fontId="63" fillId="0" borderId="0" applyFont="0" applyFill="0" applyBorder="0" applyProtection="0"/>
    <xf numFmtId="6" fontId="82" fillId="0" borderId="0">
      <alignment horizontal="center"/>
    </xf>
    <xf numFmtId="211" fontId="96" fillId="0" borderId="0" applyFont="0" applyFill="0" applyBorder="0" applyAlignment="0" applyProtection="0"/>
    <xf numFmtId="0" fontId="155" fillId="0" borderId="0" applyFont="0" applyFill="0" applyBorder="0" applyAlignment="0" applyProtection="0"/>
    <xf numFmtId="8" fontId="156" fillId="0" borderId="109">
      <protection locked="0"/>
    </xf>
    <xf numFmtId="251" fontId="1" fillId="0" borderId="0" applyFont="0" applyFill="0" applyBorder="0" applyAlignment="0" applyProtection="0">
      <alignment horizontal="right"/>
    </xf>
    <xf numFmtId="252" fontId="140" fillId="0" borderId="0" applyFont="0" applyFill="0" applyBorder="0" applyAlignment="0" applyProtection="0"/>
    <xf numFmtId="253" fontId="140" fillId="0" borderId="0" applyFont="0" applyFill="0" applyBorder="0" applyAlignment="0" applyProtection="0"/>
    <xf numFmtId="254" fontId="140" fillId="0" borderId="0" applyFont="0" applyFill="0" applyBorder="0" applyAlignment="0" applyProtection="0"/>
    <xf numFmtId="255" fontId="73" fillId="0" borderId="0" applyFont="0" applyFill="0" applyBorder="0" applyAlignment="0" applyProtection="0">
      <protection locked="0"/>
    </xf>
    <xf numFmtId="0" fontId="141"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69" fillId="2" borderId="0" applyFont="0" applyFill="0" applyBorder="0" applyAlignment="0" applyProtection="0"/>
    <xf numFmtId="8" fontId="69" fillId="2" borderId="0" applyFont="0" applyFill="0" applyBorder="0" applyAlignment="0" applyProtection="0"/>
    <xf numFmtId="256" fontId="157" fillId="0" borderId="0" applyFont="0" applyFill="0" applyBorder="0" applyAlignment="0" applyProtection="0"/>
    <xf numFmtId="165" fontId="1" fillId="0" borderId="0" applyFont="0" applyFill="0" applyBorder="0" applyAlignment="0" applyProtection="0"/>
    <xf numFmtId="0" fontId="82" fillId="0" borderId="108"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1" fillId="0" borderId="0" applyFill="0" applyBorder="0" applyProtection="0">
      <alignment vertical="center"/>
    </xf>
    <xf numFmtId="259" fontId="1" fillId="0" borderId="0" applyFill="0" applyBorder="0">
      <alignment horizontal="right"/>
    </xf>
    <xf numFmtId="197" fontId="1" fillId="2" borderId="0"/>
    <xf numFmtId="0" fontId="158"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58" fillId="0" borderId="0" applyNumberFormat="0" applyFill="0" applyBorder="0" applyAlignment="0" applyProtection="0">
      <alignment horizontal="left"/>
    </xf>
    <xf numFmtId="0" fontId="160"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8" fillId="0" borderId="0"/>
    <xf numFmtId="15" fontId="92" fillId="0" borderId="0" applyFill="0" applyBorder="0" applyAlignment="0"/>
    <xf numFmtId="266" fontId="92" fillId="38" borderId="0" applyFont="0" applyFill="0" applyBorder="0" applyAlignment="0" applyProtection="0"/>
    <xf numFmtId="267" fontId="161" fillId="38" borderId="9" applyFont="0" applyFill="0" applyBorder="0" applyAlignment="0" applyProtection="0"/>
    <xf numFmtId="208" fontId="82" fillId="38" borderId="0" applyFont="0" applyFill="0" applyBorder="0" applyAlignment="0" applyProtection="0"/>
    <xf numFmtId="17" fontId="92" fillId="0" borderId="0" applyFill="0" applyBorder="0">
      <alignment horizontal="right"/>
    </xf>
    <xf numFmtId="268" fontId="92" fillId="0" borderId="3"/>
    <xf numFmtId="269" fontId="82"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2" fillId="0" borderId="0" applyFont="0" applyFill="0" applyBorder="0" applyAlignment="0" applyProtection="0"/>
    <xf numFmtId="14" fontId="76" fillId="0" borderId="0" applyFill="0" applyBorder="0" applyAlignment="0"/>
    <xf numFmtId="14" fontId="93" fillId="0" borderId="0" applyFont="0" applyFill="0" applyBorder="0" applyAlignment="0"/>
    <xf numFmtId="14" fontId="1" fillId="0" borderId="0" applyFill="0" applyBorder="0">
      <alignment horizontal="center"/>
    </xf>
    <xf numFmtId="267" fontId="92" fillId="0" borderId="0" applyFill="0" applyBorder="0">
      <alignment horizontal="right"/>
    </xf>
    <xf numFmtId="271" fontId="1" fillId="0" borderId="0" applyFont="0" applyFill="0" applyBorder="0" applyAlignment="0" applyProtection="0"/>
    <xf numFmtId="17" fontId="162" fillId="38" borderId="0">
      <alignment horizontal="center"/>
      <protection locked="0"/>
    </xf>
    <xf numFmtId="272" fontId="94" fillId="0" borderId="0" applyFont="0" applyFill="0" applyBorder="0" applyAlignment="0" applyProtection="0">
      <alignment horizontal="center" vertical="center"/>
    </xf>
    <xf numFmtId="272" fontId="94" fillId="0" borderId="0" applyFont="0" applyFill="0" applyBorder="0" applyAlignment="0" applyProtection="0">
      <alignment horizontal="center" vertical="center"/>
    </xf>
    <xf numFmtId="14" fontId="127" fillId="0" borderId="0" applyFont="0" applyFill="0" applyBorder="0" applyAlignment="0" applyProtection="0">
      <alignment horizontal="center"/>
    </xf>
    <xf numFmtId="273" fontId="127" fillId="0" borderId="0" applyFont="0" applyFill="0" applyBorder="0" applyAlignment="0" applyProtection="0">
      <alignment horizontal="center"/>
    </xf>
    <xf numFmtId="0" fontId="109" fillId="0" borderId="110"/>
    <xf numFmtId="1" fontId="73" fillId="52" borderId="4">
      <alignment horizontal="center" wrapText="1"/>
    </xf>
    <xf numFmtId="39" fontId="1" fillId="41" borderId="4" applyNumberFormat="0">
      <alignment horizontal="center"/>
    </xf>
    <xf numFmtId="0" fontId="1" fillId="0" borderId="0"/>
    <xf numFmtId="274" fontId="128" fillId="0" borderId="0"/>
    <xf numFmtId="0" fontId="69" fillId="54" borderId="0"/>
    <xf numFmtId="0" fontId="163" fillId="2" borderId="0" applyNumberFormat="0" applyBorder="0" applyAlignment="0" applyProtection="0"/>
    <xf numFmtId="38" fontId="69" fillId="0" borderId="111">
      <alignment vertical="center"/>
    </xf>
    <xf numFmtId="275" fontId="1" fillId="0" borderId="0" applyFont="0" applyFill="0" applyBorder="0" applyAlignment="0" applyProtection="0"/>
    <xf numFmtId="276" fontId="1" fillId="0" borderId="0" applyFont="0" applyFill="0" applyBorder="0" applyAlignment="0" applyProtection="0"/>
    <xf numFmtId="1" fontId="98" fillId="0" borderId="112" applyNumberFormat="0">
      <alignment horizontal="center"/>
    </xf>
    <xf numFmtId="277" fontId="100" fillId="0" borderId="112">
      <alignment horizontal="center"/>
    </xf>
    <xf numFmtId="0" fontId="164" fillId="0" borderId="0">
      <protection locked="0"/>
    </xf>
    <xf numFmtId="0" fontId="165" fillId="0" borderId="0">
      <alignment horizontal="left" indent="1"/>
    </xf>
    <xf numFmtId="278" fontId="1" fillId="0" borderId="0"/>
    <xf numFmtId="279" fontId="1" fillId="0" borderId="0"/>
    <xf numFmtId="280" fontId="1" fillId="0" borderId="0"/>
    <xf numFmtId="280" fontId="166" fillId="55" borderId="0"/>
    <xf numFmtId="281" fontId="107" fillId="0" borderId="0" applyFont="0" applyFill="0" applyBorder="0" applyProtection="0"/>
    <xf numFmtId="282" fontId="107" fillId="0" borderId="0" applyFont="0" applyFill="0" applyBorder="0" applyProtection="0"/>
    <xf numFmtId="283" fontId="107"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1" fillId="0" borderId="0" applyFont="0" applyFill="0" applyBorder="0" applyAlignment="0" applyProtection="0"/>
    <xf numFmtId="6" fontId="94" fillId="0" borderId="0" applyFont="0" applyFill="0" applyBorder="0" applyAlignment="0" applyProtection="0"/>
    <xf numFmtId="197" fontId="1" fillId="0" borderId="113" applyNumberFormat="0" applyFont="0" applyFill="0" applyAlignment="0" applyProtection="0"/>
    <xf numFmtId="0" fontId="109" fillId="0" borderId="110"/>
    <xf numFmtId="284" fontId="167" fillId="0" borderId="7" applyNumberFormat="0" applyBorder="0"/>
    <xf numFmtId="285" fontId="82" fillId="44" borderId="0" applyNumberFormat="0" applyBorder="0" applyAlignment="0" applyProtection="0">
      <alignment horizontal="right"/>
    </xf>
    <xf numFmtId="217" fontId="1" fillId="2" borderId="4">
      <alignment horizontal="center"/>
    </xf>
    <xf numFmtId="0" fontId="168" fillId="56" borderId="4">
      <protection locked="0"/>
    </xf>
    <xf numFmtId="286" fontId="169" fillId="0" borderId="114">
      <protection locked="0"/>
    </xf>
    <xf numFmtId="0" fontId="1" fillId="0" borderId="0" applyFont="0" applyBorder="0">
      <alignment horizontal="left" vertical="center" indent="1"/>
    </xf>
    <xf numFmtId="0" fontId="170" fillId="0" borderId="0">
      <protection locked="0"/>
    </xf>
    <xf numFmtId="0" fontId="170" fillId="0" borderId="0">
      <protection locked="0"/>
    </xf>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0" fontId="171" fillId="0" borderId="0" applyNumberFormat="0" applyAlignment="0">
      <alignment horizontal="left"/>
    </xf>
    <xf numFmtId="17" fontId="172" fillId="57" borderId="0">
      <alignment horizontal="left"/>
    </xf>
    <xf numFmtId="0" fontId="1" fillId="58" borderId="0" applyNumberFormat="0" applyBorder="0" applyAlignment="0" applyProtection="0"/>
    <xf numFmtId="0" fontId="173" fillId="59" borderId="0" applyNumberFormat="0" applyBorder="0" applyAlignment="0">
      <protection locked="0"/>
    </xf>
    <xf numFmtId="0" fontId="174" fillId="58" borderId="0" applyNumberFormat="0" applyBorder="0" applyAlignment="0">
      <protection locked="0"/>
    </xf>
    <xf numFmtId="0" fontId="175" fillId="0" borderId="0" applyNumberFormat="0" applyFill="0" applyBorder="0" applyAlignment="0" applyProtection="0"/>
    <xf numFmtId="0" fontId="175" fillId="58" borderId="0" applyNumberFormat="0" applyBorder="0" applyAlignment="0"/>
    <xf numFmtId="0" fontId="105" fillId="0" borderId="95"/>
    <xf numFmtId="0" fontId="83" fillId="58" borderId="0" applyNumberFormat="0" applyBorder="0" applyAlignment="0">
      <protection locked="0"/>
    </xf>
    <xf numFmtId="0" fontId="168" fillId="44" borderId="4">
      <protection hidden="1"/>
    </xf>
    <xf numFmtId="287" fontId="176"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6" fillId="55" borderId="0"/>
    <xf numFmtId="217" fontId="1" fillId="0" borderId="0" applyFont="0" applyFill="0" applyBorder="0" applyAlignment="0" applyProtection="0"/>
    <xf numFmtId="0" fontId="177" fillId="61" borderId="0" applyNumberFormat="0" applyBorder="0" applyAlignment="0" applyProtection="0">
      <alignment horizontal="center" vertical="center"/>
    </xf>
    <xf numFmtId="37" fontId="1" fillId="0" borderId="3"/>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290" fontId="107" fillId="0" borderId="0" applyFont="0" applyFill="0" applyBorder="0" applyProtection="0"/>
    <xf numFmtId="291" fontId="107" fillId="0" borderId="0" applyFont="0" applyFill="0" applyBorder="0" applyProtection="0"/>
    <xf numFmtId="292" fontId="107" fillId="0" borderId="0" applyFont="0" applyFill="0" applyBorder="0" applyProtection="0"/>
    <xf numFmtId="0" fontId="164" fillId="0" borderId="0">
      <protection locked="0"/>
    </xf>
    <xf numFmtId="0" fontId="164" fillId="0" borderId="0">
      <protection locked="0"/>
    </xf>
    <xf numFmtId="0" fontId="178" fillId="0" borderId="0" applyBorder="0">
      <alignment horizontal="right"/>
    </xf>
    <xf numFmtId="0" fontId="56"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8" fillId="0" borderId="0"/>
    <xf numFmtId="208" fontId="68" fillId="0" borderId="0">
      <alignment horizontal="right"/>
    </xf>
    <xf numFmtId="0" fontId="68" fillId="0" borderId="0"/>
    <xf numFmtId="0" fontId="179" fillId="0" borderId="0" applyNumberFormat="0" applyFill="0" applyBorder="0" applyAlignment="0" applyProtection="0">
      <alignment vertical="top"/>
      <protection locked="0"/>
    </xf>
    <xf numFmtId="0" fontId="1" fillId="0" borderId="0" applyFill="0" applyBorder="0" applyProtection="0">
      <alignment horizontal="left"/>
    </xf>
    <xf numFmtId="0" fontId="180" fillId="0" borderId="0" applyNumberFormat="0" applyFill="0" applyBorder="0" applyAlignment="0" applyProtection="0"/>
    <xf numFmtId="0" fontId="181" fillId="0" borderId="0"/>
    <xf numFmtId="0" fontId="182" fillId="62" borderId="115" applyNumberFormat="0" applyAlignment="0">
      <protection locked="0"/>
    </xf>
    <xf numFmtId="0" fontId="182" fillId="62" borderId="115" applyNumberFormat="0" applyAlignment="0">
      <protection locked="0"/>
    </xf>
    <xf numFmtId="0" fontId="68"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8"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4" fillId="0" borderId="0" applyFont="0" applyFill="0" applyBorder="0" applyAlignment="0" applyProtection="0">
      <alignment horizontal="center" vertical="center"/>
    </xf>
    <xf numFmtId="0" fontId="94" fillId="0" borderId="0" applyFont="0" applyFill="0" applyBorder="0" applyAlignment="0" applyProtection="0">
      <alignment horizontal="center" vertical="center"/>
    </xf>
    <xf numFmtId="0" fontId="71" fillId="0" borderId="0" applyNumberFormat="0" applyAlignment="0" applyProtection="0">
      <alignment horizontal="center"/>
      <protection locked="0"/>
    </xf>
    <xf numFmtId="0" fontId="71" fillId="0" borderId="0" applyNumberFormat="0" applyAlignment="0" applyProtection="0">
      <alignment horizontal="center"/>
      <protection locked="0"/>
    </xf>
    <xf numFmtId="40" fontId="1" fillId="38" borderId="2" applyFont="0" applyFill="0" applyBorder="0" applyAlignment="0" applyProtection="0"/>
    <xf numFmtId="3" fontId="183" fillId="0" borderId="10" applyNumberFormat="0" applyFill="0" applyBorder="0" applyAlignment="0" applyProtection="0"/>
    <xf numFmtId="0" fontId="184" fillId="0" borderId="0" applyNumberFormat="0" applyFill="0" applyBorder="0" applyAlignment="0" applyProtection="0"/>
    <xf numFmtId="38" fontId="82" fillId="41" borderId="0" applyNumberFormat="0" applyBorder="0" applyAlignment="0" applyProtection="0"/>
    <xf numFmtId="1" fontId="185" fillId="41" borderId="0">
      <alignment horizontal="center"/>
      <protection locked="0" hidden="1"/>
    </xf>
    <xf numFmtId="296" fontId="1" fillId="41" borderId="4" applyNumberFormat="0">
      <alignment horizontal="center"/>
    </xf>
    <xf numFmtId="0" fontId="73" fillId="0" borderId="116">
      <alignment horizontal="center"/>
    </xf>
    <xf numFmtId="297" fontId="186" fillId="0" borderId="0" applyFill="0" applyBorder="0" applyAlignment="0" applyProtection="0"/>
    <xf numFmtId="183" fontId="95" fillId="38" borderId="4" applyFill="0" applyBorder="0" applyAlignment="0" applyProtection="0"/>
    <xf numFmtId="298" fontId="1" fillId="0" borderId="0" applyFont="0" applyFill="0" applyBorder="0" applyAlignment="0" applyProtection="0">
      <alignment horizontal="right"/>
    </xf>
    <xf numFmtId="38" fontId="187" fillId="0" borderId="0" applyNumberFormat="0" applyFill="0" applyBorder="0" applyAlignment="0" applyProtection="0"/>
    <xf numFmtId="0" fontId="112" fillId="64" borderId="0"/>
    <xf numFmtId="0" fontId="188" fillId="42" borderId="0">
      <alignment horizontal="left"/>
    </xf>
    <xf numFmtId="0" fontId="189" fillId="0" borderId="0" applyNumberFormat="0" applyFill="0" applyBorder="0" applyAlignment="0" applyProtection="0"/>
    <xf numFmtId="0" fontId="117" fillId="0" borderId="11" applyNumberFormat="0" applyAlignment="0" applyProtection="0">
      <alignment horizontal="left" vertical="center"/>
    </xf>
    <xf numFmtId="0" fontId="117" fillId="0" borderId="10">
      <alignment horizontal="left" vertical="center"/>
    </xf>
    <xf numFmtId="0" fontId="190" fillId="0" borderId="0">
      <alignment horizontal="center"/>
    </xf>
    <xf numFmtId="0" fontId="73" fillId="0" borderId="0">
      <alignment horizontal="right" wrapText="1"/>
    </xf>
    <xf numFmtId="0" fontId="73" fillId="0" borderId="0" applyFill="0" applyAlignment="0" applyProtection="0">
      <protection locked="0"/>
    </xf>
    <xf numFmtId="0" fontId="73" fillId="0" borderId="3" applyFill="0" applyAlignment="0" applyProtection="0">
      <protection locked="0"/>
    </xf>
    <xf numFmtId="0" fontId="68" fillId="0" borderId="0">
      <protection locked="0"/>
    </xf>
    <xf numFmtId="0" fontId="68" fillId="0" borderId="0">
      <protection locked="0"/>
    </xf>
    <xf numFmtId="49" fontId="73" fillId="0" borderId="0" applyFill="0" applyBorder="0"/>
    <xf numFmtId="242" fontId="1" fillId="0" borderId="12" applyFill="0" applyBorder="0"/>
    <xf numFmtId="17" fontId="1" fillId="0" borderId="0" applyFill="0" applyBorder="0">
      <alignment horizontal="center"/>
    </xf>
    <xf numFmtId="0" fontId="107" fillId="65" borderId="99" applyFont="0" applyProtection="0">
      <alignment horizontal="right"/>
    </xf>
    <xf numFmtId="0" fontId="191" fillId="0" borderId="6">
      <alignment horizontal="center"/>
    </xf>
    <xf numFmtId="0" fontId="191" fillId="0" borderId="0">
      <alignment horizontal="center"/>
    </xf>
    <xf numFmtId="0" fontId="192" fillId="42" borderId="0" applyNumberFormat="0" applyFont="0" applyFill="0" applyBorder="0" applyAlignment="0">
      <alignment horizontal="centerContinuous"/>
    </xf>
    <xf numFmtId="0" fontId="193" fillId="66" borderId="0" applyNumberFormat="0" applyFont="0" applyBorder="0" applyAlignment="0" applyProtection="0"/>
    <xf numFmtId="0" fontId="173" fillId="0" borderId="117" applyNumberFormat="0" applyFill="0" applyAlignment="0" applyProtection="0"/>
    <xf numFmtId="37" fontId="194" fillId="0" borderId="0" applyNumberFormat="0" applyBorder="0">
      <alignment horizontal="center"/>
    </xf>
    <xf numFmtId="37" fontId="73" fillId="0" borderId="0"/>
    <xf numFmtId="0" fontId="195" fillId="0" borderId="0" applyNumberFormat="0" applyFill="0" applyBorder="0" applyAlignment="0" applyProtection="0">
      <alignment vertical="top"/>
      <protection locked="0"/>
    </xf>
    <xf numFmtId="299" fontId="196" fillId="0" borderId="0" applyNumberFormat="0" applyFill="0" applyBorder="0" applyAlignment="0" applyProtection="0"/>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3" fillId="0" borderId="0" applyFill="0" applyBorder="0">
      <protection locked="0"/>
    </xf>
    <xf numFmtId="183" fontId="173" fillId="0" borderId="0" applyFill="0" applyBorder="0">
      <protection locked="0"/>
    </xf>
    <xf numFmtId="39" fontId="173" fillId="0" borderId="0" applyFill="0" applyBorder="0">
      <protection locked="0"/>
    </xf>
    <xf numFmtId="221" fontId="173" fillId="0" borderId="0" applyFill="0" applyBorder="0">
      <protection locked="0"/>
    </xf>
    <xf numFmtId="222" fontId="173" fillId="0" borderId="0" applyFill="0" applyBorder="0">
      <protection locked="0"/>
    </xf>
    <xf numFmtId="223" fontId="173"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3" fillId="0" borderId="0" applyFill="0" applyBorder="0">
      <protection locked="0"/>
    </xf>
    <xf numFmtId="166" fontId="173" fillId="0" borderId="0" applyFill="0" applyBorder="0">
      <protection locked="0"/>
    </xf>
    <xf numFmtId="10" fontId="173" fillId="0" borderId="0" applyFill="0" applyBorder="0">
      <protection locked="0"/>
    </xf>
    <xf numFmtId="49" fontId="173" fillId="0" borderId="7" applyFill="0" applyBorder="0">
      <protection locked="0"/>
    </xf>
    <xf numFmtId="10" fontId="82"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89" fillId="64" borderId="0"/>
    <xf numFmtId="0" fontId="197" fillId="67" borderId="0">
      <alignment horizontal="right"/>
    </xf>
    <xf numFmtId="8" fontId="82" fillId="38" borderId="0" applyFont="0" applyBorder="0" applyAlignment="0" applyProtection="0">
      <protection locked="0"/>
    </xf>
    <xf numFmtId="14" fontId="198" fillId="0" borderId="0"/>
    <xf numFmtId="280" fontId="166" fillId="55" borderId="0"/>
    <xf numFmtId="294" fontId="82" fillId="38" borderId="0" applyFont="0" applyBorder="0" applyAlignment="0">
      <protection locked="0"/>
    </xf>
    <xf numFmtId="0" fontId="198" fillId="0" borderId="0"/>
    <xf numFmtId="37" fontId="61" fillId="38" borderId="0"/>
    <xf numFmtId="37" fontId="67" fillId="38" borderId="0" applyFont="0" applyProtection="0"/>
    <xf numFmtId="37" fontId="61" fillId="38" borderId="0"/>
    <xf numFmtId="214" fontId="198" fillId="0" borderId="0">
      <alignment horizontal="right"/>
    </xf>
    <xf numFmtId="0" fontId="61" fillId="38" borderId="0"/>
    <xf numFmtId="10" fontId="82" fillId="38" borderId="0">
      <protection locked="0"/>
    </xf>
    <xf numFmtId="214" fontId="198" fillId="0" borderId="0">
      <alignment horizontal="right"/>
    </xf>
    <xf numFmtId="208" fontId="199" fillId="38" borderId="0" applyNumberFormat="0" applyBorder="0" applyAlignment="0">
      <protection locked="0"/>
    </xf>
    <xf numFmtId="0" fontId="1" fillId="0" borderId="4" applyNumberFormat="0">
      <alignment horizontal="left" wrapText="1"/>
      <protection locked="0"/>
    </xf>
    <xf numFmtId="300" fontId="200" fillId="0" borderId="0" applyFill="0" applyBorder="0" applyProtection="0">
      <alignment vertical="center"/>
    </xf>
    <xf numFmtId="258" fontId="200" fillId="0" borderId="0" applyFill="0" applyBorder="0" applyProtection="0">
      <alignment vertical="center"/>
    </xf>
    <xf numFmtId="301" fontId="200" fillId="0" borderId="0" applyFill="0" applyBorder="0" applyProtection="0">
      <alignment vertical="center"/>
    </xf>
    <xf numFmtId="302" fontId="200" fillId="0" borderId="0" applyFill="0" applyBorder="0" applyProtection="0">
      <alignment vertical="center"/>
    </xf>
    <xf numFmtId="303" fontId="1" fillId="0" borderId="0"/>
    <xf numFmtId="39" fontId="82" fillId="2" borderId="0"/>
    <xf numFmtId="38" fontId="201" fillId="0" borderId="0" applyNumberFormat="0" applyBorder="0" applyProtection="0">
      <alignment horizontal="left"/>
    </xf>
    <xf numFmtId="304" fontId="82" fillId="0" borderId="0" applyFill="0" applyBorder="0">
      <alignment horizontal="right"/>
      <protection locked="0"/>
    </xf>
    <xf numFmtId="0" fontId="58" fillId="46" borderId="96">
      <alignment horizontal="left" vertical="center" wrapText="1"/>
    </xf>
    <xf numFmtId="261" fontId="1" fillId="0" borderId="0" applyNumberFormat="0" applyFill="0" applyBorder="0" applyAlignment="0" applyProtection="0"/>
    <xf numFmtId="0" fontId="93" fillId="0" borderId="0" applyNumberFormat="0" applyFont="0" applyFill="0" applyBorder="0" applyAlignment="0" applyProtection="0"/>
    <xf numFmtId="0" fontId="1" fillId="38" borderId="4" applyNumberFormat="0" applyProtection="0">
      <alignment vertical="center" wrapText="1"/>
    </xf>
    <xf numFmtId="0" fontId="178" fillId="0" borderId="10">
      <alignment horizontal="right"/>
    </xf>
    <xf numFmtId="2" fontId="63" fillId="2" borderId="0"/>
    <xf numFmtId="0" fontId="1" fillId="0" borderId="0" applyNumberFormat="0" applyFont="0" applyFill="0" applyBorder="0">
      <alignment horizontal="left"/>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1" fillId="52" borderId="118" applyNumberFormat="0" applyFont="0" applyBorder="0" applyAlignment="0">
      <alignment horizontal="center" vertical="top"/>
    </xf>
    <xf numFmtId="0" fontId="204" fillId="0" borderId="0"/>
    <xf numFmtId="0" fontId="205" fillId="0" borderId="0">
      <alignment horizontal="left" vertical="center" indent="1"/>
    </xf>
    <xf numFmtId="212" fontId="56" fillId="0" borderId="3">
      <alignment horizontal="right"/>
    </xf>
    <xf numFmtId="212" fontId="56" fillId="0" borderId="3">
      <alignment horizontal="right"/>
    </xf>
    <xf numFmtId="212" fontId="56" fillId="0" borderId="3">
      <alignment horizontal="right"/>
    </xf>
    <xf numFmtId="212" fontId="56" fillId="0" borderId="0">
      <alignment horizontal="right"/>
    </xf>
    <xf numFmtId="212" fontId="56" fillId="0" borderId="0">
      <alignment horizontal="left"/>
    </xf>
    <xf numFmtId="0" fontId="82" fillId="41" borderId="0"/>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183" fontId="206" fillId="45" borderId="0"/>
    <xf numFmtId="38" fontId="207" fillId="0" borderId="0" applyNumberFormat="0" applyFill="0" applyBorder="0" applyAlignment="0" applyProtection="0"/>
    <xf numFmtId="3" fontId="208" fillId="0" borderId="0" applyFill="0" applyBorder="0" applyAlignment="0" applyProtection="0"/>
    <xf numFmtId="9" fontId="92" fillId="41" borderId="0" applyNumberFormat="0" applyFont="0" applyBorder="0" applyAlignment="0">
      <protection locked="0"/>
    </xf>
    <xf numFmtId="14" fontId="92" fillId="0" borderId="3" applyFont="0" applyFill="0" applyBorder="0" applyAlignment="0" applyProtection="0"/>
    <xf numFmtId="0" fontId="176" fillId="0" borderId="0"/>
    <xf numFmtId="0" fontId="209" fillId="0" borderId="0"/>
    <xf numFmtId="305" fontId="1" fillId="38" borderId="3" applyFont="0" applyFill="0" applyBorder="0" applyAlignment="0" applyProtection="0">
      <alignment horizontal="right"/>
    </xf>
    <xf numFmtId="297" fontId="210" fillId="0" borderId="0" applyFill="0" applyBorder="0" applyAlignment="0" applyProtection="0"/>
    <xf numFmtId="37" fontId="178" fillId="0" borderId="0" applyBorder="0">
      <alignment horizontal="right"/>
    </xf>
    <xf numFmtId="0" fontId="103" fillId="41" borderId="3" applyNumberFormat="0" applyFont="0"/>
    <xf numFmtId="38" fontId="69" fillId="0" borderId="0" applyFont="0" applyFill="0" applyBorder="0" applyAlignment="0" applyProtection="0"/>
    <xf numFmtId="40" fontId="69"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1"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4" fillId="0" borderId="0">
      <protection locked="0"/>
    </xf>
    <xf numFmtId="316" fontId="96" fillId="0" borderId="0" applyFont="0" applyFill="0" applyBorder="0" applyAlignment="0" applyProtection="0">
      <alignment horizontal="left" vertical="center"/>
    </xf>
    <xf numFmtId="239" fontId="1" fillId="0" borderId="0" applyFont="0" applyFill="0" applyBorder="0" applyAlignment="0" applyProtection="0"/>
    <xf numFmtId="317" fontId="82"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8" fontId="107" fillId="0" borderId="0" applyFont="0" applyFill="0" applyBorder="0" applyProtection="0"/>
    <xf numFmtId="319" fontId="107" fillId="0" borderId="0" applyFont="0" applyFill="0" applyBorder="0" applyProtection="0"/>
    <xf numFmtId="211" fontId="1" fillId="0" borderId="0" applyFont="0" applyFill="0" applyBorder="0" applyAlignment="0" applyProtection="0"/>
    <xf numFmtId="301" fontId="141" fillId="0" borderId="0" applyFill="0" applyBorder="0" applyProtection="0">
      <alignment vertical="center"/>
    </xf>
    <xf numFmtId="215" fontId="1" fillId="0" borderId="119">
      <alignment horizontal="right"/>
    </xf>
    <xf numFmtId="320" fontId="82" fillId="41" borderId="0" applyFont="0" applyBorder="0" applyAlignment="0" applyProtection="0">
      <alignment horizontal="right"/>
      <protection hidden="1"/>
    </xf>
    <xf numFmtId="0" fontId="212" fillId="0" borderId="0"/>
    <xf numFmtId="0" fontId="56" fillId="0" borderId="0"/>
    <xf numFmtId="0" fontId="213" fillId="0" borderId="120" applyNumberFormat="0" applyAlignment="0"/>
    <xf numFmtId="15" fontId="1" fillId="68" borderId="1" applyNumberFormat="0" applyBorder="0" applyAlignment="0">
      <alignment horizontal="center"/>
    </xf>
    <xf numFmtId="37" fontId="214" fillId="0" borderId="0"/>
    <xf numFmtId="0" fontId="1" fillId="0" borderId="121">
      <alignment horizontal="center"/>
    </xf>
    <xf numFmtId="0" fontId="1" fillId="41" borderId="4" applyNumberFormat="0" applyAlignment="0"/>
    <xf numFmtId="321" fontId="107" fillId="0" borderId="0" applyFont="0" applyFill="0" applyBorder="0" applyProtection="0"/>
    <xf numFmtId="322" fontId="107" fillId="0" borderId="0" applyFont="0" applyFill="0" applyBorder="0" applyProtection="0"/>
    <xf numFmtId="323" fontId="107" fillId="0" borderId="0" applyFont="0" applyFill="0" applyBorder="0" applyProtection="0"/>
    <xf numFmtId="324" fontId="107" fillId="0" borderId="0" applyFont="0" applyFill="0" applyBorder="0" applyProtection="0"/>
    <xf numFmtId="325" fontId="107" fillId="0" borderId="0" applyFont="0" applyFill="0" applyBorder="0" applyProtection="0"/>
    <xf numFmtId="0" fontId="56" fillId="0" borderId="0"/>
    <xf numFmtId="326" fontId="82" fillId="0" borderId="0" applyFont="0" applyFill="0" applyBorder="0" applyAlignment="0" applyProtection="0">
      <alignment horizontal="right"/>
    </xf>
    <xf numFmtId="327" fontId="56"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8" fontId="61" fillId="0" borderId="0" applyFont="0" applyFill="0" applyBorder="0" applyAlignment="0" applyProtection="0"/>
    <xf numFmtId="0" fontId="56" fillId="0" borderId="0" applyFont="0" applyFill="0" applyBorder="0" applyAlignment="0" applyProtection="0"/>
    <xf numFmtId="40" fontId="82" fillId="0" borderId="0" applyFont="0" applyFill="0" applyBorder="0" applyAlignment="0"/>
    <xf numFmtId="196" fontId="82" fillId="0" borderId="0" applyFont="0" applyFill="0" applyBorder="0" applyAlignment="0"/>
    <xf numFmtId="0" fontId="15" fillId="0" borderId="0"/>
    <xf numFmtId="0" fontId="15"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215" fillId="0" borderId="0"/>
    <xf numFmtId="0" fontId="1" fillId="0" borderId="0"/>
    <xf numFmtId="0" fontId="15" fillId="0" borderId="0"/>
    <xf numFmtId="0" fontId="215" fillId="0" borderId="0"/>
    <xf numFmtId="0" fontId="142" fillId="0" borderId="0"/>
    <xf numFmtId="0" fontId="142" fillId="0" borderId="0"/>
    <xf numFmtId="0" fontId="142" fillId="0" borderId="0"/>
    <xf numFmtId="0" fontId="142"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0" borderId="0"/>
    <xf numFmtId="0" fontId="107" fillId="0" borderId="0"/>
    <xf numFmtId="0" fontId="142"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07"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42" fillId="0" borderId="0"/>
    <xf numFmtId="0" fontId="107" fillId="0" borderId="0"/>
    <xf numFmtId="0" fontId="142" fillId="0" borderId="0"/>
    <xf numFmtId="0" fontId="142" fillId="0" borderId="0"/>
    <xf numFmtId="0" fontId="142" fillId="0" borderId="0"/>
    <xf numFmtId="0" fontId="142" fillId="0" borderId="0"/>
    <xf numFmtId="0" fontId="142" fillId="0" borderId="0"/>
    <xf numFmtId="0" fontId="1" fillId="0" borderId="0"/>
    <xf numFmtId="0" fontId="1" fillId="0" borderId="0"/>
    <xf numFmtId="0" fontId="15"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 fillId="0" borderId="0"/>
    <xf numFmtId="0" fontId="15" fillId="0" borderId="0"/>
    <xf numFmtId="208" fontId="92" fillId="0" borderId="0" applyNumberFormat="0" applyFill="0" applyBorder="0" applyAlignment="0" applyProtection="0"/>
    <xf numFmtId="38" fontId="216" fillId="0" borderId="0" applyFill="0" applyBorder="0" applyProtection="0"/>
    <xf numFmtId="208" fontId="92" fillId="0" borderId="0" applyNumberFormat="0" applyFill="0" applyBorder="0" applyAlignment="0" applyProtection="0"/>
    <xf numFmtId="328" fontId="82"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2" fillId="0" borderId="0" applyFont="0" applyFill="0" applyBorder="0" applyAlignment="0" applyProtection="0">
      <alignment horizontal="right"/>
    </xf>
    <xf numFmtId="331" fontId="82"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7" fillId="0" borderId="0">
      <alignment horizontal="center"/>
    </xf>
    <xf numFmtId="0" fontId="69" fillId="0" borderId="0"/>
    <xf numFmtId="0" fontId="82" fillId="38" borderId="4">
      <alignment horizontal="center"/>
      <protection locked="0"/>
    </xf>
    <xf numFmtId="208" fontId="82" fillId="38" borderId="0">
      <protection locked="0"/>
    </xf>
    <xf numFmtId="0" fontId="82" fillId="38" borderId="0">
      <protection locked="0"/>
    </xf>
    <xf numFmtId="333" fontId="1" fillId="0" borderId="0">
      <alignment horizontal="center" vertical="center"/>
    </xf>
    <xf numFmtId="208" fontId="82" fillId="0" borderId="0"/>
    <xf numFmtId="334" fontId="1" fillId="0" borderId="0"/>
    <xf numFmtId="335" fontId="1" fillId="0" borderId="0">
      <protection locked="0"/>
    </xf>
    <xf numFmtId="336" fontId="82" fillId="0" borderId="0" applyFont="0" applyFill="0" applyBorder="0" applyAlignment="0" applyProtection="0"/>
    <xf numFmtId="337" fontId="82" fillId="0" borderId="0" applyFont="0" applyFill="0" applyBorder="0" applyAlignment="0" applyProtection="0"/>
    <xf numFmtId="0" fontId="1" fillId="69" borderId="4" applyNumberFormat="0" applyFont="0" applyBorder="0" applyAlignment="0" applyProtection="0"/>
    <xf numFmtId="240" fontId="218" fillId="0" borderId="122" applyNumberFormat="0" applyBorder="0" applyAlignment="0" applyProtection="0">
      <alignment horizontal="center" vertical="center"/>
    </xf>
    <xf numFmtId="0" fontId="1" fillId="70" borderId="123" applyNumberFormat="0" applyFont="0" applyAlignment="0" applyProtection="0"/>
    <xf numFmtId="0" fontId="1" fillId="70" borderId="123" applyNumberFormat="0" applyFont="0" applyAlignment="0" applyProtection="0"/>
    <xf numFmtId="0" fontId="15" fillId="33" borderId="26" applyNumberFormat="0" applyFont="0" applyAlignment="0" applyProtection="0"/>
    <xf numFmtId="164" fontId="219" fillId="0" borderId="0"/>
    <xf numFmtId="40" fontId="220" fillId="0" borderId="0" applyFill="0" applyBorder="0" applyProtection="0"/>
    <xf numFmtId="338" fontId="82" fillId="0" borderId="0" applyFont="0" applyFill="0" applyBorder="0" applyAlignment="0" applyProtection="0"/>
    <xf numFmtId="38" fontId="221" fillId="0" borderId="0"/>
    <xf numFmtId="37" fontId="56" fillId="0" borderId="0"/>
    <xf numFmtId="0" fontId="1" fillId="0" borderId="0"/>
    <xf numFmtId="0" fontId="1" fillId="0" borderId="0"/>
    <xf numFmtId="339" fontId="107" fillId="0" borderId="0" applyFont="0" applyFill="0" applyBorder="0" applyProtection="0"/>
    <xf numFmtId="340" fontId="107" fillId="0" borderId="0" applyFont="0" applyFill="0" applyBorder="0" applyProtection="0"/>
    <xf numFmtId="341" fontId="107"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22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2"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3" fillId="0" borderId="0" applyFont="0" applyFill="0" applyBorder="0" applyAlignment="0" applyProtection="0"/>
    <xf numFmtId="38" fontId="223" fillId="0" borderId="0" applyFont="0" applyFill="0" applyBorder="0" applyAlignment="0" applyProtection="0"/>
    <xf numFmtId="0" fontId="1" fillId="0" borderId="0">
      <alignment horizontal="left" vertical="top"/>
      <protection locked="0"/>
    </xf>
    <xf numFmtId="0" fontId="224" fillId="0" borderId="0">
      <alignment horizontal="left"/>
    </xf>
    <xf numFmtId="345" fontId="1" fillId="0" borderId="0"/>
    <xf numFmtId="345" fontId="1" fillId="0" borderId="0"/>
    <xf numFmtId="40" fontId="76" fillId="59" borderId="0">
      <alignment horizontal="right"/>
    </xf>
    <xf numFmtId="0" fontId="225" fillId="46" borderId="0">
      <alignment horizontal="center"/>
    </xf>
    <xf numFmtId="0" fontId="226" fillId="71" borderId="0"/>
    <xf numFmtId="0" fontId="227" fillId="0" borderId="0"/>
    <xf numFmtId="9" fontId="228" fillId="0" borderId="0" applyBorder="0">
      <alignment horizontal="right"/>
    </xf>
    <xf numFmtId="0" fontId="227" fillId="0" borderId="0"/>
    <xf numFmtId="0" fontId="229" fillId="59" borderId="0" applyBorder="0">
      <alignment horizontal="centerContinuous"/>
    </xf>
    <xf numFmtId="0" fontId="230"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8" fillId="72" borderId="0" applyNumberFormat="0" applyFont="0" applyBorder="0" applyAlignment="0" applyProtection="0"/>
    <xf numFmtId="0" fontId="68" fillId="73" borderId="0" applyNumberFormat="0" applyFont="0" applyBorder="0" applyAlignment="0" applyProtection="0"/>
    <xf numFmtId="0" fontId="68" fillId="74" borderId="0" applyNumberFormat="0" applyFont="0" applyBorder="0" applyAlignment="0" applyProtection="0">
      <alignment horizontal="center"/>
    </xf>
    <xf numFmtId="0" fontId="68" fillId="75" borderId="124" applyNumberFormat="0" applyFont="0" applyBorder="0" applyAlignment="0" applyProtection="0"/>
    <xf numFmtId="0" fontId="68" fillId="76" borderId="124" applyNumberFormat="0" applyFont="0" applyBorder="0" applyAlignment="0"/>
    <xf numFmtId="0" fontId="68" fillId="77" borderId="124" applyNumberFormat="0" applyFont="0" applyBorder="0" applyAlignment="0"/>
    <xf numFmtId="0" fontId="82" fillId="78" borderId="0" applyNumberFormat="0" applyFont="0" applyBorder="0" applyAlignment="0" applyProtection="0">
      <alignment horizontal="center"/>
      <protection hidden="1"/>
    </xf>
    <xf numFmtId="0" fontId="231" fillId="0" borderId="0" applyFill="0" applyBorder="0" applyProtection="0">
      <alignment horizontal="left"/>
    </xf>
    <xf numFmtId="0" fontId="232" fillId="0" borderId="0" applyFill="0" applyBorder="0" applyProtection="0">
      <alignment horizontal="left"/>
    </xf>
    <xf numFmtId="0" fontId="1" fillId="0" borderId="0"/>
    <xf numFmtId="0" fontId="233"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2" fillId="0" borderId="0"/>
    <xf numFmtId="10" fontId="221" fillId="0" borderId="0"/>
    <xf numFmtId="14" fontId="94" fillId="0" borderId="0">
      <alignment horizontal="center" wrapText="1"/>
      <protection locked="0"/>
    </xf>
    <xf numFmtId="10" fontId="68" fillId="0" borderId="0"/>
    <xf numFmtId="348" fontId="140" fillId="0" borderId="0" applyFont="0" applyFill="0" applyBorder="0" applyAlignment="0" applyProtection="0"/>
    <xf numFmtId="349" fontId="56"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2" fillId="0" borderId="0"/>
    <xf numFmtId="352" fontId="1" fillId="0" borderId="0" applyFont="0"/>
    <xf numFmtId="10" fontId="56"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69" fillId="0" borderId="0" applyFont="0" applyFill="0" applyBorder="0" applyAlignment="0" applyProtection="0"/>
    <xf numFmtId="166" fontId="55" fillId="0" borderId="0" applyFont="0" applyFill="0" applyBorder="0" applyAlignment="0" applyProtection="0"/>
    <xf numFmtId="304" fontId="163" fillId="0" borderId="0" applyFill="0" applyBorder="0" applyAlignment="0" applyProtection="0"/>
    <xf numFmtId="166" fontId="55" fillId="0" borderId="0" applyFont="0" applyFill="0" applyBorder="0" applyAlignment="0" applyProtection="0"/>
    <xf numFmtId="353" fontId="163"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6" fillId="38" borderId="0" applyFont="0" applyFill="0" applyBorder="0" applyAlignment="0" applyProtection="0"/>
    <xf numFmtId="0" fontId="56"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07"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4"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09" fillId="2" borderId="0"/>
    <xf numFmtId="0" fontId="101" fillId="0" borderId="0"/>
    <xf numFmtId="0" fontId="234" fillId="0" borderId="0" applyNumberFormat="0"/>
    <xf numFmtId="357" fontId="132" fillId="0" borderId="0" applyFont="0" applyFill="0" applyBorder="0" applyAlignment="0" applyProtection="0">
      <alignment horizontal="left" vertical="center"/>
    </xf>
    <xf numFmtId="37" fontId="235" fillId="0" borderId="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3" fontId="69" fillId="0" borderId="0" applyFont="0" applyFill="0" applyBorder="0" applyAlignment="0" applyProtection="0"/>
    <xf numFmtId="0" fontId="69" fillId="51" borderId="0" applyNumberFormat="0" applyFont="0" applyBorder="0" applyAlignment="0" applyProtection="0"/>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37" fontId="82" fillId="52" borderId="0"/>
    <xf numFmtId="208" fontId="236" fillId="0" borderId="0" applyNumberFormat="0" applyFill="0" applyBorder="0" applyAlignment="0" applyProtection="0"/>
    <xf numFmtId="0" fontId="237" fillId="84" borderId="0" applyNumberFormat="0" applyFont="0" applyBorder="0" applyAlignment="0">
      <alignment horizontal="center"/>
    </xf>
    <xf numFmtId="0" fontId="235" fillId="0" borderId="0" applyNumberFormat="0" applyProtection="0">
      <alignment horizontal="center" wrapText="1"/>
    </xf>
    <xf numFmtId="0" fontId="235" fillId="0" borderId="0" applyNumberFormat="0" applyProtection="0">
      <alignment horizontal="center" wrapText="1"/>
    </xf>
    <xf numFmtId="264" fontId="181" fillId="0" borderId="0" applyNumberFormat="0" applyFill="0" applyBorder="0" applyAlignment="0" applyProtection="0">
      <alignment horizontal="left"/>
    </xf>
    <xf numFmtId="0" fontId="1" fillId="0" borderId="0" applyNumberFormat="0" applyFont="0" applyFill="0" applyBorder="0">
      <alignment horizontal="right"/>
    </xf>
    <xf numFmtId="49" fontId="73" fillId="56" borderId="10" applyNumberFormat="0">
      <alignment vertical="center"/>
    </xf>
    <xf numFmtId="212" fontId="56" fillId="0" borderId="0">
      <alignment horizontal="center"/>
    </xf>
    <xf numFmtId="0" fontId="56" fillId="0" borderId="4"/>
    <xf numFmtId="0" fontId="56" fillId="0" borderId="4"/>
    <xf numFmtId="0" fontId="235" fillId="2" borderId="0">
      <alignment horizontal="center" wrapText="1"/>
    </xf>
    <xf numFmtId="0" fontId="235" fillId="2" borderId="0">
      <alignment horizontal="center" wrapText="1"/>
    </xf>
    <xf numFmtId="0" fontId="1" fillId="38" borderId="125"/>
    <xf numFmtId="0" fontId="1" fillId="38" borderId="125"/>
    <xf numFmtId="0" fontId="1" fillId="38" borderId="125"/>
    <xf numFmtId="0" fontId="56" fillId="85" borderId="0" applyNumberFormat="0" applyFont="0" applyBorder="0" applyAlignment="0" applyProtection="0"/>
    <xf numFmtId="0" fontId="237" fillId="1" borderId="10" applyNumberFormat="0" applyFont="0" applyAlignment="0">
      <alignment horizontal="center"/>
    </xf>
    <xf numFmtId="0" fontId="93" fillId="0" borderId="0"/>
    <xf numFmtId="0" fontId="1" fillId="0" borderId="0"/>
    <xf numFmtId="0" fontId="1" fillId="0" borderId="0"/>
    <xf numFmtId="0" fontId="1" fillId="0" borderId="0"/>
    <xf numFmtId="0" fontId="181" fillId="0" borderId="126"/>
    <xf numFmtId="0" fontId="238"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0" fillId="0" borderId="0">
      <alignment vertical="center"/>
    </xf>
    <xf numFmtId="0" fontId="70" fillId="0" borderId="0">
      <alignment vertical="center"/>
    </xf>
    <xf numFmtId="0" fontId="55" fillId="0" borderId="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3" fillId="0" borderId="0" applyNumberFormat="0" applyFill="0" applyBorder="0" applyProtection="0">
      <alignment horizontal="left"/>
    </xf>
    <xf numFmtId="0" fontId="1" fillId="0" borderId="0" applyNumberFormat="0" applyFill="0" applyBorder="0" applyAlignment="0" applyProtection="0"/>
    <xf numFmtId="0" fontId="73"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55"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5" fillId="0" borderId="0"/>
    <xf numFmtId="0" fontId="55" fillId="0" borderId="0"/>
    <xf numFmtId="0" fontId="1" fillId="0" borderId="0"/>
    <xf numFmtId="0" fontId="1" fillId="0" borderId="0" applyNumberFormat="0" applyFill="0" applyBorder="0" applyAlignment="0" applyProtection="0"/>
    <xf numFmtId="0" fontId="55" fillId="0" borderId="0"/>
    <xf numFmtId="1" fontId="1" fillId="0" borderId="0" applyFill="0" applyBorder="0">
      <alignment horizontal="center"/>
    </xf>
    <xf numFmtId="0" fontId="76" fillId="0" borderId="0" applyNumberFormat="0" applyBorder="0" applyAlignment="0"/>
    <xf numFmtId="0" fontId="235" fillId="0" borderId="0">
      <alignment horizontal="left"/>
    </xf>
    <xf numFmtId="0" fontId="235" fillId="0" borderId="0">
      <alignment horizontal="left"/>
    </xf>
    <xf numFmtId="0" fontId="239" fillId="0" borderId="0"/>
    <xf numFmtId="243" fontId="73" fillId="0" borderId="10"/>
    <xf numFmtId="244" fontId="1" fillId="0" borderId="10"/>
    <xf numFmtId="244" fontId="1" fillId="0" borderId="10"/>
    <xf numFmtId="242" fontId="73" fillId="0" borderId="10" applyFill="0" applyAlignment="0" applyProtection="0">
      <alignment horizontal="left"/>
    </xf>
    <xf numFmtId="358" fontId="235" fillId="38" borderId="4"/>
    <xf numFmtId="197" fontId="1" fillId="38" borderId="4"/>
    <xf numFmtId="197" fontId="1" fillId="38" borderId="4"/>
    <xf numFmtId="0" fontId="240" fillId="0" borderId="127" applyNumberFormat="0" applyAlignment="0" applyProtection="0"/>
    <xf numFmtId="0" fontId="241" fillId="0" borderId="127" applyNumberFormat="0" applyAlignment="0" applyProtection="0">
      <alignment horizontal="left" vertical="top"/>
    </xf>
    <xf numFmtId="0" fontId="242" fillId="0" borderId="0" applyNumberFormat="0" applyProtection="0">
      <alignment horizontal="left" vertical="top"/>
    </xf>
    <xf numFmtId="0" fontId="1" fillId="0" borderId="0" applyNumberFormat="0" applyFont="0" applyAlignment="0" applyProtection="0"/>
    <xf numFmtId="0" fontId="242" fillId="0" borderId="0" applyNumberFormat="0" applyFill="0" applyBorder="0" applyProtection="0"/>
    <xf numFmtId="0" fontId="243" fillId="0" borderId="0" applyNumberFormat="0" applyFill="0" applyBorder="0" applyProtection="0">
      <alignment vertical="top"/>
    </xf>
    <xf numFmtId="0" fontId="244" fillId="0" borderId="10" applyNumberFormat="0" applyProtection="0">
      <alignment horizontal="left" vertical="top"/>
    </xf>
    <xf numFmtId="0" fontId="244" fillId="0" borderId="1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240" fillId="0" borderId="0" applyNumberFormat="0" applyProtection="0">
      <alignment horizontal="left" vertical="top"/>
    </xf>
    <xf numFmtId="0" fontId="240" fillId="0" borderId="0" applyNumberFormat="0" applyProtection="0">
      <alignment horizontal="right" vertical="top"/>
    </xf>
    <xf numFmtId="0" fontId="1" fillId="0" borderId="128" applyNumberFormat="0" applyFont="0" applyAlignment="0" applyProtection="0"/>
    <xf numFmtId="0" fontId="1" fillId="0" borderId="119" applyNumberFormat="0" applyFont="0" applyAlignment="0" applyProtection="0"/>
    <xf numFmtId="0" fontId="1" fillId="0" borderId="129" applyNumberFormat="0" applyFont="0" applyAlignment="0" applyProtection="0"/>
    <xf numFmtId="10" fontId="245" fillId="0" borderId="0" applyNumberFormat="0" applyFill="0" applyBorder="0" applyProtection="0">
      <alignment horizontal="right" vertical="top"/>
    </xf>
    <xf numFmtId="0" fontId="241" fillId="0" borderId="10" applyNumberFormat="0" applyFill="0" applyAlignment="0" applyProtection="0"/>
    <xf numFmtId="0" fontId="240" fillId="0" borderId="7" applyNumberFormat="0" applyFont="0" applyFill="0" applyAlignment="0" applyProtection="0">
      <alignment horizontal="left" vertical="top"/>
    </xf>
    <xf numFmtId="0" fontId="241" fillId="0" borderId="3" applyNumberFormat="0" applyFill="0" applyAlignment="0" applyProtection="0">
      <alignment vertical="top"/>
    </xf>
    <xf numFmtId="0" fontId="246" fillId="0" borderId="0" applyFill="0" applyBorder="0" applyProtection="0">
      <alignment horizontal="center" vertical="center"/>
    </xf>
    <xf numFmtId="0" fontId="246" fillId="0" borderId="0" applyFill="0" applyBorder="0" applyProtection="0"/>
    <xf numFmtId="0" fontId="73" fillId="0" borderId="0" applyFill="0" applyBorder="0" applyProtection="0">
      <alignment horizontal="left"/>
    </xf>
    <xf numFmtId="0" fontId="247"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8" fillId="0" borderId="0" applyNumberFormat="0" applyFill="0" applyBorder="0" applyProtection="0">
      <alignment horizontal="center"/>
    </xf>
    <xf numFmtId="0" fontId="117" fillId="0" borderId="0" applyNumberFormat="0" applyFill="0" applyBorder="0" applyAlignment="0" applyProtection="0"/>
    <xf numFmtId="0" fontId="117" fillId="0" borderId="0" applyNumberFormat="0" applyFill="0" applyBorder="0" applyAlignment="0" applyProtection="0"/>
    <xf numFmtId="0" fontId="249"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0" fillId="0" borderId="0" applyNumberFormat="0">
      <alignment horizontal="center"/>
    </xf>
    <xf numFmtId="0" fontId="251"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56" fillId="2" borderId="0"/>
    <xf numFmtId="164" fontId="107" fillId="0" borderId="7" applyNumberFormat="0" applyFont="0" applyFill="0" applyAlignment="0" applyProtection="0">
      <alignment horizontal="right" vertical="center"/>
    </xf>
    <xf numFmtId="0" fontId="56" fillId="0" borderId="13">
      <alignment horizontal="right"/>
    </xf>
    <xf numFmtId="293" fontId="1" fillId="0" borderId="13">
      <alignment horizontal="right"/>
    </xf>
    <xf numFmtId="293" fontId="1" fillId="0" borderId="13">
      <alignment horizontal="right"/>
    </xf>
    <xf numFmtId="37" fontId="252" fillId="0" borderId="3">
      <alignment horizontal="center"/>
    </xf>
    <xf numFmtId="37" fontId="82" fillId="44" borderId="0" applyNumberFormat="0" applyBorder="0" applyAlignment="0" applyProtection="0"/>
    <xf numFmtId="37" fontId="82" fillId="0" borderId="0"/>
    <xf numFmtId="37" fontId="82" fillId="0" borderId="0"/>
    <xf numFmtId="37" fontId="82" fillId="41" borderId="0" applyNumberFormat="0" applyBorder="0" applyAlignment="0" applyProtection="0"/>
    <xf numFmtId="3" fontId="161" fillId="0" borderId="117" applyProtection="0"/>
    <xf numFmtId="0" fontId="56" fillId="59" borderId="0" applyNumberFormat="0" applyFont="0" applyAlignment="0">
      <alignment horizontal="right"/>
    </xf>
    <xf numFmtId="226" fontId="211"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69" fillId="87" borderId="0" applyNumberFormat="0" applyFont="0" applyBorder="0" applyAlignment="0" applyProtection="0">
      <protection locked="0"/>
    </xf>
    <xf numFmtId="0" fontId="69" fillId="87" borderId="0" applyNumberFormat="0" applyFont="0" applyBorder="0" applyAlignment="0" applyProtection="0">
      <protection locked="0"/>
    </xf>
    <xf numFmtId="0" fontId="93" fillId="41" borderId="12" applyNumberFormat="0" applyFont="0" applyFill="0" applyBorder="0" applyProtection="0">
      <alignment horizontal="center" wrapText="1"/>
    </xf>
    <xf numFmtId="0" fontId="253" fillId="38" borderId="14" applyNumberFormat="0" applyFill="0" applyBorder="0">
      <alignment horizontal="center"/>
    </xf>
    <xf numFmtId="211" fontId="94" fillId="0" borderId="0" applyFont="0" applyFill="0" applyBorder="0" applyProtection="0">
      <alignment horizontal="right"/>
    </xf>
    <xf numFmtId="0" fontId="57" fillId="0" borderId="0"/>
    <xf numFmtId="43" fontId="96" fillId="0" borderId="0" applyFont="0" applyFill="0" applyBorder="0" applyAlignment="0" applyProtection="0"/>
    <xf numFmtId="41" fontId="96" fillId="0" borderId="0" applyFont="0" applyFill="0" applyBorder="0" applyAlignment="0" applyProtection="0"/>
    <xf numFmtId="0" fontId="222" fillId="0" borderId="0"/>
    <xf numFmtId="44" fontId="96" fillId="0" borderId="0" applyFont="0" applyFill="0" applyBorder="0" applyAlignment="0" applyProtection="0"/>
    <xf numFmtId="42" fontId="96"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57" fillId="0" borderId="0"/>
    <xf numFmtId="0" fontId="57"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0" fillId="0" borderId="0">
      <alignment vertical="center"/>
    </xf>
    <xf numFmtId="0" fontId="70" fillId="0" borderId="0">
      <alignment vertical="center"/>
    </xf>
    <xf numFmtId="0" fontId="76" fillId="0" borderId="0">
      <alignment vertical="top"/>
    </xf>
    <xf numFmtId="0" fontId="1" fillId="0" borderId="0">
      <alignment vertical="top"/>
    </xf>
    <xf numFmtId="0" fontId="1" fillId="0" borderId="0"/>
    <xf numFmtId="0" fontId="1" fillId="0" borderId="0">
      <alignment vertical="top"/>
    </xf>
    <xf numFmtId="0" fontId="76"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63" fillId="3" borderId="0" applyNumberFormat="0" applyBorder="0" applyAlignment="0" applyProtection="0"/>
    <xf numFmtId="0" fontId="15" fillId="3" borderId="0" applyNumberFormat="0" applyBorder="0" applyAlignment="0" applyProtection="0"/>
    <xf numFmtId="0" fontId="263" fillId="3" borderId="0" applyNumberFormat="0" applyBorder="0" applyAlignment="0" applyProtection="0"/>
    <xf numFmtId="0" fontId="15" fillId="3" borderId="0" applyNumberFormat="0" applyBorder="0" applyAlignment="0" applyProtection="0"/>
    <xf numFmtId="0" fontId="263" fillId="3" borderId="0" applyNumberFormat="0" applyBorder="0" applyAlignment="0" applyProtection="0"/>
    <xf numFmtId="0" fontId="15" fillId="3" borderId="0" applyNumberFormat="0" applyBorder="0" applyAlignment="0" applyProtection="0"/>
    <xf numFmtId="0" fontId="263" fillId="3" borderId="0" applyNumberFormat="0" applyBorder="0" applyAlignment="0" applyProtection="0"/>
    <xf numFmtId="0" fontId="15" fillId="3" borderId="0" applyNumberFormat="0" applyBorder="0" applyAlignment="0" applyProtection="0"/>
    <xf numFmtId="0" fontId="142" fillId="3" borderId="0" applyNumberFormat="0" applyBorder="0" applyAlignment="0" applyProtection="0"/>
    <xf numFmtId="0" fontId="215" fillId="88" borderId="0" applyNumberFormat="0" applyBorder="0" applyAlignment="0" applyProtection="0"/>
    <xf numFmtId="0" fontId="263" fillId="3" borderId="0" applyNumberFormat="0" applyBorder="0" applyAlignment="0" applyProtection="0"/>
    <xf numFmtId="0" fontId="15" fillId="3" borderId="0" applyNumberFormat="0" applyBorder="0" applyAlignment="0" applyProtection="0"/>
    <xf numFmtId="0" fontId="263" fillId="3" borderId="0" applyNumberFormat="0" applyBorder="0" applyAlignment="0" applyProtection="0"/>
    <xf numFmtId="0" fontId="15"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15" fillId="88"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63" fillId="3"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63" fillId="4" borderId="0" applyNumberFormat="0" applyBorder="0" applyAlignment="0" applyProtection="0"/>
    <xf numFmtId="0" fontId="15" fillId="4" borderId="0" applyNumberFormat="0" applyBorder="0" applyAlignment="0" applyProtection="0"/>
    <xf numFmtId="0" fontId="263" fillId="4" borderId="0" applyNumberFormat="0" applyBorder="0" applyAlignment="0" applyProtection="0"/>
    <xf numFmtId="0" fontId="15" fillId="4" borderId="0" applyNumberFormat="0" applyBorder="0" applyAlignment="0" applyProtection="0"/>
    <xf numFmtId="0" fontId="263" fillId="4" borderId="0" applyNumberFormat="0" applyBorder="0" applyAlignment="0" applyProtection="0"/>
    <xf numFmtId="0" fontId="15" fillId="4" borderId="0" applyNumberFormat="0" applyBorder="0" applyAlignment="0" applyProtection="0"/>
    <xf numFmtId="0" fontId="263" fillId="4" borderId="0" applyNumberFormat="0" applyBorder="0" applyAlignment="0" applyProtection="0"/>
    <xf numFmtId="0" fontId="15" fillId="4" borderId="0" applyNumberFormat="0" applyBorder="0" applyAlignment="0" applyProtection="0"/>
    <xf numFmtId="0" fontId="142" fillId="4" borderId="0" applyNumberFormat="0" applyBorder="0" applyAlignment="0" applyProtection="0"/>
    <xf numFmtId="0" fontId="215" fillId="89" borderId="0" applyNumberFormat="0" applyBorder="0" applyAlignment="0" applyProtection="0"/>
    <xf numFmtId="0" fontId="263" fillId="4" borderId="0" applyNumberFormat="0" applyBorder="0" applyAlignment="0" applyProtection="0"/>
    <xf numFmtId="0" fontId="15" fillId="4" borderId="0" applyNumberFormat="0" applyBorder="0" applyAlignment="0" applyProtection="0"/>
    <xf numFmtId="0" fontId="263" fillId="4" borderId="0" applyNumberFormat="0" applyBorder="0" applyAlignment="0" applyProtection="0"/>
    <xf numFmtId="0" fontId="15"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15" fillId="89"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63" fillId="4"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63" fillId="5" borderId="0" applyNumberFormat="0" applyBorder="0" applyAlignment="0" applyProtection="0"/>
    <xf numFmtId="0" fontId="15" fillId="5" borderId="0" applyNumberFormat="0" applyBorder="0" applyAlignment="0" applyProtection="0"/>
    <xf numFmtId="0" fontId="263" fillId="5" borderId="0" applyNumberFormat="0" applyBorder="0" applyAlignment="0" applyProtection="0"/>
    <xf numFmtId="0" fontId="15" fillId="5" borderId="0" applyNumberFormat="0" applyBorder="0" applyAlignment="0" applyProtection="0"/>
    <xf numFmtId="0" fontId="263" fillId="5" borderId="0" applyNumberFormat="0" applyBorder="0" applyAlignment="0" applyProtection="0"/>
    <xf numFmtId="0" fontId="15" fillId="5" borderId="0" applyNumberFormat="0" applyBorder="0" applyAlignment="0" applyProtection="0"/>
    <xf numFmtId="0" fontId="263" fillId="5" borderId="0" applyNumberFormat="0" applyBorder="0" applyAlignment="0" applyProtection="0"/>
    <xf numFmtId="0" fontId="15" fillId="5" borderId="0" applyNumberFormat="0" applyBorder="0" applyAlignment="0" applyProtection="0"/>
    <xf numFmtId="0" fontId="142" fillId="5" borderId="0" applyNumberFormat="0" applyBorder="0" applyAlignment="0" applyProtection="0"/>
    <xf numFmtId="0" fontId="215" fillId="90" borderId="0" applyNumberFormat="0" applyBorder="0" applyAlignment="0" applyProtection="0"/>
    <xf numFmtId="0" fontId="263" fillId="5" borderId="0" applyNumberFormat="0" applyBorder="0" applyAlignment="0" applyProtection="0"/>
    <xf numFmtId="0" fontId="15" fillId="5" borderId="0" applyNumberFormat="0" applyBorder="0" applyAlignment="0" applyProtection="0"/>
    <xf numFmtId="0" fontId="263" fillId="5" borderId="0" applyNumberFormat="0" applyBorder="0" applyAlignment="0" applyProtection="0"/>
    <xf numFmtId="0" fontId="15"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15" fillId="90"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63" fillId="5"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63" fillId="6" borderId="0" applyNumberFormat="0" applyBorder="0" applyAlignment="0" applyProtection="0"/>
    <xf numFmtId="0" fontId="15" fillId="6" borderId="0" applyNumberFormat="0" applyBorder="0" applyAlignment="0" applyProtection="0"/>
    <xf numFmtId="0" fontId="263" fillId="6" borderId="0" applyNumberFormat="0" applyBorder="0" applyAlignment="0" applyProtection="0"/>
    <xf numFmtId="0" fontId="15" fillId="6" borderId="0" applyNumberFormat="0" applyBorder="0" applyAlignment="0" applyProtection="0"/>
    <xf numFmtId="0" fontId="263" fillId="6" borderId="0" applyNumberFormat="0" applyBorder="0" applyAlignment="0" applyProtection="0"/>
    <xf numFmtId="0" fontId="15" fillId="6" borderId="0" applyNumberFormat="0" applyBorder="0" applyAlignment="0" applyProtection="0"/>
    <xf numFmtId="0" fontId="263" fillId="6" borderId="0" applyNumberFormat="0" applyBorder="0" applyAlignment="0" applyProtection="0"/>
    <xf numFmtId="0" fontId="15" fillId="6" borderId="0" applyNumberFormat="0" applyBorder="0" applyAlignment="0" applyProtection="0"/>
    <xf numFmtId="0" fontId="142" fillId="6" borderId="0" applyNumberFormat="0" applyBorder="0" applyAlignment="0" applyProtection="0"/>
    <xf numFmtId="0" fontId="215" fillId="91" borderId="0" applyNumberFormat="0" applyBorder="0" applyAlignment="0" applyProtection="0"/>
    <xf numFmtId="0" fontId="263" fillId="6" borderId="0" applyNumberFormat="0" applyBorder="0" applyAlignment="0" applyProtection="0"/>
    <xf numFmtId="0" fontId="15" fillId="6" borderId="0" applyNumberFormat="0" applyBorder="0" applyAlignment="0" applyProtection="0"/>
    <xf numFmtId="0" fontId="263" fillId="6" borderId="0" applyNumberFormat="0" applyBorder="0" applyAlignment="0" applyProtection="0"/>
    <xf numFmtId="0" fontId="15"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15" fillId="91"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63" fillId="6"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63" fillId="7" borderId="0" applyNumberFormat="0" applyBorder="0" applyAlignment="0" applyProtection="0"/>
    <xf numFmtId="0" fontId="15" fillId="7" borderId="0" applyNumberFormat="0" applyBorder="0" applyAlignment="0" applyProtection="0"/>
    <xf numFmtId="0" fontId="263" fillId="7" borderId="0" applyNumberFormat="0" applyBorder="0" applyAlignment="0" applyProtection="0"/>
    <xf numFmtId="0" fontId="15" fillId="7" borderId="0" applyNumberFormat="0" applyBorder="0" applyAlignment="0" applyProtection="0"/>
    <xf numFmtId="0" fontId="263" fillId="7" borderId="0" applyNumberFormat="0" applyBorder="0" applyAlignment="0" applyProtection="0"/>
    <xf numFmtId="0" fontId="15" fillId="7" borderId="0" applyNumberFormat="0" applyBorder="0" applyAlignment="0" applyProtection="0"/>
    <xf numFmtId="0" fontId="263" fillId="7" borderId="0" applyNumberFormat="0" applyBorder="0" applyAlignment="0" applyProtection="0"/>
    <xf numFmtId="0" fontId="15" fillId="7" borderId="0" applyNumberFormat="0" applyBorder="0" applyAlignment="0" applyProtection="0"/>
    <xf numFmtId="0" fontId="142" fillId="7" borderId="0" applyNumberFormat="0" applyBorder="0" applyAlignment="0" applyProtection="0"/>
    <xf numFmtId="0" fontId="215" fillId="92" borderId="0" applyNumberFormat="0" applyBorder="0" applyAlignment="0" applyProtection="0"/>
    <xf numFmtId="0" fontId="263" fillId="7" borderId="0" applyNumberFormat="0" applyBorder="0" applyAlignment="0" applyProtection="0"/>
    <xf numFmtId="0" fontId="15" fillId="7" borderId="0" applyNumberFormat="0" applyBorder="0" applyAlignment="0" applyProtection="0"/>
    <xf numFmtId="0" fontId="263" fillId="7" borderId="0" applyNumberFormat="0" applyBorder="0" applyAlignment="0" applyProtection="0"/>
    <xf numFmtId="0" fontId="15"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15" fillId="92"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63" fillId="7"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63" fillId="8" borderId="0" applyNumberFormat="0" applyBorder="0" applyAlignment="0" applyProtection="0"/>
    <xf numFmtId="0" fontId="15" fillId="8" borderId="0" applyNumberFormat="0" applyBorder="0" applyAlignment="0" applyProtection="0"/>
    <xf numFmtId="0" fontId="263" fillId="8" borderId="0" applyNumberFormat="0" applyBorder="0" applyAlignment="0" applyProtection="0"/>
    <xf numFmtId="0" fontId="15" fillId="8" borderId="0" applyNumberFormat="0" applyBorder="0" applyAlignment="0" applyProtection="0"/>
    <xf numFmtId="0" fontId="263" fillId="8" borderId="0" applyNumberFormat="0" applyBorder="0" applyAlignment="0" applyProtection="0"/>
    <xf numFmtId="0" fontId="15" fillId="8" borderId="0" applyNumberFormat="0" applyBorder="0" applyAlignment="0" applyProtection="0"/>
    <xf numFmtId="0" fontId="263" fillId="8" borderId="0" applyNumberFormat="0" applyBorder="0" applyAlignment="0" applyProtection="0"/>
    <xf numFmtId="0" fontId="15" fillId="8" borderId="0" applyNumberFormat="0" applyBorder="0" applyAlignment="0" applyProtection="0"/>
    <xf numFmtId="0" fontId="142" fillId="8" borderId="0" applyNumberFormat="0" applyBorder="0" applyAlignment="0" applyProtection="0"/>
    <xf numFmtId="0" fontId="215" fillId="93" borderId="0" applyNumberFormat="0" applyBorder="0" applyAlignment="0" applyProtection="0"/>
    <xf numFmtId="0" fontId="263" fillId="8" borderId="0" applyNumberFormat="0" applyBorder="0" applyAlignment="0" applyProtection="0"/>
    <xf numFmtId="0" fontId="15" fillId="8" borderId="0" applyNumberFormat="0" applyBorder="0" applyAlignment="0" applyProtection="0"/>
    <xf numFmtId="0" fontId="263" fillId="8" borderId="0" applyNumberFormat="0" applyBorder="0" applyAlignment="0" applyProtection="0"/>
    <xf numFmtId="0" fontId="15"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15" fillId="93"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63" fillId="8"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63" fillId="9" borderId="0" applyNumberFormat="0" applyBorder="0" applyAlignment="0" applyProtection="0"/>
    <xf numFmtId="0" fontId="15" fillId="9" borderId="0" applyNumberFormat="0" applyBorder="0" applyAlignment="0" applyProtection="0"/>
    <xf numFmtId="0" fontId="263" fillId="9" borderId="0" applyNumberFormat="0" applyBorder="0" applyAlignment="0" applyProtection="0"/>
    <xf numFmtId="0" fontId="15" fillId="9" borderId="0" applyNumberFormat="0" applyBorder="0" applyAlignment="0" applyProtection="0"/>
    <xf numFmtId="0" fontId="263" fillId="9" borderId="0" applyNumberFormat="0" applyBorder="0" applyAlignment="0" applyProtection="0"/>
    <xf numFmtId="0" fontId="15" fillId="9" borderId="0" applyNumberFormat="0" applyBorder="0" applyAlignment="0" applyProtection="0"/>
    <xf numFmtId="0" fontId="263" fillId="9" borderId="0" applyNumberFormat="0" applyBorder="0" applyAlignment="0" applyProtection="0"/>
    <xf numFmtId="0" fontId="15" fillId="9" borderId="0" applyNumberFormat="0" applyBorder="0" applyAlignment="0" applyProtection="0"/>
    <xf numFmtId="0" fontId="142" fillId="9" borderId="0" applyNumberFormat="0" applyBorder="0" applyAlignment="0" applyProtection="0"/>
    <xf numFmtId="0" fontId="215" fillId="94" borderId="0" applyNumberFormat="0" applyBorder="0" applyAlignment="0" applyProtection="0"/>
    <xf numFmtId="0" fontId="263" fillId="9" borderId="0" applyNumberFormat="0" applyBorder="0" applyAlignment="0" applyProtection="0"/>
    <xf numFmtId="0" fontId="15" fillId="9" borderId="0" applyNumberFormat="0" applyBorder="0" applyAlignment="0" applyProtection="0"/>
    <xf numFmtId="0" fontId="263" fillId="9" borderId="0" applyNumberFormat="0" applyBorder="0" applyAlignment="0" applyProtection="0"/>
    <xf numFmtId="0" fontId="15"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15" fillId="94"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63" fillId="9"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63" fillId="10" borderId="0" applyNumberFormat="0" applyBorder="0" applyAlignment="0" applyProtection="0"/>
    <xf numFmtId="0" fontId="15" fillId="10" borderId="0" applyNumberFormat="0" applyBorder="0" applyAlignment="0" applyProtection="0"/>
    <xf numFmtId="0" fontId="263" fillId="10" borderId="0" applyNumberFormat="0" applyBorder="0" applyAlignment="0" applyProtection="0"/>
    <xf numFmtId="0" fontId="15" fillId="10" borderId="0" applyNumberFormat="0" applyBorder="0" applyAlignment="0" applyProtection="0"/>
    <xf numFmtId="0" fontId="263" fillId="10" borderId="0" applyNumberFormat="0" applyBorder="0" applyAlignment="0" applyProtection="0"/>
    <xf numFmtId="0" fontId="15" fillId="10" borderId="0" applyNumberFormat="0" applyBorder="0" applyAlignment="0" applyProtection="0"/>
    <xf numFmtId="0" fontId="263" fillId="10" borderId="0" applyNumberFormat="0" applyBorder="0" applyAlignment="0" applyProtection="0"/>
    <xf numFmtId="0" fontId="15" fillId="10" borderId="0" applyNumberFormat="0" applyBorder="0" applyAlignment="0" applyProtection="0"/>
    <xf numFmtId="0" fontId="142" fillId="10" borderId="0" applyNumberFormat="0" applyBorder="0" applyAlignment="0" applyProtection="0"/>
    <xf numFmtId="0" fontId="215" fillId="95" borderId="0" applyNumberFormat="0" applyBorder="0" applyAlignment="0" applyProtection="0"/>
    <xf numFmtId="0" fontId="263" fillId="10" borderId="0" applyNumberFormat="0" applyBorder="0" applyAlignment="0" applyProtection="0"/>
    <xf numFmtId="0" fontId="15" fillId="10" borderId="0" applyNumberFormat="0" applyBorder="0" applyAlignment="0" applyProtection="0"/>
    <xf numFmtId="0" fontId="263" fillId="10" borderId="0" applyNumberFormat="0" applyBorder="0" applyAlignment="0" applyProtection="0"/>
    <xf numFmtId="0" fontId="15"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15" fillId="95"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63" fillId="10"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63" fillId="11" borderId="0" applyNumberFormat="0" applyBorder="0" applyAlignment="0" applyProtection="0"/>
    <xf numFmtId="0" fontId="15" fillId="11" borderId="0" applyNumberFormat="0" applyBorder="0" applyAlignment="0" applyProtection="0"/>
    <xf numFmtId="0" fontId="263" fillId="11" borderId="0" applyNumberFormat="0" applyBorder="0" applyAlignment="0" applyProtection="0"/>
    <xf numFmtId="0" fontId="15" fillId="11" borderId="0" applyNumberFormat="0" applyBorder="0" applyAlignment="0" applyProtection="0"/>
    <xf numFmtId="0" fontId="263" fillId="11" borderId="0" applyNumberFormat="0" applyBorder="0" applyAlignment="0" applyProtection="0"/>
    <xf numFmtId="0" fontId="15" fillId="11" borderId="0" applyNumberFormat="0" applyBorder="0" applyAlignment="0" applyProtection="0"/>
    <xf numFmtId="0" fontId="263" fillId="11" borderId="0" applyNumberFormat="0" applyBorder="0" applyAlignment="0" applyProtection="0"/>
    <xf numFmtId="0" fontId="15" fillId="11" borderId="0" applyNumberFormat="0" applyBorder="0" applyAlignment="0" applyProtection="0"/>
    <xf numFmtId="0" fontId="142" fillId="11" borderId="0" applyNumberFormat="0" applyBorder="0" applyAlignment="0" applyProtection="0"/>
    <xf numFmtId="0" fontId="215" fillId="96" borderId="0" applyNumberFormat="0" applyBorder="0" applyAlignment="0" applyProtection="0"/>
    <xf numFmtId="0" fontId="263" fillId="11" borderId="0" applyNumberFormat="0" applyBorder="0" applyAlignment="0" applyProtection="0"/>
    <xf numFmtId="0" fontId="15" fillId="11" borderId="0" applyNumberFormat="0" applyBorder="0" applyAlignment="0" applyProtection="0"/>
    <xf numFmtId="0" fontId="263" fillId="11" borderId="0" applyNumberFormat="0" applyBorder="0" applyAlignment="0" applyProtection="0"/>
    <xf numFmtId="0" fontId="15"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15" fillId="96"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63" fillId="11"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63" fillId="12" borderId="0" applyNumberFormat="0" applyBorder="0" applyAlignment="0" applyProtection="0"/>
    <xf numFmtId="0" fontId="15" fillId="12" borderId="0" applyNumberFormat="0" applyBorder="0" applyAlignment="0" applyProtection="0"/>
    <xf numFmtId="0" fontId="263" fillId="12" borderId="0" applyNumberFormat="0" applyBorder="0" applyAlignment="0" applyProtection="0"/>
    <xf numFmtId="0" fontId="15" fillId="12" borderId="0" applyNumberFormat="0" applyBorder="0" applyAlignment="0" applyProtection="0"/>
    <xf numFmtId="0" fontId="263" fillId="12" borderId="0" applyNumberFormat="0" applyBorder="0" applyAlignment="0" applyProtection="0"/>
    <xf numFmtId="0" fontId="15" fillId="12" borderId="0" applyNumberFormat="0" applyBorder="0" applyAlignment="0" applyProtection="0"/>
    <xf numFmtId="0" fontId="263" fillId="12" borderId="0" applyNumberFormat="0" applyBorder="0" applyAlignment="0" applyProtection="0"/>
    <xf numFmtId="0" fontId="15" fillId="12" borderId="0" applyNumberFormat="0" applyBorder="0" applyAlignment="0" applyProtection="0"/>
    <xf numFmtId="0" fontId="142" fillId="12" borderId="0" applyNumberFormat="0" applyBorder="0" applyAlignment="0" applyProtection="0"/>
    <xf numFmtId="0" fontId="215" fillId="91" borderId="0" applyNumberFormat="0" applyBorder="0" applyAlignment="0" applyProtection="0"/>
    <xf numFmtId="0" fontId="263" fillId="12" borderId="0" applyNumberFormat="0" applyBorder="0" applyAlignment="0" applyProtection="0"/>
    <xf numFmtId="0" fontId="15" fillId="12" borderId="0" applyNumberFormat="0" applyBorder="0" applyAlignment="0" applyProtection="0"/>
    <xf numFmtId="0" fontId="263" fillId="12" borderId="0" applyNumberFormat="0" applyBorder="0" applyAlignment="0" applyProtection="0"/>
    <xf numFmtId="0" fontId="15"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15" fillId="91"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63" fillId="12"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63" fillId="13" borderId="0" applyNumberFormat="0" applyBorder="0" applyAlignment="0" applyProtection="0"/>
    <xf numFmtId="0" fontId="15" fillId="13" borderId="0" applyNumberFormat="0" applyBorder="0" applyAlignment="0" applyProtection="0"/>
    <xf numFmtId="0" fontId="263" fillId="13" borderId="0" applyNumberFormat="0" applyBorder="0" applyAlignment="0" applyProtection="0"/>
    <xf numFmtId="0" fontId="15" fillId="13" borderId="0" applyNumberFormat="0" applyBorder="0" applyAlignment="0" applyProtection="0"/>
    <xf numFmtId="0" fontId="263" fillId="13" borderId="0" applyNumberFormat="0" applyBorder="0" applyAlignment="0" applyProtection="0"/>
    <xf numFmtId="0" fontId="15" fillId="13" borderId="0" applyNumberFormat="0" applyBorder="0" applyAlignment="0" applyProtection="0"/>
    <xf numFmtId="0" fontId="263" fillId="13" borderId="0" applyNumberFormat="0" applyBorder="0" applyAlignment="0" applyProtection="0"/>
    <xf numFmtId="0" fontId="15" fillId="13" borderId="0" applyNumberFormat="0" applyBorder="0" applyAlignment="0" applyProtection="0"/>
    <xf numFmtId="0" fontId="142" fillId="13" borderId="0" applyNumberFormat="0" applyBorder="0" applyAlignment="0" applyProtection="0"/>
    <xf numFmtId="0" fontId="215" fillId="94" borderId="0" applyNumberFormat="0" applyBorder="0" applyAlignment="0" applyProtection="0"/>
    <xf numFmtId="0" fontId="263" fillId="13" borderId="0" applyNumberFormat="0" applyBorder="0" applyAlignment="0" applyProtection="0"/>
    <xf numFmtId="0" fontId="15" fillId="13" borderId="0" applyNumberFormat="0" applyBorder="0" applyAlignment="0" applyProtection="0"/>
    <xf numFmtId="0" fontId="263" fillId="13" borderId="0" applyNumberFormat="0" applyBorder="0" applyAlignment="0" applyProtection="0"/>
    <xf numFmtId="0" fontId="15"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15" fillId="94"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63" fillId="13"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3" fillId="14" borderId="0" applyNumberFormat="0" applyBorder="0" applyAlignment="0" applyProtection="0"/>
    <xf numFmtId="0" fontId="15" fillId="14" borderId="0" applyNumberFormat="0" applyBorder="0" applyAlignment="0" applyProtection="0"/>
    <xf numFmtId="0" fontId="263" fillId="14" borderId="0" applyNumberFormat="0" applyBorder="0" applyAlignment="0" applyProtection="0"/>
    <xf numFmtId="0" fontId="15" fillId="14" borderId="0" applyNumberFormat="0" applyBorder="0" applyAlignment="0" applyProtection="0"/>
    <xf numFmtId="0" fontId="263" fillId="14" borderId="0" applyNumberFormat="0" applyBorder="0" applyAlignment="0" applyProtection="0"/>
    <xf numFmtId="0" fontId="15" fillId="14" borderId="0" applyNumberFormat="0" applyBorder="0" applyAlignment="0" applyProtection="0"/>
    <xf numFmtId="0" fontId="263" fillId="14" borderId="0" applyNumberFormat="0" applyBorder="0" applyAlignment="0" applyProtection="0"/>
    <xf numFmtId="0" fontId="15" fillId="14" borderId="0" applyNumberFormat="0" applyBorder="0" applyAlignment="0" applyProtection="0"/>
    <xf numFmtId="0" fontId="142" fillId="14" borderId="0" applyNumberFormat="0" applyBorder="0" applyAlignment="0" applyProtection="0"/>
    <xf numFmtId="0" fontId="215" fillId="97" borderId="0" applyNumberFormat="0" applyBorder="0" applyAlignment="0" applyProtection="0"/>
    <xf numFmtId="0" fontId="263" fillId="14" borderId="0" applyNumberFormat="0" applyBorder="0" applyAlignment="0" applyProtection="0"/>
    <xf numFmtId="0" fontId="15" fillId="14" borderId="0" applyNumberFormat="0" applyBorder="0" applyAlignment="0" applyProtection="0"/>
    <xf numFmtId="0" fontId="263" fillId="14" borderId="0" applyNumberFormat="0" applyBorder="0" applyAlignment="0" applyProtection="0"/>
    <xf numFmtId="0" fontId="15"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15" fillId="97"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63" fillId="14"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5" fillId="15" borderId="0" applyNumberFormat="0" applyBorder="0" applyAlignment="0" applyProtection="0"/>
    <xf numFmtId="0" fontId="16" fillId="15" borderId="0" applyNumberFormat="0" applyBorder="0" applyAlignment="0" applyProtection="0"/>
    <xf numFmtId="0" fontId="265" fillId="15" borderId="0" applyNumberFormat="0" applyBorder="0" applyAlignment="0" applyProtection="0"/>
    <xf numFmtId="0" fontId="16" fillId="15" borderId="0" applyNumberFormat="0" applyBorder="0" applyAlignment="0" applyProtection="0"/>
    <xf numFmtId="0" fontId="265" fillId="15" borderId="0" applyNumberFormat="0" applyBorder="0" applyAlignment="0" applyProtection="0"/>
    <xf numFmtId="0" fontId="16" fillId="15" borderId="0" applyNumberFormat="0" applyBorder="0" applyAlignment="0" applyProtection="0"/>
    <xf numFmtId="0" fontId="265" fillId="15" borderId="0" applyNumberFormat="0" applyBorder="0" applyAlignment="0" applyProtection="0"/>
    <xf numFmtId="0" fontId="16" fillId="15" borderId="0" applyNumberFormat="0" applyBorder="0" applyAlignment="0" applyProtection="0"/>
    <xf numFmtId="0" fontId="264" fillId="98" borderId="0" applyNumberFormat="0" applyBorder="0" applyAlignment="0" applyProtection="0"/>
    <xf numFmtId="0" fontId="264" fillId="98" borderId="0" applyNumberFormat="0" applyBorder="0" applyAlignment="0" applyProtection="0"/>
    <xf numFmtId="0" fontId="265" fillId="15" borderId="0" applyNumberFormat="0" applyBorder="0" applyAlignment="0" applyProtection="0"/>
    <xf numFmtId="0" fontId="16" fillId="15" borderId="0" applyNumberFormat="0" applyBorder="0" applyAlignment="0" applyProtection="0"/>
    <xf numFmtId="0" fontId="265" fillId="15" borderId="0" applyNumberFormat="0" applyBorder="0" applyAlignment="0" applyProtection="0"/>
    <xf numFmtId="0" fontId="16"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4" fillId="98" borderId="0" applyNumberFormat="0" applyBorder="0" applyAlignment="0" applyProtection="0"/>
    <xf numFmtId="0" fontId="264" fillId="98"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5" fillId="15" borderId="0" applyNumberFormat="0" applyBorder="0" applyAlignment="0" applyProtection="0"/>
    <xf numFmtId="0" fontId="264" fillId="98" borderId="0" applyNumberFormat="0" applyBorder="0" applyAlignment="0" applyProtection="0"/>
    <xf numFmtId="0" fontId="264" fillId="98" borderId="0" applyNumberFormat="0" applyBorder="0" applyAlignment="0" applyProtection="0"/>
    <xf numFmtId="0" fontId="264" fillId="98" borderId="0" applyNumberFormat="0" applyBorder="0" applyAlignment="0" applyProtection="0"/>
    <xf numFmtId="0" fontId="264" fillId="98"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4" fillId="98" borderId="0" applyNumberFormat="0" applyBorder="0" applyAlignment="0" applyProtection="0"/>
    <xf numFmtId="0" fontId="16" fillId="15"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5" fillId="16" borderId="0" applyNumberFormat="0" applyBorder="0" applyAlignment="0" applyProtection="0"/>
    <xf numFmtId="0" fontId="16" fillId="16" borderId="0" applyNumberFormat="0" applyBorder="0" applyAlignment="0" applyProtection="0"/>
    <xf numFmtId="0" fontId="265" fillId="16" borderId="0" applyNumberFormat="0" applyBorder="0" applyAlignment="0" applyProtection="0"/>
    <xf numFmtId="0" fontId="16" fillId="16" borderId="0" applyNumberFormat="0" applyBorder="0" applyAlignment="0" applyProtection="0"/>
    <xf numFmtId="0" fontId="265" fillId="16" borderId="0" applyNumberFormat="0" applyBorder="0" applyAlignment="0" applyProtection="0"/>
    <xf numFmtId="0" fontId="16" fillId="16" borderId="0" applyNumberFormat="0" applyBorder="0" applyAlignment="0" applyProtection="0"/>
    <xf numFmtId="0" fontId="265" fillId="16" borderId="0" applyNumberFormat="0" applyBorder="0" applyAlignment="0" applyProtection="0"/>
    <xf numFmtId="0" fontId="16" fillId="16" borderId="0" applyNumberFormat="0" applyBorder="0" applyAlignment="0" applyProtection="0"/>
    <xf numFmtId="0" fontId="264" fillId="95" borderId="0" applyNumberFormat="0" applyBorder="0" applyAlignment="0" applyProtection="0"/>
    <xf numFmtId="0" fontId="264" fillId="95" borderId="0" applyNumberFormat="0" applyBorder="0" applyAlignment="0" applyProtection="0"/>
    <xf numFmtId="0" fontId="265" fillId="16" borderId="0" applyNumberFormat="0" applyBorder="0" applyAlignment="0" applyProtection="0"/>
    <xf numFmtId="0" fontId="16" fillId="16" borderId="0" applyNumberFormat="0" applyBorder="0" applyAlignment="0" applyProtection="0"/>
    <xf numFmtId="0" fontId="265" fillId="16" borderId="0" applyNumberFormat="0" applyBorder="0" applyAlignment="0" applyProtection="0"/>
    <xf numFmtId="0" fontId="16"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4" fillId="95" borderId="0" applyNumberFormat="0" applyBorder="0" applyAlignment="0" applyProtection="0"/>
    <xf numFmtId="0" fontId="264" fillId="95"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5" fillId="16" borderId="0" applyNumberFormat="0" applyBorder="0" applyAlignment="0" applyProtection="0"/>
    <xf numFmtId="0" fontId="264" fillId="95" borderId="0" applyNumberFormat="0" applyBorder="0" applyAlignment="0" applyProtection="0"/>
    <xf numFmtId="0" fontId="264" fillId="95" borderId="0" applyNumberFormat="0" applyBorder="0" applyAlignment="0" applyProtection="0"/>
    <xf numFmtId="0" fontId="264" fillId="95" borderId="0" applyNumberFormat="0" applyBorder="0" applyAlignment="0" applyProtection="0"/>
    <xf numFmtId="0" fontId="264" fillId="95"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4" fillId="95" borderId="0" applyNumberFormat="0" applyBorder="0" applyAlignment="0" applyProtection="0"/>
    <xf numFmtId="0" fontId="16" fillId="16"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5" fillId="17" borderId="0" applyNumberFormat="0" applyBorder="0" applyAlignment="0" applyProtection="0"/>
    <xf numFmtId="0" fontId="16" fillId="17" borderId="0" applyNumberFormat="0" applyBorder="0" applyAlignment="0" applyProtection="0"/>
    <xf numFmtId="0" fontId="265" fillId="17" borderId="0" applyNumberFormat="0" applyBorder="0" applyAlignment="0" applyProtection="0"/>
    <xf numFmtId="0" fontId="16" fillId="17" borderId="0" applyNumberFormat="0" applyBorder="0" applyAlignment="0" applyProtection="0"/>
    <xf numFmtId="0" fontId="265" fillId="17" borderId="0" applyNumberFormat="0" applyBorder="0" applyAlignment="0" applyProtection="0"/>
    <xf numFmtId="0" fontId="16" fillId="17" borderId="0" applyNumberFormat="0" applyBorder="0" applyAlignment="0" applyProtection="0"/>
    <xf numFmtId="0" fontId="265" fillId="17" borderId="0" applyNumberFormat="0" applyBorder="0" applyAlignment="0" applyProtection="0"/>
    <xf numFmtId="0" fontId="16" fillId="17" borderId="0" applyNumberFormat="0" applyBorder="0" applyAlignment="0" applyProtection="0"/>
    <xf numFmtId="0" fontId="264" fillId="96" borderId="0" applyNumberFormat="0" applyBorder="0" applyAlignment="0" applyProtection="0"/>
    <xf numFmtId="0" fontId="264" fillId="96" borderId="0" applyNumberFormat="0" applyBorder="0" applyAlignment="0" applyProtection="0"/>
    <xf numFmtId="0" fontId="265" fillId="17" borderId="0" applyNumberFormat="0" applyBorder="0" applyAlignment="0" applyProtection="0"/>
    <xf numFmtId="0" fontId="16" fillId="17" borderId="0" applyNumberFormat="0" applyBorder="0" applyAlignment="0" applyProtection="0"/>
    <xf numFmtId="0" fontId="265" fillId="17" borderId="0" applyNumberFormat="0" applyBorder="0" applyAlignment="0" applyProtection="0"/>
    <xf numFmtId="0" fontId="16"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4" fillId="96" borderId="0" applyNumberFormat="0" applyBorder="0" applyAlignment="0" applyProtection="0"/>
    <xf numFmtId="0" fontId="264" fillId="96"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5" fillId="17" borderId="0" applyNumberFormat="0" applyBorder="0" applyAlignment="0" applyProtection="0"/>
    <xf numFmtId="0" fontId="264" fillId="96" borderId="0" applyNumberFormat="0" applyBorder="0" applyAlignment="0" applyProtection="0"/>
    <xf numFmtId="0" fontId="264" fillId="96" borderId="0" applyNumberFormat="0" applyBorder="0" applyAlignment="0" applyProtection="0"/>
    <xf numFmtId="0" fontId="264" fillId="96" borderId="0" applyNumberFormat="0" applyBorder="0" applyAlignment="0" applyProtection="0"/>
    <xf numFmtId="0" fontId="264" fillId="96"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4" fillId="96" borderId="0" applyNumberFormat="0" applyBorder="0" applyAlignment="0" applyProtection="0"/>
    <xf numFmtId="0" fontId="16" fillId="17"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5" fillId="18" borderId="0" applyNumberFormat="0" applyBorder="0" applyAlignment="0" applyProtection="0"/>
    <xf numFmtId="0" fontId="16" fillId="18" borderId="0" applyNumberFormat="0" applyBorder="0" applyAlignment="0" applyProtection="0"/>
    <xf numFmtId="0" fontId="265" fillId="18" borderId="0" applyNumberFormat="0" applyBorder="0" applyAlignment="0" applyProtection="0"/>
    <xf numFmtId="0" fontId="16" fillId="18" borderId="0" applyNumberFormat="0" applyBorder="0" applyAlignment="0" applyProtection="0"/>
    <xf numFmtId="0" fontId="265" fillId="18" borderId="0" applyNumberFormat="0" applyBorder="0" applyAlignment="0" applyProtection="0"/>
    <xf numFmtId="0" fontId="16" fillId="18" borderId="0" applyNumberFormat="0" applyBorder="0" applyAlignment="0" applyProtection="0"/>
    <xf numFmtId="0" fontId="265" fillId="18" borderId="0" applyNumberFormat="0" applyBorder="0" applyAlignment="0" applyProtection="0"/>
    <xf numFmtId="0" fontId="16" fillId="18"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5" fillId="18" borderId="0" applyNumberFormat="0" applyBorder="0" applyAlignment="0" applyProtection="0"/>
    <xf numFmtId="0" fontId="16" fillId="18" borderId="0" applyNumberFormat="0" applyBorder="0" applyAlignment="0" applyProtection="0"/>
    <xf numFmtId="0" fontId="265" fillId="18" borderId="0" applyNumberFormat="0" applyBorder="0" applyAlignment="0" applyProtection="0"/>
    <xf numFmtId="0" fontId="16"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5" fillId="18"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4" fillId="99" borderId="0" applyNumberFormat="0" applyBorder="0" applyAlignment="0" applyProtection="0"/>
    <xf numFmtId="0" fontId="16" fillId="18"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5" fillId="19" borderId="0" applyNumberFormat="0" applyBorder="0" applyAlignment="0" applyProtection="0"/>
    <xf numFmtId="0" fontId="16" fillId="19" borderId="0" applyNumberFormat="0" applyBorder="0" applyAlignment="0" applyProtection="0"/>
    <xf numFmtId="0" fontId="265" fillId="19" borderId="0" applyNumberFormat="0" applyBorder="0" applyAlignment="0" applyProtection="0"/>
    <xf numFmtId="0" fontId="16" fillId="19" borderId="0" applyNumberFormat="0" applyBorder="0" applyAlignment="0" applyProtection="0"/>
    <xf numFmtId="0" fontId="265" fillId="19" borderId="0" applyNumberFormat="0" applyBorder="0" applyAlignment="0" applyProtection="0"/>
    <xf numFmtId="0" fontId="16" fillId="19" borderId="0" applyNumberFormat="0" applyBorder="0" applyAlignment="0" applyProtection="0"/>
    <xf numFmtId="0" fontId="265" fillId="19" borderId="0" applyNumberFormat="0" applyBorder="0" applyAlignment="0" applyProtection="0"/>
    <xf numFmtId="0" fontId="16" fillId="19"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5" fillId="19" borderId="0" applyNumberFormat="0" applyBorder="0" applyAlignment="0" applyProtection="0"/>
    <xf numFmtId="0" fontId="16" fillId="19" borderId="0" applyNumberFormat="0" applyBorder="0" applyAlignment="0" applyProtection="0"/>
    <xf numFmtId="0" fontId="265" fillId="19" borderId="0" applyNumberFormat="0" applyBorder="0" applyAlignment="0" applyProtection="0"/>
    <xf numFmtId="0" fontId="16"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5" fillId="19"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4" fillId="100" borderId="0" applyNumberFormat="0" applyBorder="0" applyAlignment="0" applyProtection="0"/>
    <xf numFmtId="0" fontId="16" fillId="19"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265" fillId="20" borderId="0" applyNumberFormat="0" applyBorder="0" applyAlignment="0" applyProtection="0"/>
    <xf numFmtId="0" fontId="16" fillId="20" borderId="0" applyNumberFormat="0" applyBorder="0" applyAlignment="0" applyProtection="0"/>
    <xf numFmtId="0" fontId="265" fillId="20" borderId="0" applyNumberFormat="0" applyBorder="0" applyAlignment="0" applyProtection="0"/>
    <xf numFmtId="0" fontId="16" fillId="20" borderId="0" applyNumberFormat="0" applyBorder="0" applyAlignment="0" applyProtection="0"/>
    <xf numFmtId="0" fontId="265" fillId="20" borderId="0" applyNumberFormat="0" applyBorder="0" applyAlignment="0" applyProtection="0"/>
    <xf numFmtId="0" fontId="16" fillId="20" borderId="0" applyNumberFormat="0" applyBorder="0" applyAlignment="0" applyProtection="0"/>
    <xf numFmtId="0" fontId="265" fillId="20" borderId="0" applyNumberFormat="0" applyBorder="0" applyAlignment="0" applyProtection="0"/>
    <xf numFmtId="0" fontId="16" fillId="20" borderId="0" applyNumberFormat="0" applyBorder="0" applyAlignment="0" applyProtection="0"/>
    <xf numFmtId="0" fontId="264" fillId="101" borderId="0" applyNumberFormat="0" applyBorder="0" applyAlignment="0" applyProtection="0"/>
    <xf numFmtId="0" fontId="264" fillId="101" borderId="0" applyNumberFormat="0" applyBorder="0" applyAlignment="0" applyProtection="0"/>
    <xf numFmtId="0" fontId="265" fillId="20" borderId="0" applyNumberFormat="0" applyBorder="0" applyAlignment="0" applyProtection="0"/>
    <xf numFmtId="0" fontId="16" fillId="20" borderId="0" applyNumberFormat="0" applyBorder="0" applyAlignment="0" applyProtection="0"/>
    <xf numFmtId="0" fontId="265" fillId="20" borderId="0" applyNumberFormat="0" applyBorder="0" applyAlignment="0" applyProtection="0"/>
    <xf numFmtId="0" fontId="16"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4" fillId="101" borderId="0" applyNumberFormat="0" applyBorder="0" applyAlignment="0" applyProtection="0"/>
    <xf numFmtId="0" fontId="264" fillId="101"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5" fillId="20" borderId="0" applyNumberFormat="0" applyBorder="0" applyAlignment="0" applyProtection="0"/>
    <xf numFmtId="0" fontId="264" fillId="101" borderId="0" applyNumberFormat="0" applyBorder="0" applyAlignment="0" applyProtection="0"/>
    <xf numFmtId="0" fontId="264" fillId="101" borderId="0" applyNumberFormat="0" applyBorder="0" applyAlignment="0" applyProtection="0"/>
    <xf numFmtId="0" fontId="264" fillId="101" borderId="0" applyNumberFormat="0" applyBorder="0" applyAlignment="0" applyProtection="0"/>
    <xf numFmtId="0" fontId="264" fillId="101"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264" fillId="101" borderId="0" applyNumberFormat="0" applyBorder="0" applyAlignment="0" applyProtection="0"/>
    <xf numFmtId="0" fontId="16" fillId="20" borderId="0" applyNumberFormat="0" applyBorder="0" applyAlignment="0" applyProtection="0"/>
    <xf numFmtId="0" fontId="68" fillId="0" borderId="0">
      <protection locked="0"/>
    </xf>
    <xf numFmtId="0" fontId="215" fillId="102" borderId="0" applyNumberFormat="0" applyBorder="0" applyAlignment="0" applyProtection="0"/>
    <xf numFmtId="0" fontId="215" fillId="103" borderId="0" applyNumberFormat="0" applyBorder="0" applyAlignment="0" applyProtection="0"/>
    <xf numFmtId="0" fontId="264" fillId="104"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65" fillId="21" borderId="0" applyNumberFormat="0" applyBorder="0" applyAlignment="0" applyProtection="0"/>
    <xf numFmtId="0" fontId="16" fillId="21" borderId="0" applyNumberFormat="0" applyBorder="0" applyAlignment="0" applyProtection="0"/>
    <xf numFmtId="0" fontId="265" fillId="21" borderId="0" applyNumberFormat="0" applyBorder="0" applyAlignment="0" applyProtection="0"/>
    <xf numFmtId="0" fontId="16" fillId="21" borderId="0" applyNumberFormat="0" applyBorder="0" applyAlignment="0" applyProtection="0"/>
    <xf numFmtId="0" fontId="265" fillId="21" borderId="0" applyNumberFormat="0" applyBorder="0" applyAlignment="0" applyProtection="0"/>
    <xf numFmtId="0" fontId="16" fillId="21" borderId="0" applyNumberFormat="0" applyBorder="0" applyAlignment="0" applyProtection="0"/>
    <xf numFmtId="0" fontId="265" fillId="21" borderId="0" applyNumberFormat="0" applyBorder="0" applyAlignment="0" applyProtection="0"/>
    <xf numFmtId="0" fontId="16" fillId="21" borderId="0" applyNumberFormat="0" applyBorder="0" applyAlignment="0" applyProtection="0"/>
    <xf numFmtId="0" fontId="264" fillId="105" borderId="0" applyNumberFormat="0" applyBorder="0" applyAlignment="0" applyProtection="0"/>
    <xf numFmtId="0" fontId="264" fillId="105" borderId="0" applyNumberFormat="0" applyBorder="0" applyAlignment="0" applyProtection="0"/>
    <xf numFmtId="0" fontId="265" fillId="21" borderId="0" applyNumberFormat="0" applyBorder="0" applyAlignment="0" applyProtection="0"/>
    <xf numFmtId="0" fontId="16" fillId="21" borderId="0" applyNumberFormat="0" applyBorder="0" applyAlignment="0" applyProtection="0"/>
    <xf numFmtId="0" fontId="265" fillId="21" borderId="0" applyNumberFormat="0" applyBorder="0" applyAlignment="0" applyProtection="0"/>
    <xf numFmtId="0" fontId="16"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4" fillId="105" borderId="0" applyNumberFormat="0" applyBorder="0" applyAlignment="0" applyProtection="0"/>
    <xf numFmtId="0" fontId="264" fillId="105"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5" fillId="21" borderId="0" applyNumberFormat="0" applyBorder="0" applyAlignment="0" applyProtection="0"/>
    <xf numFmtId="0" fontId="264" fillId="105" borderId="0" applyNumberFormat="0" applyBorder="0" applyAlignment="0" applyProtection="0"/>
    <xf numFmtId="0" fontId="264" fillId="105" borderId="0" applyNumberFormat="0" applyBorder="0" applyAlignment="0" applyProtection="0"/>
    <xf numFmtId="0" fontId="264" fillId="105" borderId="0" applyNumberFormat="0" applyBorder="0" applyAlignment="0" applyProtection="0"/>
    <xf numFmtId="0" fontId="264" fillId="105"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64" fillId="105" borderId="0" applyNumberFormat="0" applyBorder="0" applyAlignment="0" applyProtection="0"/>
    <xf numFmtId="0" fontId="16" fillId="21"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4" fillId="107"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65" fillId="22" borderId="0" applyNumberFormat="0" applyBorder="0" applyAlignment="0" applyProtection="0"/>
    <xf numFmtId="0" fontId="16" fillId="22" borderId="0" applyNumberFormat="0" applyBorder="0" applyAlignment="0" applyProtection="0"/>
    <xf numFmtId="0" fontId="265" fillId="22" borderId="0" applyNumberFormat="0" applyBorder="0" applyAlignment="0" applyProtection="0"/>
    <xf numFmtId="0" fontId="16" fillId="22" borderId="0" applyNumberFormat="0" applyBorder="0" applyAlignment="0" applyProtection="0"/>
    <xf numFmtId="0" fontId="265" fillId="22" borderId="0" applyNumberFormat="0" applyBorder="0" applyAlignment="0" applyProtection="0"/>
    <xf numFmtId="0" fontId="16" fillId="22" borderId="0" applyNumberFormat="0" applyBorder="0" applyAlignment="0" applyProtection="0"/>
    <xf numFmtId="0" fontId="265" fillId="22" borderId="0" applyNumberFormat="0" applyBorder="0" applyAlignment="0" applyProtection="0"/>
    <xf numFmtId="0" fontId="16" fillId="22" borderId="0" applyNumberFormat="0" applyBorder="0" applyAlignment="0" applyProtection="0"/>
    <xf numFmtId="0" fontId="264" fillId="47" borderId="0" applyNumberFormat="0" applyBorder="0" applyAlignment="0" applyProtection="0"/>
    <xf numFmtId="0" fontId="264" fillId="47" borderId="0" applyNumberFormat="0" applyBorder="0" applyAlignment="0" applyProtection="0"/>
    <xf numFmtId="0" fontId="265" fillId="22" borderId="0" applyNumberFormat="0" applyBorder="0" applyAlignment="0" applyProtection="0"/>
    <xf numFmtId="0" fontId="16" fillId="22" borderId="0" applyNumberFormat="0" applyBorder="0" applyAlignment="0" applyProtection="0"/>
    <xf numFmtId="0" fontId="265" fillId="22" borderId="0" applyNumberFormat="0" applyBorder="0" applyAlignment="0" applyProtection="0"/>
    <xf numFmtId="0" fontId="16"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4" fillId="47" borderId="0" applyNumberFormat="0" applyBorder="0" applyAlignment="0" applyProtection="0"/>
    <xf numFmtId="0" fontId="264" fillId="47"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5" fillId="22" borderId="0" applyNumberFormat="0" applyBorder="0" applyAlignment="0" applyProtection="0"/>
    <xf numFmtId="0" fontId="264" fillId="47" borderId="0" applyNumberFormat="0" applyBorder="0" applyAlignment="0" applyProtection="0"/>
    <xf numFmtId="0" fontId="264" fillId="47" borderId="0" applyNumberFormat="0" applyBorder="0" applyAlignment="0" applyProtection="0"/>
    <xf numFmtId="0" fontId="264" fillId="47" borderId="0" applyNumberFormat="0" applyBorder="0" applyAlignment="0" applyProtection="0"/>
    <xf numFmtId="0" fontId="264" fillId="47"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64" fillId="47" borderId="0" applyNumberFormat="0" applyBorder="0" applyAlignment="0" applyProtection="0"/>
    <xf numFmtId="0" fontId="16" fillId="22"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4" fillId="106"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65" fillId="23" borderId="0" applyNumberFormat="0" applyBorder="0" applyAlignment="0" applyProtection="0"/>
    <xf numFmtId="0" fontId="16" fillId="23" borderId="0" applyNumberFormat="0" applyBorder="0" applyAlignment="0" applyProtection="0"/>
    <xf numFmtId="0" fontId="265" fillId="23" borderId="0" applyNumberFormat="0" applyBorder="0" applyAlignment="0" applyProtection="0"/>
    <xf numFmtId="0" fontId="16" fillId="23" borderId="0" applyNumberFormat="0" applyBorder="0" applyAlignment="0" applyProtection="0"/>
    <xf numFmtId="0" fontId="265" fillId="23" borderId="0" applyNumberFormat="0" applyBorder="0" applyAlignment="0" applyProtection="0"/>
    <xf numFmtId="0" fontId="16" fillId="23" borderId="0" applyNumberFormat="0" applyBorder="0" applyAlignment="0" applyProtection="0"/>
    <xf numFmtId="0" fontId="265" fillId="23" borderId="0" applyNumberFormat="0" applyBorder="0" applyAlignment="0" applyProtection="0"/>
    <xf numFmtId="0" fontId="16" fillId="23" borderId="0" applyNumberFormat="0" applyBorder="0" applyAlignment="0" applyProtection="0"/>
    <xf numFmtId="0" fontId="264" fillId="108" borderId="0" applyNumberFormat="0" applyBorder="0" applyAlignment="0" applyProtection="0"/>
    <xf numFmtId="0" fontId="264" fillId="108" borderId="0" applyNumberFormat="0" applyBorder="0" applyAlignment="0" applyProtection="0"/>
    <xf numFmtId="0" fontId="265" fillId="23" borderId="0" applyNumberFormat="0" applyBorder="0" applyAlignment="0" applyProtection="0"/>
    <xf numFmtId="0" fontId="16" fillId="23" borderId="0" applyNumberFormat="0" applyBorder="0" applyAlignment="0" applyProtection="0"/>
    <xf numFmtId="0" fontId="265" fillId="23" borderId="0" applyNumberFormat="0" applyBorder="0" applyAlignment="0" applyProtection="0"/>
    <xf numFmtId="0" fontId="16"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4" fillId="108" borderId="0" applyNumberFormat="0" applyBorder="0" applyAlignment="0" applyProtection="0"/>
    <xf numFmtId="0" fontId="264" fillId="108"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5" fillId="23" borderId="0" applyNumberFormat="0" applyBorder="0" applyAlignment="0" applyProtection="0"/>
    <xf numFmtId="0" fontId="264" fillId="108" borderId="0" applyNumberFormat="0" applyBorder="0" applyAlignment="0" applyProtection="0"/>
    <xf numFmtId="0" fontId="264" fillId="108" borderId="0" applyNumberFormat="0" applyBorder="0" applyAlignment="0" applyProtection="0"/>
    <xf numFmtId="0" fontId="264" fillId="108" borderId="0" applyNumberFormat="0" applyBorder="0" applyAlignment="0" applyProtection="0"/>
    <xf numFmtId="0" fontId="264" fillId="108"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64" fillId="108" borderId="0" applyNumberFormat="0" applyBorder="0" applyAlignment="0" applyProtection="0"/>
    <xf numFmtId="0" fontId="16" fillId="23"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4" fillId="106"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65" fillId="24" borderId="0" applyNumberFormat="0" applyBorder="0" applyAlignment="0" applyProtection="0"/>
    <xf numFmtId="0" fontId="16" fillId="24" borderId="0" applyNumberFormat="0" applyBorder="0" applyAlignment="0" applyProtection="0"/>
    <xf numFmtId="0" fontId="265" fillId="24" borderId="0" applyNumberFormat="0" applyBorder="0" applyAlignment="0" applyProtection="0"/>
    <xf numFmtId="0" fontId="16" fillId="24" borderId="0" applyNumberFormat="0" applyBorder="0" applyAlignment="0" applyProtection="0"/>
    <xf numFmtId="0" fontId="265" fillId="24" borderId="0" applyNumberFormat="0" applyBorder="0" applyAlignment="0" applyProtection="0"/>
    <xf numFmtId="0" fontId="16" fillId="24" borderId="0" applyNumberFormat="0" applyBorder="0" applyAlignment="0" applyProtection="0"/>
    <xf numFmtId="0" fontId="265" fillId="24" borderId="0" applyNumberFormat="0" applyBorder="0" applyAlignment="0" applyProtection="0"/>
    <xf numFmtId="0" fontId="16" fillId="24"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5" fillId="24" borderId="0" applyNumberFormat="0" applyBorder="0" applyAlignment="0" applyProtection="0"/>
    <xf numFmtId="0" fontId="16" fillId="24" borderId="0" applyNumberFormat="0" applyBorder="0" applyAlignment="0" applyProtection="0"/>
    <xf numFmtId="0" fontId="265" fillId="24" borderId="0" applyNumberFormat="0" applyBorder="0" applyAlignment="0" applyProtection="0"/>
    <xf numFmtId="0" fontId="16"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5" fillId="24"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64" fillId="99" borderId="0" applyNumberFormat="0" applyBorder="0" applyAlignment="0" applyProtection="0"/>
    <xf numFmtId="0" fontId="16" fillId="24"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4" fillId="104"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65" fillId="25" borderId="0" applyNumberFormat="0" applyBorder="0" applyAlignment="0" applyProtection="0"/>
    <xf numFmtId="0" fontId="16" fillId="25" borderId="0" applyNumberFormat="0" applyBorder="0" applyAlignment="0" applyProtection="0"/>
    <xf numFmtId="0" fontId="265" fillId="25" borderId="0" applyNumberFormat="0" applyBorder="0" applyAlignment="0" applyProtection="0"/>
    <xf numFmtId="0" fontId="16" fillId="25" borderId="0" applyNumberFormat="0" applyBorder="0" applyAlignment="0" applyProtection="0"/>
    <xf numFmtId="0" fontId="265" fillId="25" borderId="0" applyNumberFormat="0" applyBorder="0" applyAlignment="0" applyProtection="0"/>
    <xf numFmtId="0" fontId="16" fillId="25" borderId="0" applyNumberFormat="0" applyBorder="0" applyAlignment="0" applyProtection="0"/>
    <xf numFmtId="0" fontId="265" fillId="25" borderId="0" applyNumberFormat="0" applyBorder="0" applyAlignment="0" applyProtection="0"/>
    <xf numFmtId="0" fontId="16" fillId="25"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5" fillId="25" borderId="0" applyNumberFormat="0" applyBorder="0" applyAlignment="0" applyProtection="0"/>
    <xf numFmtId="0" fontId="16" fillId="25" borderId="0" applyNumberFormat="0" applyBorder="0" applyAlignment="0" applyProtection="0"/>
    <xf numFmtId="0" fontId="265" fillId="25" borderId="0" applyNumberFormat="0" applyBorder="0" applyAlignment="0" applyProtection="0"/>
    <xf numFmtId="0" fontId="16"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5" fillId="25"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64" fillId="100" borderId="0" applyNumberFormat="0" applyBorder="0" applyAlignment="0" applyProtection="0"/>
    <xf numFmtId="0" fontId="16" fillId="25" borderId="0" applyNumberFormat="0" applyBorder="0" applyAlignment="0" applyProtection="0"/>
    <xf numFmtId="0" fontId="215" fillId="109" borderId="0" applyNumberFormat="0" applyBorder="0" applyAlignment="0" applyProtection="0"/>
    <xf numFmtId="0" fontId="215" fillId="109" borderId="0" applyNumberFormat="0" applyBorder="0" applyAlignment="0" applyProtection="0"/>
    <xf numFmtId="0" fontId="264" fillId="110"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65" fillId="26" borderId="0" applyNumberFormat="0" applyBorder="0" applyAlignment="0" applyProtection="0"/>
    <xf numFmtId="0" fontId="16" fillId="26" borderId="0" applyNumberFormat="0" applyBorder="0" applyAlignment="0" applyProtection="0"/>
    <xf numFmtId="0" fontId="265" fillId="26" borderId="0" applyNumberFormat="0" applyBorder="0" applyAlignment="0" applyProtection="0"/>
    <xf numFmtId="0" fontId="16" fillId="26" borderId="0" applyNumberFormat="0" applyBorder="0" applyAlignment="0" applyProtection="0"/>
    <xf numFmtId="0" fontId="265" fillId="26" borderId="0" applyNumberFormat="0" applyBorder="0" applyAlignment="0" applyProtection="0"/>
    <xf numFmtId="0" fontId="16" fillId="26" borderId="0" applyNumberFormat="0" applyBorder="0" applyAlignment="0" applyProtection="0"/>
    <xf numFmtId="0" fontId="265" fillId="26" borderId="0" applyNumberFormat="0" applyBorder="0" applyAlignment="0" applyProtection="0"/>
    <xf numFmtId="0" fontId="16" fillId="26" borderId="0" applyNumberFormat="0" applyBorder="0" applyAlignment="0" applyProtection="0"/>
    <xf numFmtId="0" fontId="264" fillId="111" borderId="0" applyNumberFormat="0" applyBorder="0" applyAlignment="0" applyProtection="0"/>
    <xf numFmtId="0" fontId="264" fillId="111" borderId="0" applyNumberFormat="0" applyBorder="0" applyAlignment="0" applyProtection="0"/>
    <xf numFmtId="0" fontId="265" fillId="26" borderId="0" applyNumberFormat="0" applyBorder="0" applyAlignment="0" applyProtection="0"/>
    <xf numFmtId="0" fontId="16" fillId="26" borderId="0" applyNumberFormat="0" applyBorder="0" applyAlignment="0" applyProtection="0"/>
    <xf numFmtId="0" fontId="265" fillId="26" borderId="0" applyNumberFormat="0" applyBorder="0" applyAlignment="0" applyProtection="0"/>
    <xf numFmtId="0" fontId="16"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4" fillId="111" borderId="0" applyNumberFormat="0" applyBorder="0" applyAlignment="0" applyProtection="0"/>
    <xf numFmtId="0" fontId="264" fillId="111"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5" fillId="26" borderId="0" applyNumberFormat="0" applyBorder="0" applyAlignment="0" applyProtection="0"/>
    <xf numFmtId="0" fontId="264" fillId="111" borderId="0" applyNumberFormat="0" applyBorder="0" applyAlignment="0" applyProtection="0"/>
    <xf numFmtId="0" fontId="264" fillId="111" borderId="0" applyNumberFormat="0" applyBorder="0" applyAlignment="0" applyProtection="0"/>
    <xf numFmtId="0" fontId="264" fillId="111" borderId="0" applyNumberFormat="0" applyBorder="0" applyAlignment="0" applyProtection="0"/>
    <xf numFmtId="0" fontId="264" fillId="111"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64" fillId="111" borderId="0" applyNumberFormat="0" applyBorder="0" applyAlignment="0" applyProtection="0"/>
    <xf numFmtId="0" fontId="16" fillId="26" borderId="0" applyNumberFormat="0" applyBorder="0" applyAlignment="0" applyProtection="0"/>
    <xf numFmtId="0" fontId="222" fillId="0" borderId="105">
      <alignment vertical="top" wrapText="1"/>
    </xf>
    <xf numFmtId="215" fontId="1" fillId="0" borderId="4">
      <alignment horizontal="center" vertical="center" wrapText="1"/>
    </xf>
    <xf numFmtId="0" fontId="71" fillId="41" borderId="0" applyNumberFormat="0" applyFill="0" applyBorder="0" applyAlignment="0" applyProtection="0"/>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1" fillId="0" borderId="0"/>
    <xf numFmtId="0" fontId="266" fillId="89" borderId="0" applyNumberFormat="0" applyBorder="0" applyAlignment="0" applyProtection="0"/>
    <xf numFmtId="0" fontId="17" fillId="27" borderId="0" applyNumberFormat="0" applyBorder="0" applyAlignment="0" applyProtection="0"/>
    <xf numFmtId="0" fontId="266" fillId="89" borderId="0" applyNumberFormat="0" applyBorder="0" applyAlignment="0" applyProtection="0"/>
    <xf numFmtId="0" fontId="17" fillId="27" borderId="0" applyNumberFormat="0" applyBorder="0" applyAlignment="0" applyProtection="0"/>
    <xf numFmtId="0" fontId="266" fillId="89" borderId="0" applyNumberFormat="0" applyBorder="0" applyAlignment="0" applyProtection="0"/>
    <xf numFmtId="0" fontId="17" fillId="27" borderId="0" applyNumberFormat="0" applyBorder="0" applyAlignment="0" applyProtection="0"/>
    <xf numFmtId="0" fontId="266" fillId="89" borderId="0" applyNumberFormat="0" applyBorder="0" applyAlignment="0" applyProtection="0"/>
    <xf numFmtId="0" fontId="17" fillId="27" borderId="0" applyNumberFormat="0" applyBorder="0" applyAlignment="0" applyProtection="0"/>
    <xf numFmtId="0" fontId="266" fillId="89" borderId="0" applyNumberFormat="0" applyBorder="0" applyAlignment="0" applyProtection="0"/>
    <xf numFmtId="0" fontId="17" fillId="27" borderId="0" applyNumberFormat="0" applyBorder="0" applyAlignment="0" applyProtection="0"/>
    <xf numFmtId="0" fontId="266" fillId="89" borderId="0" applyNumberFormat="0" applyBorder="0" applyAlignment="0" applyProtection="0"/>
    <xf numFmtId="0" fontId="17" fillId="27" borderId="0" applyNumberFormat="0" applyBorder="0" applyAlignment="0" applyProtection="0"/>
    <xf numFmtId="0" fontId="267" fillId="27" borderId="0" applyNumberFormat="0" applyBorder="0" applyAlignment="0" applyProtection="0"/>
    <xf numFmtId="0" fontId="17" fillId="27" borderId="0" applyNumberFormat="0" applyBorder="0" applyAlignment="0" applyProtection="0"/>
    <xf numFmtId="0" fontId="267" fillId="27" borderId="0" applyNumberFormat="0" applyBorder="0" applyAlignment="0" applyProtection="0"/>
    <xf numFmtId="0" fontId="17" fillId="27" borderId="0" applyNumberFormat="0" applyBorder="0" applyAlignment="0" applyProtection="0"/>
    <xf numFmtId="0" fontId="267" fillId="27" borderId="0" applyNumberFormat="0" applyBorder="0" applyAlignment="0" applyProtection="0"/>
    <xf numFmtId="0" fontId="17" fillId="27" borderId="0" applyNumberFormat="0" applyBorder="0" applyAlignment="0" applyProtection="0"/>
    <xf numFmtId="0" fontId="267" fillId="27" borderId="0" applyNumberFormat="0" applyBorder="0" applyAlignment="0" applyProtection="0"/>
    <xf numFmtId="0" fontId="17" fillId="27" borderId="0" applyNumberFormat="0" applyBorder="0" applyAlignment="0" applyProtection="0"/>
    <xf numFmtId="0" fontId="266" fillId="89" borderId="0" applyNumberFormat="0" applyBorder="0" applyAlignment="0" applyProtection="0"/>
    <xf numFmtId="0" fontId="266" fillId="89" borderId="0" applyNumberFormat="0" applyBorder="0" applyAlignment="0" applyProtection="0"/>
    <xf numFmtId="0" fontId="267" fillId="27" borderId="0" applyNumberFormat="0" applyBorder="0" applyAlignment="0" applyProtection="0"/>
    <xf numFmtId="0" fontId="17" fillId="27" borderId="0" applyNumberFormat="0" applyBorder="0" applyAlignment="0" applyProtection="0"/>
    <xf numFmtId="0" fontId="267" fillId="27" borderId="0" applyNumberFormat="0" applyBorder="0" applyAlignment="0" applyProtection="0"/>
    <xf numFmtId="0" fontId="1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6" fillId="89" borderId="0" applyNumberFormat="0" applyBorder="0" applyAlignment="0" applyProtection="0"/>
    <xf numFmtId="0" fontId="266" fillId="89"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7" fillId="27" borderId="0" applyNumberFormat="0" applyBorder="0" applyAlignment="0" applyProtection="0"/>
    <xf numFmtId="0" fontId="266" fillId="89" borderId="0" applyNumberFormat="0" applyBorder="0" applyAlignment="0" applyProtection="0"/>
    <xf numFmtId="0" fontId="266" fillId="89" borderId="0" applyNumberFormat="0" applyBorder="0" applyAlignment="0" applyProtection="0"/>
    <xf numFmtId="0" fontId="266" fillId="89" borderId="0" applyNumberFormat="0" applyBorder="0" applyAlignment="0" applyProtection="0"/>
    <xf numFmtId="0" fontId="266" fillId="89" borderId="0" applyNumberFormat="0" applyBorder="0" applyAlignment="0" applyProtection="0"/>
    <xf numFmtId="0" fontId="266" fillId="89" borderId="0" applyNumberFormat="0" applyBorder="0" applyAlignment="0" applyProtection="0"/>
    <xf numFmtId="0" fontId="17" fillId="27" borderId="0" applyNumberFormat="0" applyBorder="0" applyAlignment="0" applyProtection="0"/>
    <xf numFmtId="0" fontId="266" fillId="89" borderId="0" applyNumberFormat="0" applyBorder="0" applyAlignment="0" applyProtection="0"/>
    <xf numFmtId="0" fontId="17" fillId="27" borderId="0" applyNumberFormat="0" applyBorder="0" applyAlignment="0" applyProtection="0"/>
    <xf numFmtId="0" fontId="266" fillId="89" borderId="0" applyNumberFormat="0" applyBorder="0" applyAlignment="0" applyProtection="0"/>
    <xf numFmtId="0" fontId="17" fillId="27" borderId="0" applyNumberFormat="0" applyBorder="0" applyAlignment="0" applyProtection="0"/>
    <xf numFmtId="0" fontId="266" fillId="89" borderId="0" applyNumberFormat="0" applyBorder="0" applyAlignment="0" applyProtection="0"/>
    <xf numFmtId="0" fontId="17" fillId="27" borderId="0" applyNumberFormat="0" applyBorder="0" applyAlignment="0" applyProtection="0"/>
    <xf numFmtId="360" fontId="1" fillId="0" borderId="0"/>
    <xf numFmtId="0" fontId="268" fillId="0" borderId="0"/>
    <xf numFmtId="0" fontId="246" fillId="0" borderId="94" applyNumberFormat="0" applyFont="0" applyFill="0" applyAlignment="0" applyProtection="0">
      <alignment horizontal="center"/>
    </xf>
    <xf numFmtId="0" fontId="235" fillId="1" borderId="2" applyNumberFormat="0" applyAlignment="0" applyProtection="0"/>
    <xf numFmtId="0" fontId="235" fillId="1" borderId="2" applyNumberFormat="0" applyAlignment="0" applyProtection="0"/>
    <xf numFmtId="361" fontId="76" fillId="0" borderId="0" applyFill="0" applyBorder="0" applyAlignment="0"/>
    <xf numFmtId="361" fontId="76" fillId="0" borderId="0" applyFill="0" applyBorder="0" applyAlignment="0"/>
    <xf numFmtId="361" fontId="76" fillId="0" borderId="0" applyFill="0" applyBorder="0" applyAlignment="0"/>
    <xf numFmtId="361" fontId="76" fillId="0" borderId="0" applyFill="0" applyBorder="0" applyAlignment="0"/>
    <xf numFmtId="0" fontId="269" fillId="58" borderId="132" applyNumberFormat="0" applyAlignment="0" applyProtection="0"/>
    <xf numFmtId="0" fontId="18" fillId="28" borderId="20" applyNumberFormat="0" applyAlignment="0" applyProtection="0"/>
    <xf numFmtId="0" fontId="269" fillId="58" borderId="132" applyNumberFormat="0" applyAlignment="0" applyProtection="0"/>
    <xf numFmtId="0" fontId="18" fillId="28" borderId="20" applyNumberFormat="0" applyAlignment="0" applyProtection="0"/>
    <xf numFmtId="0" fontId="269" fillId="58" borderId="132" applyNumberFormat="0" applyAlignment="0" applyProtection="0"/>
    <xf numFmtId="0" fontId="18" fillId="28" borderId="20" applyNumberFormat="0" applyAlignment="0" applyProtection="0"/>
    <xf numFmtId="0" fontId="269" fillId="58" borderId="132" applyNumberFormat="0" applyAlignment="0" applyProtection="0"/>
    <xf numFmtId="0" fontId="18" fillId="28" borderId="20" applyNumberFormat="0" applyAlignment="0" applyProtection="0"/>
    <xf numFmtId="0" fontId="269" fillId="58" borderId="132" applyNumberFormat="0" applyAlignment="0" applyProtection="0"/>
    <xf numFmtId="0" fontId="18" fillId="28" borderId="20" applyNumberFormat="0" applyAlignment="0" applyProtection="0"/>
    <xf numFmtId="0" fontId="269" fillId="58" borderId="132" applyNumberFormat="0" applyAlignment="0" applyProtection="0"/>
    <xf numFmtId="0" fontId="18" fillId="28" borderId="20" applyNumberFormat="0" applyAlignment="0" applyProtection="0"/>
    <xf numFmtId="0" fontId="270" fillId="28" borderId="20" applyNumberFormat="0" applyAlignment="0" applyProtection="0"/>
    <xf numFmtId="0" fontId="18" fillId="28" borderId="20" applyNumberFormat="0" applyAlignment="0" applyProtection="0"/>
    <xf numFmtId="0" fontId="270" fillId="28" borderId="20" applyNumberFormat="0" applyAlignment="0" applyProtection="0"/>
    <xf numFmtId="0" fontId="18" fillId="28" borderId="20" applyNumberFormat="0" applyAlignment="0" applyProtection="0"/>
    <xf numFmtId="0" fontId="270" fillId="28" borderId="20" applyNumberFormat="0" applyAlignment="0" applyProtection="0"/>
    <xf numFmtId="0" fontId="18" fillId="28" borderId="20" applyNumberFormat="0" applyAlignment="0" applyProtection="0"/>
    <xf numFmtId="0" fontId="270" fillId="28" borderId="20" applyNumberFormat="0" applyAlignment="0" applyProtection="0"/>
    <xf numFmtId="0" fontId="18" fillId="28" borderId="20" applyNumberFormat="0" applyAlignment="0" applyProtection="0"/>
    <xf numFmtId="0" fontId="269" fillId="58" borderId="132" applyNumberFormat="0" applyAlignment="0" applyProtection="0"/>
    <xf numFmtId="0" fontId="269" fillId="58" borderId="132" applyNumberFormat="0" applyAlignment="0" applyProtection="0"/>
    <xf numFmtId="0" fontId="270" fillId="28" borderId="20" applyNumberFormat="0" applyAlignment="0" applyProtection="0"/>
    <xf numFmtId="0" fontId="18" fillId="28" borderId="20" applyNumberFormat="0" applyAlignment="0" applyProtection="0"/>
    <xf numFmtId="0" fontId="270" fillId="28" borderId="20" applyNumberFormat="0" applyAlignment="0" applyProtection="0"/>
    <xf numFmtId="0" fontId="18"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69" fillId="58" borderId="132" applyNumberFormat="0" applyAlignment="0" applyProtection="0"/>
    <xf numFmtId="0" fontId="269" fillId="58" borderId="132"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70" fillId="28" borderId="20" applyNumberFormat="0" applyAlignment="0" applyProtection="0"/>
    <xf numFmtId="0" fontId="269" fillId="58" borderId="132" applyNumberFormat="0" applyAlignment="0" applyProtection="0"/>
    <xf numFmtId="0" fontId="269" fillId="58" borderId="132" applyNumberFormat="0" applyAlignment="0" applyProtection="0"/>
    <xf numFmtId="0" fontId="269" fillId="58" borderId="132" applyNumberFormat="0" applyAlignment="0" applyProtection="0"/>
    <xf numFmtId="0" fontId="269" fillId="58" borderId="132" applyNumberFormat="0" applyAlignment="0" applyProtection="0"/>
    <xf numFmtId="0" fontId="269" fillId="58" borderId="132" applyNumberFormat="0" applyAlignment="0" applyProtection="0"/>
    <xf numFmtId="0" fontId="18" fillId="28" borderId="20" applyNumberFormat="0" applyAlignment="0" applyProtection="0"/>
    <xf numFmtId="0" fontId="269" fillId="58" borderId="132" applyNumberFormat="0" applyAlignment="0" applyProtection="0"/>
    <xf numFmtId="0" fontId="18" fillId="28" borderId="20" applyNumberFormat="0" applyAlignment="0" applyProtection="0"/>
    <xf numFmtId="0" fontId="269" fillId="58" borderId="132" applyNumberFormat="0" applyAlignment="0" applyProtection="0"/>
    <xf numFmtId="0" fontId="18" fillId="28" borderId="20" applyNumberFormat="0" applyAlignment="0" applyProtection="0"/>
    <xf numFmtId="0" fontId="269" fillId="58" borderId="132" applyNumberFormat="0" applyAlignment="0" applyProtection="0"/>
    <xf numFmtId="0" fontId="18" fillId="28" borderId="20" applyNumberFormat="0" applyAlignment="0" applyProtection="0"/>
    <xf numFmtId="45" fontId="71" fillId="41" borderId="0" applyFont="0" applyFill="0" applyBorder="0">
      <alignment horizontal="center"/>
    </xf>
    <xf numFmtId="0" fontId="271" fillId="112" borderId="133" applyNumberFormat="0" applyAlignment="0" applyProtection="0"/>
    <xf numFmtId="0" fontId="19" fillId="29" borderId="21" applyNumberFormat="0" applyAlignment="0" applyProtection="0"/>
    <xf numFmtId="0" fontId="271" fillId="112" borderId="133" applyNumberFormat="0" applyAlignment="0" applyProtection="0"/>
    <xf numFmtId="0" fontId="19" fillId="29" borderId="21" applyNumberFormat="0" applyAlignment="0" applyProtection="0"/>
    <xf numFmtId="0" fontId="271" fillId="112" borderId="133" applyNumberFormat="0" applyAlignment="0" applyProtection="0"/>
    <xf numFmtId="0" fontId="19" fillId="29" borderId="21" applyNumberFormat="0" applyAlignment="0" applyProtection="0"/>
    <xf numFmtId="0" fontId="271" fillId="112" borderId="133" applyNumberFormat="0" applyAlignment="0" applyProtection="0"/>
    <xf numFmtId="0" fontId="19" fillId="29" borderId="21" applyNumberFormat="0" applyAlignment="0" applyProtection="0"/>
    <xf numFmtId="0" fontId="271" fillId="112" borderId="133" applyNumberFormat="0" applyAlignment="0" applyProtection="0"/>
    <xf numFmtId="0" fontId="19" fillId="29" borderId="21" applyNumberFormat="0" applyAlignment="0" applyProtection="0"/>
    <xf numFmtId="0" fontId="271" fillId="112" borderId="133" applyNumberFormat="0" applyAlignment="0" applyProtection="0"/>
    <xf numFmtId="0" fontId="19" fillId="29" borderId="21" applyNumberFormat="0" applyAlignment="0" applyProtection="0"/>
    <xf numFmtId="0" fontId="272" fillId="29" borderId="21" applyNumberFormat="0" applyAlignment="0" applyProtection="0"/>
    <xf numFmtId="0" fontId="19" fillId="29" borderId="21" applyNumberFormat="0" applyAlignment="0" applyProtection="0"/>
    <xf numFmtId="0" fontId="272" fillId="29" borderId="21" applyNumberFormat="0" applyAlignment="0" applyProtection="0"/>
    <xf numFmtId="0" fontId="19" fillId="29" borderId="21" applyNumberFormat="0" applyAlignment="0" applyProtection="0"/>
    <xf numFmtId="0" fontId="272" fillId="29" borderId="21" applyNumberFormat="0" applyAlignment="0" applyProtection="0"/>
    <xf numFmtId="0" fontId="19" fillId="29" borderId="21" applyNumberFormat="0" applyAlignment="0" applyProtection="0"/>
    <xf numFmtId="0" fontId="272" fillId="29" borderId="21" applyNumberFormat="0" applyAlignment="0" applyProtection="0"/>
    <xf numFmtId="0" fontId="19" fillId="29" borderId="21" applyNumberFormat="0" applyAlignment="0" applyProtection="0"/>
    <xf numFmtId="0" fontId="271" fillId="112" borderId="133" applyNumberFormat="0" applyAlignment="0" applyProtection="0"/>
    <xf numFmtId="0" fontId="271" fillId="112" borderId="133" applyNumberFormat="0" applyAlignment="0" applyProtection="0"/>
    <xf numFmtId="0" fontId="272" fillId="29" borderId="21" applyNumberFormat="0" applyAlignment="0" applyProtection="0"/>
    <xf numFmtId="0" fontId="19" fillId="29" borderId="21" applyNumberFormat="0" applyAlignment="0" applyProtection="0"/>
    <xf numFmtId="0" fontId="272" fillId="29" borderId="21" applyNumberFormat="0" applyAlignment="0" applyProtection="0"/>
    <xf numFmtId="0" fontId="19"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1" fillId="112" borderId="133" applyNumberFormat="0" applyAlignment="0" applyProtection="0"/>
    <xf numFmtId="0" fontId="271" fillId="112" borderId="133"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2" fillId="29" borderId="21" applyNumberFormat="0" applyAlignment="0" applyProtection="0"/>
    <xf numFmtId="0" fontId="271" fillId="112" borderId="133" applyNumberFormat="0" applyAlignment="0" applyProtection="0"/>
    <xf numFmtId="0" fontId="271" fillId="112" borderId="133" applyNumberFormat="0" applyAlignment="0" applyProtection="0"/>
    <xf numFmtId="0" fontId="271" fillId="112" borderId="133" applyNumberFormat="0" applyAlignment="0" applyProtection="0"/>
    <xf numFmtId="0" fontId="271" fillId="112" borderId="133" applyNumberFormat="0" applyAlignment="0" applyProtection="0"/>
    <xf numFmtId="0" fontId="271" fillId="112" borderId="133" applyNumberFormat="0" applyAlignment="0" applyProtection="0"/>
    <xf numFmtId="0" fontId="19" fillId="29" borderId="21" applyNumberFormat="0" applyAlignment="0" applyProtection="0"/>
    <xf numFmtId="0" fontId="271" fillId="112" borderId="133" applyNumberFormat="0" applyAlignment="0" applyProtection="0"/>
    <xf numFmtId="0" fontId="19" fillId="29" borderId="21" applyNumberFormat="0" applyAlignment="0" applyProtection="0"/>
    <xf numFmtId="0" fontId="271" fillId="112" borderId="133" applyNumberFormat="0" applyAlignment="0" applyProtection="0"/>
    <xf numFmtId="0" fontId="19" fillId="29" borderId="21" applyNumberFormat="0" applyAlignment="0" applyProtection="0"/>
    <xf numFmtId="0" fontId="271" fillId="112" borderId="133" applyNumberFormat="0" applyAlignment="0" applyProtection="0"/>
    <xf numFmtId="0" fontId="19" fillId="29" borderId="21" applyNumberFormat="0" applyAlignment="0" applyProtection="0"/>
    <xf numFmtId="3" fontId="83" fillId="2" borderId="4" applyFont="0" applyFill="0" applyProtection="0">
      <alignment horizontal="right"/>
    </xf>
    <xf numFmtId="3" fontId="83" fillId="2" borderId="4" applyFont="0" applyFill="0" applyProtection="0">
      <alignment horizontal="right"/>
    </xf>
    <xf numFmtId="3" fontId="83" fillId="2" borderId="4" applyFont="0" applyFill="0" applyProtection="0">
      <alignment horizontal="right"/>
    </xf>
    <xf numFmtId="3" fontId="273" fillId="0" borderId="0">
      <protection locked="0"/>
    </xf>
    <xf numFmtId="0" fontId="226" fillId="45" borderId="0">
      <alignment horizontal="left"/>
    </xf>
    <xf numFmtId="0" fontId="274" fillId="45" borderId="0">
      <alignment horizontal="right"/>
    </xf>
    <xf numFmtId="0" fontId="98" fillId="59" borderId="0">
      <alignment horizontal="center"/>
    </xf>
    <xf numFmtId="0" fontId="73" fillId="0" borderId="4">
      <alignment horizontal="left" wrapText="1"/>
    </xf>
    <xf numFmtId="0" fontId="274" fillId="45" borderId="0">
      <alignment horizontal="right"/>
    </xf>
    <xf numFmtId="0" fontId="275" fillId="59" borderId="0">
      <alignment horizontal="left"/>
    </xf>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6"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0" fontId="277" fillId="0" borderId="14" applyFont="0" applyBorder="0" applyProtection="0">
      <alignment vertical="top" wrapText="1"/>
    </xf>
    <xf numFmtId="0" fontId="278" fillId="0" borderId="0">
      <alignment horizontal="left" vertical="center" indent="1"/>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6" fillId="0" borderId="0" applyFont="0" applyFill="0" applyBorder="0" applyAlignment="0" applyProtection="0"/>
    <xf numFmtId="44" fontId="142"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0" fontId="1" fillId="113" borderId="0" applyNumberFormat="0" applyBorder="0" applyAlignment="0" applyProtection="0"/>
    <xf numFmtId="14" fontId="69" fillId="0" borderId="0"/>
    <xf numFmtId="14" fontId="69" fillId="0" borderId="0"/>
    <xf numFmtId="14" fontId="69" fillId="0" borderId="0"/>
    <xf numFmtId="14" fontId="69" fillId="0" borderId="0"/>
    <xf numFmtId="14" fontId="69" fillId="0" borderId="0"/>
    <xf numFmtId="14" fontId="69" fillId="0" borderId="0"/>
    <xf numFmtId="39" fontId="55"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4" borderId="0" applyNumberFormat="0" applyBorder="0" applyAlignment="0" applyProtection="0"/>
    <xf numFmtId="0" fontId="10" fillId="115" borderId="0" applyNumberFormat="0" applyBorder="0" applyAlignment="0" applyProtection="0"/>
    <xf numFmtId="0" fontId="10" fillId="116" borderId="0" applyNumberFormat="0" applyBorder="0" applyAlignment="0" applyProtection="0"/>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9" fontId="279" fillId="0" borderId="4" applyNumberFormat="0" applyBorder="0" applyAlignment="0">
      <protection locked="0"/>
    </xf>
    <xf numFmtId="288" fontId="280" fillId="0" borderId="0" applyFont="0" applyFill="0" applyBorder="0" applyAlignment="0" applyProtection="0"/>
    <xf numFmtId="288" fontId="280" fillId="0" borderId="0" applyFont="0" applyFill="0" applyBorder="0" applyAlignment="0" applyProtection="0"/>
    <xf numFmtId="288" fontId="1" fillId="0" borderId="0" applyFon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2" fillId="0" borderId="0" applyNumberFormat="0" applyFill="0" applyBorder="0" applyAlignment="0" applyProtection="0"/>
    <xf numFmtId="0" fontId="20" fillId="0" borderId="0" applyNumberFormat="0" applyFill="0" applyBorder="0" applyAlignment="0" applyProtection="0"/>
    <xf numFmtId="0" fontId="282" fillId="0" borderId="0" applyNumberFormat="0" applyFill="0" applyBorder="0" applyAlignment="0" applyProtection="0"/>
    <xf numFmtId="0" fontId="20" fillId="0" borderId="0" applyNumberFormat="0" applyFill="0" applyBorder="0" applyAlignment="0" applyProtection="0"/>
    <xf numFmtId="0" fontId="282" fillId="0" borderId="0" applyNumberFormat="0" applyFill="0" applyBorder="0" applyAlignment="0" applyProtection="0"/>
    <xf numFmtId="0" fontId="20" fillId="0" borderId="0" applyNumberFormat="0" applyFill="0" applyBorder="0" applyAlignment="0" applyProtection="0"/>
    <xf numFmtId="0" fontId="282"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2" fillId="0" borderId="0" applyNumberFormat="0" applyFill="0" applyBorder="0" applyAlignment="0" applyProtection="0"/>
    <xf numFmtId="0" fontId="20" fillId="0" borderId="0" applyNumberFormat="0" applyFill="0" applyBorder="0" applyAlignment="0" applyProtection="0"/>
    <xf numFmtId="0" fontId="282" fillId="0" borderId="0" applyNumberFormat="0" applyFill="0" applyBorder="0" applyAlignment="0" applyProtection="0"/>
    <xf numFmtId="0" fontId="20"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4" fontId="276" fillId="0" borderId="0" applyNumberFormat="0" applyFont="0" applyFill="0" applyBorder="0" applyAlignment="0">
      <alignment horizontal="center"/>
    </xf>
    <xf numFmtId="0" fontId="284" fillId="90" borderId="0" applyNumberFormat="0" applyBorder="0" applyAlignment="0" applyProtection="0"/>
    <xf numFmtId="0" fontId="21" fillId="30" borderId="0" applyNumberFormat="0" applyBorder="0" applyAlignment="0" applyProtection="0"/>
    <xf numFmtId="0" fontId="284" fillId="90" borderId="0" applyNumberFormat="0" applyBorder="0" applyAlignment="0" applyProtection="0"/>
    <xf numFmtId="0" fontId="21" fillId="30" borderId="0" applyNumberFormat="0" applyBorder="0" applyAlignment="0" applyProtection="0"/>
    <xf numFmtId="0" fontId="284" fillId="90" borderId="0" applyNumberFormat="0" applyBorder="0" applyAlignment="0" applyProtection="0"/>
    <xf numFmtId="0" fontId="21" fillId="30" borderId="0" applyNumberFormat="0" applyBorder="0" applyAlignment="0" applyProtection="0"/>
    <xf numFmtId="0" fontId="284" fillId="90" borderId="0" applyNumberFormat="0" applyBorder="0" applyAlignment="0" applyProtection="0"/>
    <xf numFmtId="0" fontId="21" fillId="30" borderId="0" applyNumberFormat="0" applyBorder="0" applyAlignment="0" applyProtection="0"/>
    <xf numFmtId="0" fontId="284" fillId="90" borderId="0" applyNumberFormat="0" applyBorder="0" applyAlignment="0" applyProtection="0"/>
    <xf numFmtId="0" fontId="21" fillId="30" borderId="0" applyNumberFormat="0" applyBorder="0" applyAlignment="0" applyProtection="0"/>
    <xf numFmtId="0" fontId="284" fillId="90" borderId="0" applyNumberFormat="0" applyBorder="0" applyAlignment="0" applyProtection="0"/>
    <xf numFmtId="0" fontId="21" fillId="30" borderId="0" applyNumberFormat="0" applyBorder="0" applyAlignment="0" applyProtection="0"/>
    <xf numFmtId="0" fontId="285" fillId="30" borderId="0" applyNumberFormat="0" applyBorder="0" applyAlignment="0" applyProtection="0"/>
    <xf numFmtId="0" fontId="21" fillId="30" borderId="0" applyNumberFormat="0" applyBorder="0" applyAlignment="0" applyProtection="0"/>
    <xf numFmtId="0" fontId="285" fillId="30" borderId="0" applyNumberFormat="0" applyBorder="0" applyAlignment="0" applyProtection="0"/>
    <xf numFmtId="0" fontId="21" fillId="30" borderId="0" applyNumberFormat="0" applyBorder="0" applyAlignment="0" applyProtection="0"/>
    <xf numFmtId="0" fontId="285" fillId="30" borderId="0" applyNumberFormat="0" applyBorder="0" applyAlignment="0" applyProtection="0"/>
    <xf numFmtId="0" fontId="21" fillId="30" borderId="0" applyNumberFormat="0" applyBorder="0" applyAlignment="0" applyProtection="0"/>
    <xf numFmtId="0" fontId="285" fillId="30" borderId="0" applyNumberFormat="0" applyBorder="0" applyAlignment="0" applyProtection="0"/>
    <xf numFmtId="0" fontId="21" fillId="30" borderId="0" applyNumberFormat="0" applyBorder="0" applyAlignment="0" applyProtection="0"/>
    <xf numFmtId="0" fontId="284" fillId="90" borderId="0" applyNumberFormat="0" applyBorder="0" applyAlignment="0" applyProtection="0"/>
    <xf numFmtId="0" fontId="284" fillId="90" borderId="0" applyNumberFormat="0" applyBorder="0" applyAlignment="0" applyProtection="0"/>
    <xf numFmtId="0" fontId="285" fillId="30" borderId="0" applyNumberFormat="0" applyBorder="0" applyAlignment="0" applyProtection="0"/>
    <xf numFmtId="0" fontId="21" fillId="30" borderId="0" applyNumberFormat="0" applyBorder="0" applyAlignment="0" applyProtection="0"/>
    <xf numFmtId="0" fontId="285" fillId="30" borderId="0" applyNumberFormat="0" applyBorder="0" applyAlignment="0" applyProtection="0"/>
    <xf numFmtId="0" fontId="21"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4" fillId="90" borderId="0" applyNumberFormat="0" applyBorder="0" applyAlignment="0" applyProtection="0"/>
    <xf numFmtId="0" fontId="284" fillId="9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5" fillId="30" borderId="0" applyNumberFormat="0" applyBorder="0" applyAlignment="0" applyProtection="0"/>
    <xf numFmtId="0" fontId="284" fillId="90" borderId="0" applyNumberFormat="0" applyBorder="0" applyAlignment="0" applyProtection="0"/>
    <xf numFmtId="0" fontId="284" fillId="90" borderId="0" applyNumberFormat="0" applyBorder="0" applyAlignment="0" applyProtection="0"/>
    <xf numFmtId="0" fontId="284" fillId="90" borderId="0" applyNumberFormat="0" applyBorder="0" applyAlignment="0" applyProtection="0"/>
    <xf numFmtId="0" fontId="284" fillId="90" borderId="0" applyNumberFormat="0" applyBorder="0" applyAlignment="0" applyProtection="0"/>
    <xf numFmtId="0" fontId="284" fillId="90" borderId="0" applyNumberFormat="0" applyBorder="0" applyAlignment="0" applyProtection="0"/>
    <xf numFmtId="0" fontId="21" fillId="30" borderId="0" applyNumberFormat="0" applyBorder="0" applyAlignment="0" applyProtection="0"/>
    <xf numFmtId="0" fontId="284" fillId="90" borderId="0" applyNumberFormat="0" applyBorder="0" applyAlignment="0" applyProtection="0"/>
    <xf numFmtId="0" fontId="21" fillId="30" borderId="0" applyNumberFormat="0" applyBorder="0" applyAlignment="0" applyProtection="0"/>
    <xf numFmtId="0" fontId="284" fillId="90" borderId="0" applyNumberFormat="0" applyBorder="0" applyAlignment="0" applyProtection="0"/>
    <xf numFmtId="0" fontId="21" fillId="30" borderId="0" applyNumberFormat="0" applyBorder="0" applyAlignment="0" applyProtection="0"/>
    <xf numFmtId="0" fontId="284" fillId="90" borderId="0" applyNumberFormat="0" applyBorder="0" applyAlignment="0" applyProtection="0"/>
    <xf numFmtId="0" fontId="21" fillId="30" borderId="0" applyNumberFormat="0" applyBorder="0" applyAlignment="0" applyProtection="0"/>
    <xf numFmtId="38" fontId="82" fillId="41" borderId="0" applyNumberFormat="0" applyBorder="0" applyAlignment="0" applyProtection="0"/>
    <xf numFmtId="38" fontId="82"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6" fillId="0" borderId="134" applyNumberFormat="0" applyFill="0" applyAlignment="0" applyProtection="0"/>
    <xf numFmtId="0" fontId="22" fillId="0" borderId="22" applyNumberFormat="0" applyFill="0" applyAlignment="0" applyProtection="0"/>
    <xf numFmtId="0" fontId="286" fillId="0" borderId="134" applyNumberFormat="0" applyFill="0" applyAlignment="0" applyProtection="0"/>
    <xf numFmtId="0" fontId="22" fillId="0" borderId="22" applyNumberFormat="0" applyFill="0" applyAlignment="0" applyProtection="0"/>
    <xf numFmtId="0" fontId="286" fillId="0" borderId="134" applyNumberFormat="0" applyFill="0" applyAlignment="0" applyProtection="0"/>
    <xf numFmtId="0" fontId="22" fillId="0" borderId="22" applyNumberFormat="0" applyFill="0" applyAlignment="0" applyProtection="0"/>
    <xf numFmtId="0" fontId="286" fillId="0" borderId="134" applyNumberFormat="0" applyFill="0" applyAlignment="0" applyProtection="0"/>
    <xf numFmtId="0" fontId="22" fillId="0" borderId="22" applyNumberFormat="0" applyFill="0" applyAlignment="0" applyProtection="0"/>
    <xf numFmtId="0" fontId="286" fillId="0" borderId="134" applyNumberFormat="0" applyFill="0" applyAlignment="0" applyProtection="0"/>
    <xf numFmtId="0" fontId="22" fillId="0" borderId="22" applyNumberFormat="0" applyFill="0" applyAlignment="0" applyProtection="0"/>
    <xf numFmtId="0" fontId="286" fillId="0" borderId="134" applyNumberFormat="0" applyFill="0" applyAlignment="0" applyProtection="0"/>
    <xf numFmtId="0" fontId="22" fillId="0" borderId="22" applyNumberFormat="0" applyFill="0" applyAlignment="0" applyProtection="0"/>
    <xf numFmtId="0" fontId="287" fillId="0" borderId="22" applyNumberFormat="0" applyFill="0" applyAlignment="0" applyProtection="0"/>
    <xf numFmtId="0" fontId="22" fillId="0" borderId="22" applyNumberFormat="0" applyFill="0" applyAlignment="0" applyProtection="0"/>
    <xf numFmtId="0" fontId="287" fillId="0" borderId="22" applyNumberFormat="0" applyFill="0" applyAlignment="0" applyProtection="0"/>
    <xf numFmtId="0" fontId="22" fillId="0" borderId="22" applyNumberFormat="0" applyFill="0" applyAlignment="0" applyProtection="0"/>
    <xf numFmtId="0" fontId="287" fillId="0" borderId="22" applyNumberFormat="0" applyFill="0" applyAlignment="0" applyProtection="0"/>
    <xf numFmtId="0" fontId="22" fillId="0" borderId="22" applyNumberFormat="0" applyFill="0" applyAlignment="0" applyProtection="0"/>
    <xf numFmtId="0" fontId="287" fillId="0" borderId="22" applyNumberFormat="0" applyFill="0" applyAlignment="0" applyProtection="0"/>
    <xf numFmtId="0" fontId="22" fillId="0" borderId="22" applyNumberFormat="0" applyFill="0" applyAlignment="0" applyProtection="0"/>
    <xf numFmtId="0" fontId="286" fillId="0" borderId="134" applyNumberFormat="0" applyFill="0" applyAlignment="0" applyProtection="0"/>
    <xf numFmtId="0" fontId="185" fillId="0" borderId="0" applyNumberFormat="0" applyFill="0" applyBorder="0" applyAlignment="0" applyProtection="0"/>
    <xf numFmtId="0" fontId="288" fillId="0" borderId="134" applyNumberFormat="0" applyFill="0" applyAlignment="0" applyProtection="0"/>
    <xf numFmtId="0" fontId="288" fillId="0" borderId="134" applyNumberFormat="0" applyFill="0" applyAlignment="0" applyProtection="0"/>
    <xf numFmtId="0" fontId="288" fillId="0" borderId="134" applyNumberFormat="0" applyFill="0" applyAlignment="0" applyProtection="0"/>
    <xf numFmtId="0" fontId="288" fillId="0" borderId="134"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6" fillId="0" borderId="134" applyNumberFormat="0" applyFill="0" applyAlignment="0" applyProtection="0"/>
    <xf numFmtId="0" fontId="287" fillId="0" borderId="22" applyNumberFormat="0" applyFill="0" applyAlignment="0" applyProtection="0"/>
    <xf numFmtId="0" fontId="22" fillId="0" borderId="22" applyNumberFormat="0" applyFill="0" applyAlignment="0" applyProtection="0"/>
    <xf numFmtId="0" fontId="287" fillId="0" borderId="22" applyNumberFormat="0" applyFill="0" applyAlignment="0" applyProtection="0"/>
    <xf numFmtId="0" fontId="22"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6" fillId="0" borderId="134" applyNumberFormat="0" applyFill="0" applyAlignment="0" applyProtection="0"/>
    <xf numFmtId="0" fontId="288" fillId="0" borderId="134" applyNumberFormat="0" applyFill="0" applyAlignment="0" applyProtection="0"/>
    <xf numFmtId="0" fontId="286" fillId="0" borderId="134"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7" fillId="0" borderId="22" applyNumberFormat="0" applyFill="0" applyAlignment="0" applyProtection="0"/>
    <xf numFmtId="0" fontId="286" fillId="0" borderId="134" applyNumberFormat="0" applyFill="0" applyAlignment="0" applyProtection="0"/>
    <xf numFmtId="0" fontId="286" fillId="0" borderId="134" applyNumberFormat="0" applyFill="0" applyAlignment="0" applyProtection="0"/>
    <xf numFmtId="0" fontId="286" fillId="0" borderId="134"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6" fillId="0" borderId="134" applyNumberFormat="0" applyFill="0" applyAlignment="0" applyProtection="0"/>
    <xf numFmtId="0" fontId="286" fillId="0" borderId="134"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6" fillId="0" borderId="134" applyNumberFormat="0" applyFill="0" applyAlignment="0" applyProtection="0"/>
    <xf numFmtId="0" fontId="286" fillId="0" borderId="134" applyNumberFormat="0" applyFill="0" applyAlignment="0" applyProtection="0"/>
    <xf numFmtId="0" fontId="286" fillId="0" borderId="134" applyNumberFormat="0" applyFill="0" applyAlignment="0" applyProtection="0"/>
    <xf numFmtId="0" fontId="286" fillId="0" borderId="134" applyNumberFormat="0" applyFill="0" applyAlignment="0" applyProtection="0"/>
    <xf numFmtId="0" fontId="286" fillId="0" borderId="134" applyNumberFormat="0" applyFill="0" applyAlignment="0" applyProtection="0"/>
    <xf numFmtId="0" fontId="286" fillId="0" borderId="134" applyNumberFormat="0" applyFill="0" applyAlignment="0" applyProtection="0"/>
    <xf numFmtId="0" fontId="286" fillId="0" borderId="134" applyNumberFormat="0" applyFill="0" applyAlignment="0" applyProtection="0"/>
    <xf numFmtId="0" fontId="289" fillId="0" borderId="135" applyNumberFormat="0" applyFill="0" applyAlignment="0" applyProtection="0"/>
    <xf numFmtId="0" fontId="23" fillId="0" borderId="23" applyNumberFormat="0" applyFill="0" applyAlignment="0" applyProtection="0"/>
    <xf numFmtId="0" fontId="289" fillId="0" borderId="135" applyNumberFormat="0" applyFill="0" applyAlignment="0" applyProtection="0"/>
    <xf numFmtId="0" fontId="23" fillId="0" borderId="23" applyNumberFormat="0" applyFill="0" applyAlignment="0" applyProtection="0"/>
    <xf numFmtId="0" fontId="289" fillId="0" borderId="135" applyNumberFormat="0" applyFill="0" applyAlignment="0" applyProtection="0"/>
    <xf numFmtId="0" fontId="23" fillId="0" borderId="23" applyNumberFormat="0" applyFill="0" applyAlignment="0" applyProtection="0"/>
    <xf numFmtId="0" fontId="289" fillId="0" borderId="135" applyNumberFormat="0" applyFill="0" applyAlignment="0" applyProtection="0"/>
    <xf numFmtId="0" fontId="23" fillId="0" borderId="23" applyNumberFormat="0" applyFill="0" applyAlignment="0" applyProtection="0"/>
    <xf numFmtId="0" fontId="289" fillId="0" borderId="135" applyNumberFormat="0" applyFill="0" applyAlignment="0" applyProtection="0"/>
    <xf numFmtId="0" fontId="23" fillId="0" borderId="23" applyNumberFormat="0" applyFill="0" applyAlignment="0" applyProtection="0"/>
    <xf numFmtId="0" fontId="289" fillId="0" borderId="135" applyNumberFormat="0" applyFill="0" applyAlignment="0" applyProtection="0"/>
    <xf numFmtId="0" fontId="23" fillId="0" borderId="23" applyNumberFormat="0" applyFill="0" applyAlignment="0" applyProtection="0"/>
    <xf numFmtId="0" fontId="290" fillId="0" borderId="23" applyNumberFormat="0" applyFill="0" applyAlignment="0" applyProtection="0"/>
    <xf numFmtId="0" fontId="23" fillId="0" borderId="23" applyNumberFormat="0" applyFill="0" applyAlignment="0" applyProtection="0"/>
    <xf numFmtId="0" fontId="290" fillId="0" borderId="23" applyNumberFormat="0" applyFill="0" applyAlignment="0" applyProtection="0"/>
    <xf numFmtId="0" fontId="23" fillId="0" borderId="23" applyNumberFormat="0" applyFill="0" applyAlignment="0" applyProtection="0"/>
    <xf numFmtId="0" fontId="290" fillId="0" borderId="23" applyNumberFormat="0" applyFill="0" applyAlignment="0" applyProtection="0"/>
    <xf numFmtId="0" fontId="23" fillId="0" borderId="23" applyNumberFormat="0" applyFill="0" applyAlignment="0" applyProtection="0"/>
    <xf numFmtId="0" fontId="290" fillId="0" borderId="23" applyNumberFormat="0" applyFill="0" applyAlignment="0" applyProtection="0"/>
    <xf numFmtId="0" fontId="23" fillId="0" borderId="23" applyNumberFormat="0" applyFill="0" applyAlignment="0" applyProtection="0"/>
    <xf numFmtId="0" fontId="289" fillId="0" borderId="135" applyNumberFormat="0" applyFill="0" applyAlignment="0" applyProtection="0"/>
    <xf numFmtId="0" fontId="185" fillId="0" borderId="0" applyNumberFormat="0" applyFill="0" applyBorder="0" applyAlignment="0" applyProtection="0"/>
    <xf numFmtId="0" fontId="291" fillId="0" borderId="135" applyNumberFormat="0" applyFill="0" applyAlignment="0" applyProtection="0"/>
    <xf numFmtId="0" fontId="291" fillId="0" borderId="135" applyNumberFormat="0" applyFill="0" applyAlignment="0" applyProtection="0"/>
    <xf numFmtId="0" fontId="291" fillId="0" borderId="135" applyNumberFormat="0" applyFill="0" applyAlignment="0" applyProtection="0"/>
    <xf numFmtId="0" fontId="291" fillId="0" borderId="135"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9" fillId="0" borderId="135" applyNumberFormat="0" applyFill="0" applyAlignment="0" applyProtection="0"/>
    <xf numFmtId="0" fontId="290" fillId="0" borderId="23" applyNumberFormat="0" applyFill="0" applyAlignment="0" applyProtection="0"/>
    <xf numFmtId="0" fontId="23" fillId="0" borderId="23" applyNumberFormat="0" applyFill="0" applyAlignment="0" applyProtection="0"/>
    <xf numFmtId="0" fontId="290" fillId="0" borderId="23" applyNumberFormat="0" applyFill="0" applyAlignment="0" applyProtection="0"/>
    <xf numFmtId="0" fontId="23"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89" fillId="0" borderId="135" applyNumberFormat="0" applyFill="0" applyAlignment="0" applyProtection="0"/>
    <xf numFmtId="0" fontId="291" fillId="0" borderId="135" applyNumberFormat="0" applyFill="0" applyAlignment="0" applyProtection="0"/>
    <xf numFmtId="0" fontId="289" fillId="0" borderId="135"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90" fillId="0" borderId="23" applyNumberFormat="0" applyFill="0" applyAlignment="0" applyProtection="0"/>
    <xf numFmtId="0" fontId="289" fillId="0" borderId="135" applyNumberFormat="0" applyFill="0" applyAlignment="0" applyProtection="0"/>
    <xf numFmtId="0" fontId="289" fillId="0" borderId="135" applyNumberFormat="0" applyFill="0" applyAlignment="0" applyProtection="0"/>
    <xf numFmtId="0" fontId="289" fillId="0" borderId="135"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9" fillId="0" borderId="135" applyNumberFormat="0" applyFill="0" applyAlignment="0" applyProtection="0"/>
    <xf numFmtId="0" fontId="289" fillId="0" borderId="135"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9" fillId="0" borderId="135" applyNumberFormat="0" applyFill="0" applyAlignment="0" applyProtection="0"/>
    <xf numFmtId="0" fontId="289" fillId="0" borderId="135" applyNumberFormat="0" applyFill="0" applyAlignment="0" applyProtection="0"/>
    <xf numFmtId="0" fontId="289" fillId="0" borderId="135" applyNumberFormat="0" applyFill="0" applyAlignment="0" applyProtection="0"/>
    <xf numFmtId="0" fontId="289" fillId="0" borderId="135" applyNumberFormat="0" applyFill="0" applyAlignment="0" applyProtection="0"/>
    <xf numFmtId="0" fontId="289" fillId="0" borderId="135" applyNumberFormat="0" applyFill="0" applyAlignment="0" applyProtection="0"/>
    <xf numFmtId="0" fontId="289" fillId="0" borderId="135" applyNumberFormat="0" applyFill="0" applyAlignment="0" applyProtection="0"/>
    <xf numFmtId="0" fontId="289" fillId="0" borderId="135"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3" fillId="0" borderId="24" applyNumberFormat="0" applyFill="0" applyAlignment="0" applyProtection="0"/>
    <xf numFmtId="0" fontId="24" fillId="0" borderId="24" applyNumberFormat="0" applyFill="0" applyAlignment="0" applyProtection="0"/>
    <xf numFmtId="0" fontId="293" fillId="0" borderId="24" applyNumberFormat="0" applyFill="0" applyAlignment="0" applyProtection="0"/>
    <xf numFmtId="0" fontId="24" fillId="0" borderId="24" applyNumberFormat="0" applyFill="0" applyAlignment="0" applyProtection="0"/>
    <xf numFmtId="0" fontId="293" fillId="0" borderId="24" applyNumberFormat="0" applyFill="0" applyAlignment="0" applyProtection="0"/>
    <xf numFmtId="0" fontId="24" fillId="0" borderId="24" applyNumberFormat="0" applyFill="0" applyAlignment="0" applyProtection="0"/>
    <xf numFmtId="0" fontId="293" fillId="0" borderId="24" applyNumberFormat="0" applyFill="0" applyAlignment="0" applyProtection="0"/>
    <xf numFmtId="0" fontId="24" fillId="0" borderId="24" applyNumberFormat="0" applyFill="0" applyAlignment="0" applyProtection="0"/>
    <xf numFmtId="0" fontId="292" fillId="0" borderId="136" applyNumberFormat="0" applyFill="0" applyAlignment="0" applyProtection="0"/>
    <xf numFmtId="0" fontId="292" fillId="0" borderId="136" applyNumberFormat="0" applyFill="0" applyAlignment="0" applyProtection="0"/>
    <xf numFmtId="0" fontId="293" fillId="0" borderId="24" applyNumberFormat="0" applyFill="0" applyAlignment="0" applyProtection="0"/>
    <xf numFmtId="0" fontId="24" fillId="0" borderId="24" applyNumberFormat="0" applyFill="0" applyAlignment="0" applyProtection="0"/>
    <xf numFmtId="0" fontId="293" fillId="0" borderId="24" applyNumberFormat="0" applyFill="0" applyAlignment="0" applyProtection="0"/>
    <xf numFmtId="0" fontId="24"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2" fillId="0" borderId="136" applyNumberFormat="0" applyFill="0" applyAlignment="0" applyProtection="0"/>
    <xf numFmtId="0" fontId="292" fillId="0" borderId="136"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3" fillId="0" borderId="24" applyNumberFormat="0" applyFill="0" applyAlignment="0" applyProtection="0"/>
    <xf numFmtId="0" fontId="292" fillId="0" borderId="136" applyNumberFormat="0" applyFill="0" applyAlignment="0" applyProtection="0"/>
    <xf numFmtId="0" fontId="292" fillId="0" borderId="136" applyNumberFormat="0" applyFill="0" applyAlignment="0" applyProtection="0"/>
    <xf numFmtId="0" fontId="292" fillId="0" borderId="136" applyNumberFormat="0" applyFill="0" applyAlignment="0" applyProtection="0"/>
    <xf numFmtId="0" fontId="292" fillId="0" borderId="136"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2" fillId="0" borderId="136" applyNumberFormat="0" applyFill="0" applyAlignment="0" applyProtection="0"/>
    <xf numFmtId="0" fontId="24" fillId="0" borderId="24" applyNumberFormat="0" applyFill="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3" fillId="0" borderId="0" applyNumberFormat="0" applyFill="0" applyBorder="0" applyAlignment="0" applyProtection="0"/>
    <xf numFmtId="0" fontId="24" fillId="0" borderId="0" applyNumberFormat="0" applyFill="0" applyBorder="0" applyAlignment="0" applyProtection="0"/>
    <xf numFmtId="0" fontId="293" fillId="0" borderId="0" applyNumberFormat="0" applyFill="0" applyBorder="0" applyAlignment="0" applyProtection="0"/>
    <xf numFmtId="0" fontId="24" fillId="0" borderId="0" applyNumberFormat="0" applyFill="0" applyBorder="0" applyAlignment="0" applyProtection="0"/>
    <xf numFmtId="0" fontId="293" fillId="0" borderId="0" applyNumberFormat="0" applyFill="0" applyBorder="0" applyAlignment="0" applyProtection="0"/>
    <xf numFmtId="0" fontId="24" fillId="0" borderId="0" applyNumberFormat="0" applyFill="0" applyBorder="0" applyAlignment="0" applyProtection="0"/>
    <xf numFmtId="0" fontId="293"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3" fillId="0" borderId="0" applyNumberFormat="0" applyFill="0" applyBorder="0" applyAlignment="0" applyProtection="0"/>
    <xf numFmtId="0" fontId="24" fillId="0" borderId="0" applyNumberFormat="0" applyFill="0" applyBorder="0" applyAlignment="0" applyProtection="0"/>
    <xf numFmtId="0" fontId="293" fillId="0" borderId="0" applyNumberFormat="0" applyFill="0" applyBorder="0" applyAlignment="0" applyProtection="0"/>
    <xf numFmtId="0" fontId="24"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3"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73"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94" fillId="0" borderId="14" applyBorder="0"/>
    <xf numFmtId="239" fontId="295"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56" fillId="0" borderId="0"/>
    <xf numFmtId="10" fontId="82" fillId="38" borderId="4" applyNumberFormat="0" applyBorder="0" applyAlignment="0" applyProtection="0"/>
    <xf numFmtId="10" fontId="82" fillId="38" borderId="4" applyNumberFormat="0" applyBorder="0" applyAlignment="0" applyProtection="0"/>
    <xf numFmtId="0" fontId="296" fillId="93" borderId="132" applyNumberFormat="0" applyAlignment="0" applyProtection="0"/>
    <xf numFmtId="0" fontId="25" fillId="31" borderId="20" applyNumberFormat="0" applyAlignment="0" applyProtection="0"/>
    <xf numFmtId="0" fontId="296" fillId="93" borderId="132" applyNumberFormat="0" applyAlignment="0" applyProtection="0"/>
    <xf numFmtId="0" fontId="25" fillId="31" borderId="20" applyNumberFormat="0" applyAlignment="0" applyProtection="0"/>
    <xf numFmtId="0" fontId="296" fillId="93" borderId="132" applyNumberFormat="0" applyAlignment="0" applyProtection="0"/>
    <xf numFmtId="0" fontId="25" fillId="31" borderId="20" applyNumberFormat="0" applyAlignment="0" applyProtection="0"/>
    <xf numFmtId="0" fontId="296" fillId="93" borderId="132" applyNumberFormat="0" applyAlignment="0" applyProtection="0"/>
    <xf numFmtId="0" fontId="25" fillId="31" borderId="20" applyNumberFormat="0" applyAlignment="0" applyProtection="0"/>
    <xf numFmtId="0" fontId="296" fillId="93" borderId="132" applyNumberFormat="0" applyAlignment="0" applyProtection="0"/>
    <xf numFmtId="0" fontId="25" fillId="31" borderId="20" applyNumberFormat="0" applyAlignment="0" applyProtection="0"/>
    <xf numFmtId="0" fontId="296" fillId="93" borderId="132" applyNumberFormat="0" applyAlignment="0" applyProtection="0"/>
    <xf numFmtId="0" fontId="25" fillId="31" borderId="20" applyNumberFormat="0" applyAlignment="0" applyProtection="0"/>
    <xf numFmtId="0" fontId="297" fillId="31" borderId="20" applyNumberFormat="0" applyAlignment="0" applyProtection="0"/>
    <xf numFmtId="0" fontId="25" fillId="31" borderId="20" applyNumberFormat="0" applyAlignment="0" applyProtection="0"/>
    <xf numFmtId="0" fontId="297" fillId="31" borderId="20" applyNumberFormat="0" applyAlignment="0" applyProtection="0"/>
    <xf numFmtId="0" fontId="25" fillId="31" borderId="20" applyNumberFormat="0" applyAlignment="0" applyProtection="0"/>
    <xf numFmtId="0" fontId="297" fillId="31" borderId="20" applyNumberFormat="0" applyAlignment="0" applyProtection="0"/>
    <xf numFmtId="0" fontId="25" fillId="31" borderId="20" applyNumberFormat="0" applyAlignment="0" applyProtection="0"/>
    <xf numFmtId="0" fontId="297" fillId="31" borderId="20" applyNumberFormat="0" applyAlignment="0" applyProtection="0"/>
    <xf numFmtId="0" fontId="25" fillId="31" borderId="20" applyNumberFormat="0" applyAlignment="0" applyProtection="0"/>
    <xf numFmtId="0" fontId="296" fillId="93" borderId="132" applyNumberFormat="0" applyAlignment="0" applyProtection="0"/>
    <xf numFmtId="0" fontId="297" fillId="31" borderId="20" applyNumberFormat="0" applyAlignment="0" applyProtection="0"/>
    <xf numFmtId="0" fontId="25" fillId="31" borderId="20" applyNumberFormat="0" applyAlignment="0" applyProtection="0"/>
    <xf numFmtId="0" fontId="297" fillId="31" borderId="20" applyNumberFormat="0" applyAlignment="0" applyProtection="0"/>
    <xf numFmtId="0" fontId="25"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6" fillId="93" borderId="132"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7" fillId="31" borderId="20" applyNumberFormat="0" applyAlignment="0" applyProtection="0"/>
    <xf numFmtId="0" fontId="296" fillId="93" borderId="132" applyNumberFormat="0" applyAlignment="0" applyProtection="0"/>
    <xf numFmtId="0" fontId="296" fillId="93" borderId="132"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6" fillId="45" borderId="0">
      <alignment horizontal="left"/>
    </xf>
    <xf numFmtId="0" fontId="298" fillId="59" borderId="0">
      <alignment horizontal="left"/>
    </xf>
    <xf numFmtId="0" fontId="299" fillId="0" borderId="137" applyNumberFormat="0" applyFill="0" applyAlignment="0" applyProtection="0"/>
    <xf numFmtId="0" fontId="26" fillId="0" borderId="25" applyNumberFormat="0" applyFill="0" applyAlignment="0" applyProtection="0"/>
    <xf numFmtId="0" fontId="299" fillId="0" borderId="137" applyNumberFormat="0" applyFill="0" applyAlignment="0" applyProtection="0"/>
    <xf numFmtId="0" fontId="26" fillId="0" borderId="25" applyNumberFormat="0" applyFill="0" applyAlignment="0" applyProtection="0"/>
    <xf numFmtId="0" fontId="299" fillId="0" borderId="137" applyNumberFormat="0" applyFill="0" applyAlignment="0" applyProtection="0"/>
    <xf numFmtId="0" fontId="26" fillId="0" borderId="25" applyNumberFormat="0" applyFill="0" applyAlignment="0" applyProtection="0"/>
    <xf numFmtId="0" fontId="299" fillId="0" borderId="137" applyNumberFormat="0" applyFill="0" applyAlignment="0" applyProtection="0"/>
    <xf numFmtId="0" fontId="26" fillId="0" borderId="25" applyNumberFormat="0" applyFill="0" applyAlignment="0" applyProtection="0"/>
    <xf numFmtId="0" fontId="299" fillId="0" borderId="137" applyNumberFormat="0" applyFill="0" applyAlignment="0" applyProtection="0"/>
    <xf numFmtId="0" fontId="26" fillId="0" borderId="25" applyNumberFormat="0" applyFill="0" applyAlignment="0" applyProtection="0"/>
    <xf numFmtId="0" fontId="299" fillId="0" borderId="137" applyNumberFormat="0" applyFill="0" applyAlignment="0" applyProtection="0"/>
    <xf numFmtId="0" fontId="26" fillId="0" borderId="25" applyNumberFormat="0" applyFill="0" applyAlignment="0" applyProtection="0"/>
    <xf numFmtId="0" fontId="300" fillId="0" borderId="25" applyNumberFormat="0" applyFill="0" applyAlignment="0" applyProtection="0"/>
    <xf numFmtId="0" fontId="26" fillId="0" borderId="25" applyNumberFormat="0" applyFill="0" applyAlignment="0" applyProtection="0"/>
    <xf numFmtId="0" fontId="300" fillId="0" borderId="25" applyNumberFormat="0" applyFill="0" applyAlignment="0" applyProtection="0"/>
    <xf numFmtId="0" fontId="26" fillId="0" borderId="25" applyNumberFormat="0" applyFill="0" applyAlignment="0" applyProtection="0"/>
    <xf numFmtId="0" fontId="300" fillId="0" borderId="25" applyNumberFormat="0" applyFill="0" applyAlignment="0" applyProtection="0"/>
    <xf numFmtId="0" fontId="26" fillId="0" borderId="25" applyNumberFormat="0" applyFill="0" applyAlignment="0" applyProtection="0"/>
    <xf numFmtId="0" fontId="300" fillId="0" borderId="25" applyNumberFormat="0" applyFill="0" applyAlignment="0" applyProtection="0"/>
    <xf numFmtId="0" fontId="26" fillId="0" borderId="25" applyNumberFormat="0" applyFill="0" applyAlignment="0" applyProtection="0"/>
    <xf numFmtId="0" fontId="299" fillId="0" borderId="137" applyNumberFormat="0" applyFill="0" applyAlignment="0" applyProtection="0"/>
    <xf numFmtId="0" fontId="299" fillId="0" borderId="137" applyNumberFormat="0" applyFill="0" applyAlignment="0" applyProtection="0"/>
    <xf numFmtId="0" fontId="300" fillId="0" borderId="25" applyNumberFormat="0" applyFill="0" applyAlignment="0" applyProtection="0"/>
    <xf numFmtId="0" fontId="26" fillId="0" borderId="25" applyNumberFormat="0" applyFill="0" applyAlignment="0" applyProtection="0"/>
    <xf numFmtId="0" fontId="300" fillId="0" borderId="25" applyNumberFormat="0" applyFill="0" applyAlignment="0" applyProtection="0"/>
    <xf numFmtId="0" fontId="26"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299" fillId="0" borderId="137" applyNumberFormat="0" applyFill="0" applyAlignment="0" applyProtection="0"/>
    <xf numFmtId="0" fontId="299" fillId="0" borderId="137"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300" fillId="0" borderId="25" applyNumberFormat="0" applyFill="0" applyAlignment="0" applyProtection="0"/>
    <xf numFmtId="0" fontId="299" fillId="0" borderId="137" applyNumberFormat="0" applyFill="0" applyAlignment="0" applyProtection="0"/>
    <xf numFmtId="0" fontId="299" fillId="0" borderId="137" applyNumberFormat="0" applyFill="0" applyAlignment="0" applyProtection="0"/>
    <xf numFmtId="0" fontId="299" fillId="0" borderId="137" applyNumberFormat="0" applyFill="0" applyAlignment="0" applyProtection="0"/>
    <xf numFmtId="0" fontId="299" fillId="0" borderId="137" applyNumberFormat="0" applyFill="0" applyAlignment="0" applyProtection="0"/>
    <xf numFmtId="0" fontId="299" fillId="0" borderId="137" applyNumberFormat="0" applyFill="0" applyAlignment="0" applyProtection="0"/>
    <xf numFmtId="0" fontId="26" fillId="0" borderId="25" applyNumberFormat="0" applyFill="0" applyAlignment="0" applyProtection="0"/>
    <xf numFmtId="0" fontId="299" fillId="0" borderId="137" applyNumberFormat="0" applyFill="0" applyAlignment="0" applyProtection="0"/>
    <xf numFmtId="0" fontId="26" fillId="0" borderId="25" applyNumberFormat="0" applyFill="0" applyAlignment="0" applyProtection="0"/>
    <xf numFmtId="0" fontId="299" fillId="0" borderId="137" applyNumberFormat="0" applyFill="0" applyAlignment="0" applyProtection="0"/>
    <xf numFmtId="0" fontId="26" fillId="0" borderId="25" applyNumberFormat="0" applyFill="0" applyAlignment="0" applyProtection="0"/>
    <xf numFmtId="0" fontId="299" fillId="0" borderId="137" applyNumberFormat="0" applyFill="0" applyAlignment="0" applyProtection="0"/>
    <xf numFmtId="0" fontId="26" fillId="0" borderId="25" applyNumberFormat="0" applyFill="0" applyAlignment="0" applyProtection="0"/>
    <xf numFmtId="14" fontId="119" fillId="0" borderId="0">
      <alignment horizontal="center"/>
    </xf>
    <xf numFmtId="14" fontId="119" fillId="0" borderId="0">
      <alignment horizontal="center"/>
    </xf>
    <xf numFmtId="14" fontId="119" fillId="0" borderId="0">
      <alignment horizontal="center"/>
    </xf>
    <xf numFmtId="0" fontId="301" fillId="39" borderId="0" applyNumberFormat="0" applyBorder="0" applyAlignment="0" applyProtection="0"/>
    <xf numFmtId="0" fontId="27" fillId="32" borderId="0" applyNumberFormat="0" applyBorder="0" applyAlignment="0" applyProtection="0"/>
    <xf numFmtId="0" fontId="301" fillId="39" borderId="0" applyNumberFormat="0" applyBorder="0" applyAlignment="0" applyProtection="0"/>
    <xf numFmtId="0" fontId="27" fillId="32" borderId="0" applyNumberFormat="0" applyBorder="0" applyAlignment="0" applyProtection="0"/>
    <xf numFmtId="0" fontId="301" fillId="39" borderId="0" applyNumberFormat="0" applyBorder="0" applyAlignment="0" applyProtection="0"/>
    <xf numFmtId="0" fontId="27" fillId="32" borderId="0" applyNumberFormat="0" applyBorder="0" applyAlignment="0" applyProtection="0"/>
    <xf numFmtId="0" fontId="301" fillId="39" borderId="0" applyNumberFormat="0" applyBorder="0" applyAlignment="0" applyProtection="0"/>
    <xf numFmtId="0" fontId="27" fillId="32" borderId="0" applyNumberFormat="0" applyBorder="0" applyAlignment="0" applyProtection="0"/>
    <xf numFmtId="0" fontId="301" fillId="39" borderId="0" applyNumberFormat="0" applyBorder="0" applyAlignment="0" applyProtection="0"/>
    <xf numFmtId="0" fontId="27" fillId="32" borderId="0" applyNumberFormat="0" applyBorder="0" applyAlignment="0" applyProtection="0"/>
    <xf numFmtId="0" fontId="301" fillId="39" borderId="0" applyNumberFormat="0" applyBorder="0" applyAlignment="0" applyProtection="0"/>
    <xf numFmtId="0" fontId="27" fillId="32" borderId="0" applyNumberFormat="0" applyBorder="0" applyAlignment="0" applyProtection="0"/>
    <xf numFmtId="0" fontId="302" fillId="32" borderId="0" applyNumberFormat="0" applyBorder="0" applyAlignment="0" applyProtection="0"/>
    <xf numFmtId="0" fontId="27" fillId="32" borderId="0" applyNumberFormat="0" applyBorder="0" applyAlignment="0" applyProtection="0"/>
    <xf numFmtId="0" fontId="302" fillId="32" borderId="0" applyNumberFormat="0" applyBorder="0" applyAlignment="0" applyProtection="0"/>
    <xf numFmtId="0" fontId="27" fillId="32" borderId="0" applyNumberFormat="0" applyBorder="0" applyAlignment="0" applyProtection="0"/>
    <xf numFmtId="0" fontId="302" fillId="32" borderId="0" applyNumberFormat="0" applyBorder="0" applyAlignment="0" applyProtection="0"/>
    <xf numFmtId="0" fontId="27" fillId="32" borderId="0" applyNumberFormat="0" applyBorder="0" applyAlignment="0" applyProtection="0"/>
    <xf numFmtId="0" fontId="302" fillId="32" borderId="0" applyNumberFormat="0" applyBorder="0" applyAlignment="0" applyProtection="0"/>
    <xf numFmtId="0" fontId="27" fillId="32" borderId="0" applyNumberFormat="0" applyBorder="0" applyAlignment="0" applyProtection="0"/>
    <xf numFmtId="0" fontId="301" fillId="39" borderId="0" applyNumberFormat="0" applyBorder="0" applyAlignment="0" applyProtection="0"/>
    <xf numFmtId="0" fontId="301" fillId="39" borderId="0" applyNumberFormat="0" applyBorder="0" applyAlignment="0" applyProtection="0"/>
    <xf numFmtId="0" fontId="302" fillId="32" borderId="0" applyNumberFormat="0" applyBorder="0" applyAlignment="0" applyProtection="0"/>
    <xf numFmtId="0" fontId="27" fillId="32" borderId="0" applyNumberFormat="0" applyBorder="0" applyAlignment="0" applyProtection="0"/>
    <xf numFmtId="0" fontId="302" fillId="32" borderId="0" applyNumberFormat="0" applyBorder="0" applyAlignment="0" applyProtection="0"/>
    <xf numFmtId="0" fontId="27"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1" fillId="39" borderId="0" applyNumberFormat="0" applyBorder="0" applyAlignment="0" applyProtection="0"/>
    <xf numFmtId="0" fontId="301" fillId="39"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2" fillId="32" borderId="0" applyNumberFormat="0" applyBorder="0" applyAlignment="0" applyProtection="0"/>
    <xf numFmtId="0" fontId="301" fillId="39" borderId="0" applyNumberFormat="0" applyBorder="0" applyAlignment="0" applyProtection="0"/>
    <xf numFmtId="0" fontId="301" fillId="39" borderId="0" applyNumberFormat="0" applyBorder="0" applyAlignment="0" applyProtection="0"/>
    <xf numFmtId="0" fontId="301" fillId="39" borderId="0" applyNumberFormat="0" applyBorder="0" applyAlignment="0" applyProtection="0"/>
    <xf numFmtId="0" fontId="301" fillId="39" borderId="0" applyNumberFormat="0" applyBorder="0" applyAlignment="0" applyProtection="0"/>
    <xf numFmtId="0" fontId="301" fillId="39" borderId="0" applyNumberFormat="0" applyBorder="0" applyAlignment="0" applyProtection="0"/>
    <xf numFmtId="0" fontId="27" fillId="32" borderId="0" applyNumberFormat="0" applyBorder="0" applyAlignment="0" applyProtection="0"/>
    <xf numFmtId="0" fontId="301" fillId="39" borderId="0" applyNumberFormat="0" applyBorder="0" applyAlignment="0" applyProtection="0"/>
    <xf numFmtId="0" fontId="27" fillId="32" borderId="0" applyNumberFormat="0" applyBorder="0" applyAlignment="0" applyProtection="0"/>
    <xf numFmtId="0" fontId="301" fillId="39" borderId="0" applyNumberFormat="0" applyBorder="0" applyAlignment="0" applyProtection="0"/>
    <xf numFmtId="0" fontId="27" fillId="32" borderId="0" applyNumberFormat="0" applyBorder="0" applyAlignment="0" applyProtection="0"/>
    <xf numFmtId="0" fontId="301" fillId="39" borderId="0" applyNumberFormat="0" applyBorder="0" applyAlignment="0" applyProtection="0"/>
    <xf numFmtId="0" fontId="27" fillId="32" borderId="0" applyNumberFormat="0" applyBorder="0" applyAlignment="0" applyProtection="0"/>
    <xf numFmtId="0" fontId="303" fillId="0" borderId="0"/>
    <xf numFmtId="0" fontId="1" fillId="0" borderId="0"/>
    <xf numFmtId="0" fontId="1" fillId="0" borderId="0"/>
    <xf numFmtId="0" fontId="1" fillId="0" borderId="0"/>
    <xf numFmtId="0" fontId="142" fillId="0" borderId="0"/>
    <xf numFmtId="0" fontId="142"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42" fillId="0" borderId="0"/>
    <xf numFmtId="0" fontId="1" fillId="0" borderId="0"/>
    <xf numFmtId="0" fontId="1" fillId="0" borderId="0"/>
    <xf numFmtId="0" fontId="142"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alignment vertical="top"/>
    </xf>
    <xf numFmtId="0" fontId="142" fillId="0" borderId="0"/>
    <xf numFmtId="0" fontId="142" fillId="0" borderId="0"/>
    <xf numFmtId="0" fontId="15" fillId="0" borderId="0"/>
    <xf numFmtId="0" fontId="142" fillId="0" borderId="0"/>
    <xf numFmtId="0" fontId="1" fillId="0" borderId="0"/>
    <xf numFmtId="0" fontId="1" fillId="0" borderId="0"/>
    <xf numFmtId="0" fontId="142" fillId="0" borderId="0"/>
    <xf numFmtId="0" fontId="215" fillId="0" borderId="0"/>
    <xf numFmtId="0" fontId="55"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xf numFmtId="0" fontId="1" fillId="0" borderId="0">
      <alignment vertical="top"/>
    </xf>
    <xf numFmtId="0" fontId="1" fillId="0" borderId="0">
      <alignment vertical="top"/>
    </xf>
    <xf numFmtId="0" fontId="1" fillId="0" borderId="0"/>
    <xf numFmtId="0" fontId="142" fillId="0" borderId="0"/>
    <xf numFmtId="0" fontId="215" fillId="0" borderId="0">
      <alignment vertical="top"/>
    </xf>
    <xf numFmtId="0" fontId="142" fillId="0" borderId="0"/>
    <xf numFmtId="0" fontId="1" fillId="0" borderId="0"/>
    <xf numFmtId="0" fontId="142" fillId="0" borderId="0"/>
    <xf numFmtId="0" fontId="215" fillId="0" borderId="0"/>
    <xf numFmtId="0" fontId="142" fillId="0" borderId="0"/>
    <xf numFmtId="0" fontId="142" fillId="0" borderId="0"/>
    <xf numFmtId="0" fontId="15" fillId="0" borderId="0"/>
    <xf numFmtId="0" fontId="1" fillId="0" borderId="0"/>
    <xf numFmtId="0" fontId="1" fillId="0" borderId="0"/>
    <xf numFmtId="0" fontId="1" fillId="0" borderId="0">
      <alignment horizontal="left" wrapText="1"/>
    </xf>
    <xf numFmtId="0" fontId="142" fillId="0" borderId="0"/>
    <xf numFmtId="0" fontId="304" fillId="0" borderId="0"/>
    <xf numFmtId="0" fontId="1" fillId="0" borderId="0">
      <alignment vertical="top"/>
    </xf>
    <xf numFmtId="0" fontId="1" fillId="0" borderId="0"/>
    <xf numFmtId="0" fontId="1" fillId="0" borderId="0"/>
    <xf numFmtId="0" fontId="215" fillId="0" borderId="0"/>
    <xf numFmtId="0" fontId="142" fillId="0" borderId="0"/>
    <xf numFmtId="0" fontId="1" fillId="0" borderId="0"/>
    <xf numFmtId="0" fontId="1" fillId="0" borderId="0">
      <alignment vertical="top"/>
    </xf>
    <xf numFmtId="0" fontId="1" fillId="0" borderId="0"/>
    <xf numFmtId="0" fontId="1" fillId="0" borderId="0"/>
    <xf numFmtId="0" fontId="55" fillId="0" borderId="0"/>
    <xf numFmtId="0" fontId="1" fillId="0" borderId="0"/>
    <xf numFmtId="0" fontId="1" fillId="0" borderId="0"/>
    <xf numFmtId="0" fontId="55" fillId="0" borderId="0"/>
    <xf numFmtId="0" fontId="1" fillId="0" borderId="0">
      <alignment vertical="top"/>
    </xf>
    <xf numFmtId="0" fontId="1" fillId="0" borderId="0"/>
    <xf numFmtId="0" fontId="1" fillId="0" borderId="0"/>
    <xf numFmtId="365" fontId="142"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1" fillId="0" borderId="6"/>
    <xf numFmtId="0" fontId="1"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15" fillId="33" borderId="26" applyNumberFormat="0" applyFont="0" applyAlignment="0" applyProtection="0"/>
    <xf numFmtId="0" fontId="1" fillId="70" borderId="138" applyNumberFormat="0" applyFont="0" applyAlignment="0" applyProtection="0"/>
    <xf numFmtId="0" fontId="15" fillId="33" borderId="26" applyNumberFormat="0" applyFont="0" applyAlignment="0" applyProtection="0"/>
    <xf numFmtId="0" fontId="1" fillId="70" borderId="138" applyNumberFormat="0" applyFont="0" applyAlignment="0" applyProtection="0"/>
    <xf numFmtId="0" fontId="15" fillId="33" borderId="26" applyNumberFormat="0" applyFont="0" applyAlignment="0" applyProtection="0"/>
    <xf numFmtId="0" fontId="1" fillId="70" borderId="138" applyNumberFormat="0" applyFont="0" applyAlignment="0" applyProtection="0"/>
    <xf numFmtId="0" fontId="15" fillId="33" borderId="26" applyNumberFormat="0" applyFont="0" applyAlignment="0" applyProtection="0"/>
    <xf numFmtId="0" fontId="1" fillId="70" borderId="138" applyNumberFormat="0" applyFont="0" applyAlignment="0" applyProtection="0"/>
    <xf numFmtId="0" fontId="15" fillId="33" borderId="26" applyNumberFormat="0" applyFont="0" applyAlignment="0" applyProtection="0"/>
    <xf numFmtId="0" fontId="263" fillId="33" borderId="26" applyNumberFormat="0" applyFont="0" applyAlignment="0" applyProtection="0"/>
    <xf numFmtId="0" fontId="15" fillId="33" borderId="26" applyNumberFormat="0" applyFont="0" applyAlignment="0" applyProtection="0"/>
    <xf numFmtId="0" fontId="263" fillId="33" borderId="26" applyNumberFormat="0" applyFont="0" applyAlignment="0" applyProtection="0"/>
    <xf numFmtId="0" fontId="15" fillId="33" borderId="26" applyNumberFormat="0" applyFont="0" applyAlignment="0" applyProtection="0"/>
    <xf numFmtId="0" fontId="263" fillId="33" borderId="26" applyNumberFormat="0" applyFont="0" applyAlignment="0" applyProtection="0"/>
    <xf numFmtId="0" fontId="15" fillId="33" borderId="26" applyNumberFormat="0" applyFont="0" applyAlignment="0" applyProtection="0"/>
    <xf numFmtId="0" fontId="263" fillId="33" borderId="26" applyNumberFormat="0" applyFont="0" applyAlignment="0" applyProtection="0"/>
    <xf numFmtId="0" fontId="15" fillId="33" borderId="26" applyNumberFormat="0" applyFont="0" applyAlignment="0" applyProtection="0"/>
    <xf numFmtId="0" fontId="55"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55" fillId="70" borderId="138" applyNumberFormat="0" applyFont="0" applyAlignment="0" applyProtection="0"/>
    <xf numFmtId="0" fontId="55" fillId="70" borderId="138" applyNumberFormat="0" applyFont="0" applyAlignment="0" applyProtection="0"/>
    <xf numFmtId="0" fontId="55" fillId="70" borderId="138" applyNumberFormat="0" applyFont="0" applyAlignment="0" applyProtection="0"/>
    <xf numFmtId="0" fontId="1" fillId="70" borderId="138" applyNumberFormat="0" applyFont="0" applyAlignment="0" applyProtection="0"/>
    <xf numFmtId="0" fontId="263" fillId="33" borderId="26" applyNumberFormat="0" applyFont="0" applyAlignment="0" applyProtection="0"/>
    <xf numFmtId="0" fontId="15" fillId="33" borderId="26" applyNumberFormat="0" applyFont="0" applyAlignment="0" applyProtection="0"/>
    <xf numFmtId="0" fontId="263" fillId="33" borderId="26" applyNumberFormat="0" applyFont="0" applyAlignment="0" applyProtection="0"/>
    <xf numFmtId="0" fontId="15"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55"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263" fillId="33" borderId="26" applyNumberFormat="0" applyFont="0" applyAlignment="0" applyProtection="0"/>
    <xf numFmtId="0" fontId="55"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142" fillId="33" borderId="26"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142" fillId="33" borderId="26" applyNumberFormat="0" applyFont="0" applyAlignment="0" applyProtection="0"/>
    <xf numFmtId="0" fontId="55" fillId="70" borderId="138" applyNumberFormat="0" applyFont="0" applyAlignment="0" applyProtection="0"/>
    <xf numFmtId="0" fontId="55" fillId="70" borderId="138" applyNumberFormat="0" applyFont="0" applyAlignment="0" applyProtection="0"/>
    <xf numFmtId="0" fontId="55"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142" fillId="33" borderId="26" applyNumberFormat="0" applyFont="0" applyAlignment="0" applyProtection="0"/>
    <xf numFmtId="0" fontId="55" fillId="70" borderId="138" applyNumberFormat="0" applyFont="0" applyAlignment="0" applyProtection="0"/>
    <xf numFmtId="0" fontId="55" fillId="70" borderId="138" applyNumberFormat="0" applyFont="0" applyAlignment="0" applyProtection="0"/>
    <xf numFmtId="0" fontId="55"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0" fontId="1" fillId="70" borderId="138" applyNumberFormat="0" applyFont="0" applyAlignment="0" applyProtection="0"/>
    <xf numFmtId="38" fontId="56" fillId="0" borderId="0"/>
    <xf numFmtId="38" fontId="56" fillId="0" borderId="0"/>
    <xf numFmtId="38" fontId="56" fillId="0" borderId="0"/>
    <xf numFmtId="38" fontId="56" fillId="0" borderId="0"/>
    <xf numFmtId="38" fontId="56" fillId="0" borderId="0"/>
    <xf numFmtId="38" fontId="56" fillId="0" borderId="0"/>
    <xf numFmtId="366" fontId="1" fillId="0" borderId="0"/>
    <xf numFmtId="3" fontId="1" fillId="56" borderId="139" applyFont="0">
      <alignment horizontal="right" vertical="center"/>
      <protection locked="0"/>
    </xf>
    <xf numFmtId="0" fontId="305" fillId="58" borderId="140" applyNumberFormat="0" applyAlignment="0" applyProtection="0"/>
    <xf numFmtId="0" fontId="28" fillId="28" borderId="27" applyNumberFormat="0" applyAlignment="0" applyProtection="0"/>
    <xf numFmtId="0" fontId="305" fillId="58" borderId="140" applyNumberFormat="0" applyAlignment="0" applyProtection="0"/>
    <xf numFmtId="0" fontId="28" fillId="28" borderId="27" applyNumberFormat="0" applyAlignment="0" applyProtection="0"/>
    <xf numFmtId="0" fontId="305" fillId="58" borderId="140" applyNumberFormat="0" applyAlignment="0" applyProtection="0"/>
    <xf numFmtId="0" fontId="28" fillId="28" borderId="27" applyNumberFormat="0" applyAlignment="0" applyProtection="0"/>
    <xf numFmtId="0" fontId="305" fillId="58" borderId="140" applyNumberFormat="0" applyAlignment="0" applyProtection="0"/>
    <xf numFmtId="0" fontId="28" fillId="28" borderId="27" applyNumberFormat="0" applyAlignment="0" applyProtection="0"/>
    <xf numFmtId="0" fontId="305" fillId="58" borderId="140" applyNumberFormat="0" applyAlignment="0" applyProtection="0"/>
    <xf numFmtId="0" fontId="28" fillId="28" borderId="27" applyNumberFormat="0" applyAlignment="0" applyProtection="0"/>
    <xf numFmtId="0" fontId="305" fillId="58" borderId="140" applyNumberFormat="0" applyAlignment="0" applyProtection="0"/>
    <xf numFmtId="0" fontId="28" fillId="28" borderId="27" applyNumberFormat="0" applyAlignment="0" applyProtection="0"/>
    <xf numFmtId="0" fontId="306" fillId="28" borderId="27" applyNumberFormat="0" applyAlignment="0" applyProtection="0"/>
    <xf numFmtId="0" fontId="28" fillId="28" borderId="27" applyNumberFormat="0" applyAlignment="0" applyProtection="0"/>
    <xf numFmtId="0" fontId="306" fillId="28" borderId="27" applyNumberFormat="0" applyAlignment="0" applyProtection="0"/>
    <xf numFmtId="0" fontId="28" fillId="28" borderId="27" applyNumberFormat="0" applyAlignment="0" applyProtection="0"/>
    <xf numFmtId="0" fontId="306" fillId="28" borderId="27" applyNumberFormat="0" applyAlignment="0" applyProtection="0"/>
    <xf numFmtId="0" fontId="28" fillId="28" borderId="27" applyNumberFormat="0" applyAlignment="0" applyProtection="0"/>
    <xf numFmtId="0" fontId="306" fillId="28" borderId="27" applyNumberFormat="0" applyAlignment="0" applyProtection="0"/>
    <xf numFmtId="0" fontId="28" fillId="28" borderId="27" applyNumberFormat="0" applyAlignment="0" applyProtection="0"/>
    <xf numFmtId="0" fontId="305" fillId="58" borderId="140" applyNumberFormat="0" applyAlignment="0" applyProtection="0"/>
    <xf numFmtId="0" fontId="306" fillId="28" borderId="27" applyNumberFormat="0" applyAlignment="0" applyProtection="0"/>
    <xf numFmtId="0" fontId="28" fillId="28" borderId="27" applyNumberFormat="0" applyAlignment="0" applyProtection="0"/>
    <xf numFmtId="0" fontId="306" fillId="28" borderId="27" applyNumberFormat="0" applyAlignment="0" applyProtection="0"/>
    <xf numFmtId="0" fontId="28"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5" fillId="58" borderId="140"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6" fillId="28" borderId="27" applyNumberFormat="0" applyAlignment="0" applyProtection="0"/>
    <xf numFmtId="0" fontId="305" fillId="58" borderId="140" applyNumberFormat="0" applyAlignment="0" applyProtection="0"/>
    <xf numFmtId="0" fontId="305" fillId="58" borderId="140" applyNumberFormat="0" applyAlignment="0" applyProtection="0"/>
    <xf numFmtId="0" fontId="305" fillId="58" borderId="140" applyNumberFormat="0" applyAlignment="0" applyProtection="0"/>
    <xf numFmtId="0" fontId="305" fillId="58" borderId="140" applyNumberFormat="0" applyAlignment="0" applyProtection="0"/>
    <xf numFmtId="0" fontId="305" fillId="58" borderId="140" applyNumberFormat="0" applyAlignment="0" applyProtection="0"/>
    <xf numFmtId="0" fontId="28" fillId="28" borderId="27" applyNumberFormat="0" applyAlignment="0" applyProtection="0"/>
    <xf numFmtId="0" fontId="305" fillId="58" borderId="140" applyNumberFormat="0" applyAlignment="0" applyProtection="0"/>
    <xf numFmtId="0" fontId="28" fillId="28" borderId="27" applyNumberFormat="0" applyAlignment="0" applyProtection="0"/>
    <xf numFmtId="0" fontId="305" fillId="58" borderId="140" applyNumberFormat="0" applyAlignment="0" applyProtection="0"/>
    <xf numFmtId="0" fontId="28" fillId="28" borderId="27" applyNumberFormat="0" applyAlignment="0" applyProtection="0"/>
    <xf numFmtId="0" fontId="305" fillId="58" borderId="140" applyNumberFormat="0" applyAlignment="0" applyProtection="0"/>
    <xf numFmtId="0" fontId="28" fillId="28" borderId="27" applyNumberFormat="0" applyAlignment="0" applyProtection="0"/>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6"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2" fillId="0" borderId="0" applyFont="0" applyFill="0" applyBorder="0" applyAlignment="0" applyProtection="0"/>
    <xf numFmtId="9" fontId="76" fillId="0" borderId="0" applyFont="0" applyFill="0" applyBorder="0" applyAlignment="0" applyProtection="0"/>
    <xf numFmtId="211" fontId="307"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08" fillId="0" borderId="0" applyFill="0" applyBorder="0" applyProtection="0"/>
    <xf numFmtId="367" fontId="309" fillId="0" borderId="0"/>
    <xf numFmtId="0" fontId="310" fillId="41" borderId="0"/>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0" fontId="58" fillId="0" borderId="6">
      <alignment horizontal="center"/>
    </xf>
    <xf numFmtId="0" fontId="58" fillId="0" borderId="6">
      <alignment horizontal="center"/>
    </xf>
    <xf numFmtId="0" fontId="58" fillId="0" borderId="6">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183" fontId="56" fillId="0" borderId="0">
      <alignment vertical="top"/>
    </xf>
    <xf numFmtId="38" fontId="82" fillId="41" borderId="0" applyFill="0" applyBorder="0" applyProtection="0">
      <alignment horizontal="right"/>
    </xf>
    <xf numFmtId="6" fontId="98" fillId="0" borderId="0" applyBorder="0" applyProtection="0">
      <alignment horizontal="right"/>
    </xf>
    <xf numFmtId="37" fontId="1" fillId="0" borderId="0">
      <alignment horizontal="left" indent="5"/>
    </xf>
    <xf numFmtId="38" fontId="73" fillId="0" borderId="10" applyFill="0" applyBorder="0" applyProtection="0">
      <alignment horizontal="right"/>
    </xf>
    <xf numFmtId="0" fontId="73" fillId="118" borderId="0" applyNumberFormat="0" applyFont="0" applyFill="0" applyBorder="0" applyProtection="0">
      <alignment horizontal="right"/>
    </xf>
    <xf numFmtId="0" fontId="311" fillId="0" borderId="0" applyFill="0" applyBorder="0" applyProtection="0"/>
    <xf numFmtId="0" fontId="311" fillId="0" borderId="10" applyFill="0" applyBorder="0" applyProtection="0"/>
    <xf numFmtId="6" fontId="161" fillId="0" borderId="141" applyFill="0" applyBorder="0" applyProtection="0">
      <alignment horizontal="right"/>
    </xf>
    <xf numFmtId="0" fontId="1" fillId="0" borderId="0" applyNumberFormat="0" applyFont="0" applyBorder="0" applyAlignment="0" applyProtection="0"/>
    <xf numFmtId="0" fontId="116" fillId="0" borderId="0" applyFill="0">
      <alignment horizontal="left" indent="1"/>
    </xf>
    <xf numFmtId="0" fontId="312" fillId="0" borderId="0" applyFill="0" applyBorder="0" applyProtection="0">
      <alignment horizontal="left" indent="1"/>
    </xf>
    <xf numFmtId="4" fontId="168" fillId="0" borderId="0" applyFill="0"/>
    <xf numFmtId="0" fontId="1" fillId="0" borderId="0" applyNumberFormat="0" applyFont="0" applyFill="0" applyBorder="0" applyAlignment="0"/>
    <xf numFmtId="0" fontId="116" fillId="0" borderId="0" applyFill="0">
      <alignment horizontal="left" indent="2"/>
    </xf>
    <xf numFmtId="0" fontId="117" fillId="0" borderId="0" applyFill="0">
      <alignment horizontal="left" indent="2"/>
    </xf>
    <xf numFmtId="4" fontId="168" fillId="0" borderId="0" applyFill="0"/>
    <xf numFmtId="0" fontId="1" fillId="0" borderId="0" applyNumberFormat="0" applyFont="0" applyBorder="0" applyAlignment="0"/>
    <xf numFmtId="0" fontId="313" fillId="0" borderId="0">
      <alignment horizontal="left" indent="3"/>
    </xf>
    <xf numFmtId="0" fontId="303" fillId="0" borderId="0" applyFill="0">
      <alignment horizontal="left" indent="3"/>
    </xf>
    <xf numFmtId="4" fontId="168" fillId="0" borderId="0" applyFill="0"/>
    <xf numFmtId="0" fontId="1" fillId="0" borderId="0" applyNumberFormat="0" applyFont="0" applyBorder="0" applyAlignment="0"/>
    <xf numFmtId="0" fontId="120" fillId="0" borderId="0">
      <alignment horizontal="left" indent="4"/>
    </xf>
    <xf numFmtId="0" fontId="314" fillId="0" borderId="0" applyFill="0" applyProtection="0">
      <alignment horizontal="left" indent="4"/>
    </xf>
    <xf numFmtId="4" fontId="125" fillId="0" borderId="0" applyFill="0"/>
    <xf numFmtId="0" fontId="1" fillId="0" borderId="0" applyNumberFormat="0" applyFont="0" applyBorder="0" applyAlignment="0"/>
    <xf numFmtId="0" fontId="122" fillId="0" borderId="0">
      <alignment horizontal="left" indent="5"/>
    </xf>
    <xf numFmtId="0" fontId="123" fillId="0" borderId="0" applyFill="0">
      <alignment horizontal="left" indent="5"/>
    </xf>
    <xf numFmtId="4" fontId="176" fillId="0" borderId="0" applyFill="0"/>
    <xf numFmtId="0" fontId="1" fillId="0" borderId="0" applyNumberFormat="0" applyFont="0" applyFill="0" applyBorder="0" applyAlignment="0"/>
    <xf numFmtId="0" fontId="124" fillId="0" borderId="0" applyFill="0">
      <alignment horizontal="left" indent="6"/>
    </xf>
    <xf numFmtId="0" fontId="315" fillId="0" borderId="0" applyFill="0" applyProtection="0">
      <alignment horizontal="left" indent="6"/>
    </xf>
    <xf numFmtId="0" fontId="298" fillId="39" borderId="0">
      <alignment horizontal="center"/>
    </xf>
    <xf numFmtId="49" fontId="316" fillId="59" borderId="0">
      <alignment horizontal="center"/>
    </xf>
    <xf numFmtId="0" fontId="57" fillId="0" borderId="1" applyNumberFormat="0" applyBorder="0"/>
    <xf numFmtId="0" fontId="274" fillId="45" borderId="0">
      <alignment horizontal="center"/>
    </xf>
    <xf numFmtId="0" fontId="274" fillId="45" borderId="0">
      <alignment horizontal="centerContinuous"/>
    </xf>
    <xf numFmtId="0" fontId="71" fillId="59" borderId="0">
      <alignment horizontal="left"/>
    </xf>
    <xf numFmtId="49" fontId="71" fillId="59" borderId="0">
      <alignment horizontal="center"/>
    </xf>
    <xf numFmtId="0" fontId="226" fillId="45" borderId="0">
      <alignment horizontal="left"/>
    </xf>
    <xf numFmtId="49" fontId="71" fillId="59" borderId="0">
      <alignment horizontal="left"/>
    </xf>
    <xf numFmtId="0" fontId="226" fillId="45" borderId="0">
      <alignment horizontal="centerContinuous"/>
    </xf>
    <xf numFmtId="0" fontId="226" fillId="45" borderId="0">
      <alignment horizontal="right"/>
    </xf>
    <xf numFmtId="49" fontId="298" fillId="59" borderId="0">
      <alignment horizontal="left"/>
    </xf>
    <xf numFmtId="0" fontId="274" fillId="45" borderId="0">
      <alignment horizontal="right"/>
    </xf>
    <xf numFmtId="0" fontId="71" fillId="93" borderId="0">
      <alignment horizontal="center"/>
    </xf>
    <xf numFmtId="0" fontId="161" fillId="93" borderId="0">
      <alignment horizontal="center"/>
    </xf>
    <xf numFmtId="0" fontId="317" fillId="0" borderId="0" applyNumberFormat="0" applyFill="0" applyBorder="0" applyAlignment="0" applyProtection="0"/>
    <xf numFmtId="368" fontId="56" fillId="0" borderId="0" applyFont="0" applyFill="0" applyBorder="0" applyAlignment="0" applyProtection="0"/>
    <xf numFmtId="3" fontId="1" fillId="2" borderId="139" applyFont="0">
      <alignment horizontal="right" vertical="center"/>
    </xf>
    <xf numFmtId="0" fontId="57" fillId="0" borderId="0"/>
    <xf numFmtId="0" fontId="1" fillId="56" borderId="0" applyNumberFormat="0" applyBorder="0" applyAlignment="0">
      <protection locked="0"/>
    </xf>
    <xf numFmtId="0" fontId="318" fillId="0" borderId="0"/>
    <xf numFmtId="0" fontId="318" fillId="0" borderId="0"/>
    <xf numFmtId="0" fontId="89" fillId="0" borderId="0"/>
    <xf numFmtId="0" fontId="76" fillId="0" borderId="0">
      <alignment vertical="top"/>
    </xf>
    <xf numFmtId="0" fontId="88" fillId="0" borderId="0"/>
    <xf numFmtId="0" fontId="88" fillId="0" borderId="0"/>
    <xf numFmtId="0" fontId="88" fillId="0" borderId="0"/>
    <xf numFmtId="0" fontId="88" fillId="0" borderId="0"/>
    <xf numFmtId="38" fontId="82" fillId="0" borderId="0"/>
    <xf numFmtId="0" fontId="222" fillId="0" borderId="0" applyNumberFormat="0" applyFill="0" applyBorder="0"/>
    <xf numFmtId="49" fontId="76" fillId="0" borderId="0" applyFill="0" applyBorder="0" applyAlignment="0"/>
    <xf numFmtId="0" fontId="1" fillId="0" borderId="0" applyFill="0" applyBorder="0" applyAlignment="0"/>
    <xf numFmtId="0" fontId="1" fillId="0" borderId="0" applyFill="0" applyBorder="0" applyAlignment="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10" fillId="0" borderId="142" applyNumberFormat="0" applyFill="0" applyAlignment="0" applyProtection="0"/>
    <xf numFmtId="0" fontId="30" fillId="0" borderId="28" applyNumberFormat="0" applyFill="0" applyAlignment="0" applyProtection="0"/>
    <xf numFmtId="0" fontId="10" fillId="0" borderId="142" applyNumberFormat="0" applyFill="0" applyAlignment="0" applyProtection="0"/>
    <xf numFmtId="0" fontId="30" fillId="0" borderId="28" applyNumberFormat="0" applyFill="0" applyAlignment="0" applyProtection="0"/>
    <xf numFmtId="0" fontId="10" fillId="0" borderId="142" applyNumberFormat="0" applyFill="0" applyAlignment="0" applyProtection="0"/>
    <xf numFmtId="0" fontId="30" fillId="0" borderId="28" applyNumberFormat="0" applyFill="0" applyAlignment="0" applyProtection="0"/>
    <xf numFmtId="0" fontId="10" fillId="0" borderId="142" applyNumberFormat="0" applyFill="0" applyAlignment="0" applyProtection="0"/>
    <xf numFmtId="0" fontId="30" fillId="0" borderId="28" applyNumberFormat="0" applyFill="0" applyAlignment="0" applyProtection="0"/>
    <xf numFmtId="0" fontId="10" fillId="0" borderId="142" applyNumberFormat="0" applyFill="0" applyAlignment="0" applyProtection="0"/>
    <xf numFmtId="0" fontId="30" fillId="0" borderId="28" applyNumberFormat="0" applyFill="0" applyAlignment="0" applyProtection="0"/>
    <xf numFmtId="0" fontId="10" fillId="0" borderId="142" applyNumberFormat="0" applyFill="0" applyAlignment="0" applyProtection="0"/>
    <xf numFmtId="0" fontId="30" fillId="0" borderId="28" applyNumberFormat="0" applyFill="0" applyAlignment="0" applyProtection="0"/>
    <xf numFmtId="0" fontId="320" fillId="0" borderId="28" applyNumberFormat="0" applyFill="0" applyAlignment="0" applyProtection="0"/>
    <xf numFmtId="0" fontId="30" fillId="0" borderId="28" applyNumberFormat="0" applyFill="0" applyAlignment="0" applyProtection="0"/>
    <xf numFmtId="0" fontId="320" fillId="0" borderId="28" applyNumberFormat="0" applyFill="0" applyAlignment="0" applyProtection="0"/>
    <xf numFmtId="0" fontId="30" fillId="0" borderId="28" applyNumberFormat="0" applyFill="0" applyAlignment="0" applyProtection="0"/>
    <xf numFmtId="0" fontId="320" fillId="0" borderId="28" applyNumberFormat="0" applyFill="0" applyAlignment="0" applyProtection="0"/>
    <xf numFmtId="0" fontId="30" fillId="0" borderId="28" applyNumberFormat="0" applyFill="0" applyAlignment="0" applyProtection="0"/>
    <xf numFmtId="0" fontId="320" fillId="0" borderId="28" applyNumberFormat="0" applyFill="0" applyAlignment="0" applyProtection="0"/>
    <xf numFmtId="0" fontId="30" fillId="0" borderId="28" applyNumberFormat="0" applyFill="0" applyAlignment="0" applyProtection="0"/>
    <xf numFmtId="0" fontId="10" fillId="0" borderId="142" applyNumberFormat="0" applyFill="0" applyAlignment="0" applyProtection="0"/>
    <xf numFmtId="0" fontId="185" fillId="0" borderId="95" applyNumberFormat="0" applyFont="0" applyFill="0" applyAlignment="0" applyProtection="0"/>
    <xf numFmtId="0" fontId="298" fillId="0" borderId="142" applyNumberFormat="0" applyFill="0" applyAlignment="0" applyProtection="0"/>
    <xf numFmtId="0" fontId="298" fillId="0" borderId="142" applyNumberFormat="0" applyFill="0" applyAlignment="0" applyProtection="0"/>
    <xf numFmtId="0" fontId="298" fillId="0" borderId="142" applyNumberFormat="0" applyFill="0" applyAlignment="0" applyProtection="0"/>
    <xf numFmtId="0" fontId="298" fillId="0" borderId="142" applyNumberFormat="0" applyFill="0" applyAlignment="0" applyProtection="0"/>
    <xf numFmtId="0" fontId="185" fillId="0" borderId="95" applyNumberFormat="0" applyFont="0" applyFill="0" applyAlignment="0" applyProtection="0"/>
    <xf numFmtId="0" fontId="185" fillId="0" borderId="95" applyNumberFormat="0" applyFont="0" applyFill="0" applyAlignment="0" applyProtection="0"/>
    <xf numFmtId="0" fontId="185" fillId="0" borderId="95" applyNumberFormat="0" applyFont="0" applyFill="0" applyAlignment="0" applyProtection="0"/>
    <xf numFmtId="0" fontId="10" fillId="0" borderId="142" applyNumberFormat="0" applyFill="0" applyAlignment="0" applyProtection="0"/>
    <xf numFmtId="0" fontId="320" fillId="0" borderId="28" applyNumberFormat="0" applyFill="0" applyAlignment="0" applyProtection="0"/>
    <xf numFmtId="0" fontId="30" fillId="0" borderId="28" applyNumberFormat="0" applyFill="0" applyAlignment="0" applyProtection="0"/>
    <xf numFmtId="0" fontId="320" fillId="0" borderId="28" applyNumberFormat="0" applyFill="0" applyAlignment="0" applyProtection="0"/>
    <xf numFmtId="0" fontId="3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10" fillId="0" borderId="142" applyNumberFormat="0" applyFill="0" applyAlignment="0" applyProtection="0"/>
    <xf numFmtId="0" fontId="298" fillId="0" borderId="142" applyNumberFormat="0" applyFill="0" applyAlignment="0" applyProtection="0"/>
    <xf numFmtId="0" fontId="10" fillId="0" borderId="142"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320" fillId="0" borderId="28" applyNumberFormat="0" applyFill="0" applyAlignment="0" applyProtection="0"/>
    <xf numFmtId="0" fontId="10" fillId="0" borderId="142" applyNumberFormat="0" applyFill="0" applyAlignment="0" applyProtection="0"/>
    <xf numFmtId="0" fontId="10" fillId="0" borderId="142" applyNumberFormat="0" applyFill="0" applyAlignment="0" applyProtection="0"/>
    <xf numFmtId="0" fontId="10" fillId="0" borderId="142" applyNumberFormat="0" applyFill="0" applyAlignment="0" applyProtection="0"/>
    <xf numFmtId="0" fontId="185" fillId="0" borderId="95" applyNumberFormat="0" applyFont="0" applyFill="0" applyAlignment="0" applyProtection="0"/>
    <xf numFmtId="0" fontId="185" fillId="0" borderId="95" applyNumberFormat="0" applyFont="0" applyFill="0" applyAlignment="0" applyProtection="0"/>
    <xf numFmtId="0" fontId="185" fillId="0" borderId="95" applyNumberFormat="0" applyFont="0" applyFill="0" applyAlignment="0" applyProtection="0"/>
    <xf numFmtId="0" fontId="10" fillId="0" borderId="142" applyNumberFormat="0" applyFill="0" applyAlignment="0" applyProtection="0"/>
    <xf numFmtId="0" fontId="10" fillId="0" borderId="142" applyNumberFormat="0" applyFill="0" applyAlignment="0" applyProtection="0"/>
    <xf numFmtId="0" fontId="185" fillId="0" borderId="95" applyNumberFormat="0" applyFont="0" applyFill="0" applyAlignment="0" applyProtection="0"/>
    <xf numFmtId="0" fontId="185" fillId="0" borderId="95" applyNumberFormat="0" applyFont="0" applyFill="0" applyAlignment="0" applyProtection="0"/>
    <xf numFmtId="0" fontId="185" fillId="0" borderId="95" applyNumberFormat="0" applyFont="0" applyFill="0" applyAlignment="0" applyProtection="0"/>
    <xf numFmtId="0" fontId="10" fillId="0" borderId="142" applyNumberFormat="0" applyFill="0" applyAlignment="0" applyProtection="0"/>
    <xf numFmtId="0" fontId="10" fillId="0" borderId="142" applyNumberFormat="0" applyFill="0" applyAlignment="0" applyProtection="0"/>
    <xf numFmtId="0" fontId="10" fillId="0" borderId="142" applyNumberFormat="0" applyFill="0" applyAlignment="0" applyProtection="0"/>
    <xf numFmtId="0" fontId="10" fillId="0" borderId="142" applyNumberFormat="0" applyFill="0" applyAlignment="0" applyProtection="0"/>
    <xf numFmtId="0" fontId="10" fillId="0" borderId="142" applyNumberFormat="0" applyFill="0" applyAlignment="0" applyProtection="0"/>
    <xf numFmtId="0" fontId="10" fillId="0" borderId="142" applyNumberFormat="0" applyFill="0" applyAlignment="0" applyProtection="0"/>
    <xf numFmtId="0" fontId="10" fillId="0" borderId="142" applyNumberFormat="0" applyFill="0" applyAlignment="0" applyProtection="0"/>
    <xf numFmtId="164" fontId="321" fillId="0" borderId="141" applyNumberFormat="0" applyFont="0" applyFill="0" applyAlignment="0"/>
    <xf numFmtId="0" fontId="322"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4" fillId="0" borderId="0" applyNumberFormat="0" applyFill="0" applyBorder="0" applyAlignment="0" applyProtection="0"/>
    <xf numFmtId="0" fontId="31" fillId="0" borderId="0" applyNumberFormat="0" applyFill="0" applyBorder="0" applyAlignment="0" applyProtection="0"/>
    <xf numFmtId="0" fontId="324" fillId="0" borderId="0" applyNumberFormat="0" applyFill="0" applyBorder="0" applyAlignment="0" applyProtection="0"/>
    <xf numFmtId="0" fontId="31" fillId="0" borderId="0" applyNumberFormat="0" applyFill="0" applyBorder="0" applyAlignment="0" applyProtection="0"/>
    <xf numFmtId="0" fontId="324" fillId="0" borderId="0" applyNumberFormat="0" applyFill="0" applyBorder="0" applyAlignment="0" applyProtection="0"/>
    <xf numFmtId="0" fontId="31" fillId="0" borderId="0" applyNumberFormat="0" applyFill="0" applyBorder="0" applyAlignment="0" applyProtection="0"/>
    <xf numFmtId="0" fontId="324"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4" fillId="0" borderId="0" applyNumberFormat="0" applyFill="0" applyBorder="0" applyAlignment="0" applyProtection="0"/>
    <xf numFmtId="0" fontId="31" fillId="0" borderId="0" applyNumberFormat="0" applyFill="0" applyBorder="0" applyAlignment="0" applyProtection="0"/>
    <xf numFmtId="0" fontId="324" fillId="0" borderId="0" applyNumberFormat="0" applyFill="0" applyBorder="0" applyAlignment="0" applyProtection="0"/>
    <xf numFmtId="0" fontId="31"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4"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40" fontId="117" fillId="41" borderId="4" applyFont="0" applyFill="0" applyBorder="0" applyAlignment="0" applyProtection="0">
      <alignment horizontal="center"/>
    </xf>
    <xf numFmtId="3" fontId="1" fillId="2" borderId="4" applyFont="0">
      <alignment horizontal="right" vertical="center"/>
    </xf>
    <xf numFmtId="41" fontId="103" fillId="0" borderId="147" applyFill="0"/>
    <xf numFmtId="284" fontId="167" fillId="0" borderId="147" applyNumberFormat="0" applyBorder="0"/>
    <xf numFmtId="49" fontId="173" fillId="0" borderId="147" applyFill="0" applyBorder="0">
      <protection locked="0"/>
    </xf>
    <xf numFmtId="0" fontId="240" fillId="0" borderId="147" applyNumberFormat="0" applyFont="0" applyFill="0" applyAlignment="0" applyProtection="0">
      <alignment horizontal="left" vertical="top"/>
    </xf>
    <xf numFmtId="164" fontId="107" fillId="0" borderId="147" applyNumberFormat="0" applyFont="0" applyFill="0" applyAlignment="0" applyProtection="0">
      <alignment horizontal="right" vertical="center"/>
    </xf>
    <xf numFmtId="6" fontId="161" fillId="0" borderId="147" applyFill="0" applyBorder="0" applyProtection="0">
      <alignment horizontal="right"/>
    </xf>
    <xf numFmtId="164" fontId="321" fillId="0" borderId="147" applyNumberFormat="0" applyFont="0" applyFill="0" applyAlignment="0"/>
    <xf numFmtId="0" fontId="1" fillId="38" borderId="139" applyNumberFormat="0" applyFont="0" applyAlignment="0" applyProtection="0"/>
    <xf numFmtId="3" fontId="1" fillId="117" borderId="190" applyFont="0" applyProtection="0">
      <alignment horizontal="right"/>
    </xf>
    <xf numFmtId="0" fontId="1" fillId="70" borderId="206" applyNumberFormat="0" applyFont="0" applyAlignment="0" applyProtection="0"/>
    <xf numFmtId="0" fontId="305" fillId="58" borderId="191" applyNumberFormat="0" applyAlignment="0" applyProtection="0"/>
    <xf numFmtId="0" fontId="298" fillId="0" borderId="211" applyNumberFormat="0" applyFill="0" applyAlignment="0" applyProtection="0"/>
    <xf numFmtId="0" fontId="298" fillId="0" borderId="192" applyNumberFormat="0" applyFill="0" applyAlignment="0" applyProtection="0"/>
    <xf numFmtId="0" fontId="10" fillId="0" borderId="211" applyNumberFormat="0" applyFill="0" applyAlignment="0" applyProtection="0"/>
    <xf numFmtId="242" fontId="73" fillId="0" borderId="177" applyFill="0" applyAlignment="0" applyProtection="0">
      <alignment horizontal="left"/>
    </xf>
    <xf numFmtId="0" fontId="10" fillId="0" borderId="211" applyNumberFormat="0" applyFill="0" applyAlignment="0" applyProtection="0"/>
    <xf numFmtId="0" fontId="178" fillId="0" borderId="177">
      <alignment horizontal="right"/>
    </xf>
    <xf numFmtId="0" fontId="296" fillId="93" borderId="189" applyNumberFormat="0" applyAlignment="0" applyProtection="0"/>
    <xf numFmtId="1" fontId="73" fillId="52" borderId="190">
      <alignment horizontal="center" wrapText="1"/>
    </xf>
    <xf numFmtId="0" fontId="55" fillId="70" borderId="187" applyNumberFormat="0" applyFont="0" applyAlignment="0" applyProtection="0"/>
    <xf numFmtId="0" fontId="10" fillId="0" borderId="192" applyNumberFormat="0" applyFill="0" applyAlignment="0" applyProtection="0"/>
    <xf numFmtId="167" fontId="13" fillId="0" borderId="193">
      <alignment horizontal="centerContinuous" vertical="center"/>
    </xf>
    <xf numFmtId="0" fontId="296" fillId="93" borderId="208" applyNumberFormat="0" applyAlignment="0" applyProtection="0"/>
    <xf numFmtId="0" fontId="73" fillId="0" borderId="139">
      <alignment horizontal="left" wrapText="1"/>
    </xf>
    <xf numFmtId="0" fontId="55" fillId="70" borderId="206" applyNumberFormat="0" applyFont="0" applyAlignment="0" applyProtection="0"/>
    <xf numFmtId="6" fontId="161" fillId="0" borderId="195" applyFill="0" applyBorder="0" applyProtection="0">
      <alignment horizontal="right"/>
    </xf>
    <xf numFmtId="284" fontId="167" fillId="0" borderId="176" applyNumberFormat="0" applyBorder="0"/>
    <xf numFmtId="39" fontId="1" fillId="41" borderId="139" applyNumberFormat="0">
      <alignment horizontal="center"/>
    </xf>
    <xf numFmtId="1" fontId="73" fillId="52" borderId="139">
      <alignment horizontal="center" wrapText="1"/>
    </xf>
    <xf numFmtId="239" fontId="1" fillId="0" borderId="190"/>
    <xf numFmtId="0" fontId="10" fillId="0" borderId="211" applyNumberFormat="0" applyFill="0" applyAlignment="0" applyProtection="0"/>
    <xf numFmtId="3" fontId="71" fillId="0" borderId="194" applyNumberFormat="0" applyFill="0" applyBorder="0" applyAlignment="0" applyProtection="0">
      <alignment horizontal="left"/>
    </xf>
    <xf numFmtId="0" fontId="311" fillId="0" borderId="196" applyFill="0" applyBorder="0" applyProtection="0"/>
    <xf numFmtId="0" fontId="55" fillId="70" borderId="206" applyNumberFormat="0" applyFont="0" applyAlignment="0" applyProtection="0"/>
    <xf numFmtId="0" fontId="10" fillId="0" borderId="211" applyNumberFormat="0" applyFill="0" applyAlignment="0" applyProtection="0"/>
    <xf numFmtId="0" fontId="269" fillId="58" borderId="208" applyNumberFormat="0" applyAlignment="0" applyProtection="0"/>
    <xf numFmtId="0" fontId="1" fillId="0" borderId="190" applyNumberFormat="0">
      <alignment horizontal="left" wrapText="1"/>
      <protection locked="0"/>
    </xf>
    <xf numFmtId="0" fontId="269" fillId="58" borderId="208" applyNumberFormat="0" applyAlignment="0" applyProtection="0"/>
    <xf numFmtId="3" fontId="183" fillId="0" borderId="177" applyNumberFormat="0" applyFill="0" applyBorder="0" applyAlignment="0" applyProtection="0"/>
    <xf numFmtId="287" fontId="176" fillId="60" borderId="139" applyNumberFormat="0" applyFont="0" applyBorder="0" applyAlignment="0" applyProtection="0">
      <alignment horizontal="center" vertical="center"/>
    </xf>
    <xf numFmtId="0" fontId="168" fillId="44" borderId="139">
      <protection hidden="1"/>
    </xf>
    <xf numFmtId="0" fontId="168" fillId="56" borderId="139">
      <protection locked="0"/>
    </xf>
    <xf numFmtId="217" fontId="1" fillId="2" borderId="139">
      <alignment horizontal="center"/>
    </xf>
    <xf numFmtId="0" fontId="1" fillId="38" borderId="207"/>
    <xf numFmtId="37" fontId="82" fillId="0" borderId="174" applyBorder="0" applyAlignment="0"/>
    <xf numFmtId="215" fontId="1" fillId="0" borderId="139">
      <alignment horizontal="center" vertical="center" wrapText="1"/>
    </xf>
    <xf numFmtId="37" fontId="1" fillId="49" borderId="190" applyFill="0" applyBorder="0"/>
    <xf numFmtId="49" fontId="173" fillId="0" borderId="176" applyFill="0" applyBorder="0">
      <protection locked="0"/>
    </xf>
    <xf numFmtId="0" fontId="1" fillId="38" borderId="190" applyNumberFormat="0" applyFont="0" applyAlignment="0" applyProtection="0"/>
    <xf numFmtId="0" fontId="1" fillId="41" borderId="139" applyNumberFormat="0" applyAlignment="0"/>
    <xf numFmtId="49" fontId="1" fillId="0" borderId="139" applyFont="0">
      <alignment horizontal="center" wrapText="1"/>
    </xf>
    <xf numFmtId="41" fontId="103" fillId="0" borderId="176" applyFill="0"/>
    <xf numFmtId="0" fontId="107" fillId="0" borderId="182" applyNumberFormat="0" applyFont="0" applyFill="0" applyAlignment="0" applyProtection="0"/>
    <xf numFmtId="197" fontId="1" fillId="38" borderId="190"/>
    <xf numFmtId="0" fontId="1" fillId="70" borderId="206" applyNumberFormat="0" applyFont="0" applyAlignment="0" applyProtection="0"/>
    <xf numFmtId="0" fontId="10" fillId="0" borderId="211" applyNumberFormat="0" applyFill="0" applyAlignment="0" applyProtection="0"/>
    <xf numFmtId="0" fontId="10" fillId="0" borderId="211" applyNumberFormat="0" applyFill="0" applyAlignment="0" applyProtection="0"/>
    <xf numFmtId="0" fontId="107" fillId="0" borderId="202" applyNumberFormat="0" applyFont="0" applyFill="0" applyAlignment="0" applyProtection="0"/>
    <xf numFmtId="10" fontId="82" fillId="38" borderId="190" applyNumberFormat="0" applyBorder="0" applyAlignment="0" applyProtection="0"/>
    <xf numFmtId="296" fontId="1" fillId="41" borderId="190" applyNumberFormat="0">
      <alignment horizontal="center"/>
    </xf>
    <xf numFmtId="0" fontId="117" fillId="0" borderId="196">
      <alignment horizontal="left" vertical="center"/>
    </xf>
    <xf numFmtId="38" fontId="73" fillId="0" borderId="196" applyFill="0" applyBorder="0" applyProtection="0">
      <alignment horizontal="right"/>
    </xf>
    <xf numFmtId="6" fontId="161" fillId="0" borderId="195" applyFill="0" applyBorder="0" applyProtection="0">
      <alignment horizontal="right"/>
    </xf>
    <xf numFmtId="0" fontId="305" fillId="58" borderId="191" applyNumberFormat="0" applyAlignment="0" applyProtection="0"/>
    <xf numFmtId="9" fontId="1" fillId="117" borderId="139" applyFont="0" applyProtection="0">
      <alignment horizontal="right"/>
    </xf>
    <xf numFmtId="0" fontId="269" fillId="58" borderId="208" applyNumberFormat="0" applyAlignment="0" applyProtection="0"/>
    <xf numFmtId="0" fontId="1" fillId="38" borderId="139" applyNumberFormat="0" applyFont="0" applyAlignment="0" applyProtection="0"/>
    <xf numFmtId="0" fontId="1" fillId="38" borderId="139" applyNumberFormat="0" applyFont="0" applyAlignment="0" applyProtection="0"/>
    <xf numFmtId="0" fontId="1" fillId="38" borderId="139" applyNumberFormat="0" applyFont="0" applyAlignment="0" applyProtection="0"/>
    <xf numFmtId="0" fontId="1" fillId="70" borderId="206" applyNumberFormat="0" applyFont="0" applyAlignment="0" applyProtection="0"/>
    <xf numFmtId="0" fontId="10" fillId="0" borderId="211" applyNumberFormat="0" applyFill="0" applyAlignment="0" applyProtection="0"/>
    <xf numFmtId="0" fontId="244" fillId="0" borderId="196" applyNumberFormat="0" applyProtection="0">
      <alignment horizontal="right" vertical="top"/>
    </xf>
    <xf numFmtId="10" fontId="1" fillId="117" borderId="190" applyFont="0" applyProtection="0">
      <alignment horizontal="right"/>
    </xf>
    <xf numFmtId="0" fontId="110" fillId="0" borderId="185" applyFill="0" applyProtection="0">
      <alignment horizontal="right"/>
    </xf>
    <xf numFmtId="0" fontId="109" fillId="0" borderId="184"/>
    <xf numFmtId="0" fontId="68" fillId="0" borderId="181"/>
    <xf numFmtId="3" fontId="71" fillId="0" borderId="175" applyNumberFormat="0" applyFill="0" applyBorder="0" applyAlignment="0" applyProtection="0">
      <alignment horizontal="left"/>
    </xf>
    <xf numFmtId="0" fontId="1" fillId="41" borderId="139">
      <alignment horizontal="center" wrapText="1"/>
    </xf>
    <xf numFmtId="0" fontId="1" fillId="70" borderId="206" applyNumberFormat="0" applyFont="0" applyAlignment="0" applyProtection="0"/>
    <xf numFmtId="0" fontId="1" fillId="41" borderId="190" applyNumberFormat="0" applyFont="0" applyBorder="0" applyAlignment="0" applyProtection="0">
      <alignment horizontal="center"/>
    </xf>
    <xf numFmtId="296" fontId="1" fillId="41" borderId="139" applyNumberFormat="0">
      <alignment horizontal="center"/>
    </xf>
    <xf numFmtId="0" fontId="1" fillId="70" borderId="206" applyNumberFormat="0" applyFont="0" applyAlignment="0" applyProtection="0"/>
    <xf numFmtId="0" fontId="10" fillId="0" borderId="211" applyNumberFormat="0" applyFill="0" applyAlignment="0" applyProtection="0"/>
    <xf numFmtId="49" fontId="1" fillId="0" borderId="190" applyFont="0">
      <alignment horizontal="center" wrapText="1"/>
    </xf>
    <xf numFmtId="0" fontId="10" fillId="0" borderId="211" applyNumberFormat="0" applyFill="0" applyAlignment="0" applyProtection="0"/>
    <xf numFmtId="0" fontId="277" fillId="0" borderId="178" applyFont="0" applyBorder="0" applyProtection="0">
      <alignment vertical="top" wrapText="1"/>
    </xf>
    <xf numFmtId="0" fontId="1" fillId="117" borderId="193" applyNumberFormat="0" applyFont="0" applyBorder="0" applyProtection="0">
      <alignment horizontal="left" vertical="center"/>
    </xf>
    <xf numFmtId="0" fontId="55" fillId="70" borderId="206" applyNumberFormat="0" applyFont="0" applyAlignment="0" applyProtection="0"/>
    <xf numFmtId="0" fontId="1" fillId="70" borderId="206" applyNumberFormat="0" applyFont="0" applyAlignment="0" applyProtection="0"/>
    <xf numFmtId="183" fontId="95" fillId="38" borderId="139" applyFill="0" applyBorder="0" applyAlignment="0" applyProtection="0"/>
    <xf numFmtId="329" fontId="1" fillId="56" borderId="177">
      <alignment horizontal="center"/>
    </xf>
    <xf numFmtId="9" fontId="279" fillId="0" borderId="190" applyNumberFormat="0" applyBorder="0" applyAlignment="0">
      <protection locked="0"/>
    </xf>
    <xf numFmtId="0" fontId="1" fillId="70" borderId="206" applyNumberFormat="0" applyFont="0" applyAlignment="0" applyProtection="0"/>
    <xf numFmtId="0" fontId="1" fillId="70" borderId="206" applyNumberFormat="0" applyFont="0" applyAlignment="0" applyProtection="0"/>
    <xf numFmtId="0" fontId="10" fillId="0" borderId="211" applyNumberFormat="0" applyFill="0" applyAlignment="0" applyProtection="0"/>
    <xf numFmtId="0" fontId="296" fillId="93" borderId="189" applyNumberFormat="0" applyAlignment="0" applyProtection="0"/>
    <xf numFmtId="0" fontId="296" fillId="93" borderId="189" applyNumberFormat="0" applyAlignment="0" applyProtection="0"/>
    <xf numFmtId="0" fontId="296" fillId="93" borderId="189" applyNumberFormat="0" applyAlignment="0" applyProtection="0"/>
    <xf numFmtId="8" fontId="156" fillId="0" borderId="205">
      <protection locked="0"/>
    </xf>
    <xf numFmtId="0" fontId="1" fillId="70" borderId="206" applyNumberFormat="0" applyFont="0" applyAlignment="0" applyProtection="0"/>
    <xf numFmtId="215" fontId="1" fillId="0" borderId="190">
      <alignment horizontal="center" vertical="center" wrapText="1"/>
    </xf>
    <xf numFmtId="0" fontId="55" fillId="70" borderId="206" applyNumberFormat="0" applyFont="0" applyAlignment="0" applyProtection="0"/>
    <xf numFmtId="0" fontId="10" fillId="0" borderId="211" applyNumberFormat="0" applyFill="0" applyAlignment="0" applyProtection="0"/>
    <xf numFmtId="0" fontId="1" fillId="38" borderId="190" applyNumberFormat="0" applyFont="0" applyAlignment="0" applyProtection="0"/>
    <xf numFmtId="164" fontId="107" fillId="0" borderId="176" applyNumberFormat="0" applyFont="0" applyFill="0" applyAlignment="0" applyProtection="0">
      <alignment horizontal="right" vertical="center"/>
    </xf>
    <xf numFmtId="164" fontId="107" fillId="0" borderId="195" applyNumberFormat="0" applyFont="0" applyFill="0" applyAlignment="0" applyProtection="0">
      <alignment horizontal="right" vertical="center"/>
    </xf>
    <xf numFmtId="0" fontId="244" fillId="0" borderId="177" applyNumberFormat="0" applyProtection="0">
      <alignment horizontal="right" vertical="top"/>
    </xf>
    <xf numFmtId="244" fontId="1" fillId="0" borderId="177"/>
    <xf numFmtId="244" fontId="1" fillId="0" borderId="177"/>
    <xf numFmtId="243" fontId="73" fillId="0" borderId="177"/>
    <xf numFmtId="0" fontId="1" fillId="38" borderId="190" applyNumberFormat="0" applyFont="0" applyAlignment="0" applyProtection="0"/>
    <xf numFmtId="0" fontId="56" fillId="0" borderId="139"/>
    <xf numFmtId="0" fontId="269" fillId="58" borderId="208" applyNumberFormat="0" applyAlignment="0" applyProtection="0"/>
    <xf numFmtId="0" fontId="107" fillId="0" borderId="201" applyNumberFormat="0" applyFont="0" applyFill="0" applyAlignment="0" applyProtection="0"/>
    <xf numFmtId="40" fontId="1" fillId="38" borderId="193" applyFont="0" applyFill="0" applyBorder="0" applyAlignment="0" applyProtection="0"/>
    <xf numFmtId="0" fontId="269" fillId="58" borderId="208" applyNumberFormat="0" applyAlignment="0" applyProtection="0"/>
    <xf numFmtId="0" fontId="1" fillId="69" borderId="190" applyNumberFormat="0" applyFont="0" applyBorder="0" applyAlignment="0" applyProtection="0"/>
    <xf numFmtId="0" fontId="10" fillId="0" borderId="211" applyNumberFormat="0" applyFill="0" applyAlignment="0" applyProtection="0"/>
    <xf numFmtId="0" fontId="1" fillId="70" borderId="206" applyNumberFormat="0" applyFont="0" applyAlignment="0" applyProtection="0"/>
    <xf numFmtId="0" fontId="10" fillId="0" borderId="211" applyNumberFormat="0" applyFill="0" applyAlignment="0" applyProtection="0"/>
    <xf numFmtId="0" fontId="235" fillId="1" borderId="193" applyNumberFormat="0" applyAlignment="0" applyProtection="0"/>
    <xf numFmtId="0" fontId="109" fillId="0" borderId="203"/>
    <xf numFmtId="0" fontId="1" fillId="50" borderId="190" applyNumberFormat="0" applyFont="0" applyFill="0" applyAlignment="0" applyProtection="0"/>
    <xf numFmtId="0" fontId="1" fillId="50" borderId="190" applyNumberFormat="0" applyFont="0" applyFill="0" applyAlignment="0" applyProtection="0"/>
    <xf numFmtId="0" fontId="298" fillId="0" borderId="211" applyNumberFormat="0" applyFill="0" applyAlignment="0" applyProtection="0"/>
    <xf numFmtId="0" fontId="56" fillId="0" borderId="139"/>
    <xf numFmtId="239" fontId="1" fillId="0" borderId="139"/>
    <xf numFmtId="0" fontId="107" fillId="0" borderId="183" applyNumberFormat="0" applyFont="0" applyFill="0" applyAlignment="0" applyProtection="0"/>
    <xf numFmtId="0" fontId="269" fillId="58" borderId="189" applyNumberFormat="0" applyAlignment="0" applyProtection="0"/>
    <xf numFmtId="0" fontId="269" fillId="58" borderId="189" applyNumberFormat="0" applyAlignment="0" applyProtection="0"/>
    <xf numFmtId="0" fontId="269" fillId="58" borderId="189" applyNumberFormat="0" applyAlignment="0" applyProtection="0"/>
    <xf numFmtId="0" fontId="269" fillId="58" borderId="189" applyNumberFormat="0" applyAlignment="0" applyProtection="0"/>
    <xf numFmtId="0" fontId="269" fillId="58" borderId="189" applyNumberFormat="0" applyAlignment="0" applyProtection="0"/>
    <xf numFmtId="0" fontId="269" fillId="58" borderId="208" applyNumberFormat="0" applyAlignment="0" applyProtection="0"/>
    <xf numFmtId="0" fontId="269" fillId="58" borderId="208" applyNumberFormat="0" applyAlignment="0" applyProtection="0"/>
    <xf numFmtId="0" fontId="296" fillId="93" borderId="208" applyNumberFormat="0" applyAlignment="0" applyProtection="0"/>
    <xf numFmtId="0" fontId="1" fillId="50" borderId="190" applyNumberFormat="0" applyFont="0" applyFill="0" applyAlignment="0" applyProtection="0"/>
    <xf numFmtId="39" fontId="1" fillId="41" borderId="190" applyNumberFormat="0">
      <alignment horizontal="center"/>
    </xf>
    <xf numFmtId="0" fontId="1" fillId="70" borderId="206" applyNumberFormat="0" applyFont="0" applyAlignment="0" applyProtection="0"/>
    <xf numFmtId="0" fontId="305" fillId="58" borderId="210" applyNumberFormat="0" applyAlignment="0" applyProtection="0"/>
    <xf numFmtId="0" fontId="269" fillId="58" borderId="208" applyNumberFormat="0" applyAlignment="0" applyProtection="0"/>
    <xf numFmtId="0" fontId="305" fillId="58" borderId="210" applyNumberFormat="0" applyAlignment="0" applyProtection="0"/>
    <xf numFmtId="0" fontId="244" fillId="0" borderId="177" applyNumberFormat="0" applyProtection="0">
      <alignment horizontal="left" vertical="top"/>
    </xf>
    <xf numFmtId="197" fontId="1" fillId="38" borderId="139"/>
    <xf numFmtId="197" fontId="1" fillId="38" borderId="139"/>
    <xf numFmtId="358" fontId="235" fillId="38" borderId="139"/>
    <xf numFmtId="264" fontId="1" fillId="0" borderId="139">
      <alignment horizontal="left"/>
    </xf>
    <xf numFmtId="0" fontId="1" fillId="70" borderId="206" applyNumberFormat="0" applyFont="0" applyAlignment="0" applyProtection="0"/>
    <xf numFmtId="0" fontId="269" fillId="58" borderId="208" applyNumberFormat="0" applyAlignment="0" applyProtection="0"/>
    <xf numFmtId="0" fontId="1" fillId="38" borderId="190" applyNumberFormat="0" applyFont="0" applyAlignment="0" applyProtection="0"/>
    <xf numFmtId="0" fontId="305" fillId="58" borderId="210" applyNumberFormat="0" applyAlignment="0" applyProtection="0"/>
    <xf numFmtId="0" fontId="56" fillId="0" borderId="190"/>
    <xf numFmtId="0" fontId="168" fillId="44" borderId="190">
      <protection hidden="1"/>
    </xf>
    <xf numFmtId="0" fontId="294" fillId="0" borderId="178" applyBorder="0"/>
    <xf numFmtId="0" fontId="1" fillId="117" borderId="174" applyNumberFormat="0" applyFont="0" applyBorder="0" applyProtection="0">
      <alignment horizontal="left" vertical="center"/>
    </xf>
    <xf numFmtId="10" fontId="1" fillId="117" borderId="139" applyFont="0" applyProtection="0">
      <alignment horizontal="right"/>
    </xf>
    <xf numFmtId="0" fontId="1" fillId="70" borderId="206" applyNumberFormat="0" applyFont="0" applyAlignment="0" applyProtection="0"/>
    <xf numFmtId="0" fontId="269" fillId="58" borderId="208" applyNumberFormat="0" applyAlignment="0" applyProtection="0"/>
    <xf numFmtId="0" fontId="1" fillId="0" borderId="180" applyNumberFormat="0">
      <alignment horizontal="center" vertical="top" wrapText="1"/>
      <protection locked="0"/>
    </xf>
    <xf numFmtId="37" fontId="82" fillId="0" borderId="139"/>
    <xf numFmtId="41" fontId="103" fillId="0" borderId="195" applyFill="0"/>
    <xf numFmtId="0" fontId="305" fillId="58" borderId="210" applyNumberFormat="0" applyAlignment="0" applyProtection="0"/>
    <xf numFmtId="0" fontId="305" fillId="58" borderId="210" applyNumberFormat="0" applyAlignment="0" applyProtection="0"/>
    <xf numFmtId="3" fontId="83" fillId="2" borderId="190" applyFont="0" applyFill="0" applyProtection="0">
      <alignment horizontal="right"/>
    </xf>
    <xf numFmtId="0" fontId="1" fillId="41" borderId="139" applyNumberFormat="0" applyFont="0" applyBorder="0" applyAlignment="0" applyProtection="0">
      <alignment horizontal="center"/>
    </xf>
    <xf numFmtId="0" fontId="1" fillId="41" borderId="139" applyNumberFormat="0" applyFont="0" applyBorder="0" applyAlignment="0" applyProtection="0">
      <alignment horizontal="center"/>
    </xf>
    <xf numFmtId="0" fontId="1" fillId="41" borderId="139" applyNumberFormat="0" applyFont="0" applyBorder="0" applyProtection="0">
      <alignment horizontal="center" vertical="center"/>
    </xf>
    <xf numFmtId="0" fontId="1" fillId="41" borderId="190">
      <alignment horizontal="center" wrapText="1"/>
    </xf>
    <xf numFmtId="0" fontId="269" fillId="58" borderId="189" applyNumberFormat="0" applyAlignment="0" applyProtection="0"/>
    <xf numFmtId="0" fontId="1" fillId="70" borderId="187" applyNumberFormat="0" applyFont="0" applyAlignment="0" applyProtection="0"/>
    <xf numFmtId="164" fontId="321" fillId="0" borderId="176" applyNumberFormat="0" applyFont="0" applyFill="0" applyAlignment="0"/>
    <xf numFmtId="0" fontId="10" fillId="0" borderId="192" applyNumberFormat="0" applyFill="0" applyAlignment="0" applyProtection="0"/>
    <xf numFmtId="0" fontId="10" fillId="0" borderId="192" applyNumberFormat="0" applyFill="0" applyAlignment="0" applyProtection="0"/>
    <xf numFmtId="0" fontId="10" fillId="0" borderId="192" applyNumberFormat="0" applyFill="0" applyAlignment="0" applyProtection="0"/>
    <xf numFmtId="0" fontId="10" fillId="0" borderId="192" applyNumberFormat="0" applyFill="0" applyAlignment="0" applyProtection="0"/>
    <xf numFmtId="0" fontId="10" fillId="0" borderId="192" applyNumberFormat="0" applyFill="0" applyAlignment="0" applyProtection="0"/>
    <xf numFmtId="0" fontId="298" fillId="0" borderId="192" applyNumberFormat="0" applyFill="0" applyAlignment="0" applyProtection="0"/>
    <xf numFmtId="0" fontId="298" fillId="0" borderId="192" applyNumberFormat="0" applyFill="0" applyAlignment="0" applyProtection="0"/>
    <xf numFmtId="0" fontId="10" fillId="0" borderId="192" applyNumberFormat="0" applyFill="0" applyAlignment="0" applyProtection="0"/>
    <xf numFmtId="3" fontId="183" fillId="0" borderId="196" applyNumberFormat="0" applyFill="0" applyBorder="0" applyAlignment="0" applyProtection="0"/>
    <xf numFmtId="0" fontId="10" fillId="0" borderId="192" applyNumberFormat="0" applyFill="0" applyAlignment="0" applyProtection="0"/>
    <xf numFmtId="0" fontId="10" fillId="0" borderId="192" applyNumberFormat="0" applyFill="0" applyAlignment="0" applyProtection="0"/>
    <xf numFmtId="0" fontId="294" fillId="0" borderId="197" applyBorder="0"/>
    <xf numFmtId="0" fontId="305" fillId="58" borderId="191" applyNumberFormat="0" applyAlignment="0" applyProtection="0"/>
    <xf numFmtId="0" fontId="305" fillId="58" borderId="191" applyNumberFormat="0" applyAlignment="0" applyProtection="0"/>
    <xf numFmtId="0" fontId="305" fillId="58" borderId="191" applyNumberFormat="0" applyAlignment="0" applyProtection="0"/>
    <xf numFmtId="0" fontId="10" fillId="0" borderId="211" applyNumberFormat="0" applyFill="0" applyAlignment="0" applyProtection="0"/>
    <xf numFmtId="0" fontId="10" fillId="0" borderId="211" applyNumberFormat="0" applyFill="0" applyAlignment="0" applyProtection="0"/>
    <xf numFmtId="0" fontId="10" fillId="0" borderId="211" applyNumberFormat="0" applyFill="0" applyAlignment="0" applyProtection="0"/>
    <xf numFmtId="0" fontId="305" fillId="58" borderId="191" applyNumberFormat="0" applyAlignment="0" applyProtection="0"/>
    <xf numFmtId="3" fontId="1" fillId="56" borderId="190" applyFont="0">
      <alignment horizontal="right" vertical="center"/>
      <protection locked="0"/>
    </xf>
    <xf numFmtId="0" fontId="1" fillId="70" borderId="187" applyNumberFormat="0" applyFont="0" applyAlignment="0" applyProtection="0"/>
    <xf numFmtId="0" fontId="55" fillId="70" borderId="187" applyNumberFormat="0" applyFont="0" applyAlignment="0" applyProtection="0"/>
    <xf numFmtId="0" fontId="55" fillId="70" borderId="187" applyNumberFormat="0" applyFont="0" applyAlignment="0" applyProtection="0"/>
    <xf numFmtId="0" fontId="55" fillId="70" borderId="187" applyNumberFormat="0" applyFont="0" applyAlignment="0" applyProtection="0"/>
    <xf numFmtId="0" fontId="1" fillId="70" borderId="187" applyNumberFormat="0" applyFont="0" applyAlignment="0" applyProtection="0"/>
    <xf numFmtId="0" fontId="1" fillId="70" borderId="187" applyNumberFormat="0" applyFont="0" applyAlignment="0" applyProtection="0"/>
    <xf numFmtId="0" fontId="55" fillId="70" borderId="187" applyNumberFormat="0" applyFont="0" applyAlignment="0" applyProtection="0"/>
    <xf numFmtId="0" fontId="55" fillId="70" borderId="187" applyNumberFormat="0" applyFont="0" applyAlignment="0" applyProtection="0"/>
    <xf numFmtId="0" fontId="55" fillId="70" borderId="187" applyNumberFormat="0" applyFont="0" applyAlignment="0" applyProtection="0"/>
    <xf numFmtId="0" fontId="1" fillId="70" borderId="187" applyNumberFormat="0" applyFont="0" applyAlignment="0" applyProtection="0"/>
    <xf numFmtId="0" fontId="1" fillId="70" borderId="187" applyNumberFormat="0" applyFont="0" applyAlignment="0" applyProtection="0"/>
    <xf numFmtId="0" fontId="1" fillId="70" borderId="187" applyNumberFormat="0" applyFont="0" applyAlignment="0" applyProtection="0"/>
    <xf numFmtId="0" fontId="1" fillId="70" borderId="187" applyNumberFormat="0" applyFont="0" applyAlignment="0" applyProtection="0"/>
    <xf numFmtId="40" fontId="117" fillId="41" borderId="190" applyFont="0" applyFill="0" applyBorder="0" applyAlignment="0" applyProtection="0">
      <alignment horizontal="center"/>
    </xf>
    <xf numFmtId="244" fontId="1" fillId="0" borderId="196"/>
    <xf numFmtId="0" fontId="237" fillId="1" borderId="196" applyNumberFormat="0" applyFont="0" applyAlignment="0">
      <alignment horizontal="center"/>
    </xf>
    <xf numFmtId="0" fontId="296" fillId="93" borderId="208" applyNumberFormat="0" applyAlignment="0" applyProtection="0"/>
    <xf numFmtId="0" fontId="296" fillId="93" borderId="208" applyNumberFormat="0" applyAlignment="0" applyProtection="0"/>
    <xf numFmtId="0" fontId="1" fillId="38" borderId="190" applyNumberFormat="0" applyFont="0" applyAlignment="0" applyProtection="0"/>
    <xf numFmtId="0" fontId="55" fillId="70" borderId="206" applyNumberFormat="0" applyFont="0" applyAlignment="0" applyProtection="0"/>
    <xf numFmtId="0" fontId="1" fillId="0" borderId="190" applyNumberFormat="0">
      <alignment horizontal="center"/>
      <protection locked="0"/>
    </xf>
    <xf numFmtId="3" fontId="1" fillId="2" borderId="190" applyFont="0">
      <alignment horizontal="right" vertical="center"/>
    </xf>
    <xf numFmtId="0" fontId="1" fillId="38" borderId="190" applyNumberFormat="0" applyFont="0" applyAlignment="0" applyProtection="0"/>
    <xf numFmtId="0" fontId="305" fillId="58" borderId="191" applyNumberFormat="0" applyAlignment="0" applyProtection="0"/>
    <xf numFmtId="0" fontId="73" fillId="0" borderId="190">
      <alignment horizontal="left" wrapText="1"/>
    </xf>
    <xf numFmtId="0" fontId="305" fillId="58" borderId="191" applyNumberFormat="0" applyAlignment="0" applyProtection="0"/>
    <xf numFmtId="0" fontId="305" fillId="58" borderId="191" applyNumberFormat="0" applyAlignment="0" applyProtection="0"/>
    <xf numFmtId="0" fontId="1" fillId="70" borderId="187" applyNumberFormat="0" applyFont="0" applyAlignment="0" applyProtection="0"/>
    <xf numFmtId="0" fontId="1" fillId="70" borderId="187" applyNumberFormat="0" applyFont="0" applyAlignment="0" applyProtection="0"/>
    <xf numFmtId="0" fontId="95" fillId="38" borderId="179" applyNumberFormat="0" applyAlignment="0" applyProtection="0"/>
    <xf numFmtId="183" fontId="95" fillId="38" borderId="190" applyFill="0" applyBorder="0" applyAlignment="0" applyProtection="0"/>
    <xf numFmtId="3" fontId="1" fillId="117" borderId="190" applyFont="0" applyProtection="0">
      <alignment horizontal="right" vertical="center"/>
    </xf>
    <xf numFmtId="0" fontId="1" fillId="41" borderId="190" applyNumberFormat="0" applyFont="0" applyBorder="0" applyAlignment="0" applyProtection="0">
      <alignment horizontal="center"/>
    </xf>
    <xf numFmtId="0" fontId="237" fillId="1" borderId="177" applyNumberFormat="0" applyFont="0" applyAlignment="0">
      <alignment horizontal="center"/>
    </xf>
    <xf numFmtId="0" fontId="1" fillId="38" borderId="188"/>
    <xf numFmtId="0" fontId="1" fillId="38" borderId="188"/>
    <xf numFmtId="49" fontId="73" fillId="56" borderId="177" applyNumberFormat="0">
      <alignment vertical="center"/>
    </xf>
    <xf numFmtId="0" fontId="240" fillId="0" borderId="195" applyNumberFormat="0" applyFont="0" applyFill="0" applyAlignment="0" applyProtection="0">
      <alignment horizontal="left" vertical="top"/>
    </xf>
    <xf numFmtId="0" fontId="10" fillId="0" borderId="211" applyNumberFormat="0" applyFill="0" applyAlignment="0" applyProtection="0"/>
    <xf numFmtId="0" fontId="1" fillId="70" borderId="187" applyNumberFormat="0" applyFont="0" applyAlignment="0" applyProtection="0"/>
    <xf numFmtId="0" fontId="10" fillId="0" borderId="192" applyNumberFormat="0" applyFill="0" applyAlignment="0" applyProtection="0"/>
    <xf numFmtId="37" fontId="82" fillId="0" borderId="174" applyBorder="0" applyAlignment="0"/>
    <xf numFmtId="0" fontId="305" fillId="58" borderId="210" applyNumberFormat="0" applyAlignment="0" applyProtection="0"/>
    <xf numFmtId="0" fontId="55" fillId="70" borderId="206" applyNumberFormat="0" applyFont="0" applyAlignment="0" applyProtection="0"/>
    <xf numFmtId="0" fontId="1" fillId="38" borderId="188"/>
    <xf numFmtId="0" fontId="1" fillId="41" borderId="190" applyNumberFormat="0" applyAlignment="0"/>
    <xf numFmtId="0" fontId="1" fillId="70" borderId="206" applyNumberFormat="0" applyFont="0" applyAlignment="0" applyProtection="0"/>
    <xf numFmtId="0" fontId="1" fillId="0" borderId="199" applyNumberFormat="0">
      <alignment horizontal="center" vertical="top" wrapText="1"/>
      <protection locked="0"/>
    </xf>
    <xf numFmtId="3" fontId="1" fillId="117" borderId="139" applyFont="0" applyProtection="0">
      <alignment horizontal="right"/>
    </xf>
    <xf numFmtId="3" fontId="1" fillId="117" borderId="139" applyFont="0" applyProtection="0">
      <alignment horizontal="right"/>
    </xf>
    <xf numFmtId="3" fontId="1" fillId="117" borderId="139" applyFont="0" applyProtection="0">
      <alignment horizontal="right" vertical="center"/>
    </xf>
    <xf numFmtId="0" fontId="73" fillId="2" borderId="174" applyFont="0" applyBorder="0">
      <alignment horizontal="center" wrapText="1"/>
    </xf>
    <xf numFmtId="0" fontId="1" fillId="70" borderId="206" applyNumberFormat="0" applyFont="0" applyAlignment="0" applyProtection="0"/>
    <xf numFmtId="0" fontId="1" fillId="70" borderId="206" applyNumberFormat="0" applyFont="0" applyAlignment="0" applyProtection="0"/>
    <xf numFmtId="0" fontId="10" fillId="0" borderId="192" applyNumberFormat="0" applyFill="0" applyAlignment="0" applyProtection="0"/>
    <xf numFmtId="0" fontId="10" fillId="0" borderId="192" applyNumberFormat="0" applyFill="0" applyAlignment="0" applyProtection="0"/>
    <xf numFmtId="244" fontId="1" fillId="0" borderId="196"/>
    <xf numFmtId="167" fontId="13" fillId="0" borderId="174">
      <alignment horizontal="centerContinuous" vertical="center"/>
    </xf>
    <xf numFmtId="41" fontId="103" fillId="0" borderId="195" applyFill="0"/>
    <xf numFmtId="0" fontId="296" fillId="93" borderId="189" applyNumberFormat="0" applyAlignment="0" applyProtection="0"/>
    <xf numFmtId="10" fontId="82" fillId="38" borderId="139" applyNumberFormat="0" applyBorder="0" applyAlignment="0" applyProtection="0"/>
    <xf numFmtId="0" fontId="305" fillId="58" borderId="210" applyNumberFormat="0" applyAlignment="0" applyProtection="0"/>
    <xf numFmtId="287" fontId="176" fillId="60" borderId="190" applyNumberFormat="0" applyFont="0" applyBorder="0" applyAlignment="0" applyProtection="0">
      <alignment horizontal="center" vertical="center"/>
    </xf>
    <xf numFmtId="3" fontId="83" fillId="2" borderId="190" applyFont="0" applyFill="0" applyProtection="0">
      <alignment horizontal="right"/>
    </xf>
    <xf numFmtId="3" fontId="1" fillId="56" borderId="209" applyFont="0">
      <alignment horizontal="right" vertical="center"/>
      <protection locked="0"/>
    </xf>
    <xf numFmtId="0" fontId="1" fillId="70" borderId="206" applyNumberFormat="0" applyFont="0" applyAlignment="0" applyProtection="0"/>
    <xf numFmtId="0" fontId="178" fillId="0" borderId="196">
      <alignment horizontal="right"/>
    </xf>
    <xf numFmtId="0" fontId="1" fillId="70" borderId="206" applyNumberFormat="0" applyFont="0" applyAlignment="0" applyProtection="0"/>
    <xf numFmtId="358" fontId="235" fillId="38" borderId="190"/>
    <xf numFmtId="197" fontId="1" fillId="38" borderId="190"/>
    <xf numFmtId="0" fontId="1" fillId="70" borderId="206" applyNumberFormat="0" applyFont="0" applyAlignment="0" applyProtection="0"/>
    <xf numFmtId="0" fontId="269" fillId="58" borderId="208" applyNumberFormat="0" applyAlignment="0" applyProtection="0"/>
    <xf numFmtId="164" fontId="107" fillId="0" borderId="195" applyNumberFormat="0" applyFont="0" applyFill="0" applyAlignment="0" applyProtection="0">
      <alignment horizontal="right" vertical="center"/>
    </xf>
    <xf numFmtId="0" fontId="10" fillId="0" borderId="211" applyNumberFormat="0" applyFill="0" applyAlignment="0" applyProtection="0"/>
    <xf numFmtId="0" fontId="55" fillId="70" borderId="206" applyNumberFormat="0" applyFont="0" applyAlignment="0" applyProtection="0"/>
    <xf numFmtId="0" fontId="269" fillId="58" borderId="208" applyNumberFormat="0" applyAlignment="0" applyProtection="0"/>
    <xf numFmtId="0" fontId="296" fillId="93" borderId="208" applyNumberFormat="0" applyAlignment="0" applyProtection="0"/>
    <xf numFmtId="242" fontId="73" fillId="0" borderId="196" applyFill="0" applyAlignment="0" applyProtection="0">
      <alignment horizontal="left"/>
    </xf>
    <xf numFmtId="0" fontId="10" fillId="0" borderId="211" applyNumberFormat="0" applyFill="0" applyAlignment="0" applyProtection="0"/>
    <xf numFmtId="0" fontId="253" fillId="38" borderId="178" applyNumberFormat="0" applyFill="0" applyBorder="0">
      <alignment horizontal="center"/>
    </xf>
    <xf numFmtId="0" fontId="55" fillId="70" borderId="206" applyNumberFormat="0" applyFont="0" applyAlignment="0" applyProtection="0"/>
    <xf numFmtId="0" fontId="240" fillId="0" borderId="176" applyNumberFormat="0" applyFont="0" applyFill="0" applyAlignment="0" applyProtection="0">
      <alignment horizontal="left" vertical="top"/>
    </xf>
    <xf numFmtId="49" fontId="173" fillId="0" borderId="176" applyFill="0" applyBorder="0">
      <protection locked="0"/>
    </xf>
    <xf numFmtId="284" fontId="167" fillId="0" borderId="176" applyNumberFormat="0" applyBorder="0"/>
    <xf numFmtId="3" fontId="1" fillId="2" borderId="139" applyFont="0">
      <alignment horizontal="right" vertical="center"/>
    </xf>
    <xf numFmtId="40" fontId="117" fillId="41" borderId="139" applyFont="0" applyFill="0" applyBorder="0" applyAlignment="0" applyProtection="0">
      <alignment horizontal="center"/>
    </xf>
    <xf numFmtId="164" fontId="321" fillId="0" borderId="176" applyNumberFormat="0" applyFont="0" applyFill="0" applyAlignment="0"/>
    <xf numFmtId="0" fontId="296" fillId="93" borderId="208" applyNumberFormat="0" applyAlignment="0" applyProtection="0"/>
    <xf numFmtId="0" fontId="305" fillId="58" borderId="191" applyNumberFormat="0" applyAlignment="0" applyProtection="0"/>
    <xf numFmtId="0" fontId="55" fillId="70" borderId="187" applyNumberFormat="0" applyFont="0" applyAlignment="0" applyProtection="0"/>
    <xf numFmtId="0" fontId="235" fillId="1" borderId="174" applyNumberFormat="0" applyAlignment="0" applyProtection="0"/>
    <xf numFmtId="0" fontId="1" fillId="70" borderId="187" applyNumberFormat="0" applyFont="0" applyAlignment="0" applyProtection="0"/>
    <xf numFmtId="49" fontId="173" fillId="0" borderId="195" applyFill="0" applyBorder="0">
      <protection locked="0"/>
    </xf>
    <xf numFmtId="0" fontId="55" fillId="70" borderId="206" applyNumberFormat="0" applyFont="0" applyAlignment="0" applyProtection="0"/>
    <xf numFmtId="49" fontId="73" fillId="56" borderId="196" applyNumberFormat="0">
      <alignment vertical="center"/>
    </xf>
    <xf numFmtId="0" fontId="10" fillId="0" borderId="211" applyNumberFormat="0" applyFill="0" applyAlignment="0" applyProtection="0"/>
    <xf numFmtId="0" fontId="269" fillId="58" borderId="189" applyNumberFormat="0" applyAlignment="0" applyProtection="0"/>
    <xf numFmtId="0" fontId="1" fillId="38" borderId="207"/>
    <xf numFmtId="0" fontId="1" fillId="0" borderId="139" applyNumberFormat="0">
      <alignment horizontal="left" wrapText="1"/>
      <protection locked="0"/>
    </xf>
    <xf numFmtId="0" fontId="10" fillId="0" borderId="192" applyNumberFormat="0" applyFill="0" applyAlignment="0" applyProtection="0"/>
    <xf numFmtId="0" fontId="298" fillId="0" borderId="192" applyNumberFormat="0" applyFill="0" applyAlignment="0" applyProtection="0"/>
    <xf numFmtId="0" fontId="10" fillId="0" borderId="192" applyNumberFormat="0" applyFill="0" applyAlignment="0" applyProtection="0"/>
    <xf numFmtId="0" fontId="1" fillId="70" borderId="187" applyNumberFormat="0" applyFont="0" applyAlignment="0" applyProtection="0"/>
    <xf numFmtId="0" fontId="298" fillId="0" borderId="211" applyNumberFormat="0" applyFill="0" applyAlignment="0" applyProtection="0"/>
    <xf numFmtId="0" fontId="269" fillId="58" borderId="189" applyNumberFormat="0" applyAlignment="0" applyProtection="0"/>
    <xf numFmtId="0" fontId="269" fillId="58" borderId="189" applyNumberFormat="0" applyAlignment="0" applyProtection="0"/>
    <xf numFmtId="0" fontId="244" fillId="0" borderId="196" applyNumberFormat="0" applyProtection="0">
      <alignment horizontal="left" vertical="top"/>
    </xf>
    <xf numFmtId="0" fontId="168" fillId="56" borderId="190">
      <protection locked="0"/>
    </xf>
    <xf numFmtId="0" fontId="1" fillId="38" borderId="139" applyNumberFormat="0" applyFont="0" applyAlignment="0" applyProtection="0"/>
    <xf numFmtId="0" fontId="1" fillId="38" borderId="139" applyNumberFormat="0" applyFont="0" applyAlignment="0" applyProtection="0"/>
    <xf numFmtId="0" fontId="117" fillId="0" borderId="177">
      <alignment horizontal="left" vertical="center"/>
    </xf>
    <xf numFmtId="40" fontId="1" fillId="38" borderId="174" applyFont="0" applyFill="0" applyBorder="0" applyAlignment="0" applyProtection="0"/>
    <xf numFmtId="0" fontId="269" fillId="58" borderId="208" applyNumberFormat="0" applyAlignment="0" applyProtection="0"/>
    <xf numFmtId="0" fontId="1" fillId="70" borderId="206" applyNumberFormat="0" applyFont="0" applyAlignment="0" applyProtection="0"/>
    <xf numFmtId="0" fontId="298" fillId="0" borderId="211" applyNumberFormat="0" applyFill="0" applyAlignment="0" applyProtection="0"/>
    <xf numFmtId="0" fontId="151" fillId="0" borderId="190" applyNumberFormat="0" applyFill="0" applyBorder="0" applyAlignment="0" applyProtection="0"/>
    <xf numFmtId="284" fontId="167" fillId="0" borderId="195" applyNumberFormat="0" applyBorder="0"/>
    <xf numFmtId="0" fontId="269" fillId="58" borderId="208" applyNumberFormat="0" applyAlignment="0" applyProtection="0"/>
    <xf numFmtId="0" fontId="305" fillId="58" borderId="210" applyNumberFormat="0" applyAlignment="0" applyProtection="0"/>
    <xf numFmtId="3" fontId="1" fillId="2" borderId="209" applyFont="0">
      <alignment horizontal="right" vertical="center"/>
    </xf>
    <xf numFmtId="49" fontId="173" fillId="0" borderId="195" applyFill="0" applyBorder="0">
      <protection locked="0"/>
    </xf>
    <xf numFmtId="0" fontId="269" fillId="58" borderId="189" applyNumberFormat="0" applyAlignment="0" applyProtection="0"/>
    <xf numFmtId="0" fontId="269" fillId="58" borderId="189" applyNumberFormat="0" applyAlignment="0" applyProtection="0"/>
    <xf numFmtId="0" fontId="305" fillId="58" borderId="210" applyNumberFormat="0" applyAlignment="0" applyProtection="0"/>
    <xf numFmtId="207" fontId="63" fillId="0" borderId="190"/>
    <xf numFmtId="10" fontId="82" fillId="38" borderId="139" applyNumberFormat="0" applyBorder="0" applyAlignment="0" applyProtection="0"/>
    <xf numFmtId="0" fontId="1" fillId="70" borderId="206" applyNumberFormat="0" applyFont="0" applyAlignment="0" applyProtection="0"/>
    <xf numFmtId="0" fontId="1" fillId="38" borderId="190" applyNumberFormat="0" applyFont="0" applyAlignment="0" applyProtection="0"/>
    <xf numFmtId="37" fontId="82" fillId="0" borderId="193" applyBorder="0" applyAlignment="0"/>
    <xf numFmtId="0" fontId="253" fillId="38" borderId="197" applyNumberFormat="0" applyFill="0" applyBorder="0">
      <alignment horizontal="center"/>
    </xf>
    <xf numFmtId="0" fontId="1" fillId="41" borderId="190" applyNumberFormat="0" applyFont="0" applyBorder="0" applyProtection="0">
      <alignment horizontal="center" vertical="center"/>
    </xf>
    <xf numFmtId="0" fontId="305" fillId="58" borderId="210" applyNumberFormat="0" applyAlignment="0" applyProtection="0"/>
    <xf numFmtId="0" fontId="305" fillId="58" borderId="210" applyNumberFormat="0" applyAlignment="0" applyProtection="0"/>
    <xf numFmtId="0" fontId="82" fillId="38" borderId="190">
      <alignment horizontal="center"/>
      <protection locked="0"/>
    </xf>
    <xf numFmtId="10" fontId="82" fillId="38" borderId="190" applyNumberFormat="0" applyBorder="0" applyAlignment="0" applyProtection="0"/>
    <xf numFmtId="0" fontId="296" fillId="93" borderId="208" applyNumberFormat="0" applyAlignment="0" applyProtection="0"/>
    <xf numFmtId="0" fontId="305" fillId="58" borderId="210" applyNumberFormat="0" applyAlignment="0" applyProtection="0"/>
    <xf numFmtId="0" fontId="58" fillId="46" borderId="181">
      <alignment horizontal="left" vertical="center" wrapText="1"/>
    </xf>
    <xf numFmtId="3" fontId="83" fillId="2" borderId="190" applyFont="0" applyFill="0" applyProtection="0">
      <alignment horizontal="right"/>
    </xf>
    <xf numFmtId="37" fontId="82" fillId="0" borderId="190"/>
    <xf numFmtId="0" fontId="296" fillId="93" borderId="208" applyNumberFormat="0" applyAlignment="0" applyProtection="0"/>
    <xf numFmtId="0" fontId="1" fillId="0" borderId="139" applyNumberFormat="0">
      <alignment horizontal="center"/>
      <protection locked="0"/>
    </xf>
    <xf numFmtId="37" fontId="1" fillId="49" borderId="139" applyFill="0" applyBorder="0"/>
    <xf numFmtId="0" fontId="73" fillId="2" borderId="193" applyFont="0" applyBorder="0">
      <alignment horizontal="center" wrapText="1"/>
    </xf>
    <xf numFmtId="0" fontId="305" fillId="58" borderId="210" applyNumberFormat="0" applyAlignment="0" applyProtection="0"/>
    <xf numFmtId="0" fontId="55" fillId="70" borderId="206" applyNumberFormat="0" applyFont="0" applyAlignment="0" applyProtection="0"/>
    <xf numFmtId="10" fontId="82" fillId="38" borderId="190" applyNumberFormat="0" applyBorder="0" applyAlignment="0" applyProtection="0"/>
    <xf numFmtId="0" fontId="240" fillId="0" borderId="176" applyNumberFormat="0" applyFont="0" applyFill="0" applyAlignment="0" applyProtection="0">
      <alignment horizontal="left" vertical="top"/>
    </xf>
    <xf numFmtId="0" fontId="241" fillId="0" borderId="177" applyNumberFormat="0" applyFill="0" applyAlignment="0" applyProtection="0"/>
    <xf numFmtId="0" fontId="10" fillId="0" borderId="211" applyNumberFormat="0" applyFill="0" applyAlignment="0" applyProtection="0"/>
    <xf numFmtId="3" fontId="83" fillId="2" borderId="139" applyFont="0" applyFill="0" applyProtection="0">
      <alignment horizontal="right"/>
    </xf>
    <xf numFmtId="3" fontId="83" fillId="2" borderId="139" applyFont="0" applyFill="0" applyProtection="0">
      <alignment horizontal="right"/>
    </xf>
    <xf numFmtId="3" fontId="83" fillId="2" borderId="139" applyFont="0" applyFill="0" applyProtection="0">
      <alignment horizontal="right"/>
    </xf>
    <xf numFmtId="0" fontId="298" fillId="0" borderId="211" applyNumberFormat="0" applyFill="0" applyAlignment="0" applyProtection="0"/>
    <xf numFmtId="0" fontId="82" fillId="38" borderId="139">
      <alignment horizontal="center"/>
      <protection locked="0"/>
    </xf>
    <xf numFmtId="0" fontId="1" fillId="70" borderId="206" applyNumberFormat="0" applyFont="0" applyAlignment="0" applyProtection="0"/>
    <xf numFmtId="0" fontId="298" fillId="0" borderId="192" applyNumberFormat="0" applyFill="0" applyAlignment="0" applyProtection="0"/>
    <xf numFmtId="0" fontId="10" fillId="0" borderId="192" applyNumberFormat="0" applyFill="0" applyAlignment="0" applyProtection="0"/>
    <xf numFmtId="0" fontId="10" fillId="0" borderId="192" applyNumberFormat="0" applyFill="0" applyAlignment="0" applyProtection="0"/>
    <xf numFmtId="6" fontId="161" fillId="0" borderId="176" applyFill="0" applyBorder="0" applyProtection="0">
      <alignment horizontal="right"/>
    </xf>
    <xf numFmtId="0" fontId="311" fillId="0" borderId="177" applyFill="0" applyBorder="0" applyProtection="0"/>
    <xf numFmtId="38" fontId="73" fillId="0" borderId="177" applyFill="0" applyBorder="0" applyProtection="0">
      <alignment horizontal="right"/>
    </xf>
    <xf numFmtId="0" fontId="269" fillId="58" borderId="208" applyNumberFormat="0" applyAlignment="0" applyProtection="0"/>
    <xf numFmtId="0" fontId="1" fillId="70" borderId="187" applyNumberFormat="0" applyFont="0" applyAlignment="0" applyProtection="0"/>
    <xf numFmtId="0" fontId="1" fillId="70" borderId="206" applyNumberFormat="0" applyFont="0" applyAlignment="0" applyProtection="0"/>
    <xf numFmtId="6" fontId="161" fillId="0" borderId="176" applyFill="0" applyBorder="0" applyProtection="0">
      <alignment horizontal="right"/>
    </xf>
    <xf numFmtId="164" fontId="107" fillId="0" borderId="176" applyNumberFormat="0" applyFont="0" applyFill="0" applyAlignment="0" applyProtection="0">
      <alignment horizontal="right" vertical="center"/>
    </xf>
    <xf numFmtId="0" fontId="10" fillId="0" borderId="192" applyNumberFormat="0" applyFill="0" applyAlignment="0" applyProtection="0"/>
    <xf numFmtId="0" fontId="10" fillId="0" borderId="192" applyNumberFormat="0" applyFill="0" applyAlignment="0" applyProtection="0"/>
    <xf numFmtId="0" fontId="305" fillId="58" borderId="210" applyNumberFormat="0" applyAlignment="0" applyProtection="0"/>
    <xf numFmtId="0" fontId="10" fillId="0" borderId="192" applyNumberFormat="0" applyFill="0" applyAlignment="0" applyProtection="0"/>
    <xf numFmtId="0" fontId="10" fillId="0" borderId="192" applyNumberFormat="0" applyFill="0" applyAlignment="0" applyProtection="0"/>
    <xf numFmtId="0" fontId="10" fillId="0" borderId="192" applyNumberFormat="0" applyFill="0" applyAlignment="0" applyProtection="0"/>
    <xf numFmtId="0" fontId="10" fillId="0" borderId="192" applyNumberFormat="0" applyFill="0" applyAlignment="0" applyProtection="0"/>
    <xf numFmtId="0" fontId="1" fillId="70" borderId="187" applyNumberFormat="0" applyFont="0" applyAlignment="0" applyProtection="0"/>
    <xf numFmtId="3" fontId="1" fillId="86" borderId="139" applyFont="0">
      <alignment horizontal="right" vertical="center"/>
      <protection locked="0"/>
    </xf>
    <xf numFmtId="0" fontId="296" fillId="93" borderId="189" applyNumberFormat="0" applyAlignment="0" applyProtection="0"/>
    <xf numFmtId="0" fontId="235" fillId="1" borderId="193" applyNumberFormat="0" applyAlignment="0" applyProtection="0"/>
    <xf numFmtId="0" fontId="1" fillId="70" borderId="206" applyNumberFormat="0" applyFont="0" applyAlignment="0" applyProtection="0"/>
    <xf numFmtId="0" fontId="58" fillId="46" borderId="200">
      <alignment horizontal="left" vertical="center" wrapText="1"/>
    </xf>
    <xf numFmtId="9" fontId="279" fillId="0" borderId="139" applyNumberFormat="0" applyBorder="0" applyAlignment="0">
      <protection locked="0"/>
    </xf>
    <xf numFmtId="217" fontId="1" fillId="2" borderId="190">
      <alignment horizontal="center"/>
    </xf>
    <xf numFmtId="0" fontId="269" fillId="58" borderId="189" applyNumberFormat="0" applyAlignment="0" applyProtection="0"/>
    <xf numFmtId="0" fontId="269" fillId="58" borderId="189" applyNumberFormat="0" applyAlignment="0" applyProtection="0"/>
    <xf numFmtId="0" fontId="269" fillId="58" borderId="189" applyNumberFormat="0" applyAlignment="0" applyProtection="0"/>
    <xf numFmtId="0" fontId="240" fillId="0" borderId="195" applyNumberFormat="0" applyFont="0" applyFill="0" applyAlignment="0" applyProtection="0">
      <alignment horizontal="left" vertical="top"/>
    </xf>
    <xf numFmtId="0" fontId="235" fillId="1" borderId="174" applyNumberFormat="0" applyAlignment="0" applyProtection="0"/>
    <xf numFmtId="0" fontId="305" fillId="58" borderId="210" applyNumberFormat="0" applyAlignment="0" applyProtection="0"/>
    <xf numFmtId="0" fontId="1" fillId="70" borderId="187" applyNumberFormat="0" applyFont="0" applyAlignment="0" applyProtection="0"/>
    <xf numFmtId="0" fontId="1" fillId="69" borderId="139" applyNumberFormat="0" applyFont="0" applyBorder="0" applyAlignment="0" applyProtection="0"/>
    <xf numFmtId="3" fontId="1" fillId="86" borderId="190" applyFont="0">
      <alignment horizontal="right" vertical="center"/>
      <protection locked="0"/>
    </xf>
    <xf numFmtId="0" fontId="1" fillId="38" borderId="190" applyNumberFormat="0" applyFont="0" applyAlignment="0" applyProtection="0"/>
    <xf numFmtId="0" fontId="269" fillId="58" borderId="189" applyNumberFormat="0" applyAlignment="0" applyProtection="0"/>
    <xf numFmtId="0" fontId="269" fillId="58" borderId="189" applyNumberFormat="0" applyAlignment="0" applyProtection="0"/>
    <xf numFmtId="0" fontId="269" fillId="58" borderId="189" applyNumberFormat="0" applyAlignment="0" applyProtection="0"/>
    <xf numFmtId="0" fontId="1" fillId="50" borderId="139" applyNumberFormat="0" applyFont="0" applyFill="0" applyAlignment="0" applyProtection="0"/>
    <xf numFmtId="0" fontId="1" fillId="50" borderId="139" applyNumberFormat="0" applyFont="0" applyFill="0" applyAlignment="0" applyProtection="0"/>
    <xf numFmtId="207" fontId="63" fillId="0" borderId="139"/>
    <xf numFmtId="0" fontId="55" fillId="70" borderId="206" applyNumberFormat="0" applyFont="0" applyAlignment="0" applyProtection="0"/>
    <xf numFmtId="8" fontId="156" fillId="0" borderId="186">
      <protection locked="0"/>
    </xf>
    <xf numFmtId="284" fontId="167" fillId="0" borderId="195" applyNumberFormat="0" applyBorder="0"/>
    <xf numFmtId="164" fontId="321" fillId="0" borderId="195" applyNumberFormat="0" applyFont="0" applyFill="0" applyAlignment="0"/>
    <xf numFmtId="0" fontId="269" fillId="58" borderId="208" applyNumberFormat="0" applyAlignment="0" applyProtection="0"/>
    <xf numFmtId="0" fontId="296" fillId="93" borderId="189" applyNumberFormat="0" applyAlignment="0" applyProtection="0"/>
    <xf numFmtId="0" fontId="269" fillId="58" borderId="189" applyNumberFormat="0" applyAlignment="0" applyProtection="0"/>
    <xf numFmtId="164" fontId="321" fillId="0" borderId="195" applyNumberFormat="0" applyFont="0" applyFill="0" applyAlignment="0"/>
    <xf numFmtId="0" fontId="269" fillId="58" borderId="208" applyNumberFormat="0" applyAlignment="0" applyProtection="0"/>
    <xf numFmtId="0" fontId="1" fillId="38" borderId="190" applyNumberFormat="0" applyProtection="0">
      <alignment vertical="center" wrapText="1"/>
    </xf>
    <xf numFmtId="0" fontId="55" fillId="70" borderId="206" applyNumberFormat="0" applyFont="0" applyAlignment="0" applyProtection="0"/>
    <xf numFmtId="0" fontId="151" fillId="0" borderId="139" applyNumberFormat="0" applyFill="0" applyBorder="0" applyAlignment="0" applyProtection="0"/>
    <xf numFmtId="0" fontId="305" fillId="58" borderId="191" applyNumberFormat="0" applyAlignment="0" applyProtection="0"/>
    <xf numFmtId="41" fontId="103" fillId="0" borderId="176" applyFill="0"/>
    <xf numFmtId="0" fontId="68" fillId="0" borderId="200"/>
    <xf numFmtId="0" fontId="1" fillId="70" borderId="187" applyNumberFormat="0" applyFont="0" applyAlignment="0" applyProtection="0"/>
    <xf numFmtId="0" fontId="1" fillId="70" borderId="187" applyNumberFormat="0" applyFont="0" applyAlignment="0" applyProtection="0"/>
    <xf numFmtId="0" fontId="55" fillId="70" borderId="187" applyNumberFormat="0" applyFont="0" applyAlignment="0" applyProtection="0"/>
    <xf numFmtId="0" fontId="55" fillId="70" borderId="187" applyNumberFormat="0" applyFont="0" applyAlignment="0" applyProtection="0"/>
    <xf numFmtId="0" fontId="1" fillId="70" borderId="187" applyNumberFormat="0" applyFont="0" applyAlignment="0" applyProtection="0"/>
    <xf numFmtId="0" fontId="55" fillId="70" borderId="187" applyNumberFormat="0" applyFont="0" applyAlignment="0" applyProtection="0"/>
    <xf numFmtId="0" fontId="55" fillId="70" borderId="187" applyNumberFormat="0" applyFont="0" applyAlignment="0" applyProtection="0"/>
    <xf numFmtId="0" fontId="1" fillId="70" borderId="187" applyNumberFormat="0" applyFont="0" applyAlignment="0" applyProtection="0"/>
    <xf numFmtId="0" fontId="1" fillId="70" borderId="187" applyNumberFormat="0" applyFont="0" applyAlignment="0" applyProtection="0"/>
    <xf numFmtId="0" fontId="1" fillId="70" borderId="187" applyNumberFormat="0" applyFont="0" applyAlignment="0" applyProtection="0"/>
    <xf numFmtId="0" fontId="1" fillId="38" borderId="207"/>
    <xf numFmtId="0" fontId="296" fillId="93" borderId="189" applyNumberFormat="0" applyAlignment="0" applyProtection="0"/>
    <xf numFmtId="0" fontId="296" fillId="93" borderId="189" applyNumberFormat="0" applyAlignment="0" applyProtection="0"/>
    <xf numFmtId="0" fontId="305" fillId="58" borderId="210" applyNumberFormat="0" applyAlignment="0" applyProtection="0"/>
    <xf numFmtId="0" fontId="1" fillId="38" borderId="139" applyNumberFormat="0" applyProtection="0">
      <alignment vertical="center" wrapText="1"/>
    </xf>
    <xf numFmtId="0" fontId="296" fillId="93" borderId="208" applyNumberFormat="0" applyAlignment="0" applyProtection="0"/>
    <xf numFmtId="0" fontId="1" fillId="50" borderId="139" applyNumberFormat="0" applyFont="0" applyFill="0" applyAlignment="0" applyProtection="0"/>
    <xf numFmtId="0" fontId="10" fillId="0" borderId="211" applyNumberFormat="0" applyFill="0" applyAlignment="0" applyProtection="0"/>
    <xf numFmtId="0" fontId="56" fillId="0" borderId="190"/>
    <xf numFmtId="37" fontId="82" fillId="0" borderId="193" applyBorder="0" applyAlignment="0"/>
    <xf numFmtId="0" fontId="305" fillId="58" borderId="191" applyNumberFormat="0" applyAlignment="0" applyProtection="0"/>
    <xf numFmtId="0" fontId="305" fillId="58" borderId="191" applyNumberFormat="0" applyAlignment="0" applyProtection="0"/>
    <xf numFmtId="0" fontId="305" fillId="58" borderId="191" applyNumberFormat="0" applyAlignment="0" applyProtection="0"/>
    <xf numFmtId="0" fontId="110" fillId="0" borderId="204" applyFill="0" applyProtection="0">
      <alignment horizontal="right"/>
    </xf>
    <xf numFmtId="0" fontId="305" fillId="58" borderId="191" applyNumberFormat="0" applyAlignment="0" applyProtection="0"/>
    <xf numFmtId="0" fontId="1" fillId="70" borderId="187" applyNumberFormat="0" applyFont="0" applyAlignment="0" applyProtection="0"/>
    <xf numFmtId="0" fontId="1" fillId="70" borderId="187" applyNumberFormat="0" applyFont="0" applyAlignment="0" applyProtection="0"/>
    <xf numFmtId="0" fontId="1" fillId="70" borderId="187" applyNumberFormat="0" applyFont="0" applyAlignment="0" applyProtection="0"/>
    <xf numFmtId="0" fontId="1" fillId="70" borderId="187" applyNumberFormat="0" applyFont="0" applyAlignment="0" applyProtection="0"/>
    <xf numFmtId="0" fontId="1" fillId="70" borderId="187" applyNumberFormat="0" applyFont="0" applyAlignment="0" applyProtection="0"/>
    <xf numFmtId="0" fontId="95" fillId="38" borderId="198" applyNumberFormat="0" applyAlignment="0" applyProtection="0"/>
    <xf numFmtId="0" fontId="296" fillId="93" borderId="189" applyNumberFormat="0" applyAlignment="0" applyProtection="0"/>
    <xf numFmtId="0" fontId="296" fillId="93" borderId="208" applyNumberFormat="0" applyAlignment="0" applyProtection="0"/>
    <xf numFmtId="10" fontId="82" fillId="38" borderId="139" applyNumberFormat="0" applyBorder="0" applyAlignment="0" applyProtection="0"/>
    <xf numFmtId="0" fontId="241" fillId="0" borderId="196" applyNumberFormat="0" applyFill="0" applyAlignment="0" applyProtection="0"/>
    <xf numFmtId="0" fontId="269" fillId="58" borderId="208" applyNumberFormat="0" applyAlignment="0" applyProtection="0"/>
    <xf numFmtId="0" fontId="1" fillId="38" borderId="139" applyNumberFormat="0" applyFont="0" applyAlignment="0" applyProtection="0"/>
    <xf numFmtId="329" fontId="1" fillId="56" borderId="196">
      <alignment horizontal="center"/>
    </xf>
    <xf numFmtId="0" fontId="1" fillId="70" borderId="206" applyNumberFormat="0" applyFont="0" applyAlignment="0" applyProtection="0"/>
    <xf numFmtId="264" fontId="1" fillId="0" borderId="190">
      <alignment horizontal="left"/>
    </xf>
    <xf numFmtId="0" fontId="305" fillId="58" borderId="191" applyNumberFormat="0" applyAlignment="0" applyProtection="0"/>
    <xf numFmtId="0" fontId="1" fillId="38" borderId="139" applyNumberFormat="0" applyFont="0" applyAlignment="0" applyProtection="0"/>
    <xf numFmtId="0" fontId="1" fillId="70" borderId="206" applyNumberFormat="0" applyFont="0" applyAlignment="0" applyProtection="0"/>
    <xf numFmtId="9" fontId="1" fillId="117" borderId="190" applyFont="0" applyProtection="0">
      <alignment horizontal="right"/>
    </xf>
    <xf numFmtId="3" fontId="1" fillId="117" borderId="190" applyFont="0" applyProtection="0">
      <alignment horizontal="right"/>
    </xf>
    <xf numFmtId="243" fontId="73" fillId="0" borderId="196"/>
    <xf numFmtId="0" fontId="277" fillId="0" borderId="197" applyFont="0" applyBorder="0" applyProtection="0">
      <alignment vertical="top" wrapText="1"/>
    </xf>
    <xf numFmtId="3" fontId="1" fillId="2" borderId="190" applyFont="0">
      <alignment horizontal="right" vertical="center"/>
    </xf>
    <xf numFmtId="0" fontId="1" fillId="70" borderId="206" applyNumberFormat="0" applyFont="0" applyAlignment="0" applyProtection="0"/>
    <xf numFmtId="0" fontId="55" fillId="70" borderId="225" applyNumberFormat="0" applyFont="0" applyAlignment="0" applyProtection="0"/>
    <xf numFmtId="0" fontId="1" fillId="38" borderId="209" applyNumberFormat="0" applyFont="0" applyAlignment="0" applyProtection="0"/>
    <xf numFmtId="0" fontId="151" fillId="0" borderId="209" applyNumberFormat="0" applyFill="0" applyBorder="0" applyAlignment="0" applyProtection="0"/>
    <xf numFmtId="0" fontId="95" fillId="38" borderId="217" applyNumberFormat="0" applyAlignment="0" applyProtection="0"/>
    <xf numFmtId="0" fontId="1" fillId="70" borderId="225" applyNumberFormat="0" applyFont="0" applyAlignment="0" applyProtection="0"/>
    <xf numFmtId="0" fontId="1" fillId="38" borderId="226"/>
    <xf numFmtId="242" fontId="73" fillId="0" borderId="215" applyFill="0" applyAlignment="0" applyProtection="0">
      <alignment horizontal="left"/>
    </xf>
    <xf numFmtId="0" fontId="1" fillId="0" borderId="209" applyNumberFormat="0">
      <alignment horizontal="center"/>
      <protection locked="0"/>
    </xf>
    <xf numFmtId="3" fontId="83" fillId="2" borderId="209" applyFont="0" applyFill="0" applyProtection="0">
      <alignment horizontal="right"/>
    </xf>
    <xf numFmtId="3" fontId="83" fillId="2" borderId="209" applyFont="0" applyFill="0" applyProtection="0">
      <alignment horizontal="right"/>
    </xf>
    <xf numFmtId="0" fontId="296" fillId="93" borderId="227" applyNumberFormat="0" applyAlignment="0" applyProtection="0"/>
    <xf numFmtId="0" fontId="296" fillId="93" borderId="227" applyNumberFormat="0" applyAlignment="0" applyProtection="0"/>
    <xf numFmtId="0" fontId="1" fillId="38" borderId="209" applyNumberFormat="0" applyFont="0" applyAlignment="0" applyProtection="0"/>
    <xf numFmtId="296" fontId="1" fillId="41" borderId="209" applyNumberFormat="0">
      <alignment horizontal="center"/>
    </xf>
    <xf numFmtId="37" fontId="82" fillId="0" borderId="212" applyBorder="0" applyAlignment="0"/>
    <xf numFmtId="49" fontId="173" fillId="0" borderId="214" applyFill="0" applyBorder="0">
      <protection locked="0"/>
    </xf>
    <xf numFmtId="10" fontId="1" fillId="117" borderId="209" applyFont="0" applyProtection="0">
      <alignment horizontal="right"/>
    </xf>
    <xf numFmtId="0" fontId="305" fillId="58" borderId="229" applyNumberFormat="0" applyAlignment="0" applyProtection="0"/>
    <xf numFmtId="0" fontId="10" fillId="0" borderId="230" applyNumberFormat="0" applyFill="0" applyAlignment="0" applyProtection="0"/>
    <xf numFmtId="243" fontId="73" fillId="0" borderId="215"/>
    <xf numFmtId="244" fontId="1" fillId="0" borderId="215"/>
    <xf numFmtId="0" fontId="269" fillId="58" borderId="227" applyNumberFormat="0" applyAlignment="0" applyProtection="0"/>
    <xf numFmtId="0" fontId="269" fillId="58" borderId="227" applyNumberFormat="0" applyAlignment="0" applyProtection="0"/>
    <xf numFmtId="0" fontId="1" fillId="41" borderId="209">
      <alignment horizontal="center" wrapText="1"/>
    </xf>
    <xf numFmtId="264" fontId="1" fillId="0" borderId="209">
      <alignment horizontal="left"/>
    </xf>
    <xf numFmtId="0" fontId="56" fillId="0" borderId="209"/>
    <xf numFmtId="0" fontId="1" fillId="38" borderId="209" applyNumberFormat="0" applyFont="0" applyAlignment="0" applyProtection="0"/>
    <xf numFmtId="0" fontId="1" fillId="41" borderId="209" applyNumberFormat="0" applyFont="0" applyBorder="0" applyProtection="0">
      <alignment horizontal="center" vertical="center"/>
    </xf>
    <xf numFmtId="0" fontId="235" fillId="1" borderId="212" applyNumberFormat="0" applyAlignment="0" applyProtection="0"/>
    <xf numFmtId="0" fontId="73" fillId="0" borderId="209">
      <alignment horizontal="left" wrapText="1"/>
    </xf>
    <xf numFmtId="10" fontId="82" fillId="38" borderId="209" applyNumberFormat="0" applyBorder="0" applyAlignment="0" applyProtection="0"/>
    <xf numFmtId="0" fontId="10" fillId="0" borderId="230" applyNumberFormat="0" applyFill="0" applyAlignment="0" applyProtection="0"/>
    <xf numFmtId="0" fontId="269" fillId="58" borderId="227" applyNumberFormat="0" applyAlignment="0" applyProtection="0"/>
    <xf numFmtId="0" fontId="269" fillId="58" borderId="227" applyNumberFormat="0" applyAlignment="0" applyProtection="0"/>
    <xf numFmtId="3" fontId="83" fillId="2" borderId="209" applyFont="0" applyFill="0" applyProtection="0">
      <alignment horizontal="right"/>
    </xf>
    <xf numFmtId="0" fontId="10" fillId="0" borderId="230" applyNumberFormat="0" applyFill="0" applyAlignment="0" applyProtection="0"/>
    <xf numFmtId="0" fontId="1" fillId="0" borderId="209" applyNumberFormat="0">
      <alignment horizontal="left" wrapText="1"/>
      <protection locked="0"/>
    </xf>
    <xf numFmtId="0" fontId="1" fillId="38" borderId="226"/>
    <xf numFmtId="0" fontId="55" fillId="70" borderId="225" applyNumberFormat="0" applyFont="0" applyAlignment="0" applyProtection="0"/>
    <xf numFmtId="0" fontId="240" fillId="0" borderId="214" applyNumberFormat="0" applyFont="0" applyFill="0" applyAlignment="0" applyProtection="0">
      <alignment horizontal="left" vertical="top"/>
    </xf>
    <xf numFmtId="0" fontId="269" fillId="58" borderId="227" applyNumberFormat="0" applyAlignment="0" applyProtection="0"/>
    <xf numFmtId="0" fontId="10" fillId="0" borderId="230" applyNumberFormat="0" applyFill="0" applyAlignment="0" applyProtection="0"/>
    <xf numFmtId="38" fontId="73" fillId="0" borderId="215" applyFill="0" applyBorder="0" applyProtection="0">
      <alignment horizontal="right"/>
    </xf>
    <xf numFmtId="0" fontId="298" fillId="0" borderId="230" applyNumberFormat="0" applyFill="0" applyAlignment="0" applyProtection="0"/>
    <xf numFmtId="0" fontId="298" fillId="0" borderId="230" applyNumberFormat="0" applyFill="0" applyAlignment="0" applyProtection="0"/>
    <xf numFmtId="49" fontId="1" fillId="0" borderId="209" applyFont="0">
      <alignment horizontal="center" wrapText="1"/>
    </xf>
    <xf numFmtId="0" fontId="1" fillId="70" borderId="225" applyNumberFormat="0" applyFont="0" applyAlignment="0" applyProtection="0"/>
    <xf numFmtId="0" fontId="296" fillId="93" borderId="227" applyNumberFormat="0" applyAlignment="0" applyProtection="0"/>
    <xf numFmtId="0" fontId="296" fillId="93" borderId="227" applyNumberFormat="0" applyAlignment="0" applyProtection="0"/>
    <xf numFmtId="0" fontId="269" fillId="58" borderId="227" applyNumberFormat="0" applyAlignment="0" applyProtection="0"/>
    <xf numFmtId="0" fontId="305" fillId="58" borderId="229" applyNumberFormat="0" applyAlignment="0" applyProtection="0"/>
    <xf numFmtId="0" fontId="168" fillId="44" borderId="209">
      <protection hidden="1"/>
    </xf>
    <xf numFmtId="1" fontId="73" fillId="52" borderId="209">
      <alignment horizontal="center" wrapText="1"/>
    </xf>
    <xf numFmtId="39" fontId="1" fillId="41" borderId="209" applyNumberFormat="0">
      <alignment horizontal="center"/>
    </xf>
    <xf numFmtId="0" fontId="305" fillId="58" borderId="229" applyNumberFormat="0" applyAlignment="0" applyProtection="0"/>
    <xf numFmtId="0" fontId="311" fillId="0" borderId="215" applyFill="0" applyBorder="0" applyProtection="0"/>
    <xf numFmtId="6" fontId="161" fillId="0" borderId="214" applyFill="0" applyBorder="0" applyProtection="0">
      <alignment horizontal="right"/>
    </xf>
    <xf numFmtId="0" fontId="1" fillId="38" borderId="209" applyNumberFormat="0" applyProtection="0">
      <alignment vertical="center" wrapText="1"/>
    </xf>
    <xf numFmtId="0" fontId="178" fillId="0" borderId="215">
      <alignment horizontal="right"/>
    </xf>
    <xf numFmtId="0" fontId="237" fillId="1" borderId="215" applyNumberFormat="0" applyFont="0" applyAlignment="0">
      <alignment horizontal="center"/>
    </xf>
    <xf numFmtId="0" fontId="244" fillId="0" borderId="215" applyNumberFormat="0" applyProtection="0">
      <alignment horizontal="right" vertical="top"/>
    </xf>
    <xf numFmtId="0" fontId="296" fillId="93" borderId="227" applyNumberFormat="0" applyAlignment="0" applyProtection="0"/>
    <xf numFmtId="0" fontId="296" fillId="93" borderId="227" applyNumberFormat="0" applyAlignment="0" applyProtection="0"/>
    <xf numFmtId="0" fontId="305" fillId="58" borderId="229" applyNumberFormat="0" applyAlignment="0" applyProtection="0"/>
    <xf numFmtId="0" fontId="305" fillId="58" borderId="229" applyNumberFormat="0" applyAlignment="0" applyProtection="0"/>
    <xf numFmtId="0" fontId="305" fillId="58" borderId="229" applyNumberFormat="0" applyAlignment="0" applyProtection="0"/>
    <xf numFmtId="197" fontId="1" fillId="38" borderId="209"/>
    <xf numFmtId="284" fontId="167" fillId="0" borderId="214" applyNumberFormat="0" applyBorder="0"/>
    <xf numFmtId="0" fontId="269" fillId="58" borderId="227" applyNumberFormat="0" applyAlignment="0" applyProtection="0"/>
    <xf numFmtId="0" fontId="56" fillId="0" borderId="209"/>
    <xf numFmtId="0" fontId="58" fillId="46" borderId="219">
      <alignment horizontal="left" vertical="center" wrapText="1"/>
    </xf>
    <xf numFmtId="3" fontId="1" fillId="2" borderId="228" applyFont="0">
      <alignment horizontal="right" vertical="center"/>
    </xf>
    <xf numFmtId="0" fontId="10" fillId="0" borderId="230" applyNumberFormat="0" applyFill="0" applyAlignment="0" applyProtection="0"/>
    <xf numFmtId="0" fontId="10" fillId="0" borderId="230" applyNumberFormat="0" applyFill="0" applyAlignment="0" applyProtection="0"/>
    <xf numFmtId="3" fontId="1" fillId="117" borderId="209" applyFont="0" applyProtection="0">
      <alignment horizontal="right" vertical="center"/>
    </xf>
    <xf numFmtId="3" fontId="1" fillId="117" borderId="209" applyFont="0" applyProtection="0">
      <alignment horizontal="right"/>
    </xf>
    <xf numFmtId="0" fontId="55" fillId="70" borderId="225" applyNumberFormat="0" applyFont="0" applyAlignment="0" applyProtection="0"/>
    <xf numFmtId="0" fontId="298" fillId="0" borderId="230" applyNumberFormat="0" applyFill="0" applyAlignment="0" applyProtection="0"/>
    <xf numFmtId="215" fontId="1" fillId="0" borderId="209">
      <alignment horizontal="center" vertical="center" wrapText="1"/>
    </xf>
    <xf numFmtId="0" fontId="109" fillId="0" borderId="222"/>
    <xf numFmtId="0" fontId="1" fillId="38" borderId="209" applyNumberFormat="0" applyFont="0" applyAlignment="0" applyProtection="0"/>
    <xf numFmtId="239" fontId="1" fillId="0" borderId="209"/>
    <xf numFmtId="0" fontId="296" fillId="93" borderId="227" applyNumberFormat="0" applyAlignment="0" applyProtection="0"/>
    <xf numFmtId="0" fontId="269" fillId="58" borderId="227" applyNumberFormat="0" applyAlignment="0" applyProtection="0"/>
    <xf numFmtId="0" fontId="110" fillId="0" borderId="223" applyFill="0" applyProtection="0">
      <alignment horizontal="right"/>
    </xf>
    <xf numFmtId="0" fontId="1" fillId="70" borderId="225" applyNumberFormat="0" applyFont="0" applyAlignment="0" applyProtection="0"/>
    <xf numFmtId="0" fontId="1" fillId="70" borderId="225" applyNumberFormat="0" applyFont="0" applyAlignment="0" applyProtection="0"/>
    <xf numFmtId="0" fontId="1" fillId="70" borderId="225" applyNumberFormat="0" applyFont="0" applyAlignment="0" applyProtection="0"/>
    <xf numFmtId="0" fontId="1" fillId="70" borderId="225" applyNumberFormat="0" applyFont="0" applyAlignment="0" applyProtection="0"/>
    <xf numFmtId="0" fontId="298" fillId="0" borderId="230" applyNumberFormat="0" applyFill="0" applyAlignment="0" applyProtection="0"/>
    <xf numFmtId="0" fontId="10" fillId="0" borderId="230" applyNumberFormat="0" applyFill="0" applyAlignment="0" applyProtection="0"/>
    <xf numFmtId="0" fontId="1" fillId="70" borderId="225" applyNumberFormat="0" applyFont="0" applyAlignment="0" applyProtection="0"/>
    <xf numFmtId="0" fontId="117" fillId="0" borderId="215">
      <alignment horizontal="left" vertical="center"/>
    </xf>
    <xf numFmtId="8" fontId="156" fillId="0" borderId="224">
      <protection locked="0"/>
    </xf>
    <xf numFmtId="0" fontId="107" fillId="0" borderId="221" applyNumberFormat="0" applyFont="0" applyFill="0" applyAlignment="0" applyProtection="0"/>
    <xf numFmtId="0" fontId="1" fillId="70" borderId="225" applyNumberFormat="0" applyFont="0" applyAlignment="0" applyProtection="0"/>
    <xf numFmtId="3" fontId="1" fillId="117" borderId="209" applyFont="0" applyProtection="0">
      <alignment horizontal="right"/>
    </xf>
    <xf numFmtId="0" fontId="10" fillId="0" borderId="230" applyNumberFormat="0" applyFill="0" applyAlignment="0" applyProtection="0"/>
    <xf numFmtId="0" fontId="10" fillId="0" borderId="230" applyNumberFormat="0" applyFill="0" applyAlignment="0" applyProtection="0"/>
    <xf numFmtId="0" fontId="1" fillId="38" borderId="226"/>
    <xf numFmtId="0" fontId="305" fillId="58" borderId="229" applyNumberFormat="0" applyAlignment="0" applyProtection="0"/>
    <xf numFmtId="3" fontId="1" fillId="86" borderId="209" applyFont="0">
      <alignment horizontal="right" vertical="center"/>
      <protection locked="0"/>
    </xf>
    <xf numFmtId="0" fontId="1" fillId="70" borderId="225" applyNumberFormat="0" applyFont="0" applyAlignment="0" applyProtection="0"/>
    <xf numFmtId="0" fontId="1" fillId="70" borderId="225" applyNumberFormat="0" applyFont="0" applyAlignment="0" applyProtection="0"/>
    <xf numFmtId="0" fontId="1" fillId="70" borderId="225" applyNumberFormat="0" applyFont="0" applyAlignment="0" applyProtection="0"/>
    <xf numFmtId="284" fontId="167" fillId="0" borderId="214" applyNumberFormat="0" applyBorder="0"/>
    <xf numFmtId="0" fontId="1" fillId="69" borderId="209" applyNumberFormat="0" applyFont="0" applyBorder="0" applyAlignment="0" applyProtection="0"/>
    <xf numFmtId="244" fontId="1" fillId="0" borderId="215"/>
    <xf numFmtId="40" fontId="1" fillId="38" borderId="212" applyFont="0" applyFill="0" applyBorder="0" applyAlignment="0" applyProtection="0"/>
    <xf numFmtId="0" fontId="55" fillId="70" borderId="225" applyNumberFormat="0" applyFont="0" applyAlignment="0" applyProtection="0"/>
    <xf numFmtId="0" fontId="55" fillId="70" borderId="225" applyNumberFormat="0" applyFont="0" applyAlignment="0" applyProtection="0"/>
    <xf numFmtId="0" fontId="55" fillId="70" borderId="225" applyNumberFormat="0" applyFont="0" applyAlignment="0" applyProtection="0"/>
    <xf numFmtId="0" fontId="55" fillId="70" borderId="225" applyNumberFormat="0" applyFont="0" applyAlignment="0" applyProtection="0"/>
    <xf numFmtId="0" fontId="55" fillId="70" borderId="225" applyNumberFormat="0" applyFont="0" applyAlignment="0" applyProtection="0"/>
    <xf numFmtId="0" fontId="1" fillId="70" borderId="225" applyNumberFormat="0" applyFont="0" applyAlignment="0" applyProtection="0"/>
    <xf numFmtId="0" fontId="10" fillId="0" borderId="230" applyNumberFormat="0" applyFill="0" applyAlignment="0" applyProtection="0"/>
    <xf numFmtId="49" fontId="73" fillId="56" borderId="215" applyNumberFormat="0">
      <alignment vertical="center"/>
    </xf>
    <xf numFmtId="0" fontId="277" fillId="0" borderId="216" applyFont="0" applyBorder="0" applyProtection="0">
      <alignment vertical="top" wrapText="1"/>
    </xf>
    <xf numFmtId="0" fontId="294" fillId="0" borderId="216" applyBorder="0"/>
    <xf numFmtId="0" fontId="1" fillId="70" borderId="225" applyNumberFormat="0" applyFont="0" applyAlignment="0" applyProtection="0"/>
    <xf numFmtId="0" fontId="10" fillId="0" borderId="230" applyNumberFormat="0" applyFill="0" applyAlignment="0" applyProtection="0"/>
    <xf numFmtId="3" fontId="183" fillId="0" borderId="215" applyNumberFormat="0" applyFill="0" applyBorder="0" applyAlignment="0" applyProtection="0"/>
    <xf numFmtId="0" fontId="10" fillId="0" borderId="230" applyNumberFormat="0" applyFill="0" applyAlignment="0" applyProtection="0"/>
    <xf numFmtId="0" fontId="305" fillId="58" borderId="229" applyNumberFormat="0" applyAlignment="0" applyProtection="0"/>
    <xf numFmtId="0" fontId="1" fillId="70" borderId="225" applyNumberFormat="0" applyFont="0" applyAlignment="0" applyProtection="0"/>
    <xf numFmtId="0" fontId="305" fillId="58" borderId="229" applyNumberFormat="0" applyAlignment="0" applyProtection="0"/>
    <xf numFmtId="0" fontId="1" fillId="70" borderId="225" applyNumberFormat="0" applyFont="0" applyAlignment="0" applyProtection="0"/>
    <xf numFmtId="0" fontId="298" fillId="0" borderId="230" applyNumberFormat="0" applyFill="0" applyAlignment="0" applyProtection="0"/>
    <xf numFmtId="0" fontId="82" fillId="38" borderId="209">
      <alignment horizontal="center"/>
      <protection locked="0"/>
    </xf>
    <xf numFmtId="0" fontId="1" fillId="70" borderId="225" applyNumberFormat="0" applyFont="0" applyAlignment="0" applyProtection="0"/>
    <xf numFmtId="183" fontId="95" fillId="38" borderId="209" applyFill="0" applyBorder="0" applyAlignment="0" applyProtection="0"/>
    <xf numFmtId="0" fontId="269" fillId="58" borderId="227" applyNumberFormat="0" applyAlignment="0" applyProtection="0"/>
    <xf numFmtId="0" fontId="244" fillId="0" borderId="215" applyNumberFormat="0" applyProtection="0">
      <alignment horizontal="left" vertical="top"/>
    </xf>
    <xf numFmtId="0" fontId="1" fillId="70" borderId="225" applyNumberFormat="0" applyFont="0" applyAlignment="0" applyProtection="0"/>
    <xf numFmtId="6" fontId="161" fillId="0" borderId="214" applyFill="0" applyBorder="0" applyProtection="0">
      <alignment horizontal="right"/>
    </xf>
    <xf numFmtId="40" fontId="117" fillId="41" borderId="209" applyFont="0" applyFill="0" applyBorder="0" applyAlignment="0" applyProtection="0">
      <alignment horizontal="center"/>
    </xf>
    <xf numFmtId="3" fontId="1" fillId="2" borderId="209" applyFont="0">
      <alignment horizontal="right" vertical="center"/>
    </xf>
    <xf numFmtId="41" fontId="103" fillId="0" borderId="214" applyFill="0"/>
    <xf numFmtId="49" fontId="173" fillId="0" borderId="214" applyFill="0" applyBorder="0">
      <protection locked="0"/>
    </xf>
    <xf numFmtId="0" fontId="240" fillId="0" borderId="214" applyNumberFormat="0" applyFont="0" applyFill="0" applyAlignment="0" applyProtection="0">
      <alignment horizontal="left" vertical="top"/>
    </xf>
    <xf numFmtId="3" fontId="71" fillId="0" borderId="213" applyNumberFormat="0" applyFill="0" applyBorder="0" applyAlignment="0" applyProtection="0">
      <alignment horizontal="left"/>
    </xf>
    <xf numFmtId="0" fontId="1" fillId="0" borderId="218" applyNumberFormat="0">
      <alignment horizontal="center" vertical="top" wrapText="1"/>
      <protection locked="0"/>
    </xf>
    <xf numFmtId="10" fontId="82" fillId="38" borderId="209" applyNumberFormat="0" applyBorder="0" applyAlignment="0" applyProtection="0"/>
    <xf numFmtId="167" fontId="13" fillId="0" borderId="212">
      <alignment horizontal="centerContinuous" vertical="center"/>
    </xf>
    <xf numFmtId="0" fontId="10" fillId="0" borderId="230" applyNumberFormat="0" applyFill="0" applyAlignment="0" applyProtection="0"/>
    <xf numFmtId="0" fontId="73" fillId="2" borderId="212" applyFont="0" applyBorder="0">
      <alignment horizontal="center" wrapText="1"/>
    </xf>
    <xf numFmtId="0" fontId="296" fillId="93" borderId="227" applyNumberFormat="0" applyAlignment="0" applyProtection="0"/>
    <xf numFmtId="164" fontId="107" fillId="0" borderId="214" applyNumberFormat="0" applyFont="0" applyFill="0" applyAlignment="0" applyProtection="0">
      <alignment horizontal="right" vertical="center"/>
    </xf>
    <xf numFmtId="41" fontId="103" fillId="0" borderId="214" applyFill="0"/>
    <xf numFmtId="164" fontId="107" fillId="0" borderId="214" applyNumberFormat="0" applyFont="0" applyFill="0" applyAlignment="0" applyProtection="0">
      <alignment horizontal="right" vertical="center"/>
    </xf>
    <xf numFmtId="207" fontId="63" fillId="0" borderId="209"/>
    <xf numFmtId="0" fontId="1" fillId="50" borderId="209" applyNumberFormat="0" applyFont="0" applyFill="0" applyAlignment="0" applyProtection="0"/>
    <xf numFmtId="0" fontId="1" fillId="70" borderId="225" applyNumberFormat="0" applyFont="0" applyAlignment="0" applyProtection="0"/>
    <xf numFmtId="0" fontId="55" fillId="70" borderId="225" applyNumberFormat="0" applyFont="0" applyAlignment="0" applyProtection="0"/>
    <xf numFmtId="0" fontId="296" fillId="93" borderId="227" applyNumberFormat="0" applyAlignment="0" applyProtection="0"/>
    <xf numFmtId="0" fontId="10" fillId="0" borderId="230" applyNumberFormat="0" applyFill="0" applyAlignment="0" applyProtection="0"/>
    <xf numFmtId="0" fontId="10" fillId="0" borderId="230" applyNumberFormat="0" applyFill="0" applyAlignment="0" applyProtection="0"/>
    <xf numFmtId="358" fontId="235" fillId="38" borderId="209"/>
    <xf numFmtId="9" fontId="279" fillId="0" borderId="209" applyNumberFormat="0" applyBorder="0" applyAlignment="0">
      <protection locked="0"/>
    </xf>
    <xf numFmtId="0" fontId="10" fillId="0" borderId="230" applyNumberFormat="0" applyFill="0" applyAlignment="0" applyProtection="0"/>
    <xf numFmtId="164" fontId="321" fillId="0" borderId="214" applyNumberFormat="0" applyFont="0" applyFill="0" applyAlignment="0"/>
    <xf numFmtId="0" fontId="1" fillId="38" borderId="209" applyNumberFormat="0" applyFont="0" applyAlignment="0" applyProtection="0"/>
    <xf numFmtId="0" fontId="68" fillId="0" borderId="219"/>
    <xf numFmtId="0" fontId="1" fillId="38" borderId="209" applyNumberFormat="0" applyFont="0" applyAlignment="0" applyProtection="0"/>
    <xf numFmtId="217" fontId="1" fillId="2" borderId="209">
      <alignment horizontal="center"/>
    </xf>
    <xf numFmtId="0" fontId="241" fillId="0" borderId="215" applyNumberFormat="0" applyFill="0" applyAlignment="0" applyProtection="0"/>
    <xf numFmtId="37" fontId="1" fillId="49" borderId="209" applyFill="0" applyBorder="0"/>
    <xf numFmtId="0" fontId="1" fillId="50" borderId="209" applyNumberFormat="0" applyFont="0" applyFill="0" applyAlignment="0" applyProtection="0"/>
    <xf numFmtId="0" fontId="1" fillId="41" borderId="209" applyNumberFormat="0" applyAlignment="0"/>
    <xf numFmtId="0" fontId="1" fillId="50" borderId="209" applyNumberFormat="0" applyFont="0" applyFill="0" applyAlignment="0" applyProtection="0"/>
    <xf numFmtId="0" fontId="269" fillId="58" borderId="227" applyNumberFormat="0" applyAlignment="0" applyProtection="0"/>
    <xf numFmtId="0" fontId="168" fillId="56" borderId="209">
      <protection locked="0"/>
    </xf>
    <xf numFmtId="0" fontId="55" fillId="70" borderId="225" applyNumberFormat="0" applyFont="0" applyAlignment="0" applyProtection="0"/>
    <xf numFmtId="3" fontId="1" fillId="56" borderId="228" applyFont="0">
      <alignment horizontal="right" vertical="center"/>
      <protection locked="0"/>
    </xf>
    <xf numFmtId="0" fontId="1" fillId="70" borderId="225" applyNumberFormat="0" applyFont="0" applyAlignment="0" applyProtection="0"/>
    <xf numFmtId="0" fontId="1" fillId="70" borderId="225" applyNumberFormat="0" applyFont="0" applyAlignment="0" applyProtection="0"/>
    <xf numFmtId="0" fontId="55" fillId="70" borderId="225" applyNumberFormat="0" applyFont="0" applyAlignment="0" applyProtection="0"/>
    <xf numFmtId="0" fontId="305" fillId="58" borderId="229" applyNumberFormat="0" applyAlignment="0" applyProtection="0"/>
    <xf numFmtId="0" fontId="305" fillId="58" borderId="229" applyNumberFormat="0" applyAlignment="0" applyProtection="0"/>
    <xf numFmtId="0" fontId="305" fillId="58" borderId="229" applyNumberFormat="0" applyAlignment="0" applyProtection="0"/>
    <xf numFmtId="0" fontId="305" fillId="58" borderId="229" applyNumberFormat="0" applyAlignment="0" applyProtection="0"/>
    <xf numFmtId="0" fontId="1" fillId="70" borderId="225" applyNumberFormat="0" applyFont="0" applyAlignment="0" applyProtection="0"/>
    <xf numFmtId="0" fontId="296" fillId="93" borderId="227" applyNumberFormat="0" applyAlignment="0" applyProtection="0"/>
    <xf numFmtId="329" fontId="1" fillId="56" borderId="215">
      <alignment horizontal="center"/>
    </xf>
    <xf numFmtId="0" fontId="305" fillId="58" borderId="229" applyNumberFormat="0" applyAlignment="0" applyProtection="0"/>
    <xf numFmtId="0" fontId="269" fillId="58" borderId="227" applyNumberFormat="0" applyAlignment="0" applyProtection="0"/>
    <xf numFmtId="0" fontId="269" fillId="58" borderId="227" applyNumberFormat="0" applyAlignment="0" applyProtection="0"/>
    <xf numFmtId="197" fontId="1" fillId="38" borderId="209"/>
    <xf numFmtId="0" fontId="1" fillId="70" borderId="225" applyNumberFormat="0" applyFont="0" applyAlignment="0" applyProtection="0"/>
    <xf numFmtId="0" fontId="235" fillId="1" borderId="212" applyNumberFormat="0" applyAlignment="0" applyProtection="0"/>
    <xf numFmtId="0" fontId="55" fillId="70" borderId="225" applyNumberFormat="0" applyFont="0" applyAlignment="0" applyProtection="0"/>
    <xf numFmtId="0" fontId="1" fillId="70" borderId="225" applyNumberFormat="0" applyFont="0" applyAlignment="0" applyProtection="0"/>
    <xf numFmtId="0" fontId="10" fillId="0" borderId="230" applyNumberFormat="0" applyFill="0" applyAlignment="0" applyProtection="0"/>
    <xf numFmtId="0" fontId="10" fillId="0" borderId="230" applyNumberFormat="0" applyFill="0" applyAlignment="0" applyProtection="0"/>
    <xf numFmtId="0" fontId="10" fillId="0" borderId="230" applyNumberFormat="0" applyFill="0" applyAlignment="0" applyProtection="0"/>
    <xf numFmtId="37" fontId="82" fillId="0" borderId="209"/>
    <xf numFmtId="287" fontId="176" fillId="60" borderId="209" applyNumberFormat="0" applyFont="0" applyBorder="0" applyAlignment="0" applyProtection="0">
      <alignment horizontal="center" vertical="center"/>
    </xf>
    <xf numFmtId="0" fontId="107" fillId="0" borderId="220" applyNumberFormat="0" applyFont="0" applyFill="0" applyAlignment="0" applyProtection="0"/>
    <xf numFmtId="0" fontId="269" fillId="58" borderId="227" applyNumberFormat="0" applyAlignment="0" applyProtection="0"/>
    <xf numFmtId="0" fontId="1" fillId="41" borderId="209" applyNumberFormat="0" applyFont="0" applyBorder="0" applyAlignment="0" applyProtection="0">
      <alignment horizontal="center"/>
    </xf>
    <xf numFmtId="37" fontId="82" fillId="0" borderId="212" applyBorder="0" applyAlignment="0"/>
    <xf numFmtId="0" fontId="269" fillId="58" borderId="227" applyNumberFormat="0" applyAlignment="0" applyProtection="0"/>
    <xf numFmtId="9" fontId="1" fillId="117" borderId="209" applyFont="0" applyProtection="0">
      <alignment horizontal="right"/>
    </xf>
    <xf numFmtId="0" fontId="269" fillId="58" borderId="227" applyNumberFormat="0" applyAlignment="0" applyProtection="0"/>
    <xf numFmtId="0" fontId="1" fillId="70" borderId="225" applyNumberFormat="0" applyFont="0" applyAlignment="0" applyProtection="0"/>
    <xf numFmtId="0" fontId="10" fillId="0" borderId="230" applyNumberFormat="0" applyFill="0" applyAlignment="0" applyProtection="0"/>
    <xf numFmtId="0" fontId="269" fillId="58" borderId="227" applyNumberFormat="0" applyAlignment="0" applyProtection="0"/>
    <xf numFmtId="0" fontId="253" fillId="38" borderId="216" applyNumberFormat="0" applyFill="0" applyBorder="0">
      <alignment horizontal="center"/>
    </xf>
    <xf numFmtId="0" fontId="1" fillId="41" borderId="209" applyNumberFormat="0" applyFont="0" applyBorder="0" applyAlignment="0" applyProtection="0">
      <alignment horizontal="center"/>
    </xf>
    <xf numFmtId="0" fontId="305" fillId="58" borderId="229" applyNumberFormat="0" applyAlignment="0" applyProtection="0"/>
    <xf numFmtId="0" fontId="1" fillId="38" borderId="209" applyNumberFormat="0" applyFont="0" applyAlignment="0" applyProtection="0"/>
    <xf numFmtId="0" fontId="1" fillId="38" borderId="209" applyNumberFormat="0" applyFont="0" applyAlignment="0" applyProtection="0"/>
    <xf numFmtId="0" fontId="1" fillId="70" borderId="225" applyNumberFormat="0" applyFont="0" applyAlignment="0" applyProtection="0"/>
    <xf numFmtId="0" fontId="1" fillId="70" borderId="225" applyNumberFormat="0" applyFont="0" applyAlignment="0" applyProtection="0"/>
    <xf numFmtId="0" fontId="10" fillId="0" borderId="230" applyNumberFormat="0" applyFill="0" applyAlignment="0" applyProtection="0"/>
    <xf numFmtId="0" fontId="10" fillId="0" borderId="230" applyNumberFormat="0" applyFill="0" applyAlignment="0" applyProtection="0"/>
    <xf numFmtId="164" fontId="321" fillId="0" borderId="214" applyNumberFormat="0" applyFont="0" applyFill="0" applyAlignment="0"/>
    <xf numFmtId="0" fontId="269" fillId="58" borderId="227" applyNumberFormat="0" applyAlignment="0" applyProtection="0"/>
    <xf numFmtId="0" fontId="269" fillId="58" borderId="227" applyNumberFormat="0" applyAlignment="0" applyProtection="0"/>
    <xf numFmtId="10" fontId="82" fillId="38" borderId="209" applyNumberFormat="0" applyBorder="0" applyAlignment="0" applyProtection="0"/>
    <xf numFmtId="0" fontId="1" fillId="117" borderId="212" applyNumberFormat="0" applyFont="0" applyBorder="0" applyProtection="0">
      <alignment horizontal="left" vertical="center"/>
    </xf>
    <xf numFmtId="0" fontId="305" fillId="58" borderId="229" applyNumberFormat="0" applyAlignment="0" applyProtection="0"/>
    <xf numFmtId="0" fontId="1" fillId="70" borderId="225" applyNumberFormat="0" applyFont="0" applyAlignment="0" applyProtection="0"/>
  </cellStyleXfs>
  <cellXfs count="1365">
    <xf numFmtId="0" fontId="0" fillId="0" borderId="0" xfId="0"/>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0" fillId="0" borderId="0" xfId="0" applyFill="1" applyBorder="1" applyProtection="1"/>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47" fillId="0" borderId="0" xfId="0" applyFont="1"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Alignment="1" applyProtection="1">
      <alignment horizontal="left" wrapText="1"/>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0" fontId="39" fillId="0" borderId="38" xfId="0" applyFont="1" applyFill="1" applyBorder="1" applyProtection="1">
      <protection locked="0"/>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16" fillId="0" borderId="0" xfId="0" applyFont="1" applyAlignment="1" applyProtection="1">
      <alignment vertical="top"/>
    </xf>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15" fillId="35" borderId="31" xfId="49" applyNumberFormat="1" applyFont="1" applyFill="1" applyBorder="1" applyAlignment="1" applyProtection="1"/>
    <xf numFmtId="164" fontId="15" fillId="35" borderId="49"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6" xfId="49" applyNumberFormat="1" applyFont="1" applyFill="1" applyBorder="1" applyProtection="1">
      <protection locked="0"/>
    </xf>
    <xf numFmtId="164" fontId="0" fillId="0" borderId="64"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7" xfId="49" applyNumberFormat="1" applyFont="1" applyFill="1" applyBorder="1" applyProtection="1">
      <protection locked="0"/>
    </xf>
    <xf numFmtId="164" fontId="0" fillId="0" borderId="71"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72"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50"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47"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80"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xf numFmtId="0" fontId="36" fillId="0" borderId="0" xfId="0" applyFont="1" applyFill="1" applyAlignment="1" applyProtection="1">
      <alignment horizontal="left"/>
    </xf>
    <xf numFmtId="0" fontId="36" fillId="0" borderId="0" xfId="0" applyFont="1" applyFill="1" applyBorder="1" applyAlignment="1" applyProtection="1">
      <alignment horizontal="center"/>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0" fontId="40" fillId="0" borderId="35" xfId="0" applyFont="1" applyFill="1" applyBorder="1" applyAlignment="1" applyProtection="1">
      <protection locked="0"/>
    </xf>
    <xf numFmtId="0" fontId="40" fillId="0" borderId="85" xfId="0" applyFont="1" applyFill="1" applyBorder="1" applyAlignment="1" applyProtection="1">
      <protection locked="0"/>
    </xf>
    <xf numFmtId="0" fontId="33" fillId="0" borderId="0" xfId="67" applyFont="1"/>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1" xfId="49" applyNumberFormat="1" applyFont="1" applyFill="1" applyBorder="1" applyProtection="1"/>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30"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6" xfId="49" applyNumberFormat="1" applyFont="1" applyFill="1" applyBorder="1" applyAlignment="1" applyProtection="1">
      <alignment vertical="center"/>
      <protection locked="0"/>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0" fontId="36" fillId="0" borderId="0" xfId="0" applyFont="1" applyFill="1" applyAlignment="1" applyProtection="1">
      <alignment vertical="center"/>
      <protection locked="0"/>
    </xf>
    <xf numFmtId="164" fontId="36" fillId="37" borderId="81"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2" xfId="49" applyNumberFormat="1" applyFont="1" applyFill="1" applyBorder="1" applyAlignment="1" applyProtection="1">
      <alignment vertical="center"/>
    </xf>
    <xf numFmtId="164" fontId="36" fillId="34" borderId="83"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34" borderId="84" xfId="49" applyNumberFormat="1" applyFont="1" applyFill="1" applyBorder="1" applyAlignment="1" applyProtection="1">
      <alignment vertical="center"/>
      <protection locked="0"/>
    </xf>
    <xf numFmtId="164" fontId="36" fillId="0" borderId="82"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2"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6"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1"/>
    </xf>
    <xf numFmtId="0" fontId="34" fillId="0" borderId="0" xfId="0" applyFont="1" applyFill="1" applyBorder="1" applyAlignment="1" applyProtection="1">
      <alignment horizontal="left" indent="2"/>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8" fontId="34" fillId="0" borderId="0" xfId="0" applyNumberFormat="1" applyFont="1" applyAlignment="1" applyProtection="1">
      <alignment horizontal="center" vertical="top"/>
    </xf>
    <xf numFmtId="164" fontId="36" fillId="0" borderId="36" xfId="49" applyNumberFormat="1" applyFont="1" applyFill="1" applyBorder="1" applyAlignment="1" applyProtection="1">
      <protection locked="0"/>
    </xf>
    <xf numFmtId="164" fontId="36" fillId="0" borderId="5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6"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6"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1"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4" fontId="36" fillId="35" borderId="43" xfId="49" applyNumberFormat="1" applyFont="1" applyFill="1" applyBorder="1" applyProtection="1"/>
    <xf numFmtId="164" fontId="36" fillId="35" borderId="43"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0" fillId="0" borderId="0" xfId="0" applyFont="1" applyFill="1" applyAlignment="1" applyProtection="1">
      <alignment vertical="top"/>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47" fillId="0" borderId="0" xfId="0" applyFont="1" applyFill="1" applyBorder="1" applyProtection="1"/>
    <xf numFmtId="0" fontId="19" fillId="0" borderId="0" xfId="0" applyFont="1" applyFill="1" applyBorder="1" applyProtection="1"/>
    <xf numFmtId="0" fontId="39" fillId="0" borderId="62" xfId="0" applyFont="1" applyFill="1" applyBorder="1" applyProtection="1">
      <protection locked="0"/>
    </xf>
    <xf numFmtId="0" fontId="40" fillId="0" borderId="3" xfId="0" applyFont="1" applyBorder="1" applyAlignment="1" applyProtection="1">
      <alignment horizontal="center" vertical="center" wrapText="1"/>
    </xf>
    <xf numFmtId="0" fontId="39" fillId="0" borderId="62" xfId="0" applyFont="1" applyFill="1" applyBorder="1" applyAlignment="1" applyProtection="1">
      <protection locked="0"/>
    </xf>
    <xf numFmtId="0" fontId="39" fillId="0" borderId="63" xfId="0" applyFont="1" applyFill="1" applyBorder="1" applyAlignment="1" applyProtection="1">
      <protection locked="0"/>
    </xf>
    <xf numFmtId="42" fontId="40" fillId="36" borderId="80" xfId="50" applyNumberFormat="1" applyFont="1" applyFill="1" applyBorder="1" applyProtection="1"/>
    <xf numFmtId="44" fontId="39" fillId="35" borderId="145" xfId="0" applyNumberFormat="1" applyFont="1" applyFill="1" applyBorder="1" applyProtection="1"/>
    <xf numFmtId="44" fontId="40" fillId="35" borderId="4" xfId="0" applyNumberFormat="1" applyFont="1" applyFill="1" applyBorder="1" applyAlignment="1" applyProtection="1">
      <alignment horizontal="right"/>
    </xf>
    <xf numFmtId="0" fontId="31" fillId="0" borderId="0" xfId="0" applyFont="1"/>
    <xf numFmtId="164" fontId="36" fillId="34" borderId="36" xfId="49" applyNumberFormat="1" applyFont="1" applyFill="1" applyBorder="1" applyAlignment="1" applyProtection="1">
      <protection locked="0"/>
    </xf>
    <xf numFmtId="164" fontId="36" fillId="34" borderId="56" xfId="49" applyNumberFormat="1" applyFont="1" applyFill="1" applyBorder="1" applyAlignment="1" applyProtection="1">
      <protection locked="0"/>
    </xf>
    <xf numFmtId="164" fontId="36" fillId="34" borderId="0" xfId="49" applyNumberFormat="1" applyFont="1" applyFill="1" applyBorder="1" applyAlignment="1" applyProtection="1">
      <protection locked="0"/>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Protection="1"/>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28"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34" borderId="0" xfId="0" applyFont="1" applyFill="1" applyBorder="1" applyAlignment="1" applyProtection="1">
      <alignment horizontal="center"/>
    </xf>
    <xf numFmtId="0" fontId="36" fillId="0" borderId="0" xfId="0" applyFont="1" applyFill="1" applyBorder="1" applyAlignment="1" applyProtection="1">
      <alignment horizontal="center" vertical="top"/>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0" fontId="0" fillId="0" borderId="0" xfId="0" applyBorder="1" applyAlignment="1" applyProtection="1">
      <alignment wrapText="1"/>
    </xf>
    <xf numFmtId="0" fontId="47" fillId="0" borderId="0" xfId="0" applyFont="1" applyBorder="1" applyAlignment="1" applyProtection="1">
      <alignmen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46" fillId="0" borderId="0" xfId="0" applyFont="1" applyFill="1" applyBorder="1" applyAlignment="1" applyProtection="1"/>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4" xfId="0" applyFont="1" applyFill="1" applyBorder="1" applyAlignment="1" applyProtection="1">
      <alignment horizontal="center" vertical="center"/>
    </xf>
    <xf numFmtId="0" fontId="33" fillId="0" borderId="85" xfId="0" applyFont="1" applyFill="1" applyBorder="1" applyProtection="1">
      <protection locked="0"/>
    </xf>
    <xf numFmtId="0" fontId="33" fillId="0" borderId="62" xfId="0" applyFont="1" applyFill="1" applyBorder="1" applyProtection="1">
      <protection locked="0"/>
    </xf>
    <xf numFmtId="0" fontId="33" fillId="0" borderId="146"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4" fillId="0" borderId="3" xfId="0" applyFont="1" applyFill="1" applyBorder="1" applyAlignment="1" applyProtection="1">
      <alignment horizontal="left" indent="2"/>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48" fillId="0" borderId="0" xfId="0" applyFont="1" applyProtection="1"/>
    <xf numFmtId="0" fontId="36" fillId="0" borderId="0" xfId="0" applyFont="1" applyBorder="1" applyAlignment="1" applyProtection="1">
      <alignment horizontal="left" vertical="center" wrapText="1"/>
    </xf>
    <xf numFmtId="0" fontId="48" fillId="0" borderId="0" xfId="0" applyFont="1" applyBorder="1" applyProtection="1"/>
    <xf numFmtId="0" fontId="34" fillId="0" borderId="0" xfId="0" applyFont="1" applyFill="1" applyBorder="1" applyAlignment="1" applyProtection="1">
      <alignment horizontal="center"/>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1" xfId="49" applyNumberFormat="1" applyFont="1" applyFill="1" applyBorder="1" applyProtection="1"/>
    <xf numFmtId="164" fontId="0" fillId="35" borderId="40" xfId="49" applyNumberFormat="1" applyFont="1" applyFill="1" applyBorder="1" applyProtection="1"/>
    <xf numFmtId="164" fontId="0" fillId="35" borderId="39" xfId="49" applyNumberFormat="1" applyFont="1" applyFill="1" applyBorder="1" applyProtection="1"/>
    <xf numFmtId="0" fontId="35" fillId="0" borderId="4" xfId="0" applyFont="1" applyFill="1" applyBorder="1" applyAlignment="1" applyProtection="1">
      <alignment horizontal="center" wrapText="1"/>
    </xf>
    <xf numFmtId="0" fontId="36" fillId="0" borderId="78" xfId="0" applyFont="1" applyBorder="1" applyAlignment="1" applyProtection="1">
      <alignment horizontal="center" vertical="top" wrapText="1"/>
    </xf>
    <xf numFmtId="0" fontId="36" fillId="0" borderId="77"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70"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70"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8" xfId="0" applyFont="1" applyBorder="1" applyAlignment="1" applyProtection="1">
      <alignment vertical="top"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7" xfId="0" applyNumberFormat="1" applyFont="1" applyFill="1" applyBorder="1" applyAlignment="1" applyProtection="1"/>
    <xf numFmtId="49" fontId="3" fillId="0" borderId="47" xfId="0" applyNumberFormat="1" applyFont="1" applyFill="1" applyBorder="1" applyAlignment="1" applyProtection="1"/>
    <xf numFmtId="49" fontId="3" fillId="34" borderId="48"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5"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7" xfId="0" applyFont="1" applyFill="1" applyBorder="1" applyAlignment="1" applyProtection="1">
      <alignment vertical="top" wrapText="1"/>
    </xf>
    <xf numFmtId="0" fontId="36" fillId="36" borderId="43"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2"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9"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8"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29" fillId="0" borderId="0" xfId="0" applyFont="1" applyFill="1" applyProtection="1"/>
    <xf numFmtId="0" fontId="2" fillId="0" borderId="0" xfId="0" applyFont="1" applyProtection="1"/>
    <xf numFmtId="0" fontId="40" fillId="0" borderId="35" xfId="0" applyFont="1" applyFill="1" applyBorder="1" applyAlignment="1" applyProtection="1">
      <alignment horizontal="right"/>
    </xf>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0" borderId="0" xfId="0" applyFont="1" applyAlignment="1" applyProtection="1">
      <alignment horizontal="left" vertical="center" wrapText="1"/>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9"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Border="1" applyProtection="1">
      <protection locked="0"/>
    </xf>
    <xf numFmtId="0" fontId="34" fillId="0" borderId="0" xfId="0" applyFont="1" applyFill="1" applyBorder="1" applyProtection="1">
      <protection locked="0"/>
    </xf>
    <xf numFmtId="0" fontId="257"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1" fillId="0" borderId="0" xfId="0" applyFont="1" applyBorder="1" applyProtection="1">
      <protection locked="0"/>
    </xf>
    <xf numFmtId="0" fontId="32" fillId="0" borderId="0" xfId="0" applyFont="1" applyBorder="1" applyAlignment="1" applyProtection="1">
      <alignment horizontal="left"/>
      <protection locked="0"/>
    </xf>
    <xf numFmtId="0" fontId="0" fillId="0" borderId="13" xfId="0" applyBorder="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6" fillId="0" borderId="0" xfId="0" applyFont="1" applyFill="1" applyAlignment="1" applyProtection="1">
      <alignment horizontal="left" indent="2"/>
      <protection locked="0"/>
    </xf>
    <xf numFmtId="0" fontId="44" fillId="0" borderId="3" xfId="0" applyFont="1" applyBorder="1" applyAlignment="1" applyProtection="1">
      <alignment horizontal="left"/>
      <protection locked="0"/>
    </xf>
    <xf numFmtId="164" fontId="15" fillId="0" borderId="51"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164" fontId="15" fillId="0" borderId="49"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31" fillId="0" borderId="0" xfId="0" applyFont="1" applyProtection="1">
      <protection locked="0"/>
    </xf>
    <xf numFmtId="0" fontId="44" fillId="0" borderId="0" xfId="0" applyFont="1" applyAlignment="1" applyProtection="1">
      <alignment horizontal="left" indent="2"/>
      <protection locked="0"/>
    </xf>
    <xf numFmtId="0" fontId="34" fillId="0" borderId="3" xfId="0" applyFont="1" applyBorder="1" applyAlignment="1" applyProtection="1">
      <alignment horizontal="left"/>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0" fillId="0" borderId="0" xfId="0" applyFont="1" applyFill="1" applyAlignment="1" applyProtection="1">
      <alignment vertical="top"/>
      <protection locked="0"/>
    </xf>
    <xf numFmtId="0" fontId="0" fillId="0" borderId="0" xfId="0" applyFont="1" applyFill="1" applyAlignment="1" applyProtection="1">
      <alignment vertical="top"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164" fontId="15" fillId="0" borderId="36" xfId="49" applyNumberFormat="1" applyFont="1" applyFill="1" applyBorder="1" applyAlignment="1" applyProtection="1">
      <alignment wrapText="1"/>
      <protection locked="0"/>
    </xf>
    <xf numFmtId="0" fontId="47" fillId="0" borderId="0" xfId="0" applyFont="1" applyBorder="1" applyAlignment="1" applyProtection="1">
      <alignment wrapText="1"/>
      <protection locked="0"/>
    </xf>
    <xf numFmtId="164" fontId="15" fillId="0" borderId="0"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0" fontId="0" fillId="34" borderId="0" xfId="0" applyFont="1" applyFill="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1"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0" fontId="0" fillId="34"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0" fontId="47" fillId="0" borderId="0" xfId="0" applyFont="1" applyBorder="1" applyProtection="1">
      <protection locked="0"/>
    </xf>
    <xf numFmtId="0" fontId="47" fillId="0" borderId="0" xfId="0" applyFont="1" applyFill="1" applyBorder="1" applyProtection="1">
      <protection locked="0"/>
    </xf>
    <xf numFmtId="164" fontId="15" fillId="0" borderId="53" xfId="49" applyNumberFormat="1" applyFont="1" applyFill="1" applyBorder="1" applyAlignment="1" applyProtection="1">
      <protection locked="0"/>
    </xf>
    <xf numFmtId="164" fontId="15" fillId="0" borderId="36" xfId="49" applyNumberFormat="1" applyFont="1" applyFill="1" applyBorder="1" applyAlignment="1" applyProtection="1">
      <alignment vertical="center"/>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164" fontId="15" fillId="0" borderId="49" xfId="49" applyNumberFormat="1" applyFont="1" applyFill="1" applyBorder="1" applyProtection="1">
      <protection locked="0"/>
    </xf>
    <xf numFmtId="0" fontId="36" fillId="0" borderId="0" xfId="0" applyFont="1" applyAlignment="1" applyProtection="1">
      <protection locked="0"/>
    </xf>
    <xf numFmtId="0" fontId="31" fillId="34" borderId="0" xfId="0" applyFont="1" applyFill="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1" fillId="0" borderId="0" xfId="0" quotePrefix="1" applyFont="1" applyAlignment="1" applyProtection="1">
      <alignment vertical="top"/>
      <protection locked="0"/>
    </xf>
    <xf numFmtId="0" fontId="36" fillId="0" borderId="0" xfId="0" applyFont="1" applyBorder="1" applyAlignment="1" applyProtection="1">
      <alignment vertical="top"/>
      <protection locked="0"/>
    </xf>
    <xf numFmtId="0" fontId="36" fillId="0" borderId="0" xfId="0" applyFont="1" applyAlignment="1" applyProtection="1">
      <alignment vertical="top"/>
      <protection locked="0"/>
    </xf>
    <xf numFmtId="0" fontId="0" fillId="0" borderId="3" xfId="0" applyFill="1" applyBorder="1" applyProtection="1">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0" fontId="36" fillId="0" borderId="0" xfId="0" applyFont="1" applyFill="1" applyBorder="1" applyAlignment="1" applyProtection="1">
      <alignment horizontal="left" wrapText="1"/>
      <protection locked="0"/>
    </xf>
    <xf numFmtId="0" fontId="36" fillId="0" borderId="0" xfId="5212" applyFont="1" applyFill="1" applyBorder="1" applyAlignment="1" applyProtection="1">
      <alignment horizontal="left" wrapText="1"/>
      <protection locked="0"/>
    </xf>
    <xf numFmtId="164" fontId="36" fillId="0" borderId="0" xfId="49" applyNumberFormat="1" applyFont="1" applyFill="1" applyProtection="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3"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1"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48" fillId="0" borderId="0" xfId="0" applyFont="1" applyProtection="1">
      <protection locked="0"/>
    </xf>
    <xf numFmtId="0" fontId="36" fillId="0" borderId="0" xfId="0" applyFont="1" applyBorder="1" applyAlignment="1" applyProtection="1">
      <alignment horizontal="left" vertical="center" wrapText="1"/>
      <protection locked="0"/>
    </xf>
    <xf numFmtId="0" fontId="34" fillId="0" borderId="0" xfId="0" applyFont="1" applyFill="1" applyBorder="1" applyAlignment="1" applyProtection="1">
      <protection locked="0"/>
    </xf>
    <xf numFmtId="0" fontId="48" fillId="0" borderId="0" xfId="0" applyFont="1" applyBorder="1" applyAlignment="1" applyProtection="1">
      <protection locked="0"/>
    </xf>
    <xf numFmtId="0" fontId="36" fillId="0" borderId="0" xfId="0" applyFont="1" applyFill="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4" xfId="0" applyFont="1" applyBorder="1" applyAlignment="1" applyProtection="1">
      <alignment vertical="top" wrapText="1"/>
      <protection locked="0"/>
    </xf>
    <xf numFmtId="0" fontId="36" fillId="0" borderId="71" xfId="0" applyFont="1" applyBorder="1" applyAlignment="1" applyProtection="1">
      <alignment vertical="top" wrapText="1"/>
      <protection locked="0"/>
    </xf>
    <xf numFmtId="164" fontId="36" fillId="34" borderId="45" xfId="0" applyNumberFormat="1" applyFont="1" applyFill="1" applyBorder="1" applyAlignment="1" applyProtection="1">
      <alignment vertical="top" wrapText="1"/>
      <protection locked="0"/>
    </xf>
    <xf numFmtId="0" fontId="36" fillId="0" borderId="71"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30"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0" fontId="0" fillId="0" borderId="0" xfId="0" applyFont="1" applyFill="1" applyBorder="1" applyProtection="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left"/>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0" fontId="0" fillId="0" borderId="0" xfId="0" applyFont="1" applyFill="1" applyAlignment="1" applyProtection="1">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1" fillId="34" borderId="0" xfId="0" applyFont="1" applyFill="1" applyAlignment="1" applyProtection="1">
      <alignment horizontal="left" indent="1"/>
      <protection locked="0"/>
    </xf>
    <xf numFmtId="0" fontId="328" fillId="0" borderId="0" xfId="0" applyFont="1" applyFill="1" applyBorder="1" applyAlignment="1" applyProtection="1">
      <alignment horizontal="left"/>
      <protection locked="0"/>
    </xf>
    <xf numFmtId="0" fontId="327"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42" fillId="0" borderId="0" xfId="0" applyFont="1" applyFill="1" applyAlignment="1" applyProtection="1">
      <alignmen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Border="1" applyAlignment="1" applyProtection="1">
      <alignment vertical="top" wrapText="1"/>
      <protection locked="0"/>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30" fillId="34" borderId="0" xfId="0" applyFont="1" applyFill="1" applyAlignment="1" applyProtection="1">
      <alignment vertical="top" wrapText="1"/>
    </xf>
    <xf numFmtId="0" fontId="34" fillId="0" borderId="0" xfId="0" applyFont="1" applyBorder="1" applyAlignment="1" applyProtection="1">
      <alignment horizontal="left" vertical="top" wrapText="1"/>
    </xf>
    <xf numFmtId="0" fontId="0" fillId="0" borderId="3" xfId="0" applyBorder="1" applyAlignment="1" applyProtection="1">
      <alignment vertical="top" wrapText="1"/>
      <protection locked="0"/>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48" xfId="49" applyNumberFormat="1" applyFont="1" applyFill="1" applyBorder="1" applyProtection="1">
      <protection locked="0"/>
    </xf>
    <xf numFmtId="164" fontId="0" fillId="0" borderId="149" xfId="49" applyNumberFormat="1" applyFont="1" applyFill="1" applyBorder="1" applyProtection="1">
      <protection locked="0"/>
    </xf>
    <xf numFmtId="164" fontId="0" fillId="0" borderId="150" xfId="49" applyNumberFormat="1" applyFont="1" applyFill="1" applyBorder="1" applyProtection="1">
      <protection locked="0"/>
    </xf>
    <xf numFmtId="164" fontId="15" fillId="119" borderId="36" xfId="49" applyNumberFormat="1" applyFont="1" applyFill="1" applyBorder="1" applyAlignment="1" applyProtection="1">
      <protection locked="0"/>
    </xf>
    <xf numFmtId="0" fontId="32" fillId="0" borderId="0" xfId="0" applyFont="1" applyFill="1" applyBorder="1" applyAlignment="1" applyProtection="1">
      <alignment horizontal="left" wrapText="1"/>
    </xf>
    <xf numFmtId="0" fontId="331" fillId="119" borderId="0" xfId="0" applyFont="1" applyFill="1" applyAlignment="1" applyProtection="1">
      <alignment vertical="top" wrapText="1"/>
    </xf>
    <xf numFmtId="0" fontId="332" fillId="119" borderId="0" xfId="0" applyFont="1" applyFill="1" applyAlignment="1" applyProtection="1">
      <alignment horizontal="center" vertical="top" wrapText="1"/>
    </xf>
    <xf numFmtId="164" fontId="332" fillId="119" borderId="36" xfId="49" applyNumberFormat="1" applyFont="1" applyFill="1" applyBorder="1" applyAlignment="1" applyProtection="1">
      <alignment wrapText="1"/>
      <protection locked="0"/>
    </xf>
    <xf numFmtId="0" fontId="332" fillId="119" borderId="0" xfId="0" applyFont="1" applyFill="1" applyBorder="1" applyAlignment="1" applyProtection="1">
      <alignment horizontal="left" vertical="top" wrapText="1"/>
    </xf>
    <xf numFmtId="0" fontId="333" fillId="119" borderId="0" xfId="0" applyFont="1" applyFill="1" applyBorder="1" applyAlignment="1" applyProtection="1">
      <alignment horizontal="left"/>
    </xf>
    <xf numFmtId="0" fontId="331" fillId="119" borderId="0" xfId="0" applyFont="1" applyFill="1" applyBorder="1" applyAlignment="1" applyProtection="1">
      <alignment horizontal="left" vertical="top" wrapText="1"/>
    </xf>
    <xf numFmtId="0" fontId="331" fillId="119" borderId="0" xfId="0" applyFont="1" applyFill="1" applyBorder="1" applyAlignment="1" applyProtection="1">
      <alignment vertical="top" wrapText="1"/>
    </xf>
    <xf numFmtId="0" fontId="332" fillId="119" borderId="0" xfId="0" applyFont="1" applyFill="1" applyAlignment="1" applyProtection="1">
      <alignment horizontal="center" vertical="top" wrapText="1"/>
      <protection locked="0"/>
    </xf>
    <xf numFmtId="0" fontId="332" fillId="119" borderId="0" xfId="0" applyFont="1" applyFill="1" applyBorder="1" applyProtection="1">
      <protection locked="0"/>
    </xf>
    <xf numFmtId="0" fontId="30" fillId="119" borderId="0" xfId="0" applyFont="1" applyFill="1" applyBorder="1" applyAlignment="1" applyProtection="1">
      <alignment horizontal="center" wrapText="1"/>
      <protection locked="0"/>
    </xf>
    <xf numFmtId="0" fontId="15" fillId="121" borderId="0" xfId="2405" applyFont="1" applyFill="1" applyBorder="1" applyAlignment="1">
      <alignment horizontal="center"/>
    </xf>
    <xf numFmtId="0" fontId="34" fillId="121"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1"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3"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6" fillId="34" borderId="0" xfId="0" applyFont="1" applyFill="1" applyAlignment="1" applyProtection="1">
      <alignment wrapText="1"/>
    </xf>
    <xf numFmtId="0" fontId="335" fillId="120" borderId="0" xfId="0" applyFont="1" applyFill="1" applyBorder="1" applyAlignment="1" applyProtection="1">
      <alignment horizontal="center" vertical="top"/>
    </xf>
    <xf numFmtId="0" fontId="334" fillId="120" borderId="0" xfId="0" applyFont="1" applyFill="1" applyAlignment="1" applyProtection="1">
      <alignment horizontal="left" vertical="top" wrapText="1"/>
    </xf>
    <xf numFmtId="164" fontId="335" fillId="120" borderId="36" xfId="49" applyNumberFormat="1" applyFont="1" applyFill="1" applyBorder="1" applyAlignment="1" applyProtection="1">
      <protection locked="0"/>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164" fontId="36" fillId="35" borderId="36" xfId="49" applyNumberFormat="1" applyFont="1" applyFill="1" applyBorder="1" applyAlignment="1" applyProtection="1">
      <alignment wrapText="1"/>
    </xf>
    <xf numFmtId="0" fontId="36" fillId="122"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46" xfId="0" applyNumberFormat="1" applyFont="1" applyFill="1" applyBorder="1" applyAlignment="1" applyProtection="1">
      <alignment vertical="top" wrapText="1"/>
    </xf>
    <xf numFmtId="0" fontId="36" fillId="0" borderId="0" xfId="0" applyFont="1" applyAlignment="1" applyProtection="1">
      <alignment horizontal="left" vertical="top" wrapText="1"/>
    </xf>
    <xf numFmtId="164" fontId="15" fillId="0" borderId="58" xfId="49" applyNumberFormat="1" applyFont="1" applyFill="1" applyBorder="1" applyAlignment="1" applyProtection="1">
      <protection locked="0"/>
    </xf>
    <xf numFmtId="0" fontId="0" fillId="0" borderId="56" xfId="0" applyFill="1" applyBorder="1" applyAlignment="1" applyProtection="1">
      <protection locked="0"/>
    </xf>
    <xf numFmtId="0" fontId="0" fillId="0" borderId="59" xfId="0" applyFill="1" applyBorder="1" applyAlignment="1" applyProtection="1">
      <protection locked="0"/>
    </xf>
    <xf numFmtId="0" fontId="0" fillId="0" borderId="37" xfId="0" applyFill="1" applyBorder="1" applyAlignment="1" applyProtection="1">
      <protection locked="0"/>
    </xf>
    <xf numFmtId="0" fontId="0" fillId="0" borderId="0" xfId="0" applyFill="1" applyAlignment="1" applyProtection="1">
      <protection locked="0"/>
    </xf>
    <xf numFmtId="0" fontId="0" fillId="0" borderId="55" xfId="0" applyFill="1" applyBorder="1" applyAlignment="1" applyProtection="1">
      <protection locked="0"/>
    </xf>
    <xf numFmtId="0" fontId="0" fillId="0" borderId="60" xfId="0" applyFill="1" applyBorder="1" applyAlignment="1" applyProtection="1">
      <protection locked="0"/>
    </xf>
    <xf numFmtId="0" fontId="0" fillId="0" borderId="61" xfId="0" applyFill="1" applyBorder="1" applyAlignment="1" applyProtection="1">
      <protection locked="0"/>
    </xf>
    <xf numFmtId="0" fontId="0" fillId="0" borderId="52" xfId="0" applyFill="1" applyBorder="1" applyAlignment="1" applyProtection="1">
      <protection locked="0"/>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Border="1" applyProtection="1">
      <protection locked="0"/>
    </xf>
    <xf numFmtId="0" fontId="34" fillId="122" borderId="0" xfId="0" applyFont="1" applyFill="1" applyBorder="1" applyAlignment="1" applyProtection="1">
      <alignment horizontal="center" wrapText="1"/>
    </xf>
    <xf numFmtId="0" fontId="36" fillId="122" borderId="13" xfId="0" applyFont="1" applyFill="1" applyBorder="1" applyProtection="1">
      <protection locked="0"/>
    </xf>
    <xf numFmtId="0" fontId="34" fillId="122" borderId="13" xfId="0" applyFont="1" applyFill="1" applyBorder="1" applyAlignment="1" applyProtection="1">
      <alignment horizontal="center" wrapText="1"/>
    </xf>
    <xf numFmtId="0" fontId="36" fillId="122" borderId="0" xfId="0" applyFont="1" applyFill="1" applyProtection="1">
      <protection locked="0"/>
    </xf>
    <xf numFmtId="0" fontId="36" fillId="122" borderId="0" xfId="0" applyFont="1" applyFill="1" applyAlignment="1" applyProtection="1">
      <alignment horizontal="left" wrapText="1"/>
      <protection locked="0"/>
    </xf>
    <xf numFmtId="0" fontId="44" fillId="122" borderId="0" xfId="0" applyFont="1" applyFill="1" applyAlignment="1" applyProtection="1">
      <alignment horizontal="center"/>
      <protection locked="0"/>
    </xf>
    <xf numFmtId="164" fontId="36" fillId="122" borderId="0" xfId="49" applyNumberFormat="1" applyFont="1" applyFill="1" applyAlignment="1" applyProtection="1">
      <alignment horizontal="left" indent="3"/>
    </xf>
    <xf numFmtId="0" fontId="34" fillId="122" borderId="0" xfId="0" applyFont="1" applyFill="1" applyBorder="1" applyAlignment="1" applyProtection="1">
      <alignment horizontal="left"/>
    </xf>
    <xf numFmtId="0" fontId="36" fillId="122" borderId="0" xfId="0" applyFont="1" applyFill="1" applyAlignment="1" applyProtection="1">
      <alignment horizontal="right"/>
    </xf>
    <xf numFmtId="0" fontId="34" fillId="122"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2" borderId="0" xfId="0" applyFont="1" applyFill="1" applyAlignment="1" applyProtection="1">
      <alignment horizontal="left" wrapText="1"/>
    </xf>
    <xf numFmtId="0" fontId="41" fillId="122" borderId="0" xfId="0" applyFont="1" applyFill="1" applyAlignment="1" applyProtection="1">
      <alignment horizontal="center"/>
      <protection locked="0"/>
    </xf>
    <xf numFmtId="164" fontId="15" fillId="122" borderId="36" xfId="49" applyNumberFormat="1" applyFont="1" applyFill="1" applyBorder="1" applyAlignment="1" applyProtection="1">
      <protection locked="0"/>
    </xf>
    <xf numFmtId="0" fontId="44" fillId="122" borderId="0" xfId="5212" applyFont="1" applyFill="1" applyBorder="1" applyAlignment="1" applyProtection="1">
      <alignment horizontal="center"/>
      <protection locked="0"/>
    </xf>
    <xf numFmtId="0" fontId="44" fillId="122" borderId="0" xfId="0"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3"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44"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3" fillId="34" borderId="0" xfId="0" applyFont="1" applyFill="1" applyBorder="1" applyAlignment="1" applyProtection="1">
      <alignment horizontal="left"/>
      <protection locked="0"/>
    </xf>
    <xf numFmtId="0" fontId="333" fillId="34" borderId="0" xfId="0" applyFont="1" applyFill="1" applyBorder="1" applyAlignment="1" applyProtection="1">
      <alignment horizontal="left"/>
    </xf>
    <xf numFmtId="0" fontId="333" fillId="34" borderId="0" xfId="0" applyFont="1" applyFill="1" applyAlignment="1" applyProtection="1">
      <alignment horizontal="left"/>
      <protection locked="0"/>
    </xf>
    <xf numFmtId="0" fontId="44" fillId="34" borderId="0" xfId="0" applyFont="1" applyFill="1" applyBorder="1" applyAlignment="1" applyProtection="1">
      <alignment horizontal="left" vertical="center" wrapText="1"/>
    </xf>
    <xf numFmtId="0" fontId="32" fillId="34" borderId="0" xfId="0" applyFont="1" applyFill="1" applyAlignment="1" applyProtection="1">
      <alignment horizontal="left"/>
    </xf>
    <xf numFmtId="0" fontId="333" fillId="34" borderId="0" xfId="0" applyFont="1" applyFill="1" applyAlignment="1" applyProtection="1">
      <alignment horizontal="left"/>
    </xf>
    <xf numFmtId="0" fontId="337" fillId="34" borderId="0" xfId="0" applyFont="1" applyFill="1" applyAlignment="1" applyProtection="1">
      <alignment horizontal="left"/>
      <protection locked="0"/>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6" xfId="0" applyFill="1" applyBorder="1" applyAlignment="1" applyProtection="1">
      <protection locked="0"/>
    </xf>
    <xf numFmtId="0" fontId="0" fillId="34" borderId="0" xfId="0" applyFill="1" applyAlignment="1" applyProtection="1">
      <protection locked="0"/>
    </xf>
    <xf numFmtId="0" fontId="0" fillId="34" borderId="61" xfId="0" applyFill="1" applyBorder="1" applyAlignment="1" applyProtection="1">
      <protection locked="0"/>
    </xf>
    <xf numFmtId="0" fontId="36" fillId="34" borderId="0" xfId="0" applyFont="1" applyFill="1" applyAlignment="1" applyProtection="1">
      <alignment horizontal="left" vertical="top" wrapText="1"/>
    </xf>
    <xf numFmtId="0" fontId="44" fillId="34" borderId="0" xfId="0" applyFont="1" applyFill="1" applyAlignment="1" applyProtection="1">
      <alignment horizontal="left"/>
      <protection locked="0"/>
    </xf>
    <xf numFmtId="164" fontId="15" fillId="34" borderId="36" xfId="49" applyNumberFormat="1" applyFont="1" applyFill="1" applyBorder="1" applyAlignment="1" applyProtection="1">
      <alignment wrapText="1"/>
    </xf>
    <xf numFmtId="0" fontId="47" fillId="34" borderId="0" xfId="0" applyFont="1" applyFill="1" applyBorder="1" applyAlignment="1" applyProtection="1">
      <alignment wrapText="1"/>
      <protection locked="0"/>
    </xf>
    <xf numFmtId="0" fontId="0" fillId="34" borderId="0" xfId="0" applyFill="1" applyBorder="1" applyAlignment="1" applyProtection="1">
      <alignment wrapText="1"/>
      <protection locked="0"/>
    </xf>
    <xf numFmtId="0" fontId="0" fillId="34" borderId="0" xfId="0" applyFill="1" applyBorder="1" applyAlignment="1" applyProtection="1">
      <alignment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164" fontId="15" fillId="34" borderId="36" xfId="49" applyNumberFormat="1" applyFont="1" applyFill="1" applyBorder="1" applyAlignment="1" applyProtection="1">
      <alignment wrapText="1"/>
      <protection locked="0"/>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164" fontId="15" fillId="34" borderId="36" xfId="49" applyNumberFormat="1" applyFont="1" applyFill="1" applyBorder="1" applyAlignment="1" applyProtection="1"/>
    <xf numFmtId="0" fontId="34" fillId="0" borderId="105" xfId="0" applyFont="1" applyBorder="1" applyAlignment="1" applyProtection="1">
      <alignment wrapText="1"/>
    </xf>
    <xf numFmtId="49" fontId="3" fillId="34" borderId="151" xfId="0" applyNumberFormat="1" applyFont="1" applyFill="1" applyBorder="1" applyAlignment="1" applyProtection="1"/>
    <xf numFmtId="49" fontId="3" fillId="34" borderId="70" xfId="0" applyNumberFormat="1" applyFont="1" applyFill="1" applyBorder="1" applyAlignment="1" applyProtection="1"/>
    <xf numFmtId="49" fontId="3" fillId="0" borderId="70" xfId="0" applyNumberFormat="1" applyFont="1" applyFill="1" applyBorder="1" applyAlignment="1" applyProtection="1"/>
    <xf numFmtId="49" fontId="3" fillId="34" borderId="152"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6"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36" fillId="34" borderId="0" xfId="0" applyFont="1" applyFill="1"/>
    <xf numFmtId="0" fontId="31" fillId="34" borderId="0" xfId="0" applyFont="1" applyFill="1"/>
    <xf numFmtId="0" fontId="36" fillId="34" borderId="0" xfId="0" applyFont="1" applyFill="1" applyBorder="1" applyAlignment="1">
      <alignment horizontal="center"/>
    </xf>
    <xf numFmtId="0" fontId="34" fillId="34" borderId="0" xfId="0" applyFont="1" applyFill="1" applyBorder="1" applyAlignment="1">
      <alignment horizontal="center"/>
    </xf>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38" fillId="0" borderId="0" xfId="0" applyFont="1" applyProtection="1">
      <protection locked="0"/>
    </xf>
    <xf numFmtId="0" fontId="34" fillId="0" borderId="0" xfId="0" applyFont="1" applyAlignment="1" applyProtection="1">
      <alignment wrapText="1"/>
    </xf>
    <xf numFmtId="164" fontId="36" fillId="34" borderId="51" xfId="49" applyNumberFormat="1" applyFont="1" applyFill="1" applyBorder="1" applyAlignment="1" applyProtection="1">
      <protection locked="0"/>
    </xf>
    <xf numFmtId="164" fontId="36" fillId="0" borderId="54" xfId="49" applyNumberFormat="1" applyFont="1" applyFill="1" applyBorder="1" applyAlignment="1" applyProtection="1">
      <protection locked="0"/>
    </xf>
    <xf numFmtId="164" fontId="36" fillId="34" borderId="147" xfId="49" applyNumberFormat="1" applyFont="1" applyFill="1" applyBorder="1" applyAlignment="1" applyProtection="1">
      <protection locked="0"/>
    </xf>
    <xf numFmtId="0" fontId="34" fillId="0" borderId="153" xfId="0" applyFont="1" applyFill="1" applyBorder="1" applyAlignment="1" applyProtection="1">
      <alignment horizontal="center" wrapText="1"/>
    </xf>
    <xf numFmtId="0" fontId="34" fillId="0" borderId="154" xfId="0" applyFont="1" applyFill="1" applyBorder="1" applyAlignment="1" applyProtection="1">
      <alignment horizontal="center" wrapText="1"/>
    </xf>
    <xf numFmtId="0" fontId="34" fillId="0" borderId="155" xfId="0" applyFont="1" applyFill="1" applyBorder="1" applyAlignment="1" applyProtection="1">
      <alignment horizontal="center" wrapText="1"/>
    </xf>
    <xf numFmtId="0" fontId="34" fillId="0" borderId="156" xfId="0" applyFont="1" applyFill="1" applyBorder="1" applyAlignment="1" applyProtection="1">
      <alignment horizontal="center" wrapText="1"/>
    </xf>
    <xf numFmtId="0" fontId="36" fillId="0" borderId="157"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58" xfId="0" applyFont="1" applyBorder="1" applyAlignment="1" applyProtection="1">
      <alignment vertical="top" wrapText="1"/>
      <protection locked="0"/>
    </xf>
    <xf numFmtId="0" fontId="36" fillId="0" borderId="159" xfId="0" applyFont="1" applyBorder="1" applyAlignment="1" applyProtection="1">
      <alignment vertical="top" wrapText="1"/>
      <protection locked="0"/>
    </xf>
    <xf numFmtId="0" fontId="36" fillId="0" borderId="160" xfId="0" applyFont="1" applyBorder="1" applyAlignment="1" applyProtection="1">
      <alignment vertical="top" wrapText="1"/>
      <protection locked="0"/>
    </xf>
    <xf numFmtId="0" fontId="36" fillId="0" borderId="159"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60" xfId="0" applyFont="1" applyFill="1" applyBorder="1" applyAlignment="1" applyProtection="1">
      <alignment vertical="top" wrapText="1"/>
      <protection locked="0"/>
    </xf>
    <xf numFmtId="0" fontId="36" fillId="0" borderId="161" xfId="0" applyFont="1" applyBorder="1" applyAlignment="1" applyProtection="1">
      <alignment vertical="top" wrapText="1"/>
      <protection locked="0"/>
    </xf>
    <xf numFmtId="0" fontId="36" fillId="0" borderId="162" xfId="0" applyFont="1" applyBorder="1" applyAlignment="1" applyProtection="1">
      <alignment vertical="top" wrapText="1"/>
      <protection locked="0"/>
    </xf>
    <xf numFmtId="0" fontId="36" fillId="0" borderId="163" xfId="0" applyFont="1" applyBorder="1" applyAlignment="1" applyProtection="1">
      <alignment vertical="top" wrapText="1"/>
      <protection locked="0"/>
    </xf>
    <xf numFmtId="0" fontId="36" fillId="0" borderId="64" xfId="0" applyFont="1" applyBorder="1" applyAlignment="1" applyProtection="1">
      <alignment vertical="top" wrapText="1"/>
      <protection locked="0"/>
    </xf>
    <xf numFmtId="164" fontId="36" fillId="36" borderId="159"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60" xfId="0" applyNumberFormat="1" applyFont="1" applyFill="1" applyBorder="1" applyAlignment="1" applyProtection="1">
      <alignment vertical="top" wrapText="1"/>
    </xf>
    <xf numFmtId="164" fontId="36" fillId="36" borderId="164" xfId="0" applyNumberFormat="1" applyFont="1" applyFill="1" applyBorder="1" applyAlignment="1" applyProtection="1">
      <alignment vertical="top" wrapText="1"/>
    </xf>
    <xf numFmtId="164" fontId="36" fillId="36" borderId="71" xfId="0" applyNumberFormat="1" applyFont="1" applyFill="1" applyBorder="1" applyAlignment="1" applyProtection="1">
      <alignment vertical="top" wrapText="1"/>
    </xf>
    <xf numFmtId="0" fontId="34" fillId="0" borderId="165"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47" xfId="0" applyFont="1" applyBorder="1" applyProtection="1">
      <protection locked="0"/>
    </xf>
    <xf numFmtId="164" fontId="36" fillId="0" borderId="51" xfId="49" applyNumberFormat="1" applyFont="1" applyFill="1" applyBorder="1" applyAlignment="1" applyProtection="1">
      <protection locked="0"/>
    </xf>
    <xf numFmtId="164" fontId="36" fillId="35" borderId="31" xfId="49" applyNumberFormat="1" applyFont="1" applyFill="1" applyBorder="1" applyProtection="1"/>
    <xf numFmtId="164" fontId="15" fillId="35" borderId="36" xfId="49" applyNumberFormat="1" applyFont="1" applyFill="1" applyBorder="1" applyAlignment="1" applyProtection="1">
      <protection locked="0"/>
    </xf>
    <xf numFmtId="0" fontId="36" fillId="119" borderId="0" xfId="0" applyFont="1" applyFill="1" applyBorder="1" applyProtection="1"/>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protection locked="0"/>
    </xf>
    <xf numFmtId="37" fontId="15" fillId="35" borderId="36" xfId="49" applyNumberFormat="1" applyFont="1" applyFill="1" applyBorder="1" applyProtection="1"/>
    <xf numFmtId="37" fontId="36" fillId="35" borderId="36" xfId="49" applyNumberFormat="1" applyFont="1" applyFill="1" applyBorder="1" applyAlignment="1" applyProtection="1">
      <alignment wrapText="1"/>
      <protection locked="0"/>
    </xf>
    <xf numFmtId="164" fontId="15" fillId="35" borderId="36" xfId="49" applyNumberFormat="1" applyFont="1" applyFill="1" applyBorder="1" applyAlignment="1" applyProtection="1">
      <alignment wrapText="1"/>
      <protection locked="0"/>
    </xf>
    <xf numFmtId="164" fontId="15" fillId="119" borderId="36" xfId="49" applyNumberFormat="1" applyFont="1" applyFill="1" applyBorder="1" applyProtection="1"/>
    <xf numFmtId="164" fontId="0" fillId="35" borderId="36" xfId="49" applyNumberFormat="1" applyFont="1" applyFill="1" applyBorder="1" applyAlignment="1" applyProtection="1">
      <alignment wrapText="1"/>
      <protection locked="0"/>
    </xf>
    <xf numFmtId="164" fontId="36" fillId="35" borderId="54" xfId="49" applyNumberFormat="1" applyFont="1" applyFill="1" applyBorder="1" applyAlignment="1" applyProtection="1">
      <protection locked="0"/>
    </xf>
    <xf numFmtId="164" fontId="36" fillId="35" borderId="76" xfId="0" applyNumberFormat="1" applyFont="1" applyFill="1" applyBorder="1" applyAlignment="1" applyProtection="1">
      <alignment vertical="top" wrapText="1"/>
    </xf>
    <xf numFmtId="164" fontId="36" fillId="35" borderId="73" xfId="0" applyNumberFormat="1" applyFont="1" applyFill="1" applyBorder="1" applyAlignment="1" applyProtection="1">
      <alignment vertical="top" wrapText="1"/>
    </xf>
    <xf numFmtId="164" fontId="36" fillId="35" borderId="75" xfId="0" applyNumberFormat="1" applyFont="1" applyFill="1" applyBorder="1" applyAlignment="1" applyProtection="1">
      <alignment vertical="top" wrapText="1"/>
    </xf>
    <xf numFmtId="164" fontId="36" fillId="35" borderId="74" xfId="0" applyNumberFormat="1" applyFont="1" applyFill="1" applyBorder="1" applyAlignment="1" applyProtection="1">
      <alignment vertical="top" wrapText="1"/>
    </xf>
    <xf numFmtId="164" fontId="36" fillId="35" borderId="69" xfId="0" applyNumberFormat="1" applyFont="1" applyFill="1" applyBorder="1" applyAlignment="1" applyProtection="1">
      <alignment vertical="top" wrapText="1"/>
    </xf>
    <xf numFmtId="164" fontId="36" fillId="35" borderId="46" xfId="0" applyNumberFormat="1" applyFont="1" applyFill="1" applyBorder="1" applyAlignment="1" applyProtection="1">
      <alignment vertical="top" wrapText="1"/>
    </xf>
    <xf numFmtId="164" fontId="36" fillId="35" borderId="60" xfId="0" applyNumberFormat="1" applyFont="1" applyFill="1" applyBorder="1" applyAlignment="1" applyProtection="1">
      <alignment vertical="top" wrapText="1"/>
    </xf>
    <xf numFmtId="164" fontId="36" fillId="35" borderId="31" xfId="0" applyNumberFormat="1" applyFont="1" applyFill="1" applyBorder="1" applyAlignment="1" applyProtection="1">
      <alignment vertical="top" wrapText="1"/>
    </xf>
    <xf numFmtId="164" fontId="36" fillId="35" borderId="52" xfId="0" applyNumberFormat="1" applyFont="1" applyFill="1" applyBorder="1" applyAlignment="1" applyProtection="1">
      <alignment vertical="top" wrapText="1"/>
    </xf>
    <xf numFmtId="164" fontId="36" fillId="35" borderId="66" xfId="0" applyNumberFormat="1" applyFont="1" applyFill="1" applyBorder="1" applyAlignment="1" applyProtection="1">
      <alignment vertical="top" wrapText="1"/>
    </xf>
    <xf numFmtId="0" fontId="259" fillId="0" borderId="0" xfId="0" applyFont="1" applyFill="1" applyProtection="1">
      <protection locked="0"/>
    </xf>
    <xf numFmtId="164" fontId="332" fillId="0" borderId="36" xfId="49" applyNumberFormat="1" applyFont="1" applyFill="1" applyBorder="1" applyAlignment="1" applyProtection="1">
      <protection locked="0"/>
    </xf>
    <xf numFmtId="164" fontId="335" fillId="0" borderId="36" xfId="49" applyNumberFormat="1" applyFont="1" applyFill="1" applyBorder="1" applyAlignment="1" applyProtection="1">
      <protection locked="0"/>
    </xf>
    <xf numFmtId="0" fontId="341" fillId="0" borderId="0" xfId="0" applyFont="1" applyFill="1" applyAlignment="1" applyProtection="1">
      <alignment horizontal="left"/>
    </xf>
    <xf numFmtId="0" fontId="331" fillId="0" borderId="0" xfId="0" applyFont="1" applyFill="1" applyAlignment="1" applyProtection="1">
      <alignment horizontal="left" vertical="top" wrapText="1"/>
      <protection locked="0"/>
    </xf>
    <xf numFmtId="0" fontId="334" fillId="0" borderId="0" xfId="0" applyFont="1" applyFill="1" applyAlignment="1" applyProtection="1">
      <alignment horizontal="left" vertical="top" wrapText="1"/>
      <protection locked="0"/>
    </xf>
    <xf numFmtId="0" fontId="335" fillId="0" borderId="0" xfId="0" applyFont="1" applyFill="1" applyAlignment="1" applyProtection="1">
      <alignment horizontal="left" wrapText="1" indent="3"/>
      <protection locked="0"/>
    </xf>
    <xf numFmtId="0" fontId="335" fillId="0" borderId="0" xfId="0" applyFont="1" applyFill="1" applyProtection="1">
      <protection locked="0"/>
    </xf>
    <xf numFmtId="164" fontId="335" fillId="0" borderId="36" xfId="49" applyNumberFormat="1" applyFont="1" applyFill="1" applyBorder="1" applyProtection="1">
      <protection locked="0"/>
    </xf>
    <xf numFmtId="164" fontId="36" fillId="34" borderId="54" xfId="49" applyNumberFormat="1" applyFont="1" applyFill="1" applyBorder="1" applyAlignment="1" applyProtection="1">
      <protection locked="0"/>
    </xf>
    <xf numFmtId="0" fontId="53" fillId="2" borderId="0" xfId="0" applyFont="1" applyFill="1" applyAlignment="1" applyProtection="1">
      <alignment vertical="top" wrapText="1"/>
    </xf>
    <xf numFmtId="0" fontId="37" fillId="0" borderId="0" xfId="0" applyFont="1" applyFill="1" applyBorder="1" applyAlignment="1" applyProtection="1">
      <alignment vertical="top" wrapText="1"/>
    </xf>
    <xf numFmtId="0" fontId="34" fillId="34" borderId="0" xfId="0" applyFont="1" applyFill="1" applyAlignment="1" applyProtection="1">
      <alignment horizontal="left" wrapText="1" indent="1"/>
    </xf>
    <xf numFmtId="0" fontId="36" fillId="34" borderId="0" xfId="0" applyFont="1" applyFill="1" applyAlignment="1" applyProtection="1">
      <alignment horizontal="center" vertical="top"/>
    </xf>
    <xf numFmtId="0" fontId="34" fillId="34" borderId="0" xfId="0" applyFont="1" applyFill="1" applyAlignment="1" applyProtection="1">
      <alignment vertical="top" wrapText="1"/>
    </xf>
    <xf numFmtId="0" fontId="36" fillId="34" borderId="0" xfId="0" applyFont="1" applyFill="1" applyAlignment="1" applyProtection="1">
      <alignment horizontal="center" vertical="top" wrapText="1"/>
      <protection locked="0"/>
    </xf>
    <xf numFmtId="0" fontId="46" fillId="34" borderId="0" xfId="0" applyFont="1" applyFill="1" applyAlignment="1" applyProtection="1">
      <alignment vertical="top" wrapText="1"/>
    </xf>
    <xf numFmtId="0" fontId="34" fillId="34" borderId="0" xfId="0" applyFont="1" applyFill="1" applyAlignment="1" applyProtection="1">
      <alignment horizontal="left" vertical="top" wrapText="1"/>
    </xf>
    <xf numFmtId="0" fontId="36" fillId="34" borderId="0" xfId="0" applyFont="1" applyFill="1" applyAlignment="1" applyProtection="1">
      <alignment horizontal="center" vertical="top"/>
      <protection locked="0"/>
    </xf>
    <xf numFmtId="0" fontId="34" fillId="34" borderId="29" xfId="0" applyFont="1" applyFill="1" applyBorder="1" applyAlignment="1" applyProtection="1">
      <alignment wrapText="1"/>
    </xf>
    <xf numFmtId="0" fontId="48" fillId="0" borderId="3" xfId="0" applyFont="1" applyFill="1" applyBorder="1" applyAlignment="1" applyProtection="1">
      <alignment horizontal="center" vertical="center" wrapText="1"/>
    </xf>
    <xf numFmtId="0" fontId="36" fillId="34" borderId="0" xfId="0" applyFont="1" applyFill="1" applyAlignment="1" applyProtection="1">
      <alignment horizontal="left" wrapText="1" indent="3"/>
    </xf>
    <xf numFmtId="0" fontId="332" fillId="119" borderId="0" xfId="0" applyFont="1" applyFill="1" applyAlignment="1" applyProtection="1">
      <alignment vertical="top"/>
      <protection locked="0"/>
    </xf>
    <xf numFmtId="0" fontId="342" fillId="119" borderId="0" xfId="0" applyFont="1" applyFill="1" applyAlignment="1" applyProtection="1">
      <alignment vertical="top" wrapText="1"/>
    </xf>
    <xf numFmtId="0" fontId="332" fillId="119" borderId="0" xfId="0" applyFont="1" applyFill="1" applyAlignment="1" applyProtection="1">
      <alignment vertical="top" wrapText="1"/>
      <protection locked="0"/>
    </xf>
    <xf numFmtId="0" fontId="343" fillId="119" borderId="0" xfId="0" applyFont="1" applyFill="1" applyAlignment="1" applyProtection="1">
      <alignment vertical="top" wrapText="1"/>
    </xf>
    <xf numFmtId="0" fontId="344" fillId="119" borderId="0" xfId="0" applyFont="1" applyFill="1" applyAlignment="1" applyProtection="1">
      <alignment horizontal="center" vertical="top" wrapText="1"/>
    </xf>
    <xf numFmtId="0" fontId="345" fillId="119" borderId="0" xfId="0" applyFont="1" applyFill="1" applyAlignment="1" applyProtection="1">
      <alignment vertical="top" wrapText="1"/>
    </xf>
    <xf numFmtId="0" fontId="345" fillId="119" borderId="0" xfId="0" applyFont="1" applyFill="1" applyBorder="1" applyAlignment="1" applyProtection="1">
      <alignment vertical="top" wrapText="1"/>
    </xf>
    <xf numFmtId="0" fontId="345" fillId="119" borderId="3" xfId="0" applyFont="1" applyFill="1" applyBorder="1" applyAlignment="1" applyProtection="1">
      <alignment vertical="top" wrapText="1"/>
    </xf>
    <xf numFmtId="0" fontId="345" fillId="119" borderId="0" xfId="0" applyFont="1" applyFill="1" applyBorder="1" applyAlignment="1" applyProtection="1">
      <alignment horizontal="left" vertical="top" wrapText="1"/>
    </xf>
    <xf numFmtId="0" fontId="344" fillId="119" borderId="0" xfId="0" applyFont="1" applyFill="1" applyAlignment="1" applyProtection="1">
      <alignment horizontal="center" vertical="top" wrapText="1"/>
      <protection locked="0"/>
    </xf>
    <xf numFmtId="0" fontId="345" fillId="119" borderId="0" xfId="0" applyFont="1" applyFill="1" applyBorder="1" applyAlignment="1" applyProtection="1">
      <alignment horizontal="left" vertical="top" wrapText="1"/>
      <protection locked="0"/>
    </xf>
    <xf numFmtId="0" fontId="345" fillId="119" borderId="147" xfId="0" applyFont="1" applyFill="1" applyBorder="1" applyAlignment="1" applyProtection="1">
      <alignment horizontal="left" vertical="top" wrapText="1"/>
    </xf>
    <xf numFmtId="0" fontId="333" fillId="0" borderId="0" xfId="0" applyFont="1" applyFill="1" applyAlignment="1" applyProtection="1">
      <alignment horizontal="left"/>
      <protection locked="0"/>
    </xf>
    <xf numFmtId="0" fontId="333" fillId="0" borderId="0" xfId="0" applyFont="1" applyFill="1" applyAlignment="1" applyProtection="1">
      <alignment horizontal="left" wrapText="1"/>
      <protection locked="0"/>
    </xf>
    <xf numFmtId="0" fontId="333" fillId="0" borderId="0" xfId="0" applyFont="1" applyFill="1" applyAlignment="1" applyProtection="1">
      <alignment horizontal="left" wrapText="1"/>
    </xf>
    <xf numFmtId="0" fontId="333" fillId="0" borderId="3" xfId="0" applyFont="1" applyFill="1" applyBorder="1" applyAlignment="1" applyProtection="1">
      <alignment horizontal="left" wrapText="1"/>
    </xf>
    <xf numFmtId="0" fontId="333" fillId="0" borderId="0" xfId="0" applyFont="1" applyFill="1" applyBorder="1" applyAlignment="1" applyProtection="1">
      <alignment horizontal="left" wrapText="1"/>
    </xf>
    <xf numFmtId="0" fontId="333" fillId="0" borderId="0" xfId="0" applyFont="1" applyFill="1" applyBorder="1" applyAlignment="1" applyProtection="1">
      <alignment horizontal="left" wrapText="1"/>
      <protection locked="0"/>
    </xf>
    <xf numFmtId="0" fontId="333" fillId="0" borderId="131" xfId="0" applyFont="1" applyFill="1" applyBorder="1" applyAlignment="1" applyProtection="1">
      <alignment horizontal="left" wrapText="1"/>
    </xf>
    <xf numFmtId="0" fontId="333" fillId="34" borderId="0" xfId="0" applyFont="1" applyFill="1" applyBorder="1" applyAlignment="1" applyProtection="1">
      <alignment horizontal="left" wrapText="1"/>
    </xf>
    <xf numFmtId="0" fontId="332" fillId="34" borderId="0" xfId="0" applyFont="1" applyFill="1" applyAlignment="1" applyProtection="1">
      <alignment wrapText="1"/>
    </xf>
    <xf numFmtId="0" fontId="345" fillId="119" borderId="0" xfId="0" applyFont="1" applyFill="1" applyAlignment="1" applyProtection="1">
      <alignment horizontal="left" vertical="top" wrapText="1"/>
    </xf>
    <xf numFmtId="0" fontId="332" fillId="34" borderId="0" xfId="0" applyFont="1" applyFill="1" applyProtection="1">
      <protection locked="0"/>
    </xf>
    <xf numFmtId="0" fontId="46" fillId="34" borderId="0" xfId="0" applyFont="1" applyFill="1" applyProtection="1"/>
    <xf numFmtId="164" fontId="15" fillId="0" borderId="36" xfId="49" applyNumberFormat="1" applyFont="1" applyFill="1" applyBorder="1" applyAlignment="1" applyProtection="1">
      <alignment wrapText="1"/>
    </xf>
    <xf numFmtId="164" fontId="0" fillId="0" borderId="36" xfId="49" applyNumberFormat="1" applyFont="1" applyFill="1" applyBorder="1" applyAlignment="1" applyProtection="1">
      <alignment wrapText="1"/>
    </xf>
    <xf numFmtId="0" fontId="334" fillId="0"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0" fillId="0" borderId="0" xfId="0" applyFont="1" applyFill="1" applyAlignment="1" applyProtection="1">
      <alignment horizontal="center" vertical="top"/>
      <protection locked="0"/>
    </xf>
    <xf numFmtId="0" fontId="34" fillId="0" borderId="0" xfId="0" applyFont="1" applyFill="1" applyAlignment="1" applyProtection="1">
      <alignment horizontal="left" vertical="top" wrapText="1"/>
    </xf>
    <xf numFmtId="0" fontId="34" fillId="0" borderId="166" xfId="0" applyFont="1" applyFill="1" applyBorder="1" applyAlignment="1" applyProtection="1">
      <alignment horizontal="left" vertical="top" wrapText="1"/>
    </xf>
    <xf numFmtId="0" fontId="334" fillId="0" borderId="167" xfId="0" applyFont="1" applyFill="1" applyBorder="1" applyAlignment="1" applyProtection="1">
      <alignment horizontal="left" vertical="top" wrapText="1"/>
    </xf>
    <xf numFmtId="0" fontId="334" fillId="0" borderId="168" xfId="0" applyFont="1" applyFill="1" applyBorder="1" applyAlignment="1" applyProtection="1">
      <alignment horizontal="left" vertical="top" wrapText="1"/>
    </xf>
    <xf numFmtId="0" fontId="334" fillId="0" borderId="169" xfId="0" applyFont="1" applyFill="1" applyBorder="1" applyAlignment="1" applyProtection="1">
      <alignment horizontal="left" vertical="top" wrapText="1"/>
    </xf>
    <xf numFmtId="0" fontId="334" fillId="0" borderId="0" xfId="0" applyFont="1" applyFill="1" applyBorder="1" applyAlignment="1" applyProtection="1">
      <alignment horizontal="left" vertical="top" wrapText="1"/>
    </xf>
    <xf numFmtId="0" fontId="334" fillId="0" borderId="170" xfId="0" applyFont="1" applyFill="1" applyBorder="1" applyAlignment="1" applyProtection="1">
      <alignment horizontal="left" vertical="top" wrapText="1"/>
    </xf>
    <xf numFmtId="0" fontId="334" fillId="0" borderId="171" xfId="0" applyFont="1" applyFill="1" applyBorder="1" applyAlignment="1" applyProtection="1">
      <alignment horizontal="left" vertical="top" wrapText="1"/>
    </xf>
    <xf numFmtId="0" fontId="334" fillId="0" borderId="172" xfId="0" applyFont="1" applyFill="1" applyBorder="1" applyAlignment="1" applyProtection="1">
      <alignment horizontal="left" vertical="top" wrapText="1"/>
    </xf>
    <xf numFmtId="0" fontId="334" fillId="0" borderId="173" xfId="0" applyFont="1" applyFill="1" applyBorder="1" applyAlignment="1" applyProtection="1">
      <alignment horizontal="left" vertical="top" wrapText="1"/>
    </xf>
    <xf numFmtId="0" fontId="0" fillId="34" borderId="37" xfId="0" applyFill="1" applyBorder="1" applyAlignment="1" applyProtection="1">
      <alignment horizontal="center"/>
      <protection locked="0"/>
    </xf>
    <xf numFmtId="0" fontId="0" fillId="0" borderId="51" xfId="0" applyFill="1" applyBorder="1" applyAlignment="1" applyProtection="1">
      <alignment horizontal="center"/>
      <protection locked="0"/>
    </xf>
    <xf numFmtId="164" fontId="15" fillId="0" borderId="56" xfId="49" applyNumberFormat="1" applyFont="1" applyFill="1" applyBorder="1" applyProtection="1">
      <protection locked="0"/>
    </xf>
    <xf numFmtId="0" fontId="0" fillId="0" borderId="36" xfId="0" applyFill="1" applyBorder="1" applyAlignment="1" applyProtection="1">
      <alignment horizontal="center"/>
      <protection locked="0"/>
    </xf>
    <xf numFmtId="164" fontId="15" fillId="34" borderId="55" xfId="49" applyNumberFormat="1" applyFont="1" applyFill="1" applyBorder="1" applyAlignment="1" applyProtection="1">
      <protection locked="0"/>
    </xf>
    <xf numFmtId="10" fontId="36" fillId="0" borderId="36" xfId="63" applyNumberFormat="1" applyFont="1" applyFill="1" applyBorder="1" applyProtection="1">
      <protection locked="0"/>
    </xf>
    <xf numFmtId="10" fontId="36" fillId="0" borderId="36" xfId="49" applyNumberFormat="1" applyFont="1" applyFill="1" applyBorder="1" applyProtection="1">
      <protection locked="0"/>
    </xf>
    <xf numFmtId="10" fontId="0" fillId="0" borderId="36" xfId="49" applyNumberFormat="1" applyFont="1" applyFill="1" applyBorder="1" applyProtection="1">
      <protection locked="0"/>
    </xf>
    <xf numFmtId="164" fontId="36" fillId="0" borderId="36" xfId="49" applyNumberFormat="1" applyFont="1" applyFill="1" applyBorder="1" applyAlignment="1" applyProtection="1">
      <alignment vertical="top"/>
      <protection locked="0"/>
    </xf>
    <xf numFmtId="10" fontId="0" fillId="35" borderId="36" xfId="49" applyNumberFormat="1" applyFont="1" applyFill="1" applyBorder="1" applyAlignment="1" applyProtection="1">
      <alignment wrapText="1"/>
    </xf>
    <xf numFmtId="10" fontId="0" fillId="35" borderId="36" xfId="49" applyNumberFormat="1" applyFont="1" applyFill="1" applyBorder="1" applyAlignment="1" applyProtection="1">
      <alignment wrapText="1"/>
      <protection locked="0"/>
    </xf>
    <xf numFmtId="0" fontId="15" fillId="35" borderId="36" xfId="49" applyNumberFormat="1" applyFont="1" applyFill="1" applyBorder="1" applyAlignment="1" applyProtection="1"/>
    <xf numFmtId="10" fontId="36" fillId="120" borderId="36" xfId="49" applyNumberFormat="1" applyFont="1" applyFill="1" applyBorder="1" applyProtection="1">
      <protection locked="0"/>
    </xf>
    <xf numFmtId="10" fontId="36" fillId="120" borderId="46" xfId="63" applyNumberFormat="1" applyFont="1" applyFill="1" applyBorder="1" applyAlignment="1" applyProtection="1">
      <alignment vertical="center"/>
      <protection locked="0"/>
    </xf>
    <xf numFmtId="10" fontId="36" fillId="35" borderId="36" xfId="63" applyNumberFormat="1" applyFont="1" applyFill="1" applyBorder="1" applyAlignment="1" applyProtection="1">
      <alignment vertical="center"/>
    </xf>
    <xf numFmtId="10" fontId="36" fillId="0" borderId="36" xfId="63" applyNumberFormat="1" applyFont="1" applyFill="1" applyBorder="1" applyAlignment="1" applyProtection="1">
      <alignment vertical="center"/>
      <protection locked="0"/>
    </xf>
    <xf numFmtId="10" fontId="36" fillId="0" borderId="36" xfId="63" applyNumberFormat="1" applyFont="1" applyFill="1" applyBorder="1" applyAlignment="1" applyProtection="1">
      <alignment vertical="top"/>
      <protection locked="0"/>
    </xf>
    <xf numFmtId="10" fontId="36" fillId="34" borderId="36" xfId="63" applyNumberFormat="1" applyFont="1" applyFill="1" applyBorder="1" applyAlignment="1" applyProtection="1">
      <alignment vertical="center"/>
      <protection locked="0"/>
    </xf>
    <xf numFmtId="43" fontId="0" fillId="0" borderId="0" xfId="49" applyNumberFormat="1" applyFont="1" applyFill="1" applyBorder="1" applyProtection="1">
      <protection locked="0"/>
    </xf>
    <xf numFmtId="0" fontId="50" fillId="0" borderId="0" xfId="0" applyFont="1" applyFill="1" applyBorder="1" applyAlignment="1" applyProtection="1">
      <alignment horizontal="center" wrapText="1"/>
    </xf>
    <xf numFmtId="164" fontId="36" fillId="0" borderId="55" xfId="49" applyNumberFormat="1" applyFont="1" applyFill="1" applyBorder="1" applyProtection="1">
      <protection locked="0"/>
    </xf>
    <xf numFmtId="164" fontId="36" fillId="0" borderId="53" xfId="49" applyNumberFormat="1" applyFont="1" applyFill="1" applyBorder="1" applyProtection="1">
      <protection locked="0"/>
    </xf>
    <xf numFmtId="164" fontId="36" fillId="0" borderId="56" xfId="49" applyNumberFormat="1" applyFont="1" applyFill="1" applyBorder="1" applyProtection="1">
      <protection locked="0"/>
    </xf>
    <xf numFmtId="164" fontId="36" fillId="0" borderId="37" xfId="49" applyNumberFormat="1" applyFont="1" applyFill="1" applyBorder="1" applyProtection="1">
      <protection locked="0"/>
    </xf>
    <xf numFmtId="164" fontId="36" fillId="0" borderId="61" xfId="49" applyNumberFormat="1" applyFont="1" applyFill="1" applyBorder="1" applyProtection="1">
      <protection locked="0"/>
    </xf>
    <xf numFmtId="164" fontId="0" fillId="0" borderId="53" xfId="49" applyNumberFormat="1" applyFont="1" applyFill="1" applyBorder="1" applyProtection="1">
      <protection locked="0"/>
    </xf>
    <xf numFmtId="164" fontId="0" fillId="0" borderId="56" xfId="49" applyNumberFormat="1" applyFont="1" applyFill="1" applyBorder="1" applyProtection="1">
      <protection locked="0"/>
    </xf>
    <xf numFmtId="164" fontId="0" fillId="0" borderId="55" xfId="49" applyNumberFormat="1" applyFont="1" applyFill="1" applyBorder="1" applyProtection="1">
      <protection locked="0"/>
    </xf>
    <xf numFmtId="164" fontId="0" fillId="0" borderId="61" xfId="49" applyNumberFormat="1" applyFont="1" applyFill="1" applyBorder="1" applyProtection="1">
      <protection locked="0"/>
    </xf>
    <xf numFmtId="0" fontId="0" fillId="0" borderId="56" xfId="0" applyFont="1" applyFill="1" applyBorder="1" applyProtection="1">
      <protection locked="0"/>
    </xf>
    <xf numFmtId="164" fontId="36" fillId="0" borderId="61" xfId="49" applyNumberFormat="1" applyFont="1" applyFill="1" applyBorder="1" applyAlignment="1" applyProtection="1">
      <alignment vertical="center"/>
      <protection locked="0"/>
    </xf>
    <xf numFmtId="164" fontId="36" fillId="0" borderId="53" xfId="49" applyNumberFormat="1" applyFont="1" applyFill="1" applyBorder="1" applyAlignment="1" applyProtection="1">
      <alignment vertical="center"/>
      <protection locked="0"/>
    </xf>
    <xf numFmtId="49" fontId="36" fillId="0" borderId="0" xfId="0" applyNumberFormat="1" applyFont="1" applyFill="1" applyBorder="1" applyAlignment="1" applyProtection="1">
      <alignment horizontal="left"/>
      <protection locked="0"/>
    </xf>
    <xf numFmtId="49" fontId="36" fillId="0" borderId="0" xfId="0" applyNumberFormat="1" applyFont="1" applyFill="1" applyBorder="1" applyProtection="1">
      <protection locked="0"/>
    </xf>
    <xf numFmtId="49" fontId="36" fillId="0" borderId="0" xfId="0" applyNumberFormat="1" applyFont="1" applyFill="1" applyAlignment="1" applyProtection="1">
      <alignment horizontal="left"/>
      <protection locked="0"/>
    </xf>
    <xf numFmtId="49" fontId="36" fillId="0" borderId="0" xfId="0" applyNumberFormat="1" applyFont="1" applyFill="1" applyProtection="1">
      <protection locked="0"/>
    </xf>
    <xf numFmtId="49" fontId="36" fillId="0" borderId="0" xfId="0" applyNumberFormat="1" applyFont="1" applyFill="1" applyAlignment="1" applyProtection="1">
      <alignment horizontal="left"/>
    </xf>
    <xf numFmtId="49" fontId="36" fillId="0" borderId="0" xfId="0" applyNumberFormat="1" applyFont="1" applyFill="1" applyBorder="1" applyProtection="1"/>
    <xf numFmtId="49" fontId="0" fillId="0" borderId="0" xfId="0" applyNumberFormat="1" applyFont="1" applyFill="1" applyBorder="1" applyAlignment="1" applyProtection="1">
      <alignment horizontal="left"/>
    </xf>
    <xf numFmtId="49" fontId="0" fillId="0" borderId="0" xfId="0" applyNumberFormat="1" applyFont="1" applyFill="1" applyAlignment="1" applyProtection="1">
      <alignment horizontal="left"/>
    </xf>
    <xf numFmtId="49" fontId="0" fillId="0" borderId="0" xfId="0" applyNumberFormat="1" applyFont="1" applyFill="1" applyBorder="1" applyAlignment="1" applyProtection="1">
      <alignment horizontal="left" vertical="top"/>
    </xf>
    <xf numFmtId="49" fontId="36" fillId="0" borderId="10" xfId="0" applyNumberFormat="1" applyFont="1" applyFill="1" applyBorder="1" applyAlignment="1" applyProtection="1">
      <alignment horizontal="left"/>
    </xf>
    <xf numFmtId="49" fontId="36" fillId="34" borderId="0" xfId="0" applyNumberFormat="1" applyFont="1" applyFill="1" applyAlignment="1" applyProtection="1">
      <alignment horizontal="left" vertical="top"/>
    </xf>
    <xf numFmtId="49" fontId="34" fillId="0" borderId="3"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xf>
    <xf numFmtId="49" fontId="36" fillId="0" borderId="0" xfId="0" applyNumberFormat="1" applyFont="1" applyFill="1" applyProtection="1"/>
    <xf numFmtId="49" fontId="30" fillId="0" borderId="0" xfId="0" quotePrefix="1" applyNumberFormat="1" applyFont="1" applyFill="1" applyAlignment="1" applyProtection="1">
      <alignment horizontal="center"/>
    </xf>
    <xf numFmtId="49" fontId="30" fillId="0" borderId="0" xfId="0" quotePrefix="1" applyNumberFormat="1" applyFont="1" applyFill="1" applyAlignment="1" applyProtection="1">
      <alignment horizontal="center"/>
      <protection locked="0"/>
    </xf>
    <xf numFmtId="49" fontId="34" fillId="0" borderId="0" xfId="0" quotePrefix="1" applyNumberFormat="1" applyFont="1" applyFill="1" applyAlignment="1" applyProtection="1">
      <alignment horizontal="center"/>
      <protection locked="0"/>
    </xf>
    <xf numFmtId="49" fontId="36" fillId="0" borderId="0" xfId="0" applyNumberFormat="1" applyFont="1" applyFill="1" applyBorder="1" applyAlignment="1" applyProtection="1">
      <alignment horizontal="left"/>
    </xf>
    <xf numFmtId="49" fontId="36" fillId="0" borderId="0" xfId="0" applyNumberFormat="1" applyFont="1" applyAlignment="1" applyProtection="1">
      <alignment vertical="center"/>
    </xf>
    <xf numFmtId="49" fontId="36" fillId="34" borderId="0" xfId="0" applyNumberFormat="1" applyFont="1" applyFill="1" applyBorder="1" applyAlignment="1" applyProtection="1">
      <alignment vertical="center"/>
    </xf>
    <xf numFmtId="49" fontId="36" fillId="0" borderId="0" xfId="0" applyNumberFormat="1" applyFont="1" applyFill="1" applyBorder="1" applyAlignment="1" applyProtection="1">
      <alignment horizontal="left" vertical="center"/>
    </xf>
    <xf numFmtId="49" fontId="36" fillId="0" borderId="15" xfId="0" applyNumberFormat="1" applyFont="1" applyFill="1" applyBorder="1" applyAlignment="1" applyProtection="1">
      <alignment horizontal="left"/>
      <protection locked="0"/>
    </xf>
    <xf numFmtId="49" fontId="34" fillId="0" borderId="6"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wrapText="1"/>
    </xf>
    <xf numFmtId="49" fontId="34" fillId="0" borderId="0" xfId="0" quotePrefix="1" applyNumberFormat="1" applyFont="1" applyFill="1" applyAlignment="1" applyProtection="1">
      <alignment horizontal="center" vertical="top" wrapText="1"/>
    </xf>
    <xf numFmtId="49" fontId="36" fillId="0" borderId="0" xfId="0" applyNumberFormat="1" applyFont="1" applyFill="1" applyAlignment="1" applyProtection="1">
      <alignment horizontal="left" wrapText="1"/>
      <protection locked="0"/>
    </xf>
    <xf numFmtId="49" fontId="36" fillId="0" borderId="0" xfId="0" applyNumberFormat="1" applyFont="1" applyFill="1" applyBorder="1" applyAlignment="1" applyProtection="1">
      <alignment horizontal="left" wrapText="1"/>
      <protection locked="0"/>
    </xf>
    <xf numFmtId="49" fontId="34" fillId="0" borderId="0" xfId="0" quotePrefix="1" applyNumberFormat="1" applyFont="1" applyFill="1" applyAlignment="1" applyProtection="1">
      <alignment horizontal="center" wrapText="1"/>
      <protection locked="0"/>
    </xf>
    <xf numFmtId="49" fontId="30" fillId="0" borderId="0" xfId="0" quotePrefix="1" applyNumberFormat="1" applyFont="1" applyFill="1" applyAlignment="1" applyProtection="1">
      <alignment horizontal="center" wrapText="1"/>
    </xf>
    <xf numFmtId="49" fontId="0" fillId="0" borderId="0" xfId="0" applyNumberFormat="1" applyFont="1" applyFill="1" applyAlignment="1" applyProtection="1">
      <alignment horizontal="left"/>
      <protection locked="0"/>
    </xf>
    <xf numFmtId="49" fontId="0" fillId="0" borderId="0" xfId="0" applyNumberFormat="1" applyFont="1" applyFill="1" applyAlignment="1" applyProtection="1">
      <alignment horizontal="center"/>
      <protection locked="0"/>
    </xf>
    <xf numFmtId="49" fontId="36" fillId="0" borderId="0" xfId="0" applyNumberFormat="1" applyFont="1" applyFill="1" applyAlignment="1" applyProtection="1">
      <alignment horizontal="center"/>
      <protection locked="0"/>
    </xf>
    <xf numFmtId="49" fontId="36" fillId="0" borderId="0" xfId="0" applyNumberFormat="1" applyFont="1" applyFill="1" applyBorder="1" applyAlignment="1" applyProtection="1">
      <alignment horizontal="center"/>
      <protection locked="0"/>
    </xf>
    <xf numFmtId="0" fontId="31" fillId="123" borderId="0" xfId="0" applyFont="1" applyFill="1" applyAlignment="1" applyProtection="1">
      <alignment horizontal="center" vertical="top" wrapText="1"/>
    </xf>
    <xf numFmtId="164" fontId="15" fillId="0" borderId="0" xfId="49" applyNumberFormat="1" applyFont="1" applyFill="1" applyBorder="1" applyProtection="1"/>
    <xf numFmtId="0" fontId="31" fillId="0" borderId="0" xfId="0" applyFont="1" applyFill="1" applyAlignment="1" applyProtection="1">
      <alignment horizontal="center" vertical="top" wrapText="1"/>
    </xf>
    <xf numFmtId="0" fontId="339" fillId="34" borderId="0" xfId="0" applyFont="1" applyFill="1" applyAlignment="1" applyProtection="1">
      <alignment horizontal="center" vertical="top" wrapText="1"/>
    </xf>
    <xf numFmtId="0" fontId="42" fillId="123" borderId="0" xfId="0" applyFont="1" applyFill="1" applyBorder="1" applyAlignment="1" applyProtection="1">
      <alignment horizontal="left" vertical="top" wrapText="1"/>
    </xf>
    <xf numFmtId="0" fontId="31" fillId="123" borderId="0" xfId="0" applyFont="1" applyFill="1" applyAlignment="1" applyProtection="1">
      <alignment horizontal="center" vertical="top" wrapText="1"/>
    </xf>
    <xf numFmtId="0" fontId="42" fillId="123" borderId="0" xfId="0" applyFont="1" applyFill="1" applyBorder="1" applyAlignment="1" applyProtection="1">
      <alignment horizontal="left"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0" fontId="30" fillId="34" borderId="0" xfId="0" applyFont="1" applyFill="1" applyBorder="1" applyAlignment="1" applyProtection="1">
      <alignment vertical="top" wrapText="1"/>
    </xf>
    <xf numFmtId="0" fontId="31" fillId="123" borderId="0" xfId="0" applyFont="1" applyFill="1" applyAlignment="1" applyProtection="1">
      <alignment horizontal="center"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41" fillId="0" borderId="0" xfId="0" applyFont="1" applyFill="1" applyBorder="1" applyAlignment="1" applyProtection="1">
      <alignment vertical="top" wrapText="1"/>
    </xf>
    <xf numFmtId="0" fontId="44" fillId="34" borderId="0" xfId="0" applyFont="1" applyFill="1" applyBorder="1" applyAlignment="1" applyProtection="1">
      <alignment horizontal="left"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164" fontId="15" fillId="0" borderId="36" xfId="49" applyNumberFormat="1" applyFont="1" applyFill="1" applyBorder="1" applyProtection="1">
      <protection locked="0"/>
    </xf>
    <xf numFmtId="0" fontId="31" fillId="123" borderId="0" xfId="0" applyFont="1" applyFill="1" applyAlignment="1" applyProtection="1">
      <alignment horizontal="center" vertical="top" wrapText="1"/>
      <protection locked="0"/>
    </xf>
    <xf numFmtId="0" fontId="258" fillId="123" borderId="0" xfId="0" applyFont="1" applyFill="1" applyBorder="1" applyAlignment="1" applyProtection="1">
      <alignment horizontal="left" vertical="top" wrapText="1"/>
      <protection locked="0"/>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vertical="top" wrapText="1"/>
      <protection locked="0"/>
    </xf>
    <xf numFmtId="164" fontId="15" fillId="0" borderId="36" xfId="49" applyNumberFormat="1" applyFont="1" applyFill="1" applyBorder="1" applyAlignment="1" applyProtection="1">
      <alignment wrapText="1"/>
      <protection locked="0"/>
    </xf>
    <xf numFmtId="0" fontId="258" fillId="123" borderId="0" xfId="0" applyFont="1" applyFill="1" applyBorder="1" applyAlignment="1" applyProtection="1">
      <alignment horizontal="left" vertical="top" wrapText="1"/>
      <protection locked="0"/>
    </xf>
    <xf numFmtId="0" fontId="31" fillId="123" borderId="0" xfId="0" applyFont="1" applyFill="1" applyAlignment="1" applyProtection="1">
      <alignment horizontal="center" vertical="top" wrapText="1"/>
    </xf>
    <xf numFmtId="0" fontId="31" fillId="123" borderId="0" xfId="0" applyFont="1" applyFill="1" applyAlignment="1" applyProtection="1">
      <alignment horizontal="center"/>
      <protection locked="0"/>
    </xf>
    <xf numFmtId="0" fontId="258" fillId="123" borderId="0" xfId="0" applyFont="1" applyFill="1" applyBorder="1" applyAlignment="1" applyProtection="1">
      <alignment horizontal="left" vertical="top" wrapText="1"/>
      <protection locked="0"/>
    </xf>
    <xf numFmtId="0" fontId="0" fillId="34" borderId="0" xfId="0" applyFill="1" applyBorder="1" applyProtection="1"/>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33" fillId="34" borderId="0" xfId="0" applyFont="1" applyFill="1" applyAlignment="1" applyProtection="1">
      <alignment horizontal="left"/>
      <protection locked="0"/>
    </xf>
    <xf numFmtId="0" fontId="31" fillId="123" borderId="0" xfId="0" applyFont="1" applyFill="1" applyAlignment="1" applyProtection="1">
      <alignment horizontal="center" vertical="top" wrapText="1"/>
    </xf>
    <xf numFmtId="0" fontId="340" fillId="34" borderId="0" xfId="0" applyFont="1" applyFill="1" applyAlignment="1" applyProtection="1">
      <alignment vertical="top" wrapText="1"/>
    </xf>
    <xf numFmtId="0" fontId="0" fillId="34" borderId="0" xfId="0" applyFill="1" applyBorder="1" applyProtection="1"/>
    <xf numFmtId="164" fontId="15" fillId="34" borderId="36" xfId="49" applyNumberFormat="1" applyFont="1" applyFill="1" applyBorder="1" applyAlignment="1" applyProtection="1">
      <protection locked="0"/>
    </xf>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1" fillId="123" borderId="0" xfId="0" applyFont="1" applyFill="1" applyAlignment="1" applyProtection="1">
      <alignment horizontal="center" vertical="top" wrapText="1"/>
    </xf>
    <xf numFmtId="0" fontId="258" fillId="123" borderId="0" xfId="0" applyFont="1" applyFill="1" applyAlignment="1" applyProtection="1">
      <alignment horizontal="left" vertical="top" wrapText="1"/>
    </xf>
    <xf numFmtId="0" fontId="31" fillId="123" borderId="0" xfId="0" applyFont="1" applyFill="1" applyBorder="1" applyAlignment="1" applyProtection="1">
      <alignment horizontal="center" vertical="top"/>
    </xf>
    <xf numFmtId="0" fontId="31" fillId="123" borderId="0" xfId="0" applyFont="1" applyFill="1" applyBorder="1" applyAlignment="1" applyProtection="1">
      <alignment horizontal="center" vertical="top"/>
    </xf>
    <xf numFmtId="0" fontId="31" fillId="123" borderId="0" xfId="0" applyFont="1" applyFill="1" applyAlignment="1" applyProtection="1">
      <alignment horizontal="center" vertical="top"/>
    </xf>
    <xf numFmtId="0" fontId="31" fillId="123" borderId="0" xfId="0" applyFont="1" applyFill="1" applyAlignment="1" applyProtection="1">
      <alignment horizontal="center" vertical="top"/>
    </xf>
    <xf numFmtId="0" fontId="31" fillId="123" borderId="0" xfId="0" applyFont="1" applyFill="1" applyAlignment="1" applyProtection="1">
      <alignment horizontal="center" vertical="top" wrapText="1"/>
    </xf>
    <xf numFmtId="0" fontId="31" fillId="123" borderId="0" xfId="0" quotePrefix="1" applyFont="1" applyFill="1" applyAlignment="1" applyProtection="1">
      <alignment horizontal="center" vertical="top"/>
    </xf>
    <xf numFmtId="0" fontId="31" fillId="123" borderId="0" xfId="0" quotePrefix="1" applyFont="1" applyFill="1" applyAlignment="1" applyProtection="1">
      <alignment horizontal="center" vertical="top"/>
    </xf>
    <xf numFmtId="0" fontId="339" fillId="122" borderId="0" xfId="0" applyFont="1" applyFill="1" applyProtection="1"/>
    <xf numFmtId="0" fontId="339" fillId="122" borderId="0" xfId="0" applyFont="1" applyFill="1" applyAlignment="1" applyProtection="1">
      <alignment horizontal="left" wrapText="1"/>
    </xf>
    <xf numFmtId="0" fontId="36" fillId="122" borderId="0" xfId="0" applyFont="1" applyFill="1" applyAlignment="1" applyProtection="1">
      <alignment horizontal="left" wrapText="1"/>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Protection="1">
      <protection locked="0"/>
    </xf>
    <xf numFmtId="164" fontId="36" fillId="122" borderId="0" xfId="49" applyNumberFormat="1" applyFont="1" applyFill="1" applyAlignment="1" applyProtection="1">
      <alignment horizontal="left" indent="3"/>
    </xf>
    <xf numFmtId="0" fontId="31" fillId="123" borderId="0" xfId="0" applyFont="1" applyFill="1" applyAlignment="1" applyProtection="1">
      <alignment horizontal="right"/>
    </xf>
    <xf numFmtId="164" fontId="0" fillId="34" borderId="36" xfId="49" applyNumberFormat="1" applyFont="1" applyFill="1" applyBorder="1" applyAlignment="1" applyProtection="1">
      <protection locked="0"/>
    </xf>
    <xf numFmtId="0" fontId="36" fillId="122" borderId="0" xfId="0" applyFont="1" applyFill="1" applyAlignment="1" applyProtection="1">
      <alignment horizontal="left" wrapText="1"/>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Protection="1">
      <protection locked="0"/>
    </xf>
    <xf numFmtId="164" fontId="0" fillId="34" borderId="0" xfId="49" applyNumberFormat="1" applyFont="1" applyFill="1" applyBorder="1" applyAlignment="1" applyProtection="1">
      <protection locked="0"/>
    </xf>
    <xf numFmtId="0" fontId="31" fillId="123" borderId="0" xfId="0" applyFont="1" applyFill="1" applyProtection="1"/>
    <xf numFmtId="0" fontId="31" fillId="123" borderId="0" xfId="0" applyFont="1" applyFill="1" applyAlignment="1" applyProtection="1">
      <alignment horizontal="left" wrapText="1"/>
    </xf>
    <xf numFmtId="0" fontId="31" fillId="123" borderId="0" xfId="0" applyFont="1" applyFill="1" applyAlignment="1" applyProtection="1">
      <alignment horizontal="right"/>
    </xf>
    <xf numFmtId="164" fontId="0" fillId="34" borderId="36" xfId="49" applyNumberFormat="1" applyFont="1" applyFill="1" applyBorder="1" applyAlignment="1" applyProtection="1">
      <protection locked="0"/>
    </xf>
    <xf numFmtId="0" fontId="31" fillId="123" borderId="0" xfId="0" applyFont="1" applyFill="1" applyAlignment="1" applyProtection="1">
      <alignment horizontal="left" wrapText="1"/>
    </xf>
    <xf numFmtId="0" fontId="36" fillId="122" borderId="0" xfId="0" applyFont="1" applyFill="1" applyAlignment="1" applyProtection="1">
      <alignment horizontal="left" wrapText="1"/>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Protection="1">
      <protection locked="0"/>
    </xf>
    <xf numFmtId="164" fontId="0" fillId="34" borderId="0" xfId="49" applyNumberFormat="1" applyFont="1" applyFill="1" applyBorder="1" applyAlignment="1" applyProtection="1">
      <protection locked="0"/>
    </xf>
    <xf numFmtId="0" fontId="36" fillId="123" borderId="0" xfId="0" applyFont="1" applyFill="1" applyAlignment="1" applyProtection="1">
      <alignment horizontal="left" wrapText="1"/>
    </xf>
    <xf numFmtId="164" fontId="0" fillId="34" borderId="36" xfId="49" applyNumberFormat="1" applyFont="1" applyFill="1" applyBorder="1" applyAlignment="1" applyProtection="1">
      <protection locked="0"/>
    </xf>
    <xf numFmtId="0" fontId="31" fillId="123" borderId="0" xfId="0" applyFont="1" applyFill="1" applyProtection="1"/>
    <xf numFmtId="0" fontId="31" fillId="123" borderId="0" xfId="0" applyFont="1" applyFill="1" applyAlignment="1" applyProtection="1">
      <alignment horizontal="left" wrapText="1"/>
    </xf>
    <xf numFmtId="0" fontId="36" fillId="122" borderId="0" xfId="0" applyFont="1" applyFill="1" applyProtection="1"/>
    <xf numFmtId="0" fontId="31" fillId="123" borderId="0" xfId="0" applyFont="1" applyFill="1" applyProtection="1"/>
    <xf numFmtId="0" fontId="31" fillId="123" borderId="0" xfId="0" applyFont="1" applyFill="1" applyProtection="1"/>
    <xf numFmtId="0" fontId="36" fillId="34" borderId="0" xfId="0" applyFont="1" applyFill="1" applyProtection="1"/>
    <xf numFmtId="0" fontId="36" fillId="34" borderId="0" xfId="0" applyFont="1" applyFill="1" applyProtection="1">
      <protection locked="0"/>
    </xf>
    <xf numFmtId="0" fontId="44" fillId="122" borderId="0" xfId="0" applyFont="1" applyFill="1" applyAlignment="1" applyProtection="1">
      <alignment horizontal="center"/>
      <protection locked="0"/>
    </xf>
    <xf numFmtId="164" fontId="15" fillId="122" borderId="36" xfId="49" applyNumberFormat="1" applyFont="1" applyFill="1" applyBorder="1" applyAlignment="1" applyProtection="1">
      <protection locked="0"/>
    </xf>
    <xf numFmtId="0" fontId="339" fillId="122" borderId="0" xfId="0" applyFont="1" applyFill="1" applyProtection="1"/>
    <xf numFmtId="0" fontId="339" fillId="122" borderId="0" xfId="0" applyFont="1" applyFill="1" applyAlignment="1" applyProtection="1">
      <alignment horizontal="left" wrapText="1"/>
    </xf>
    <xf numFmtId="0" fontId="339" fillId="122" borderId="0" xfId="0" applyFont="1" applyFill="1" applyAlignment="1" applyProtection="1">
      <alignment horizontal="left" wrapText="1"/>
    </xf>
    <xf numFmtId="0" fontId="36" fillId="123" borderId="0" xfId="0" applyFont="1" applyFill="1" applyAlignment="1" applyProtection="1">
      <alignment horizontal="left" wrapText="1"/>
    </xf>
    <xf numFmtId="0" fontId="31" fillId="123" borderId="0" xfId="0" applyFont="1" applyFill="1" applyProtection="1"/>
    <xf numFmtId="0" fontId="31" fillId="123" borderId="0" xfId="0" applyFont="1" applyFill="1" applyAlignment="1" applyProtection="1">
      <alignment horizontal="left" wrapText="1"/>
    </xf>
    <xf numFmtId="0" fontId="339" fillId="122" borderId="0" xfId="0" applyFont="1" applyFill="1" applyAlignment="1" applyProtection="1">
      <alignment horizontal="left" wrapText="1" indent="2"/>
    </xf>
    <xf numFmtId="0" fontId="339" fillId="122" borderId="0" xfId="5212" applyFont="1" applyFill="1" applyBorder="1" applyAlignment="1" applyProtection="1">
      <alignment horizontal="left" wrapText="1" indent="2"/>
    </xf>
    <xf numFmtId="0" fontId="339" fillId="122" borderId="0" xfId="0" applyFont="1" applyFill="1" applyBorder="1" applyAlignment="1" applyProtection="1">
      <alignment horizontal="left" wrapText="1"/>
    </xf>
    <xf numFmtId="0" fontId="339" fillId="122" borderId="0" xfId="0" applyFont="1" applyFill="1" applyBorder="1" applyAlignment="1" applyProtection="1">
      <alignment horizontal="left" wrapText="1" indent="2"/>
    </xf>
    <xf numFmtId="164" fontId="0" fillId="0" borderId="0" xfId="49" applyNumberFormat="1" applyFont="1" applyFill="1" applyBorder="1" applyAlignment="1" applyProtection="1">
      <protection locked="0"/>
    </xf>
    <xf numFmtId="0" fontId="31" fillId="0" borderId="0" xfId="0" applyFont="1" applyFill="1" applyAlignment="1" applyProtection="1">
      <alignment horizontal="left" wrapText="1"/>
    </xf>
    <xf numFmtId="0" fontId="31" fillId="0" borderId="0" xfId="0" applyFont="1" applyFill="1" applyProtection="1"/>
    <xf numFmtId="0" fontId="340" fillId="0" borderId="0" xfId="0" applyFont="1" applyFill="1" applyAlignment="1" applyProtection="1">
      <alignment horizontal="left" wrapText="1"/>
    </xf>
    <xf numFmtId="0" fontId="339" fillId="0" borderId="0" xfId="0" applyFont="1" applyFill="1" applyProtection="1"/>
    <xf numFmtId="0" fontId="339" fillId="0" borderId="0" xfId="0" applyFont="1" applyAlignment="1" applyProtection="1">
      <alignment horizontal="left"/>
      <protection locked="0"/>
    </xf>
    <xf numFmtId="0" fontId="31" fillId="123" borderId="0" xfId="0" applyFont="1" applyFill="1" applyProtection="1"/>
    <xf numFmtId="0" fontId="32" fillId="122" borderId="0" xfId="0" applyFont="1" applyFill="1" applyAlignment="1" applyProtection="1">
      <alignment horizontal="center"/>
      <protection locked="0"/>
    </xf>
    <xf numFmtId="0" fontId="36" fillId="122" borderId="0" xfId="0" applyFont="1" applyFill="1" applyProtection="1">
      <protection locked="0"/>
    </xf>
    <xf numFmtId="164" fontId="15" fillId="122"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0" fontId="36" fillId="123" borderId="0" xfId="0" applyFont="1" applyFill="1" applyAlignment="1" applyProtection="1">
      <alignment horizontal="left" wrapText="1"/>
    </xf>
    <xf numFmtId="0" fontId="31" fillId="123" borderId="0" xfId="0" applyFont="1" applyFill="1" applyAlignment="1" applyProtection="1">
      <alignment horizontal="left" wrapText="1"/>
    </xf>
    <xf numFmtId="164" fontId="0" fillId="35" borderId="36" xfId="49" applyNumberFormat="1" applyFont="1" applyFill="1" applyBorder="1" applyAlignment="1" applyProtection="1">
      <protection locked="0"/>
    </xf>
    <xf numFmtId="0" fontId="347" fillId="122" borderId="0" xfId="5212" applyFont="1" applyFill="1" applyBorder="1" applyAlignment="1" applyProtection="1">
      <alignment horizontal="center"/>
      <protection locked="0"/>
    </xf>
    <xf numFmtId="164" fontId="15" fillId="35" borderId="36" xfId="49" applyNumberFormat="1" applyFont="1" applyFill="1" applyBorder="1" applyProtection="1"/>
    <xf numFmtId="0" fontId="34" fillId="122" borderId="0" xfId="0" applyFont="1" applyFill="1" applyAlignment="1" applyProtection="1">
      <alignment horizontal="left" wrapText="1"/>
    </xf>
    <xf numFmtId="164" fontId="15" fillId="122"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0" fontId="31" fillId="123" borderId="0" xfId="0" applyFont="1" applyFill="1" applyProtection="1"/>
    <xf numFmtId="0" fontId="31" fillId="123" borderId="0" xfId="0" applyFont="1" applyFill="1" applyProtection="1"/>
    <xf numFmtId="0" fontId="31" fillId="123" borderId="0" xfId="0" applyFont="1" applyFill="1" applyProtection="1"/>
    <xf numFmtId="0" fontId="339" fillId="0" borderId="0" xfId="0" applyFont="1" applyBorder="1" applyAlignment="1" applyProtection="1">
      <alignment horizontal="left" vertical="center" wrapText="1"/>
    </xf>
    <xf numFmtId="0" fontId="349" fillId="0" borderId="0" xfId="0" applyFont="1" applyBorder="1" applyAlignment="1" applyProtection="1">
      <alignment horizontal="right"/>
    </xf>
    <xf numFmtId="0" fontId="349" fillId="0" borderId="0" xfId="0" applyFont="1" applyFill="1" applyBorder="1" applyAlignment="1" applyProtection="1">
      <alignment horizontal="right"/>
    </xf>
    <xf numFmtId="0" fontId="339" fillId="0" borderId="0" xfId="0" applyFont="1" applyBorder="1" applyAlignment="1" applyProtection="1">
      <alignment horizontal="left" vertical="center" wrapText="1"/>
    </xf>
    <xf numFmtId="0" fontId="339" fillId="0" borderId="0" xfId="0" applyFont="1" applyBorder="1" applyAlignment="1" applyProtection="1">
      <alignment horizontal="left" vertical="center" wrapText="1"/>
    </xf>
    <xf numFmtId="0" fontId="349" fillId="0" borderId="0" xfId="0" applyFont="1" applyBorder="1" applyAlignment="1" applyProtection="1">
      <alignment horizontal="right"/>
    </xf>
    <xf numFmtId="0" fontId="349" fillId="0" borderId="0" xfId="0" applyFont="1" applyFill="1" applyBorder="1" applyAlignment="1" applyProtection="1">
      <alignment horizontal="right"/>
    </xf>
    <xf numFmtId="0" fontId="339" fillId="0" borderId="0" xfId="0" applyFont="1" applyBorder="1" applyAlignment="1" applyProtection="1">
      <alignment horizontal="left" vertical="center" wrapText="1"/>
    </xf>
    <xf numFmtId="0" fontId="339" fillId="0" borderId="0" xfId="0" applyFont="1" applyBorder="1" applyAlignment="1" applyProtection="1">
      <alignment horizontal="left" vertical="center" wrapText="1"/>
    </xf>
    <xf numFmtId="0" fontId="349" fillId="0" borderId="0" xfId="0" applyFont="1" applyBorder="1" applyAlignment="1" applyProtection="1">
      <alignment horizontal="right"/>
    </xf>
    <xf numFmtId="0" fontId="349" fillId="0" borderId="0" xfId="0" applyFont="1" applyFill="1" applyBorder="1" applyAlignment="1" applyProtection="1">
      <alignment horizontal="right"/>
    </xf>
    <xf numFmtId="0" fontId="339" fillId="0" borderId="0" xfId="0" applyFont="1" applyBorder="1" applyAlignment="1" applyProtection="1">
      <alignment horizontal="left" vertical="center" wrapText="1"/>
    </xf>
    <xf numFmtId="0" fontId="339" fillId="0" borderId="0" xfId="0" applyFont="1" applyBorder="1" applyAlignment="1" applyProtection="1">
      <alignment horizontal="left" vertical="center" wrapText="1"/>
    </xf>
    <xf numFmtId="0" fontId="349" fillId="0" borderId="0" xfId="0" applyFont="1" applyBorder="1" applyAlignment="1" applyProtection="1">
      <alignment horizontal="right"/>
    </xf>
    <xf numFmtId="0" fontId="349" fillId="0" borderId="0" xfId="0" applyFont="1" applyFill="1" applyBorder="1" applyAlignment="1" applyProtection="1">
      <alignment horizontal="right"/>
    </xf>
    <xf numFmtId="0" fontId="339" fillId="0" borderId="0" xfId="0" applyFont="1" applyBorder="1" applyAlignment="1" applyProtection="1">
      <alignment horizontal="left" vertical="center" wrapText="1"/>
    </xf>
    <xf numFmtId="0" fontId="339" fillId="0" borderId="0" xfId="0" applyFont="1" applyBorder="1" applyAlignment="1" applyProtection="1">
      <alignment horizontal="left" vertical="center" wrapText="1"/>
    </xf>
    <xf numFmtId="0" fontId="349" fillId="0" borderId="0" xfId="0" applyFont="1" applyBorder="1" applyAlignment="1" applyProtection="1">
      <alignment horizontal="right"/>
    </xf>
    <xf numFmtId="0" fontId="349" fillId="0" borderId="0" xfId="0" applyFont="1" applyFill="1" applyBorder="1" applyAlignment="1" applyProtection="1">
      <alignment horizontal="right"/>
    </xf>
    <xf numFmtId="0" fontId="339" fillId="0" borderId="0" xfId="0" applyFont="1" applyBorder="1" applyAlignment="1" applyProtection="1">
      <alignment horizontal="left" vertical="center" wrapText="1"/>
    </xf>
    <xf numFmtId="0" fontId="339" fillId="0" borderId="0" xfId="0" applyFont="1" applyBorder="1" applyAlignment="1" applyProtection="1">
      <alignment horizontal="left" vertical="center" wrapText="1"/>
    </xf>
    <xf numFmtId="0" fontId="349" fillId="0" borderId="0" xfId="0" applyFont="1" applyBorder="1" applyAlignment="1" applyProtection="1">
      <alignment horizontal="right"/>
    </xf>
    <xf numFmtId="0" fontId="349" fillId="0" borderId="0" xfId="0" applyFont="1" applyFill="1" applyBorder="1" applyAlignment="1" applyProtection="1">
      <alignment horizontal="right"/>
    </xf>
    <xf numFmtId="0" fontId="339" fillId="0" borderId="0" xfId="0" applyFont="1" applyBorder="1" applyAlignment="1" applyProtection="1">
      <alignment horizontal="left" vertical="center" wrapText="1"/>
    </xf>
    <xf numFmtId="164" fontId="339" fillId="0" borderId="0" xfId="49" applyNumberFormat="1" applyFont="1" applyFill="1" applyBorder="1" applyAlignment="1" applyProtection="1">
      <protection locked="0"/>
    </xf>
    <xf numFmtId="164" fontId="339" fillId="0" borderId="36" xfId="49" applyNumberFormat="1" applyFont="1" applyFill="1" applyBorder="1" applyAlignment="1" applyProtection="1">
      <protection locked="0"/>
    </xf>
    <xf numFmtId="164" fontId="339" fillId="35" borderId="36" xfId="49" applyNumberFormat="1" applyFont="1" applyFill="1" applyBorder="1" applyAlignment="1" applyProtection="1"/>
    <xf numFmtId="0" fontId="346" fillId="0" borderId="0" xfId="0" applyFont="1" applyBorder="1" applyAlignment="1" applyProtection="1">
      <alignment horizontal="center"/>
    </xf>
    <xf numFmtId="0" fontId="340" fillId="0" borderId="0" xfId="0" applyFont="1" applyFill="1" applyBorder="1" applyAlignment="1" applyProtection="1">
      <alignment horizontal="center" wrapText="1"/>
    </xf>
    <xf numFmtId="0" fontId="340" fillId="0" borderId="13" xfId="0" applyFont="1" applyFill="1" applyBorder="1" applyAlignment="1" applyProtection="1">
      <alignment horizontal="center" wrapText="1"/>
    </xf>
    <xf numFmtId="0" fontId="340" fillId="34" borderId="0" xfId="0" applyFont="1" applyFill="1"/>
    <xf numFmtId="0" fontId="340" fillId="34" borderId="0" xfId="0" applyFont="1" applyFill="1" applyBorder="1"/>
    <xf numFmtId="0" fontId="339" fillId="34" borderId="0" xfId="0" applyFont="1" applyFill="1"/>
    <xf numFmtId="0" fontId="346" fillId="0" borderId="0" xfId="0" applyFont="1" applyBorder="1" applyAlignment="1" applyProtection="1">
      <protection locked="0"/>
    </xf>
    <xf numFmtId="0" fontId="346" fillId="0" borderId="0" xfId="0" applyFont="1" applyBorder="1" applyAlignment="1" applyProtection="1">
      <alignment horizontal="center"/>
      <protection locked="0"/>
    </xf>
    <xf numFmtId="0" fontId="339" fillId="0" borderId="0" xfId="0" applyFont="1" applyAlignment="1" applyProtection="1">
      <alignment horizontal="center"/>
      <protection locked="0"/>
    </xf>
    <xf numFmtId="0" fontId="339" fillId="0" borderId="0" xfId="0" applyFont="1" applyProtection="1">
      <protection locked="0"/>
    </xf>
    <xf numFmtId="0" fontId="340" fillId="0" borderId="13" xfId="0" applyFont="1" applyFill="1" applyBorder="1" applyAlignment="1" applyProtection="1">
      <alignment horizontal="left" wrapText="1"/>
    </xf>
    <xf numFmtId="0" fontId="339" fillId="0" borderId="13" xfId="0" applyFont="1" applyFill="1" applyBorder="1" applyAlignment="1" applyProtection="1">
      <alignment horizontal="left" wrapText="1"/>
    </xf>
    <xf numFmtId="0" fontId="340" fillId="0" borderId="13" xfId="0" applyFont="1" applyBorder="1" applyAlignment="1" applyProtection="1">
      <alignment horizontal="center" wrapText="1"/>
    </xf>
    <xf numFmtId="0" fontId="339" fillId="0" borderId="95" xfId="0" applyFont="1" applyBorder="1" applyAlignment="1" applyProtection="1">
      <alignment horizontal="center"/>
    </xf>
    <xf numFmtId="0" fontId="339" fillId="0" borderId="95" xfId="0" applyFont="1" applyBorder="1" applyAlignment="1" applyProtection="1">
      <alignment vertical="top" wrapText="1"/>
    </xf>
    <xf numFmtId="0" fontId="347" fillId="0" borderId="0" xfId="0" applyFont="1" applyProtection="1"/>
    <xf numFmtId="0" fontId="339" fillId="0" borderId="0" xfId="0" applyFont="1" applyBorder="1" applyAlignment="1" applyProtection="1">
      <alignment horizontal="center"/>
    </xf>
    <xf numFmtId="0" fontId="339" fillId="0" borderId="0" xfId="0" applyFont="1" applyBorder="1" applyAlignment="1" applyProtection="1">
      <alignment vertical="top" wrapText="1"/>
    </xf>
    <xf numFmtId="0" fontId="339" fillId="0" borderId="0" xfId="0" applyFont="1" applyBorder="1" applyAlignment="1" applyProtection="1">
      <alignment wrapText="1"/>
    </xf>
    <xf numFmtId="164" fontId="339" fillId="36" borderId="36" xfId="49" applyNumberFormat="1" applyFont="1" applyFill="1" applyBorder="1" applyAlignment="1" applyProtection="1"/>
    <xf numFmtId="0" fontId="339" fillId="0" borderId="0" xfId="0" applyFont="1" applyBorder="1" applyAlignment="1" applyProtection="1">
      <alignment horizontal="center"/>
      <protection locked="0"/>
    </xf>
    <xf numFmtId="0" fontId="339" fillId="0" borderId="0" xfId="0" applyFont="1" applyBorder="1" applyAlignment="1" applyProtection="1">
      <alignment vertical="top" wrapText="1"/>
      <protection locked="0"/>
    </xf>
    <xf numFmtId="10" fontId="339" fillId="0" borderId="36" xfId="49" applyNumberFormat="1" applyFont="1" applyFill="1" applyBorder="1" applyAlignment="1" applyProtection="1">
      <protection locked="0"/>
    </xf>
    <xf numFmtId="0" fontId="347" fillId="0" borderId="0" xfId="0" applyFont="1" applyProtection="1">
      <protection locked="0"/>
    </xf>
    <xf numFmtId="0" fontId="339" fillId="0" borderId="0" xfId="0" applyFont="1" applyFill="1" applyBorder="1" applyAlignment="1" applyProtection="1">
      <alignment vertical="top" wrapText="1"/>
    </xf>
    <xf numFmtId="164" fontId="339" fillId="35" borderId="36" xfId="49" applyNumberFormat="1" applyFont="1" applyFill="1" applyBorder="1" applyAlignment="1" applyProtection="1">
      <protection locked="0"/>
    </xf>
    <xf numFmtId="0" fontId="347" fillId="0" borderId="0" xfId="0" applyFont="1" applyBorder="1" applyAlignment="1" applyProtection="1">
      <alignment vertical="top" wrapText="1"/>
      <protection locked="0"/>
    </xf>
    <xf numFmtId="164" fontId="0" fillId="34" borderId="36" xfId="49" applyNumberFormat="1" applyFont="1" applyFill="1" applyBorder="1" applyAlignment="1" applyProtection="1">
      <protection locked="0"/>
    </xf>
    <xf numFmtId="0" fontId="31" fillId="123" borderId="0" xfId="0" applyFont="1" applyFill="1" applyAlignment="1" applyProtection="1">
      <alignment horizontal="center"/>
      <protection locked="0"/>
    </xf>
    <xf numFmtId="0" fontId="31" fillId="123" borderId="0" xfId="0" applyFont="1" applyFill="1" applyAlignment="1" applyProtection="1">
      <alignment horizontal="left"/>
      <protection locked="0"/>
    </xf>
    <xf numFmtId="0" fontId="346" fillId="0" borderId="0" xfId="0" applyFont="1" applyProtection="1"/>
    <xf numFmtId="0" fontId="346" fillId="0" borderId="35" xfId="0" applyFont="1" applyFill="1" applyBorder="1" applyAlignment="1" applyProtection="1"/>
    <xf numFmtId="0" fontId="346" fillId="0" borderId="35" xfId="0" applyFont="1" applyFill="1" applyBorder="1" applyAlignment="1" applyProtection="1">
      <protection locked="0"/>
    </xf>
    <xf numFmtId="0" fontId="336" fillId="0" borderId="35" xfId="0" applyFont="1" applyBorder="1" applyAlignment="1" applyProtection="1">
      <alignment horizontal="center" wrapText="1"/>
    </xf>
    <xf numFmtId="0" fontId="339" fillId="0" borderId="0" xfId="0" applyFont="1" applyFill="1" applyBorder="1" applyAlignment="1" applyProtection="1">
      <alignment horizontal="left"/>
      <protection locked="0"/>
    </xf>
    <xf numFmtId="0" fontId="348" fillId="0" borderId="0" xfId="0" applyFont="1" applyFill="1" applyBorder="1" applyAlignment="1" applyProtection="1">
      <alignment horizontal="left"/>
    </xf>
    <xf numFmtId="0" fontId="339" fillId="0" borderId="0" xfId="0" applyFont="1" applyFill="1" applyBorder="1" applyAlignment="1" applyProtection="1">
      <alignment horizontal="left"/>
    </xf>
    <xf numFmtId="0" fontId="339" fillId="0" borderId="0" xfId="0" applyFont="1" applyFill="1" applyAlignment="1" applyProtection="1">
      <alignment horizontal="left" indent="6"/>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Border="1" applyAlignment="1" applyProtection="1">
      <alignment horizontal="left"/>
      <protection locked="0"/>
    </xf>
    <xf numFmtId="0" fontId="339" fillId="0" borderId="0" xfId="0" applyFont="1" applyFill="1" applyBorder="1" applyAlignment="1" applyProtection="1">
      <alignment horizontal="left"/>
    </xf>
    <xf numFmtId="0" fontId="31" fillId="123" borderId="0" xfId="0" applyFont="1" applyFill="1" applyBorder="1" applyAlignment="1" applyProtection="1">
      <alignment horizontal="left"/>
    </xf>
    <xf numFmtId="0" fontId="31" fillId="123" borderId="0" xfId="0" applyFont="1" applyFill="1" applyBorder="1" applyAlignment="1" applyProtection="1">
      <alignment horizontal="left"/>
      <protection locked="0"/>
    </xf>
    <xf numFmtId="0" fontId="339" fillId="0" borderId="0" xfId="0" applyFont="1" applyFill="1" applyAlignment="1" applyProtection="1">
      <alignment horizontal="left" indent="3"/>
    </xf>
    <xf numFmtId="0" fontId="31" fillId="123" borderId="0" xfId="0" applyFont="1" applyFill="1" applyBorder="1" applyAlignment="1" applyProtection="1">
      <alignment horizontal="left"/>
    </xf>
    <xf numFmtId="0" fontId="36" fillId="0" borderId="0" xfId="0" applyFont="1" applyFill="1" applyAlignment="1" applyProtection="1">
      <alignment horizontal="left" indent="6"/>
    </xf>
    <xf numFmtId="0" fontId="31" fillId="123" borderId="0" xfId="0" applyFont="1" applyFill="1" applyBorder="1" applyAlignment="1" applyProtection="1">
      <alignment horizontal="left"/>
    </xf>
    <xf numFmtId="0" fontId="36" fillId="123" borderId="0" xfId="0" applyFont="1" applyFill="1" applyAlignment="1" applyProtection="1">
      <alignment horizontal="left" indent="6"/>
    </xf>
    <xf numFmtId="0" fontId="36" fillId="123" borderId="0" xfId="0" applyFont="1" applyFill="1" applyAlignment="1" applyProtection="1">
      <alignment horizontal="left" indent="7"/>
    </xf>
    <xf numFmtId="0" fontId="31" fillId="123" borderId="0" xfId="0" applyFont="1" applyFill="1" applyBorder="1" applyAlignment="1" applyProtection="1">
      <alignment horizontal="left"/>
    </xf>
    <xf numFmtId="0" fontId="339" fillId="0" borderId="0" xfId="0" applyFont="1" applyFill="1" applyBorder="1" applyAlignment="1" applyProtection="1">
      <alignment horizontal="left"/>
      <protection locked="0"/>
    </xf>
    <xf numFmtId="0" fontId="339" fillId="0" borderId="0" xfId="0" applyFont="1" applyFill="1" applyBorder="1" applyAlignment="1" applyProtection="1">
      <alignment horizontal="left"/>
    </xf>
    <xf numFmtId="0" fontId="339" fillId="0" borderId="0" xfId="0" applyFont="1" applyFill="1" applyAlignment="1" applyProtection="1">
      <alignment horizontal="left" indent="6"/>
    </xf>
    <xf numFmtId="0" fontId="347" fillId="0" borderId="0" xfId="0" applyFont="1" applyFill="1" applyAlignment="1" applyProtection="1">
      <alignment horizontal="left" indent="3"/>
    </xf>
    <xf numFmtId="0" fontId="31" fillId="123" borderId="0" xfId="0" applyFont="1" applyFill="1" applyBorder="1" applyAlignment="1" applyProtection="1">
      <alignment horizontal="left"/>
    </xf>
    <xf numFmtId="0" fontId="31" fillId="123" borderId="0" xfId="0" applyFont="1" applyFill="1" applyBorder="1" applyAlignment="1" applyProtection="1">
      <alignment horizontal="left"/>
    </xf>
    <xf numFmtId="0" fontId="31" fillId="123" borderId="0" xfId="0" applyFont="1" applyFill="1" applyBorder="1" applyAlignment="1" applyProtection="1">
      <alignment horizontal="left"/>
    </xf>
    <xf numFmtId="0" fontId="31" fillId="123" borderId="0" xfId="0" applyFont="1" applyFill="1" applyBorder="1" applyAlignment="1" applyProtection="1">
      <alignment horizontal="left"/>
    </xf>
    <xf numFmtId="0" fontId="0" fillId="0" borderId="0" xfId="0" applyFont="1" applyFill="1" applyAlignment="1" applyProtection="1">
      <alignment horizontal="left" indent="3"/>
    </xf>
    <xf numFmtId="0" fontId="328" fillId="0" borderId="0" xfId="0" applyFont="1" applyFill="1" applyBorder="1" applyAlignment="1" applyProtection="1">
      <alignment horizontal="left"/>
    </xf>
    <xf numFmtId="0" fontId="0" fillId="0" borderId="0" xfId="0" applyFont="1" applyFill="1" applyAlignment="1" applyProtection="1">
      <alignment horizontal="left"/>
      <protection locked="0"/>
    </xf>
    <xf numFmtId="0" fontId="31" fillId="123" borderId="0" xfId="0" applyFont="1" applyFill="1" applyAlignment="1" applyProtection="1">
      <alignment horizontal="left"/>
    </xf>
    <xf numFmtId="0" fontId="31" fillId="123" borderId="0" xfId="0" applyFont="1" applyFill="1" applyProtection="1"/>
    <xf numFmtId="0" fontId="31" fillId="123" borderId="0" xfId="0" applyFont="1" applyFill="1" applyAlignment="1" applyProtection="1">
      <alignment horizontal="left"/>
    </xf>
    <xf numFmtId="0" fontId="339" fillId="0" borderId="0" xfId="0" applyFont="1" applyFill="1" applyAlignment="1" applyProtection="1">
      <alignment horizontal="left"/>
    </xf>
    <xf numFmtId="0" fontId="31" fillId="123" borderId="0" xfId="0" applyFont="1" applyFill="1" applyBorder="1" applyAlignment="1" applyProtection="1">
      <alignment horizontal="center"/>
    </xf>
    <xf numFmtId="0" fontId="0" fillId="123" borderId="0" xfId="0" applyFill="1"/>
    <xf numFmtId="0" fontId="31" fillId="123" borderId="0" xfId="0" applyFont="1" applyFill="1"/>
    <xf numFmtId="164" fontId="15" fillId="34" borderId="54" xfId="49" applyNumberFormat="1" applyFont="1" applyFill="1" applyBorder="1" applyAlignment="1" applyProtection="1">
      <alignment horizontal="center" vertical="top"/>
      <protection locked="0"/>
    </xf>
    <xf numFmtId="164" fontId="15" fillId="34" borderId="53" xfId="49" applyNumberFormat="1" applyFont="1" applyFill="1" applyBorder="1" applyAlignment="1" applyProtection="1">
      <alignment horizontal="center" vertical="top"/>
      <protection locked="0"/>
    </xf>
    <xf numFmtId="164" fontId="15" fillId="34" borderId="46"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1" borderId="0" xfId="49" applyNumberFormat="1" applyFont="1" applyFill="1" applyBorder="1" applyAlignment="1" applyProtection="1">
      <alignment horizontal="center" wrapText="1"/>
      <protection locked="0"/>
    </xf>
    <xf numFmtId="164" fontId="15" fillId="121"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3"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47" xfId="0" applyFont="1" applyBorder="1" applyAlignment="1" applyProtection="1">
      <alignment horizontal="center" wrapText="1"/>
    </xf>
    <xf numFmtId="0" fontId="40" fillId="122" borderId="0" xfId="0" applyFont="1" applyFill="1" applyBorder="1" applyAlignment="1" applyProtection="1">
      <alignment horizontal="center"/>
    </xf>
    <xf numFmtId="0" fontId="34" fillId="122" borderId="0" xfId="0" applyFont="1" applyFill="1" applyBorder="1" applyAlignment="1" applyProtection="1">
      <alignment horizontal="center" wrapText="1"/>
    </xf>
    <xf numFmtId="0" fontId="34" fillId="122" borderId="13" xfId="0" applyFont="1" applyFill="1" applyBorder="1" applyAlignment="1" applyProtection="1">
      <alignment horizontal="center"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34" fillId="0" borderId="0" xfId="0" applyFont="1" applyAlignment="1" applyProtection="1">
      <alignment horizontal="center" wrapText="1"/>
    </xf>
    <xf numFmtId="0" fontId="34" fillId="0" borderId="0" xfId="0" applyFont="1" applyBorder="1" applyAlignment="1" applyProtection="1">
      <alignment horizontal="left"/>
    </xf>
    <xf numFmtId="0" fontId="34" fillId="0" borderId="0" xfId="0" applyFont="1" applyFill="1" applyBorder="1" applyAlignment="1" applyProtection="1">
      <alignment horizontal="center"/>
    </xf>
    <xf numFmtId="0" fontId="34" fillId="34" borderId="0" xfId="0" applyFont="1" applyFill="1" applyBorder="1" applyAlignment="1">
      <alignment horizontal="center"/>
    </xf>
    <xf numFmtId="0" fontId="340" fillId="0" borderId="0" xfId="0" applyFont="1" applyBorder="1" applyAlignment="1" applyProtection="1">
      <alignment horizontal="center" wrapText="1"/>
    </xf>
    <xf numFmtId="0" fontId="346" fillId="0" borderId="0" xfId="0" applyFont="1" applyBorder="1" applyAlignment="1" applyProtection="1">
      <alignment horizontal="center"/>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14" fontId="35" fillId="0" borderId="44"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25"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37" fillId="0" borderId="147" xfId="0" applyFont="1" applyFill="1" applyBorder="1" applyAlignment="1" applyProtection="1">
      <alignment horizontal="left" vertical="top" wrapText="1"/>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40" fillId="0" borderId="0" xfId="0" applyFont="1" applyAlignment="1" applyProtection="1">
      <alignment horizontal="left" vertical="center" wrapText="1"/>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Border="1" applyAlignment="1" applyProtection="1">
      <alignment wrapText="1"/>
    </xf>
    <xf numFmtId="0" fontId="36" fillId="0" borderId="0" xfId="0" applyFont="1" applyFill="1" applyBorder="1" applyAlignment="1" applyProtection="1"/>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43" fillId="123" borderId="0" xfId="0" applyFont="1" applyFill="1" applyBorder="1" applyAlignment="1" applyProtection="1">
      <alignment horizontal="left" wrapText="1"/>
    </xf>
  </cellXfs>
  <cellStyles count="6326">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_품셈  2" xfId="5898"/>
    <cellStyle name="#_품셈  3" xfId="5671"/>
    <cellStyle name="#_품셈  4" xfId="6246"/>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7978 2" xfId="5727"/>
    <cellStyle name="7978 3" xfId="5817"/>
    <cellStyle name="7978 4" xfId="6126"/>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DSDev 2" xfId="5694"/>
    <cellStyle name="aCDSDev 3" xfId="6073"/>
    <cellStyle name="aCDSDev 4" xfId="6117"/>
    <cellStyle name="acomma" xfId="1676"/>
    <cellStyle name="Activity" xfId="4298"/>
    <cellStyle name="Actual Date" xfId="1677"/>
    <cellStyle name="Actual Date 2" xfId="1678"/>
    <cellStyle name="Add" xfId="1679"/>
    <cellStyle name="AFE" xfId="1680"/>
    <cellStyle name="aFXDev" xfId="1681"/>
    <cellStyle name="aFXDev 2" xfId="5882"/>
    <cellStyle name="aFXDev 3" xfId="5969"/>
    <cellStyle name="aFXDev 4" xfId="6303"/>
    <cellStyle name="aGreeks" xfId="1682"/>
    <cellStyle name="ALPercent" xfId="1683"/>
    <cellStyle name="Amounts" xfId="4299"/>
    <cellStyle name="Amounts 2" xfId="5695"/>
    <cellStyle name="Amounts 3" xfId="5750"/>
    <cellStyle name="Amounts 4" xfId="6181"/>
    <cellStyle name="Application Name" xfId="4300"/>
    <cellStyle name="args.style" xfId="1684"/>
    <cellStyle name="args.style 2" xfId="4301"/>
    <cellStyle name="args.style 3" xfId="4302"/>
    <cellStyle name="args.style 4" xfId="4303"/>
    <cellStyle name="args.style 5" xfId="4304"/>
    <cellStyle name="Assumptions" xfId="1685"/>
    <cellStyle name="Assumptions 2" xfId="5870"/>
    <cellStyle name="Assumptions 3" xfId="6084"/>
    <cellStyle name="Assumptions 4" xfId="6106"/>
    <cellStyle name="aSTRIRDEV" xfId="1686"/>
    <cellStyle name="aSTRIRDEV 2" xfId="5809"/>
    <cellStyle name="aSTRIRDEV 3" xfId="5980"/>
    <cellStyle name="aSTRIRDEV 4" xfId="6298"/>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 2" xfId="6038"/>
    <cellStyle name="Balances 3" xfId="5965"/>
    <cellStyle name="Balances 4" xfId="6253"/>
    <cellStyle name="BalanceSheet" xfId="1691"/>
    <cellStyle name="BalcSht" xfId="1692"/>
    <cellStyle name="BalcSht 2" xfId="1693"/>
    <cellStyle name="BalcSht 3" xfId="1694"/>
    <cellStyle name="BGT" xfId="1695"/>
    <cellStyle name="Black" xfId="1696"/>
    <cellStyle name="Black 2" xfId="5726"/>
    <cellStyle name="Black 3" xfId="5681"/>
    <cellStyle name="Black 4" xfId="6243"/>
    <cellStyle name="Black bold" xfId="1697"/>
    <cellStyle name="Black_ALLOWANCES" xfId="1698"/>
    <cellStyle name="Blank_Percentage" xfId="4361"/>
    <cellStyle name="BlotterComment" xfId="1699"/>
    <cellStyle name="BlotterComment 2" xfId="5808"/>
    <cellStyle name="BlotterComment 3" xfId="5888"/>
    <cellStyle name="BlotterComment 4" xfId="6244"/>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1 2" xfId="5725"/>
    <cellStyle name="Border - Style1 3" xfId="6053"/>
    <cellStyle name="Border - Style1 4" xfId="6265"/>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h 2" xfId="5702"/>
    <cellStyle name="BorderBoth 3" xfId="5763"/>
    <cellStyle name="BorderBoth 4" xfId="6300"/>
    <cellStyle name="BorderBottom" xfId="1722"/>
    <cellStyle name="BorderTop" xfId="1723"/>
    <cellStyle name="BorderTop 2" xfId="5777"/>
    <cellStyle name="BorderTop 3" xfId="5707"/>
    <cellStyle name="BorderTop 4" xfId="6197"/>
    <cellStyle name="Bot2" xfId="1724"/>
    <cellStyle name="both - Style2" xfId="1725"/>
    <cellStyle name="both - Style2 2" xfId="5724"/>
    <cellStyle name="both - Style2 3" xfId="5771"/>
    <cellStyle name="both - Style2 4" xfId="6182"/>
    <cellStyle name="Bottom Edge" xfId="1726"/>
    <cellStyle name="Bottom Edge 2" xfId="5723"/>
    <cellStyle name="Bottom Edge 3" xfId="6077"/>
    <cellStyle name="Bottom Edge 4" xfId="6187"/>
    <cellStyle name="Bottom Line" xfId="4363"/>
    <cellStyle name="box2" xfId="4364"/>
    <cellStyle name="box2 2" xfId="6027"/>
    <cellStyle name="box2 3" xfId="5770"/>
    <cellStyle name="box2 4" xfId="6131"/>
    <cellStyle name="box3" xfId="4365"/>
    <cellStyle name="box3 2" xfId="5931"/>
    <cellStyle name="box3 3" xfId="6018"/>
    <cellStyle name="box3 4" xfId="6292"/>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A 2 2" xfId="6052"/>
    <cellStyle name="C02A 2 3" xfId="5810"/>
    <cellStyle name="C02A 2 4" xfId="6240"/>
    <cellStyle name="C02A 3" xfId="5701"/>
    <cellStyle name="C02A 4" xfId="5899"/>
    <cellStyle name="C02A 5" xfId="6251"/>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0 2" xfId="5983"/>
    <cellStyle name="CalcComma0 3" xfId="5696"/>
    <cellStyle name="CalcComma0 4" xfId="6269"/>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0 3" xfId="5946"/>
    <cellStyle name="Calculation 10 4" xfId="5784"/>
    <cellStyle name="Calculation 10 5" xfId="6301"/>
    <cellStyle name="Calculation 11" xfId="4372"/>
    <cellStyle name="Calculation 11 2" xfId="4373"/>
    <cellStyle name="Calculation 11 3" xfId="5945"/>
    <cellStyle name="Calculation 11 4" xfId="5953"/>
    <cellStyle name="Calculation 11 5" xfId="6306"/>
    <cellStyle name="Calculation 12" xfId="4374"/>
    <cellStyle name="Calculation 12 2" xfId="4375"/>
    <cellStyle name="Calculation 12 3" xfId="6025"/>
    <cellStyle name="Calculation 12 4" xfId="5912"/>
    <cellStyle name="Calculation 12 5" xfId="6234"/>
    <cellStyle name="Calculation 13" xfId="4376"/>
    <cellStyle name="Calculation 13 2" xfId="4377"/>
    <cellStyle name="Calculation 13 3" xfId="6024"/>
    <cellStyle name="Calculation 13 4" xfId="6003"/>
    <cellStyle name="Calculation 13 5" xfId="6304"/>
    <cellStyle name="Calculation 14" xfId="4378"/>
    <cellStyle name="Calculation 14 2" xfId="4379"/>
    <cellStyle name="Calculation 14 3" xfId="5937"/>
    <cellStyle name="Calculation 14 4" xfId="5762"/>
    <cellStyle name="Calculation 14 5" xfId="6288"/>
    <cellStyle name="Calculation 15" xfId="4380"/>
    <cellStyle name="Calculation 15 2" xfId="4381"/>
    <cellStyle name="Calculation 15 3" xfId="6035"/>
    <cellStyle name="Calculation 15 4" xfId="6047"/>
    <cellStyle name="Calculation 15 5" xfId="6124"/>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 2 2" xfId="6033"/>
    <cellStyle name="Calculation 2 2 3" xfId="5790"/>
    <cellStyle name="Calculation 2 2 4" xfId="6171"/>
    <cellStyle name="Calculation 2 3" xfId="6034"/>
    <cellStyle name="Calculation 2 4" xfId="5916"/>
    <cellStyle name="Calculation 2 5" xfId="6152"/>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 2 2" xfId="6045"/>
    <cellStyle name="Calculation 3 2 3" xfId="5715"/>
    <cellStyle name="Calculation 3 2 4" xfId="6321"/>
    <cellStyle name="Calculation 3 3" xfId="5818"/>
    <cellStyle name="Calculation 3 4" xfId="5798"/>
    <cellStyle name="Calculation 3 5" xfId="6320"/>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4 2 2" xfId="5781"/>
    <cellStyle name="Calculation 4 2 3" xfId="5807"/>
    <cellStyle name="Calculation 4 2 4" xfId="6143"/>
    <cellStyle name="Calculation 4 3" xfId="5782"/>
    <cellStyle name="Calculation 4 4" xfId="5687"/>
    <cellStyle name="Calculation 4 5" xfId="6289"/>
    <cellStyle name="Calculation 5" xfId="4415"/>
    <cellStyle name="Calculation 5 2" xfId="4416"/>
    <cellStyle name="Calculation 5 2 2" xfId="5779"/>
    <cellStyle name="Calculation 5 2 3" xfId="6043"/>
    <cellStyle name="Calculation 5 2 4" xfId="6309"/>
    <cellStyle name="Calculation 5 3" xfId="5780"/>
    <cellStyle name="Calculation 5 4" xfId="5783"/>
    <cellStyle name="Calculation 5 5" xfId="6186"/>
    <cellStyle name="Calculation 6" xfId="4417"/>
    <cellStyle name="Calculation 6 2" xfId="4418"/>
    <cellStyle name="Calculation 6 3" xfId="6023"/>
    <cellStyle name="Calculation 6 4" xfId="5958"/>
    <cellStyle name="Calculation 6 5" xfId="6125"/>
    <cellStyle name="Calculation 7" xfId="4419"/>
    <cellStyle name="Calculation 7 2" xfId="4420"/>
    <cellStyle name="Calculation 7 3" xfId="5778"/>
    <cellStyle name="Calculation 7 4" xfId="5765"/>
    <cellStyle name="Calculation 7 5" xfId="6273"/>
    <cellStyle name="Calculation 8" xfId="4421"/>
    <cellStyle name="Calculation 8 2" xfId="4422"/>
    <cellStyle name="Calculation 8 3" xfId="5963"/>
    <cellStyle name="Calculation 8 4" xfId="6089"/>
    <cellStyle name="Calculation 8 5" xfId="6135"/>
    <cellStyle name="Calculation 9" xfId="4423"/>
    <cellStyle name="Calculation 9 2" xfId="4424"/>
    <cellStyle name="Calculation 9 3" xfId="5962"/>
    <cellStyle name="Calculation 9 4" xfId="5685"/>
    <cellStyle name="Calculation 9 5" xfId="6136"/>
    <cellStyle name="Calculations" xfId="1787"/>
    <cellStyle name="Call Time" xfId="4425"/>
    <cellStyle name="CashFlow" xfId="1788"/>
    <cellStyle name="CategoryBodyBorders" xfId="1789"/>
    <cellStyle name="CategoryBodyBorders 2" xfId="1790"/>
    <cellStyle name="CategoryBodyBorders 2 2" xfId="6036"/>
    <cellStyle name="CategoryBodyBorders 2 3" xfId="5772"/>
    <cellStyle name="CategoryBodyBorders 2 4" xfId="6272"/>
    <cellStyle name="CategoryBodyBorders 3" xfId="1791"/>
    <cellStyle name="CategoryBodyBorders 3 2" xfId="6070"/>
    <cellStyle name="CategoryBodyBorders 3 3" xfId="5773"/>
    <cellStyle name="CategoryBodyBorders 3 4" xfId="6254"/>
    <cellStyle name="CategoryBodyBorders 4" xfId="6037"/>
    <cellStyle name="CategoryBodyBorders 5" xfId="5786"/>
    <cellStyle name="CategoryBodyBorders 6" xfId="6270"/>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2 2" xfId="5992"/>
    <cellStyle name="checkExposure 2 3" xfId="5904"/>
    <cellStyle name="checkExposure 2 4" xfId="6112"/>
    <cellStyle name="checkExposure 3" xfId="4483"/>
    <cellStyle name="checkExposure 3 2" xfId="5991"/>
    <cellStyle name="checkExposure 3 3" xfId="5979"/>
    <cellStyle name="checkExposure 3 4" xfId="6137"/>
    <cellStyle name="checkExposure 4" xfId="5993"/>
    <cellStyle name="checkExposure 5" xfId="5813"/>
    <cellStyle name="checkExposure 6" xfId="6111"/>
    <cellStyle name="CLear" xfId="1805"/>
    <cellStyle name="CLear 2" xfId="1806"/>
    <cellStyle name="CLear 3" xfId="1807"/>
    <cellStyle name="ClearInput" xfId="1808"/>
    <cellStyle name="ClearInput 2" xfId="5982"/>
    <cellStyle name="ClearInput 3" xfId="5861"/>
    <cellStyle name="ClearInput 4" xfId="6110"/>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1 2" xfId="5700"/>
    <cellStyle name="col1 3" xfId="5733"/>
    <cellStyle name="col1 4" xfId="6148"/>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 2" xfId="5673"/>
    <cellStyle name="ColumnHeading 3" xfId="5865"/>
    <cellStyle name="ColumnHeading 4" xfId="6132"/>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ments 2" xfId="5735"/>
    <cellStyle name="comments 3" xfId="6100"/>
    <cellStyle name="comments 4" xfId="6220"/>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data 2" xfId="6050"/>
    <cellStyle name="ctkdata 3" xfId="5956"/>
    <cellStyle name="ctkdata 4" xfId="6105"/>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2] 2" xfId="6040"/>
    <cellStyle name="Currency [2] 3" xfId="5748"/>
    <cellStyle name="Currency [2] 4" xfId="6196"/>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1 2" xfId="5776"/>
    <cellStyle name="data1 3" xfId="5679"/>
    <cellStyle name="data1 4" xfId="6184"/>
    <cellStyle name="data2" xfId="2072"/>
    <cellStyle name="data2 2" xfId="5796"/>
    <cellStyle name="data2 3" xfId="6093"/>
    <cellStyle name="data2 4" xfId="6127"/>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Address 2" xfId="5678"/>
    <cellStyle name="DealTicketAddress 3" xfId="5668"/>
    <cellStyle name="DealTicketAddress 4" xfId="6155"/>
    <cellStyle name="DealTicketData" xfId="2108"/>
    <cellStyle name="DealTicketData 2" xfId="5677"/>
    <cellStyle name="DealTicketData 3" xfId="5787"/>
    <cellStyle name="DealTicketData 4" xfId="6156"/>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ownload 2 2" xfId="5924"/>
    <cellStyle name="Download 2 3" xfId="6041"/>
    <cellStyle name="Download 2 4" xfId="6208"/>
    <cellStyle name="Download 3" xfId="5676"/>
    <cellStyle name="Download 4" xfId="5957"/>
    <cellStyle name="Download 5" xfId="6170"/>
    <cellStyle name="Driver" xfId="2136"/>
    <cellStyle name="DS 0" xfId="4565"/>
    <cellStyle name="DS 1" xfId="4566"/>
    <cellStyle name="DS 2" xfId="4567"/>
    <cellStyle name="DS 3" xfId="4568"/>
    <cellStyle name="DS 4" xfId="4569"/>
    <cellStyle name="DS 5" xfId="4570"/>
    <cellStyle name="DS 6" xfId="4571"/>
    <cellStyle name="e" xfId="2137"/>
    <cellStyle name="e 2" xfId="5692"/>
    <cellStyle name="e 3" xfId="6022"/>
    <cellStyle name="e 4" xfId="6267"/>
    <cellStyle name="Eingabefeld" xfId="2138"/>
    <cellStyle name="Eingabefeld 2" xfId="5691"/>
    <cellStyle name="Eingabefeld 3" xfId="5948"/>
    <cellStyle name="Eingabefeld 4" xfId="6274"/>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ntries 2" xfId="6021"/>
    <cellStyle name="Entries 3" xfId="5741"/>
    <cellStyle name="Entries 4" xfId="6261"/>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gebnisfeld 2" xfId="5690"/>
    <cellStyle name="Ergebnisfeld 3" xfId="5802"/>
    <cellStyle name="Ergebnisfeld 4" xfId="6154"/>
    <cellStyle name="Error" xfId="2158"/>
    <cellStyle name="Error 2" xfId="5689"/>
    <cellStyle name="Error 3" xfId="5903"/>
    <cellStyle name="Error 4" xfId="6299"/>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lobal 2" xfId="5952"/>
    <cellStyle name="Global 3" xfId="5764"/>
    <cellStyle name="Global 4" xfId="6211"/>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ay bold italic 2" xfId="5688"/>
    <cellStyle name="Gray bold italic 3" xfId="5829"/>
    <cellStyle name="Gray bold italic 4" xfId="6224"/>
    <cellStyle name="Green Bold" xfId="2211"/>
    <cellStyle name="Grey" xfId="2212"/>
    <cellStyle name="Grey 2" xfId="4710"/>
    <cellStyle name="Grey 3" xfId="4711"/>
    <cellStyle name="GreyControl" xfId="2213"/>
    <cellStyle name="greyed" xfId="4712"/>
    <cellStyle name="greyed 2" xfId="4713"/>
    <cellStyle name="greyed 2 2" xfId="5815"/>
    <cellStyle name="greyed 2 3" xfId="5873"/>
    <cellStyle name="greyed 2 4" xfId="6311"/>
    <cellStyle name="greyed 3" xfId="4714"/>
    <cellStyle name="greyed 3 2" xfId="5814"/>
    <cellStyle name="greyed 3 3" xfId="5729"/>
    <cellStyle name="greyed 3 4" xfId="6302"/>
    <cellStyle name="greyed 4" xfId="5816"/>
    <cellStyle name="greyed 5" xfId="5971"/>
    <cellStyle name="greyed 6" xfId="6130"/>
    <cellStyle name="greyinput" xfId="2214"/>
    <cellStyle name="greyinput 2" xfId="5730"/>
    <cellStyle name="greyinput 3" xfId="5709"/>
    <cellStyle name="greyinput 4" xfId="6116"/>
    <cellStyle name="Group-T" xfId="2215"/>
    <cellStyle name="GrowthRate" xfId="2216"/>
    <cellStyle name="Hard numbers" xfId="2217"/>
    <cellStyle name="Hard numbers 2" xfId="5739"/>
    <cellStyle name="Hard numbers 3" xfId="5871"/>
    <cellStyle name="Hard numbers 4" xfId="6233"/>
    <cellStyle name="Hard Percent" xfId="2218"/>
    <cellStyle name="Hardcoded" xfId="2219"/>
    <cellStyle name="Head - Style7" xfId="2220"/>
    <cellStyle name="Head1" xfId="2221"/>
    <cellStyle name="HEADER" xfId="2222"/>
    <cellStyle name="Header1" xfId="2223"/>
    <cellStyle name="Header2" xfId="2224"/>
    <cellStyle name="Header2 2" xfId="5951"/>
    <cellStyle name="Header2 3" xfId="5710"/>
    <cellStyle name="Header2 4" xfId="6195"/>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ingTable 2" xfId="5892"/>
    <cellStyle name="HeadingTable 3" xfId="5984"/>
    <cellStyle name="HeadingTable 4" xfId="6248"/>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2 2" xfId="5890"/>
    <cellStyle name="highlightExposure 2 3" xfId="6098"/>
    <cellStyle name="highlightExposure 2 4" xfId="6178"/>
    <cellStyle name="highlightExposure 3" xfId="4970"/>
    <cellStyle name="highlightExposure 3 2" xfId="5889"/>
    <cellStyle name="highlightExposure 3 3" xfId="5658"/>
    <cellStyle name="highlightExposure 3 4" xfId="6199"/>
    <cellStyle name="highlightExposure 4" xfId="5891"/>
    <cellStyle name="highlightExposure 5" xfId="5872"/>
    <cellStyle name="highlightExposure 6" xfId="6177"/>
    <cellStyle name="highlightPD" xfId="4971"/>
    <cellStyle name="highlightPD 2" xfId="5805"/>
    <cellStyle name="highlightPD 3" xfId="5722"/>
    <cellStyle name="highlightPD 4" xfId="6119"/>
    <cellStyle name="highlightPercentage" xfId="4972"/>
    <cellStyle name="highlightPercentage 2" xfId="5714"/>
    <cellStyle name="highlightPercentage 3" xfId="6097"/>
    <cellStyle name="highlightPercentage 4" xfId="6305"/>
    <cellStyle name="highlightText" xfId="4973"/>
    <cellStyle name="highlightText 2" xfId="5804"/>
    <cellStyle name="highlightText 3" xfId="5736"/>
    <cellStyle name="highlightText 4" xfId="6323"/>
    <cellStyle name="Hot" xfId="4974"/>
    <cellStyle name="Hot 2" xfId="5803"/>
    <cellStyle name="Hot 3" xfId="5832"/>
    <cellStyle name="Hot 4" xfId="6221"/>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Text 2 2" xfId="5923"/>
    <cellStyle name="InpText 2 3" xfId="5933"/>
    <cellStyle name="InpText 2 4" xfId="6241"/>
    <cellStyle name="InpText 3" xfId="5697"/>
    <cellStyle name="InpText 4" xfId="5961"/>
    <cellStyle name="InpText 5" xfId="6118"/>
    <cellStyle name="Input" xfId="57" builtinId="20" customBuiltin="1"/>
    <cellStyle name="Input [yellow]" xfId="2263"/>
    <cellStyle name="Input [yellow] 2" xfId="4984"/>
    <cellStyle name="Input [yellow] 2 2" xfId="5901"/>
    <cellStyle name="Input [yellow] 2 3" xfId="5975"/>
    <cellStyle name="Input [yellow] 2 4" xfId="6245"/>
    <cellStyle name="Input [yellow] 3" xfId="4985"/>
    <cellStyle name="Input [yellow] 3 2" xfId="6087"/>
    <cellStyle name="Input [yellow] 3 3" xfId="5987"/>
    <cellStyle name="Input [yellow] 3 4" xfId="6322"/>
    <cellStyle name="Input [yellow] 4" xfId="5966"/>
    <cellStyle name="Input [yellow] 5" xfId="5708"/>
    <cellStyle name="Input [yellow] 6" xfId="6133"/>
    <cellStyle name="Input 10" xfId="4986"/>
    <cellStyle name="Input 10 2" xfId="4987"/>
    <cellStyle name="Input 10 3" xfId="6044"/>
    <cellStyle name="Input 10 4" xfId="5981"/>
    <cellStyle name="Input 10 5" xfId="6113"/>
    <cellStyle name="Input 11" xfId="4988"/>
    <cellStyle name="Input 11 2" xfId="4989"/>
    <cellStyle name="Input 11 3" xfId="5900"/>
    <cellStyle name="Input 11 4" xfId="5928"/>
    <cellStyle name="Input 11 5" xfId="6285"/>
    <cellStyle name="Input 12" xfId="4990"/>
    <cellStyle name="Input 12 2" xfId="4991"/>
    <cellStyle name="Input 12 3" xfId="5667"/>
    <cellStyle name="Input 12 4" xfId="5858"/>
    <cellStyle name="Input 12 5" xfId="6151"/>
    <cellStyle name="Input 13" xfId="4992"/>
    <cellStyle name="Input 13 2" xfId="4993"/>
    <cellStyle name="Input 13 3" xfId="5747"/>
    <cellStyle name="Input 13 4" xfId="6086"/>
    <cellStyle name="Input 13 5" xfId="6114"/>
    <cellStyle name="Input 14" xfId="4994"/>
    <cellStyle name="Input 14 2" xfId="4995"/>
    <cellStyle name="Input 14 3" xfId="6085"/>
    <cellStyle name="Input 14 4" xfId="5917"/>
    <cellStyle name="Input 14 5" xfId="6164"/>
    <cellStyle name="Input 15" xfId="4996"/>
    <cellStyle name="Input 15 2" xfId="4997"/>
    <cellStyle name="Input 15 3" xfId="5746"/>
    <cellStyle name="Input 15 4" xfId="5672"/>
    <cellStyle name="Input 15 5" xfId="6165"/>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 2 2" xfId="6017"/>
    <cellStyle name="Input 2 2 3" xfId="5976"/>
    <cellStyle name="Input 2 2 4" xfId="6185"/>
    <cellStyle name="Input 2 3" xfId="6090"/>
    <cellStyle name="Input 2 4" xfId="5698"/>
    <cellStyle name="Input 2 5" xfId="6104"/>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 2 2" xfId="5745"/>
    <cellStyle name="Input 3 2 3" xfId="5857"/>
    <cellStyle name="Input 3 2 4" xfId="6257"/>
    <cellStyle name="Input 3 3" xfId="5950"/>
    <cellStyle name="Input 3 4" xfId="6032"/>
    <cellStyle name="Input 3 5" xfId="6183"/>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4 2 2" xfId="6066"/>
    <cellStyle name="Input 4 2 3" xfId="5785"/>
    <cellStyle name="Input 4 2 4" xfId="6249"/>
    <cellStyle name="Input 4 3" xfId="5657"/>
    <cellStyle name="Input 4 4" xfId="5760"/>
    <cellStyle name="Input 4 5" xfId="6266"/>
    <cellStyle name="Input 5" xfId="2267"/>
    <cellStyle name="Input 5 2" xfId="5028"/>
    <cellStyle name="Input 5 2 2" xfId="6065"/>
    <cellStyle name="Input 5 2 3" xfId="6069"/>
    <cellStyle name="Input 5 2 4" xfId="6150"/>
    <cellStyle name="Input 5 3" xfId="5949"/>
    <cellStyle name="Input 5 4" xfId="5753"/>
    <cellStyle name="Input 5 5" xfId="6115"/>
    <cellStyle name="Input 6" xfId="2268"/>
    <cellStyle name="Input 6 2" xfId="5029"/>
    <cellStyle name="Input 6 3" xfId="6095"/>
    <cellStyle name="Input 6 4" xfId="5859"/>
    <cellStyle name="Input 6 5" xfId="6264"/>
    <cellStyle name="Input 7" xfId="2269"/>
    <cellStyle name="Input 7 2" xfId="5030"/>
    <cellStyle name="Input 7 3" xfId="5718"/>
    <cellStyle name="Input 7 4" xfId="5863"/>
    <cellStyle name="Input 7 5" xfId="6313"/>
    <cellStyle name="Input 8" xfId="2270"/>
    <cellStyle name="Input 8 2" xfId="5031"/>
    <cellStyle name="Input 8 3" xfId="5717"/>
    <cellStyle name="Input 8 4" xfId="5799"/>
    <cellStyle name="Input 8 5" xfId="6129"/>
    <cellStyle name="Input 9" xfId="2271"/>
    <cellStyle name="Input 9 2" xfId="5032"/>
    <cellStyle name="Input 9 3" xfId="5716"/>
    <cellStyle name="Input 9 4" xfId="5968"/>
    <cellStyle name="Input 9 5" xfId="6314"/>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ell 2" xfId="5939"/>
    <cellStyle name="InputCell 3" xfId="5686"/>
    <cellStyle name="InputCell 4" xfId="6139"/>
    <cellStyle name="InputCurrency" xfId="2288"/>
    <cellStyle name="InputCurrency2" xfId="2289"/>
    <cellStyle name="inputExposure" xfId="5033"/>
    <cellStyle name="inputExposure 2" xfId="6016"/>
    <cellStyle name="inputExposure 3" xfId="6031"/>
    <cellStyle name="inputExposure 4" xfId="6204"/>
    <cellStyle name="InputMultiple1" xfId="2290"/>
    <cellStyle name="InputPercent1" xfId="2291"/>
    <cellStyle name="Integer" xfId="2292"/>
    <cellStyle name="IS Summary" xfId="2293"/>
    <cellStyle name="Italic" xfId="2294"/>
    <cellStyle name="Item" xfId="2295"/>
    <cellStyle name="ItemTypeClass" xfId="2296"/>
    <cellStyle name="ItemTypeClass 2" xfId="5978"/>
    <cellStyle name="ItemTypeClass 3" xfId="6020"/>
    <cellStyle name="ItemTypeClass 4" xfId="6173"/>
    <cellStyle name="JPM" xfId="2297"/>
    <cellStyle name="l" xfId="2298"/>
    <cellStyle name="Label" xfId="2299"/>
    <cellStyle name="Label 2" xfId="6068"/>
    <cellStyle name="Label 3" xfId="6048"/>
    <cellStyle name="Label 4" xfId="6160"/>
    <cellStyle name="last line" xfId="2300"/>
    <cellStyle name="last line 2" xfId="5666"/>
    <cellStyle name="last line 3" xfId="5907"/>
    <cellStyle name="last line 4" xfId="6161"/>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Entry 2" xfId="5699"/>
    <cellStyle name="NoEntry 3" xfId="5886"/>
    <cellStyle name="NoEntry 4" xfId="6271"/>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Green 2" xfId="5740"/>
    <cellStyle name="Normal(0)CenGreen 3" xfId="6091"/>
    <cellStyle name="Normal(0)CenGreen 4" xfId="6286"/>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 2" xfId="5995"/>
    <cellStyle name="NormalInput 3" xfId="5974"/>
    <cellStyle name="NormalInput 4" xfId="6231"/>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 Implemented 2" xfId="6030"/>
    <cellStyle name="Not Implemented 3" xfId="5766"/>
    <cellStyle name="Not Implemented 4" xfId="6209"/>
    <cellStyle name="Not_Excession" xfId="2548"/>
    <cellStyle name="Note" xfId="61" builtinId="10" customBuiltin="1"/>
    <cellStyle name="Note 10" xfId="5242"/>
    <cellStyle name="Note 10 2" xfId="5243"/>
    <cellStyle name="Note 10 2 2" xfId="5932"/>
    <cellStyle name="Note 10 2 3" xfId="6102"/>
    <cellStyle name="Note 10 2 4" xfId="6205"/>
    <cellStyle name="Note 10 3" xfId="5869"/>
    <cellStyle name="Note 10 4" xfId="6096"/>
    <cellStyle name="Note 10 5" xfId="6188"/>
    <cellStyle name="Note 11" xfId="5244"/>
    <cellStyle name="Note 11 2" xfId="5245"/>
    <cellStyle name="Note 11 3" xfId="5853"/>
    <cellStyle name="Note 11 4" xfId="5894"/>
    <cellStyle name="Note 11 5" xfId="6189"/>
    <cellStyle name="Note 12" xfId="5246"/>
    <cellStyle name="Note 12 2" xfId="5247"/>
    <cellStyle name="Note 12 3" xfId="5852"/>
    <cellStyle name="Note 12 4" xfId="5911"/>
    <cellStyle name="Note 12 5" xfId="6255"/>
    <cellStyle name="Note 13" xfId="5248"/>
    <cellStyle name="Note 13 2" xfId="5249"/>
    <cellStyle name="Note 13 3" xfId="5851"/>
    <cellStyle name="Note 13 4" xfId="5893"/>
    <cellStyle name="Note 13 5" xfId="6207"/>
    <cellStyle name="Note 14" xfId="5250"/>
    <cellStyle name="Note 14 2" xfId="5251"/>
    <cellStyle name="Note 14 3" xfId="5850"/>
    <cellStyle name="Note 14 4" xfId="6019"/>
    <cellStyle name="Note 14 5" xfId="6277"/>
    <cellStyle name="Note 15" xfId="5252"/>
    <cellStyle name="Note 15 2" xfId="5253"/>
    <cellStyle name="Note 15 3" xfId="6004"/>
    <cellStyle name="Note 15 4" xfId="5742"/>
    <cellStyle name="Note 15 5" xfId="6227"/>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2 2" xfId="6063"/>
    <cellStyle name="Note 2 2 2 3" xfId="5731"/>
    <cellStyle name="Note 2 2 2 4" xfId="6229"/>
    <cellStyle name="Note 2 2 3" xfId="5264"/>
    <cellStyle name="Note 2 2 3 2" xfId="6062"/>
    <cellStyle name="Note 2 2 3 3" xfId="6092"/>
    <cellStyle name="Note 2 2 3 4" xfId="6190"/>
    <cellStyle name="Note 2 2 4" xfId="5265"/>
    <cellStyle name="Note 2 2 4 2" xfId="6083"/>
    <cellStyle name="Note 2 2 4 3" xfId="5797"/>
    <cellStyle name="Note 2 2 4 4" xfId="6206"/>
    <cellStyle name="Note 2 2 5" xfId="5266"/>
    <cellStyle name="Note 2 2 5 2" xfId="6061"/>
    <cellStyle name="Note 2 2 5 3" xfId="5806"/>
    <cellStyle name="Note 2 2 5 4" xfId="6222"/>
    <cellStyle name="Note 2 2 6" xfId="5849"/>
    <cellStyle name="Note 2 2 7" xfId="5860"/>
    <cellStyle name="Note 2 2 8" xfId="6212"/>
    <cellStyle name="Note 2 3" xfId="5267"/>
    <cellStyle name="Note 2 3 2" xfId="5848"/>
    <cellStyle name="Note 2 3 3" xfId="5915"/>
    <cellStyle name="Note 2 3 4" xfId="6275"/>
    <cellStyle name="Note 2 4" xfId="5268"/>
    <cellStyle name="Note 2 4 2" xfId="5847"/>
    <cellStyle name="Note 2 4 3" xfId="5683"/>
    <cellStyle name="Note 2 4 4" xfId="6256"/>
    <cellStyle name="Note 2 5" xfId="5269"/>
    <cellStyle name="Note 2 5 2" xfId="6060"/>
    <cellStyle name="Note 2 5 3" xfId="5884"/>
    <cellStyle name="Note 2 5 4" xfId="6293"/>
    <cellStyle name="Note 2 6" xfId="5270"/>
    <cellStyle name="Note 2 6 2" xfId="5868"/>
    <cellStyle name="Note 2 6 3" xfId="5738"/>
    <cellStyle name="Note 2 6 4" xfId="6198"/>
    <cellStyle name="Note 2 7" xfId="5880"/>
    <cellStyle name="Note 2 8" xfId="6005"/>
    <cellStyle name="Note 2 9" xfId="6149"/>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2 2 2" xfId="5846"/>
    <cellStyle name="Note 3 2 2 3" xfId="5908"/>
    <cellStyle name="Note 3 2 2 4" xfId="6107"/>
    <cellStyle name="Note 3 2 3" xfId="6059"/>
    <cellStyle name="Note 3 2 4" xfId="5921"/>
    <cellStyle name="Note 3 2 5" xfId="6103"/>
    <cellStyle name="Note 3 3" xfId="5285"/>
    <cellStyle name="Note 3 3 2" xfId="5845"/>
    <cellStyle name="Note 3 3 3" xfId="5788"/>
    <cellStyle name="Note 3 3 4" xfId="6278"/>
    <cellStyle name="Note 3 4" xfId="6029"/>
    <cellStyle name="Note 3 5" xfId="5967"/>
    <cellStyle name="Note 3 6" xfId="6194"/>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2 2" xfId="5669"/>
    <cellStyle name="Note 4 2 3" xfId="5674"/>
    <cellStyle name="Note 4 2 4" xfId="6279"/>
    <cellStyle name="Note 4 3" xfId="5294"/>
    <cellStyle name="Note 4 3 2" xfId="6082"/>
    <cellStyle name="Note 4 3 3" xfId="5768"/>
    <cellStyle name="Note 4 3 4" xfId="6325"/>
    <cellStyle name="Note 5" xfId="5295"/>
    <cellStyle name="Note 5 2" xfId="5296"/>
    <cellStyle name="Note 5 3" xfId="5297"/>
    <cellStyle name="Note 5 3 2" xfId="6080"/>
    <cellStyle name="Note 5 3 3" xfId="5954"/>
    <cellStyle name="Note 5 3 4" xfId="6191"/>
    <cellStyle name="Note 5 4" xfId="6081"/>
    <cellStyle name="Note 5 5" xfId="5996"/>
    <cellStyle name="Note 5 6" xfId="6232"/>
    <cellStyle name="Note 6" xfId="5298"/>
    <cellStyle name="Note 6 2" xfId="5299"/>
    <cellStyle name="Note 6 2 2" xfId="5300"/>
    <cellStyle name="Note 6 2 2 2" xfId="5844"/>
    <cellStyle name="Note 6 2 2 3" xfId="5986"/>
    <cellStyle name="Note 6 2 2 4" xfId="6213"/>
    <cellStyle name="Note 6 3" xfId="5301"/>
    <cellStyle name="Note 6 3 2" xfId="5843"/>
    <cellStyle name="Note 6 3 3" xfId="6049"/>
    <cellStyle name="Note 6 3 4" xfId="6214"/>
    <cellStyle name="Note 6 4" xfId="5302"/>
    <cellStyle name="Note 6 4 2" xfId="5842"/>
    <cellStyle name="Note 6 4 3" xfId="5934"/>
    <cellStyle name="Note 6 4 4" xfId="6215"/>
    <cellStyle name="Note 6 5" xfId="5303"/>
    <cellStyle name="Note 6 5 2" xfId="5841"/>
    <cellStyle name="Note 6 5 3" xfId="5728"/>
    <cellStyle name="Note 6 5 4" xfId="6236"/>
    <cellStyle name="Note 6 6" xfId="6079"/>
    <cellStyle name="Note 6 7" xfId="5659"/>
    <cellStyle name="Note 6 8" xfId="6294"/>
    <cellStyle name="Note 7" xfId="5304"/>
    <cellStyle name="Note 7 2" xfId="5305"/>
    <cellStyle name="Note 7 2 2" xfId="5306"/>
    <cellStyle name="Note 7 2 2 2" xfId="6057"/>
    <cellStyle name="Note 7 2 2 3" xfId="6039"/>
    <cellStyle name="Note 7 2 2 4" xfId="6179"/>
    <cellStyle name="Note 7 3" xfId="5307"/>
    <cellStyle name="Note 7 3 2" xfId="5930"/>
    <cellStyle name="Note 7 3 3" xfId="5737"/>
    <cellStyle name="Note 7 3 4" xfId="6216"/>
    <cellStyle name="Note 7 4" xfId="5308"/>
    <cellStyle name="Note 7 4 2" xfId="6056"/>
    <cellStyle name="Note 7 4 3" xfId="5751"/>
    <cellStyle name="Note 7 4 4" xfId="6141"/>
    <cellStyle name="Note 7 5" xfId="5309"/>
    <cellStyle name="Note 7 5 2" xfId="6055"/>
    <cellStyle name="Note 7 5 3" xfId="5887"/>
    <cellStyle name="Note 7 5 4" xfId="6291"/>
    <cellStyle name="Note 7 6" xfId="6058"/>
    <cellStyle name="Note 7 7" xfId="5704"/>
    <cellStyle name="Note 7 8" xfId="6315"/>
    <cellStyle name="Note 8" xfId="5310"/>
    <cellStyle name="Note 8 2" xfId="5311"/>
    <cellStyle name="Note 8 2 2" xfId="6054"/>
    <cellStyle name="Note 8 2 3" xfId="5719"/>
    <cellStyle name="Note 8 2 4" xfId="6307"/>
    <cellStyle name="Note 8 3" xfId="6015"/>
    <cellStyle name="Note 8 4" xfId="5743"/>
    <cellStyle name="Note 8 5" xfId="6217"/>
    <cellStyle name="Note 9" xfId="5312"/>
    <cellStyle name="Note 9 2" xfId="5313"/>
    <cellStyle name="Note 9 2 2" xfId="5943"/>
    <cellStyle name="Note 9 2 3" xfId="5906"/>
    <cellStyle name="Note 9 2 4" xfId="6316"/>
    <cellStyle name="Note 9 3" xfId="5819"/>
    <cellStyle name="Note 9 4" xfId="5749"/>
    <cellStyle name="Note 9 5" xfId="6284"/>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ptionalExposure 2" xfId="5840"/>
    <cellStyle name="optionalExposure 3" xfId="5905"/>
    <cellStyle name="optionalExposure 4" xfId="6276"/>
    <cellStyle name="OSW_ColumnLabels" xfId="2599"/>
    <cellStyle name="outh America" xfId="2600"/>
    <cellStyle name="Output" xfId="62" builtinId="21" customBuiltin="1"/>
    <cellStyle name="Output 10" xfId="5322"/>
    <cellStyle name="Output 10 2" xfId="5323"/>
    <cellStyle name="Output 10 3" xfId="5839"/>
    <cellStyle name="Output 10 4" xfId="5812"/>
    <cellStyle name="Output 10 5" xfId="6226"/>
    <cellStyle name="Output 11" xfId="5324"/>
    <cellStyle name="Output 11 2" xfId="5325"/>
    <cellStyle name="Output 11 3" xfId="6051"/>
    <cellStyle name="Output 11 4" xfId="6067"/>
    <cellStyle name="Output 11 5" xfId="6287"/>
    <cellStyle name="Output 12" xfId="5326"/>
    <cellStyle name="Output 12 2" xfId="5327"/>
    <cellStyle name="Output 12 3" xfId="5660"/>
    <cellStyle name="Output 12 4" xfId="6010"/>
    <cellStyle name="Output 12 5" xfId="6120"/>
    <cellStyle name="Output 13" xfId="5328"/>
    <cellStyle name="Output 13 2" xfId="5329"/>
    <cellStyle name="Output 13 3" xfId="6094"/>
    <cellStyle name="Output 13 4" xfId="5811"/>
    <cellStyle name="Output 13 5" xfId="6312"/>
    <cellStyle name="Output 14" xfId="5330"/>
    <cellStyle name="Output 14 2" xfId="5331"/>
    <cellStyle name="Output 14 3" xfId="5713"/>
    <cellStyle name="Output 14 4" xfId="5791"/>
    <cellStyle name="Output 14 5" xfId="6280"/>
    <cellStyle name="Output 15" xfId="5332"/>
    <cellStyle name="Output 15 2" xfId="5333"/>
    <cellStyle name="Output 15 3" xfId="6078"/>
    <cellStyle name="Output 15 4" xfId="5902"/>
    <cellStyle name="Output 15 5" xfId="6228"/>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 2 2" xfId="6076"/>
    <cellStyle name="Output 2 2 3" xfId="5883"/>
    <cellStyle name="Output 2 2 4" xfId="6166"/>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 2 2" xfId="5835"/>
    <cellStyle name="Output 3 2 3" xfId="5973"/>
    <cellStyle name="Output 3 2 4" xfId="6153"/>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4 2 2" xfId="5867"/>
    <cellStyle name="Output 4 2 3" xfId="5959"/>
    <cellStyle name="Output 4 2 4" xfId="6203"/>
    <cellStyle name="Output 4 3" xfId="6075"/>
    <cellStyle name="Output 4 4" xfId="5800"/>
    <cellStyle name="Output 4 5" xfId="6281"/>
    <cellStyle name="Output 5" xfId="5365"/>
    <cellStyle name="Output 5 2" xfId="5366"/>
    <cellStyle name="Output 5 2 2" xfId="5834"/>
    <cellStyle name="Output 5 2 3" xfId="5977"/>
    <cellStyle name="Output 5 2 4" xfId="6282"/>
    <cellStyle name="Output 5 3" xfId="5866"/>
    <cellStyle name="Output 5 4" xfId="5789"/>
    <cellStyle name="Output 5 5" xfId="6157"/>
    <cellStyle name="Output 6" xfId="5367"/>
    <cellStyle name="Output 6 2" xfId="5368"/>
    <cellStyle name="Output 6 3" xfId="6074"/>
    <cellStyle name="Output 6 4" xfId="6028"/>
    <cellStyle name="Output 6 5" xfId="6167"/>
    <cellStyle name="Output 7" xfId="5369"/>
    <cellStyle name="Output 7 2" xfId="5370"/>
    <cellStyle name="Output 7 3" xfId="5864"/>
    <cellStyle name="Output 7 4" xfId="5964"/>
    <cellStyle name="Output 7 5" xfId="6324"/>
    <cellStyle name="Output 8" xfId="5371"/>
    <cellStyle name="Output 8 2" xfId="5372"/>
    <cellStyle name="Output 8 3" xfId="5833"/>
    <cellStyle name="Output 8 4" xfId="5985"/>
    <cellStyle name="Output 8 5" xfId="6283"/>
    <cellStyle name="Output 9" xfId="5373"/>
    <cellStyle name="Output 9 2" xfId="5374"/>
    <cellStyle name="Output 9 3" xfId="5929"/>
    <cellStyle name="Output 9 4" xfId="5972"/>
    <cellStyle name="Output 9 5" xfId="6168"/>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A 2" xfId="6002"/>
    <cellStyle name="R01A 3" xfId="5711"/>
    <cellStyle name="R01A 4" xfId="6145"/>
    <cellStyle name="R01B" xfId="5439"/>
    <cellStyle name="R01H" xfId="5440"/>
    <cellStyle name="R01L" xfId="5441"/>
    <cellStyle name="R01L 2" xfId="6001"/>
    <cellStyle name="R01L 3" xfId="5682"/>
    <cellStyle name="R01L 4" xfId="6158"/>
    <cellStyle name="R02A" xfId="5442"/>
    <cellStyle name="R02A 2" xfId="5655"/>
    <cellStyle name="R02A 2 2" xfId="6006"/>
    <cellStyle name="R02A 2 3" xfId="5675"/>
    <cellStyle name="R02A 2 4" xfId="6237"/>
    <cellStyle name="R02A 3" xfId="6000"/>
    <cellStyle name="R02A 4" xfId="5712"/>
    <cellStyle name="R02A 5" xfId="6159"/>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llup 2" xfId="5877"/>
    <cellStyle name="Rollup 3" xfId="5935"/>
    <cellStyle name="Rollup 4" xfId="6219"/>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Body2 2 2" xfId="5761"/>
    <cellStyle name="SecBody2 2 3" xfId="6072"/>
    <cellStyle name="SecBody2 2 4" xfId="6128"/>
    <cellStyle name="SecBody2 3" xfId="5775"/>
    <cellStyle name="SecBody2 4" xfId="5801"/>
    <cellStyle name="SecBody2 5" xfId="6172"/>
    <cellStyle name="SecHead2" xfId="2771"/>
    <cellStyle name="SecHead2 2" xfId="2772"/>
    <cellStyle name="SelectFormat" xfId="2773"/>
    <cellStyle name="SelectFormat 2" xfId="2774"/>
    <cellStyle name="SelectFormat 2 2" xfId="5875"/>
    <cellStyle name="SelectFormat 2 3" xfId="5938"/>
    <cellStyle name="SelectFormat 2 4" xfId="6202"/>
    <cellStyle name="SelectFormat 3" xfId="2775"/>
    <cellStyle name="SelectFormat 3 2" xfId="5885"/>
    <cellStyle name="SelectFormat 3 3" xfId="5693"/>
    <cellStyle name="SelectFormat 3 4" xfId="6140"/>
    <cellStyle name="SelectFormat 4" xfId="5876"/>
    <cellStyle name="SelectFormat 5" xfId="6064"/>
    <cellStyle name="SelectFormat 6" xfId="6108"/>
    <cellStyle name="Shaded" xfId="2776"/>
    <cellStyle name="SHADEDSTORES" xfId="2777"/>
    <cellStyle name="SHADEDSTORES 2" xfId="5874"/>
    <cellStyle name="SHADEDSTORES 3" xfId="5856"/>
    <cellStyle name="SHADEDSTORES 4" xfId="6162"/>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howExposure 2 2" xfId="5925"/>
    <cellStyle name="showExposure 2 3" xfId="6101"/>
    <cellStyle name="showExposure 2 4" xfId="6239"/>
    <cellStyle name="showExposure 3" xfId="5862"/>
    <cellStyle name="showExposure 4" xfId="5960"/>
    <cellStyle name="showExposure 5" xfId="6174"/>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2 2" xfId="5758"/>
    <cellStyle name="SubTotal 2 3" xfId="5897"/>
    <cellStyle name="SubTotal 2 4" xfId="6123"/>
    <cellStyle name="SubTotal 3" xfId="2857"/>
    <cellStyle name="SubTotal 3 2" xfId="5757"/>
    <cellStyle name="SubTotal 3 3" xfId="5855"/>
    <cellStyle name="SubTotal 3 4" xfId="6210"/>
    <cellStyle name="SubTotal 4" xfId="5759"/>
    <cellStyle name="SubTotal 5" xfId="6099"/>
    <cellStyle name="SubTotal 6" xfId="6122"/>
    <cellStyle name="Subtotal1" xfId="2858"/>
    <cellStyle name="Subtotal1 2" xfId="5664"/>
    <cellStyle name="Subtotal1 3" xfId="5918"/>
    <cellStyle name="Subtotal1 4" xfId="6109"/>
    <cellStyle name="Subtotals1" xfId="2859"/>
    <cellStyle name="Subtotals1 2" xfId="2860"/>
    <cellStyle name="Subtotals1 2 2" xfId="5794"/>
    <cellStyle name="Subtotals1 2 3" xfId="5703"/>
    <cellStyle name="Subtotals1 2 4" xfId="6169"/>
    <cellStyle name="Subtotals1 3" xfId="2861"/>
    <cellStyle name="Subtotals1 3 2" xfId="5793"/>
    <cellStyle name="Subtotals1 3 3" xfId="5910"/>
    <cellStyle name="Subtotals1 3 4" xfId="6290"/>
    <cellStyle name="Subtotals1 4" xfId="5795"/>
    <cellStyle name="Subtotals1 5" xfId="5909"/>
    <cellStyle name="Subtotals1 6" xfId="6260"/>
    <cellStyle name="swpBody01" xfId="2862"/>
    <cellStyle name="swpBodyFirstCol" xfId="2863"/>
    <cellStyle name="swpCaption" xfId="2864"/>
    <cellStyle name="swpClear" xfId="2865"/>
    <cellStyle name="swpHBBookTitle" xfId="2866"/>
    <cellStyle name="swpHBChapterTitle" xfId="2867"/>
    <cellStyle name="swpHead01" xfId="2868"/>
    <cellStyle name="swpHead01 2" xfId="5792"/>
    <cellStyle name="swpHead01 3" xfId="5947"/>
    <cellStyle name="swpHead01 4" xfId="6235"/>
    <cellStyle name="swpHead01R" xfId="2869"/>
    <cellStyle name="swpHead01R 2" xfId="5756"/>
    <cellStyle name="swpHead01R 3" xfId="5721"/>
    <cellStyle name="swpHead01R 4" xfId="6163"/>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 2" xfId="5989"/>
    <cellStyle name="swpTotals 3" xfId="6088"/>
    <cellStyle name="swpTotals 4" xfId="6268"/>
    <cellStyle name="swpTotalsNo" xfId="2879"/>
    <cellStyle name="swpTotalsNo 2" xfId="5653"/>
    <cellStyle name="swpTotalsNo 2 2" xfId="5922"/>
    <cellStyle name="swpTotalsNo 2 3" xfId="6026"/>
    <cellStyle name="swpTotalsNo 2 4" xfId="6242"/>
    <cellStyle name="swpTotalsNo 3" xfId="5988"/>
    <cellStyle name="swpTotalsNo 4" xfId="5878"/>
    <cellStyle name="swpTotalsNo 5" xfId="6142"/>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p Line 2 2" xfId="6007"/>
    <cellStyle name="Top Line 2 3" xfId="5913"/>
    <cellStyle name="Top Line 2 4" xfId="6252"/>
    <cellStyle name="Top Line 3" xfId="5754"/>
    <cellStyle name="Top Line 4" xfId="5755"/>
    <cellStyle name="Top Line 5" xfId="6250"/>
    <cellStyle name="Total" xfId="65" builtinId="25" customBuiltin="1"/>
    <cellStyle name="Total 10" xfId="5519"/>
    <cellStyle name="Total 10 2" xfId="5520"/>
    <cellStyle name="Total 10 3" xfId="5999"/>
    <cellStyle name="Total 10 4" xfId="6071"/>
    <cellStyle name="Total 10 5" xfId="6308"/>
    <cellStyle name="Total 11" xfId="5521"/>
    <cellStyle name="Total 11 2" xfId="5522"/>
    <cellStyle name="Total 11 3" xfId="5998"/>
    <cellStyle name="Total 11 4" xfId="5732"/>
    <cellStyle name="Total 11 5" xfId="6218"/>
    <cellStyle name="Total 12" xfId="5523"/>
    <cellStyle name="Total 12 2" xfId="5524"/>
    <cellStyle name="Total 12 3" xfId="6014"/>
    <cellStyle name="Total 12 4" xfId="5990"/>
    <cellStyle name="Total 12 5" xfId="6121"/>
    <cellStyle name="Total 13" xfId="5525"/>
    <cellStyle name="Total 13 2" xfId="5526"/>
    <cellStyle name="Total 13 3" xfId="6013"/>
    <cellStyle name="Total 13 4" xfId="5665"/>
    <cellStyle name="Total 13 5" xfId="6295"/>
    <cellStyle name="Total 14" xfId="5527"/>
    <cellStyle name="Total 14 2" xfId="5528"/>
    <cellStyle name="Total 14 3" xfId="5831"/>
    <cellStyle name="Total 14 4" xfId="5720"/>
    <cellStyle name="Total 14 5" xfId="6134"/>
    <cellStyle name="Total 15" xfId="5529"/>
    <cellStyle name="Total 15 2" xfId="5530"/>
    <cellStyle name="Total 15 3" xfId="5830"/>
    <cellStyle name="Total 15 4" xfId="5680"/>
    <cellStyle name="Total 15 5" xfId="6296"/>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2 2" xfId="5662"/>
    <cellStyle name="Total 2 2 2 3" xfId="5774"/>
    <cellStyle name="Total 2 2 2 4" xfId="6146"/>
    <cellStyle name="Total 2 2 3" xfId="5542"/>
    <cellStyle name="Total 2 2 3 2" xfId="5827"/>
    <cellStyle name="Total 2 2 3 3" xfId="5661"/>
    <cellStyle name="Total 2 2 3 4" xfId="6192"/>
    <cellStyle name="Total 2 2 4" xfId="5543"/>
    <cellStyle name="Total 2 2 4 2" xfId="5997"/>
    <cellStyle name="Total 2 2 4 3" xfId="5994"/>
    <cellStyle name="Total 2 2 4 4" xfId="6147"/>
    <cellStyle name="Total 2 2 5" xfId="5544"/>
    <cellStyle name="Total 2 2 5 2" xfId="5826"/>
    <cellStyle name="Total 2 2 5 3" xfId="5955"/>
    <cellStyle name="Total 2 2 5 4" xfId="6230"/>
    <cellStyle name="Total 2 3" xfId="5545"/>
    <cellStyle name="Total 2 4" xfId="5546"/>
    <cellStyle name="Total 2 5" xfId="5547"/>
    <cellStyle name="Total 2 6" xfId="5548"/>
    <cellStyle name="Total 2 6 2" xfId="5942"/>
    <cellStyle name="Total 2 6 3" xfId="5769"/>
    <cellStyle name="Total 2 6 4" xfId="6223"/>
    <cellStyle name="Total 2 7" xfId="5828"/>
    <cellStyle name="Total 2 8" xfId="5767"/>
    <cellStyle name="Total 2 9" xfId="6144"/>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2 2" xfId="5941"/>
    <cellStyle name="Total 3 2 3" xfId="5944"/>
    <cellStyle name="Total 3 2 4" xfId="6180"/>
    <cellStyle name="Total 3 3" xfId="5563"/>
    <cellStyle name="Total 3 3 2" xfId="5940"/>
    <cellStyle name="Total 3 3 3" xfId="5837"/>
    <cellStyle name="Total 3 3 4" xfId="6225"/>
    <cellStyle name="Total 3 4" xfId="5881"/>
    <cellStyle name="Total 3 5" xfId="5919"/>
    <cellStyle name="Total 3 6" xfId="6201"/>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4 2 2" xfId="6012"/>
    <cellStyle name="Total 4 2 3" xfId="5838"/>
    <cellStyle name="Total 4 2 4" xfId="6175"/>
    <cellStyle name="Total 4 3" xfId="5825"/>
    <cellStyle name="Total 4 4" xfId="5879"/>
    <cellStyle name="Total 4 5" xfId="6200"/>
    <cellStyle name="Total 5" xfId="5573"/>
    <cellStyle name="Total 5 2" xfId="5574"/>
    <cellStyle name="Total 5 3" xfId="5575"/>
    <cellStyle name="Total 5 4" xfId="5576"/>
    <cellStyle name="Total 5 5" xfId="5577"/>
    <cellStyle name="Total 5 5 2" xfId="5896"/>
    <cellStyle name="Total 5 5 3" xfId="5684"/>
    <cellStyle name="Total 5 5 4" xfId="6262"/>
    <cellStyle name="Total 5 6" xfId="6011"/>
    <cellStyle name="Total 5 7" xfId="5914"/>
    <cellStyle name="Total 5 8" xfId="6247"/>
    <cellStyle name="Total 6" xfId="5578"/>
    <cellStyle name="Total 6 2" xfId="5579"/>
    <cellStyle name="Total 6 3" xfId="5580"/>
    <cellStyle name="Total 6 4" xfId="5581"/>
    <cellStyle name="Total 6 5" xfId="5582"/>
    <cellStyle name="Total 6 5 2" xfId="5824"/>
    <cellStyle name="Total 6 5 3" xfId="5936"/>
    <cellStyle name="Total 6 5 4" xfId="6193"/>
    <cellStyle name="Total 6 6" xfId="5895"/>
    <cellStyle name="Total 6 7" xfId="5752"/>
    <cellStyle name="Total 6 8" xfId="6176"/>
    <cellStyle name="Total 7" xfId="5583"/>
    <cellStyle name="Total 7 2" xfId="5584"/>
    <cellStyle name="Total 7 2 2" xfId="5823"/>
    <cellStyle name="Total 7 2 3" xfId="5663"/>
    <cellStyle name="Total 7 2 4" xfId="6297"/>
    <cellStyle name="Total 7 3" xfId="6009"/>
    <cellStyle name="Total 7 4" xfId="5836"/>
    <cellStyle name="Total 7 5" xfId="6138"/>
    <cellStyle name="Total 8" xfId="5585"/>
    <cellStyle name="Total 8 2" xfId="5586"/>
    <cellStyle name="Total 8 2 2" xfId="5822"/>
    <cellStyle name="Total 8 2 3" xfId="5734"/>
    <cellStyle name="Total 8 2 4" xfId="6259"/>
    <cellStyle name="Total 8 3" xfId="6008"/>
    <cellStyle name="Total 8 4" xfId="5705"/>
    <cellStyle name="Total 8 5" xfId="6258"/>
    <cellStyle name="Total 9" xfId="5587"/>
    <cellStyle name="Total 9 2" xfId="5588"/>
    <cellStyle name="Total 9 2 2" xfId="5821"/>
    <cellStyle name="Total 9 2 3" xfId="5744"/>
    <cellStyle name="Total 9 2 4" xfId="6318"/>
    <cellStyle name="Total 9 3" xfId="5670"/>
    <cellStyle name="Total 9 4" xfId="5706"/>
    <cellStyle name="Total 9 5" xfId="6317"/>
    <cellStyle name="total line" xfId="5589"/>
    <cellStyle name="total line 2" xfId="5656"/>
    <cellStyle name="total line 2 2" xfId="5927"/>
    <cellStyle name="total line 2 3" xfId="6046"/>
    <cellStyle name="total line 2 4" xfId="6263"/>
    <cellStyle name="total line 3" xfId="5820"/>
    <cellStyle name="total line 4" xfId="6042"/>
    <cellStyle name="total line 5" xfId="6319"/>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elly 2" xfId="5926"/>
    <cellStyle name="Welly 3" xfId="5854"/>
    <cellStyle name="Welly 4" xfId="6238"/>
    <cellStyle name="White" xfId="2929"/>
    <cellStyle name="White 2" xfId="2930"/>
    <cellStyle name="Wrapped" xfId="2931"/>
    <cellStyle name="wu" xfId="2932"/>
    <cellStyle name="wu 2" xfId="5920"/>
    <cellStyle name="wu 3" xfId="5970"/>
    <cellStyle name="wu 4" xfId="6310"/>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9">
    <dxf>
      <font>
        <color theme="1"/>
      </font>
    </dxf>
    <dxf>
      <font>
        <b/>
        <i val="0"/>
        <color theme="0"/>
      </font>
      <fill>
        <patternFill>
          <bgColor rgb="FFC00000"/>
        </patternFill>
      </fill>
    </dxf>
    <dxf>
      <font>
        <color theme="1"/>
      </font>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7"/>
  <sheetViews>
    <sheetView showGridLines="0" tabSelected="1" zoomScaleNormal="100" zoomScaleSheetLayoutView="100" workbookViewId="0">
      <selection sqref="A1:L1"/>
    </sheetView>
  </sheetViews>
  <sheetFormatPr defaultColWidth="9.109375" defaultRowHeight="14.4"/>
  <cols>
    <col min="1" max="1" width="29.44140625" style="75" customWidth="1"/>
    <col min="2" max="2" width="34" style="62" customWidth="1"/>
    <col min="3" max="3" width="3.33203125" style="62" customWidth="1"/>
    <col min="4" max="4" width="21.88671875" style="62" customWidth="1"/>
    <col min="5" max="7" width="14.6640625" style="62" customWidth="1"/>
    <col min="8" max="8" width="1.88671875" style="62" customWidth="1"/>
    <col min="9" max="11" width="14.6640625" style="62" customWidth="1"/>
    <col min="12" max="12" width="16" style="62" customWidth="1"/>
    <col min="13" max="16384" width="9.109375" style="62"/>
  </cols>
  <sheetData>
    <row r="1" spans="1:16" s="47" customFormat="1" ht="18">
      <c r="A1" s="1296" t="s">
        <v>904</v>
      </c>
      <c r="B1" s="1296"/>
      <c r="C1" s="1296"/>
      <c r="D1" s="1296"/>
      <c r="E1" s="1296"/>
      <c r="F1" s="1296"/>
      <c r="G1" s="1296"/>
      <c r="H1" s="1296"/>
      <c r="I1" s="1296"/>
      <c r="J1" s="1296"/>
      <c r="K1" s="1296"/>
      <c r="L1" s="1296"/>
    </row>
    <row r="2" spans="1:16">
      <c r="A2" s="974" t="s">
        <v>1055</v>
      </c>
    </row>
    <row r="3" spans="1:16" ht="30.75" customHeight="1">
      <c r="A3" s="1297" t="s">
        <v>1278</v>
      </c>
      <c r="B3" s="1297"/>
      <c r="C3" s="1297"/>
      <c r="D3" s="1297"/>
      <c r="E3" s="1297"/>
      <c r="F3" s="1297"/>
      <c r="G3" s="1297"/>
      <c r="H3" s="1297"/>
      <c r="I3" s="1297"/>
      <c r="J3" s="1297"/>
      <c r="K3" s="1297"/>
      <c r="L3" s="1297"/>
    </row>
    <row r="5" spans="1:16">
      <c r="A5" s="75" t="s">
        <v>916</v>
      </c>
    </row>
    <row r="6" spans="1:16" ht="16.5" customHeight="1">
      <c r="A6" s="754" t="s">
        <v>208</v>
      </c>
    </row>
    <row r="7" spans="1:16">
      <c r="A7" s="754" t="s">
        <v>51</v>
      </c>
    </row>
    <row r="8" spans="1:16">
      <c r="A8" s="75" t="s">
        <v>856</v>
      </c>
    </row>
    <row r="9" spans="1:16" ht="15.6">
      <c r="A9" s="75" t="s">
        <v>905</v>
      </c>
    </row>
    <row r="12" spans="1:16" ht="15.6">
      <c r="B12" s="755" t="s">
        <v>0</v>
      </c>
      <c r="D12" s="1298" t="s">
        <v>906</v>
      </c>
      <c r="E12" s="1299"/>
      <c r="F12" s="1299"/>
      <c r="G12" s="1299"/>
    </row>
    <row r="13" spans="1:16" s="47" customFormat="1" ht="16.5" customHeight="1">
      <c r="A13" s="76"/>
      <c r="B13" s="755" t="s">
        <v>907</v>
      </c>
      <c r="D13" s="750"/>
      <c r="E13" s="756"/>
      <c r="F13" s="756"/>
      <c r="G13" s="756"/>
    </row>
    <row r="14" spans="1:16" ht="15.6">
      <c r="B14" s="760" t="s">
        <v>857</v>
      </c>
      <c r="D14" s="750"/>
      <c r="F14" s="757"/>
    </row>
    <row r="15" spans="1:16" ht="15.6">
      <c r="B15" s="755" t="s">
        <v>48</v>
      </c>
      <c r="D15" s="751"/>
      <c r="F15" s="757"/>
    </row>
    <row r="16" spans="1:16" ht="15.6">
      <c r="A16" s="761"/>
      <c r="B16" s="760" t="s">
        <v>908</v>
      </c>
      <c r="C16" s="762"/>
      <c r="D16" s="751"/>
      <c r="E16" s="763" t="s">
        <v>909</v>
      </c>
      <c r="F16" s="764"/>
      <c r="G16" s="762"/>
      <c r="H16" s="762"/>
      <c r="I16" s="762"/>
      <c r="J16" s="762"/>
      <c r="K16" s="762"/>
      <c r="L16" s="762"/>
      <c r="M16" s="762"/>
      <c r="N16" s="762"/>
      <c r="O16" s="762"/>
      <c r="P16" s="762"/>
    </row>
    <row r="17" spans="1:16" ht="15.6">
      <c r="A17" s="761"/>
      <c r="B17" s="760" t="s">
        <v>910</v>
      </c>
      <c r="C17" s="762"/>
      <c r="D17" s="752"/>
      <c r="E17" s="763"/>
      <c r="F17" s="764"/>
      <c r="G17" s="762"/>
      <c r="H17" s="762"/>
      <c r="I17" s="762"/>
      <c r="J17" s="762"/>
      <c r="K17" s="762"/>
      <c r="L17" s="762"/>
      <c r="M17" s="762"/>
      <c r="N17" s="762"/>
      <c r="O17" s="762"/>
      <c r="P17" s="762"/>
    </row>
    <row r="18" spans="1:16" ht="15.6">
      <c r="A18" s="761"/>
      <c r="B18" s="760" t="s">
        <v>911</v>
      </c>
      <c r="C18" s="762"/>
      <c r="D18" s="752"/>
      <c r="E18" s="763"/>
      <c r="F18" s="764"/>
      <c r="G18" s="762"/>
      <c r="H18" s="762"/>
      <c r="I18" s="762"/>
      <c r="J18" s="762"/>
      <c r="K18" s="762"/>
      <c r="L18" s="762"/>
      <c r="M18" s="762"/>
      <c r="N18" s="762"/>
      <c r="O18" s="762"/>
      <c r="P18" s="762"/>
    </row>
    <row r="19" spans="1:16" ht="15.6">
      <c r="B19" s="755" t="s">
        <v>49</v>
      </c>
      <c r="D19" s="753"/>
      <c r="E19" s="763" t="s">
        <v>912</v>
      </c>
      <c r="F19" s="757"/>
    </row>
    <row r="20" spans="1:16" ht="15.6">
      <c r="B20" s="755" t="s">
        <v>50</v>
      </c>
      <c r="D20" s="765"/>
      <c r="E20" s="763"/>
      <c r="F20" s="757"/>
    </row>
    <row r="21" spans="1:16" ht="15.6">
      <c r="F21" s="757"/>
    </row>
    <row r="22" spans="1:16">
      <c r="B22" s="758" t="s">
        <v>52</v>
      </c>
      <c r="C22" s="756"/>
      <c r="I22" s="759"/>
    </row>
    <row r="23" spans="1:16" ht="19.5" customHeight="1">
      <c r="B23" s="1291" t="s">
        <v>913</v>
      </c>
      <c r="C23" s="1292"/>
      <c r="D23" s="1292"/>
      <c r="E23" s="1293"/>
      <c r="I23" s="759"/>
    </row>
    <row r="24" spans="1:16" s="47" customFormat="1">
      <c r="A24" s="75"/>
      <c r="B24" s="758"/>
      <c r="C24" s="756"/>
      <c r="D24" s="62"/>
      <c r="E24" s="62"/>
      <c r="F24" s="62"/>
      <c r="G24" s="62"/>
      <c r="H24" s="62"/>
      <c r="I24" s="759"/>
      <c r="J24" s="62"/>
      <c r="K24" s="62"/>
      <c r="L24" s="62"/>
      <c r="M24" s="62"/>
      <c r="N24" s="62"/>
      <c r="O24" s="62"/>
      <c r="P24" s="62"/>
    </row>
    <row r="25" spans="1:16">
      <c r="B25" s="1294"/>
      <c r="C25" s="1295"/>
      <c r="D25" s="1295"/>
      <c r="E25" s="1295"/>
      <c r="F25" s="1295"/>
      <c r="G25" s="1295"/>
      <c r="H25" s="1295"/>
      <c r="I25" s="1295"/>
      <c r="J25" s="1295"/>
      <c r="K25" s="1295"/>
      <c r="L25" s="1295"/>
    </row>
    <row r="26" spans="1:16">
      <c r="A26" s="766"/>
      <c r="B26" s="47"/>
      <c r="C26" s="47"/>
      <c r="D26" s="47"/>
      <c r="E26" s="47"/>
      <c r="F26" s="47"/>
      <c r="G26" s="47"/>
      <c r="H26" s="47"/>
      <c r="I26" s="47"/>
      <c r="J26" s="47"/>
      <c r="K26" s="47"/>
      <c r="L26" s="47"/>
    </row>
    <row r="27" spans="1:16">
      <c r="A27" s="76"/>
      <c r="B27" s="76"/>
      <c r="C27" s="47"/>
      <c r="D27" s="47"/>
      <c r="E27" s="47"/>
      <c r="F27" s="47"/>
      <c r="G27" s="47"/>
      <c r="H27" s="47"/>
      <c r="I27" s="47"/>
      <c r="J27" s="47"/>
      <c r="K27" s="47"/>
      <c r="L27" s="47"/>
      <c r="M27" s="47"/>
      <c r="N27" s="47"/>
      <c r="O27" s="47"/>
      <c r="P27" s="47"/>
    </row>
    <row r="28" spans="1:16">
      <c r="B28" s="75"/>
      <c r="C28" s="75"/>
      <c r="D28" s="75"/>
    </row>
    <row r="29" spans="1:16">
      <c r="A29" s="230" t="s">
        <v>913</v>
      </c>
      <c r="B29" s="75"/>
      <c r="C29" s="75"/>
      <c r="D29" s="767"/>
    </row>
    <row r="30" spans="1:16">
      <c r="A30" s="230" t="s">
        <v>914</v>
      </c>
      <c r="B30" s="75"/>
      <c r="C30" s="75"/>
      <c r="D30" s="75"/>
    </row>
    <row r="31" spans="1:16">
      <c r="A31" s="230" t="s">
        <v>915</v>
      </c>
      <c r="B31" s="75"/>
      <c r="C31" s="75"/>
      <c r="D31" s="75"/>
    </row>
    <row r="32" spans="1:16">
      <c r="A32" s="230" t="s">
        <v>1264</v>
      </c>
      <c r="B32" s="75"/>
      <c r="C32" s="75"/>
      <c r="D32" s="75"/>
    </row>
    <row r="33" spans="1:4">
      <c r="A33" s="230" t="s">
        <v>1265</v>
      </c>
      <c r="B33" s="75"/>
      <c r="C33" s="75"/>
      <c r="D33" s="75"/>
    </row>
    <row r="34" spans="1:4">
      <c r="A34" s="230" t="s">
        <v>858</v>
      </c>
      <c r="B34" s="75"/>
      <c r="C34" s="75"/>
      <c r="D34" s="75"/>
    </row>
    <row r="35" spans="1:4">
      <c r="A35" s="230" t="s">
        <v>859</v>
      </c>
      <c r="B35" s="75"/>
      <c r="C35" s="75"/>
      <c r="D35" s="75"/>
    </row>
    <row r="36" spans="1:4">
      <c r="A36" s="230" t="s">
        <v>860</v>
      </c>
      <c r="B36" s="75"/>
      <c r="C36" s="75"/>
      <c r="D36" s="75"/>
    </row>
    <row r="37" spans="1:4">
      <c r="A37" s="230" t="s">
        <v>861</v>
      </c>
      <c r="B37" s="75"/>
      <c r="C37" s="75"/>
      <c r="D37" s="75"/>
    </row>
    <row r="38" spans="1:4">
      <c r="A38" s="230" t="s">
        <v>862</v>
      </c>
      <c r="B38" s="75"/>
      <c r="C38" s="75"/>
      <c r="D38" s="75"/>
    </row>
    <row r="39" spans="1:4">
      <c r="A39" s="230" t="s">
        <v>863</v>
      </c>
      <c r="B39" s="75"/>
      <c r="C39" s="75"/>
      <c r="D39" s="75"/>
    </row>
    <row r="40" spans="1:4">
      <c r="A40" s="230" t="s">
        <v>864</v>
      </c>
      <c r="B40" s="75"/>
      <c r="C40" s="75"/>
      <c r="D40" s="75"/>
    </row>
    <row r="41" spans="1:4">
      <c r="A41" s="230" t="s">
        <v>865</v>
      </c>
      <c r="B41" s="75"/>
      <c r="C41" s="75"/>
      <c r="D41" s="75"/>
    </row>
    <row r="42" spans="1:4">
      <c r="B42" s="75"/>
      <c r="C42" s="75"/>
      <c r="D42" s="75"/>
    </row>
    <row r="43" spans="1:4">
      <c r="B43" s="75"/>
      <c r="C43" s="75"/>
      <c r="D43" s="75"/>
    </row>
    <row r="44" spans="1:4">
      <c r="B44" s="75"/>
      <c r="C44" s="75"/>
      <c r="D44" s="75"/>
    </row>
    <row r="45" spans="1:4">
      <c r="B45" s="75"/>
      <c r="C45" s="75"/>
      <c r="D45" s="75"/>
    </row>
    <row r="46" spans="1:4" s="61" customFormat="1">
      <c r="A46" s="21"/>
      <c r="B46" s="21"/>
      <c r="C46" s="21"/>
      <c r="D46" s="21"/>
    </row>
    <row r="47" spans="1:4" s="61" customFormat="1">
      <c r="A47" s="21"/>
      <c r="B47" s="21"/>
      <c r="C47" s="21"/>
      <c r="D47" s="21"/>
    </row>
    <row r="48" spans="1:4" s="61" customFormat="1">
      <c r="A48" s="21"/>
      <c r="B48" s="21"/>
      <c r="C48" s="21"/>
      <c r="D48" s="21"/>
    </row>
    <row r="49" spans="1:4" s="61" customFormat="1">
      <c r="A49" s="21"/>
      <c r="B49" s="21"/>
      <c r="C49" s="21"/>
      <c r="D49" s="21"/>
    </row>
    <row r="50" spans="1:4" s="61" customFormat="1">
      <c r="A50" s="21"/>
      <c r="B50" s="21"/>
      <c r="C50" s="21"/>
      <c r="D50" s="21"/>
    </row>
    <row r="51" spans="1:4" s="61" customFormat="1">
      <c r="A51" s="21"/>
      <c r="B51" s="21"/>
      <c r="C51" s="21"/>
      <c r="D51" s="21"/>
    </row>
    <row r="52" spans="1:4" s="61" customFormat="1">
      <c r="A52" s="21"/>
      <c r="B52" s="21"/>
      <c r="C52" s="21"/>
      <c r="D52" s="21"/>
    </row>
    <row r="53" spans="1:4" s="61" customFormat="1">
      <c r="A53" s="21"/>
      <c r="B53" s="21"/>
      <c r="C53" s="21"/>
      <c r="D53" s="21"/>
    </row>
    <row r="54" spans="1:4">
      <c r="A54" s="62"/>
      <c r="B54" s="75"/>
      <c r="C54" s="75"/>
      <c r="D54" s="75"/>
    </row>
    <row r="55" spans="1:4">
      <c r="A55" s="62"/>
      <c r="B55" s="75"/>
      <c r="C55" s="75"/>
      <c r="D55" s="75"/>
    </row>
    <row r="56" spans="1:4">
      <c r="A56" s="62"/>
      <c r="B56" s="75"/>
      <c r="C56" s="75"/>
      <c r="D56" s="75"/>
    </row>
    <row r="57" spans="1:4">
      <c r="A57" s="62"/>
      <c r="B57" s="75"/>
      <c r="C57" s="75"/>
      <c r="D57" s="75"/>
    </row>
    <row r="58" spans="1:4">
      <c r="A58" s="62"/>
      <c r="B58" s="75"/>
      <c r="C58" s="75"/>
      <c r="D58" s="75"/>
    </row>
    <row r="59" spans="1:4">
      <c r="A59" s="62"/>
      <c r="B59" s="75"/>
      <c r="C59" s="75"/>
      <c r="D59" s="75"/>
    </row>
    <row r="60" spans="1:4">
      <c r="A60" s="62"/>
      <c r="B60" s="75"/>
      <c r="C60" s="75"/>
      <c r="D60" s="75"/>
    </row>
    <row r="61" spans="1:4">
      <c r="A61" s="62"/>
      <c r="B61" s="75"/>
      <c r="C61" s="75"/>
      <c r="D61" s="75"/>
    </row>
    <row r="62" spans="1:4">
      <c r="A62" s="62"/>
      <c r="B62" s="75"/>
      <c r="C62" s="75"/>
      <c r="D62" s="75"/>
    </row>
    <row r="63" spans="1:4">
      <c r="A63" s="62"/>
      <c r="B63" s="75"/>
      <c r="C63" s="75"/>
      <c r="D63" s="75"/>
    </row>
    <row r="64" spans="1:4">
      <c r="A64" s="62"/>
      <c r="B64" s="75"/>
      <c r="C64" s="75"/>
      <c r="D64" s="75"/>
    </row>
    <row r="65" spans="1:4">
      <c r="A65" s="62"/>
      <c r="B65" s="75"/>
      <c r="C65" s="75"/>
      <c r="D65" s="75"/>
    </row>
    <row r="66" spans="1:4">
      <c r="A66" s="62"/>
      <c r="B66" s="75"/>
      <c r="C66" s="75"/>
      <c r="D66" s="75"/>
    </row>
    <row r="67" spans="1:4">
      <c r="A67" s="62"/>
      <c r="B67" s="75"/>
      <c r="C67" s="75"/>
      <c r="D67" s="75"/>
    </row>
    <row r="68" spans="1:4">
      <c r="A68" s="62"/>
      <c r="B68" s="75"/>
      <c r="C68" s="75"/>
      <c r="D68" s="75"/>
    </row>
    <row r="149" spans="1:1" ht="33" customHeight="1"/>
    <row r="152" spans="1:1" ht="30" customHeight="1">
      <c r="A152" s="62"/>
    </row>
    <row r="155" spans="1:1">
      <c r="A155" s="62"/>
    </row>
    <row r="161" spans="1:1">
      <c r="A161" s="62"/>
    </row>
    <row r="176" spans="1:1" ht="44.25" customHeight="1"/>
    <row r="179" ht="20.25" customHeight="1"/>
    <row r="183" ht="45.75" customHeight="1"/>
    <row r="207" spans="1:1">
      <c r="A207" s="62"/>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formula1>$A$29:$A$41</formula1>
    </dataValidation>
  </dataValidations>
  <pageMargins left="0.7" right="0.7" top="0.75" bottom="0.75" header="0.3" footer="0.3"/>
  <pageSetup paperSize="5"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5"/>
  <sheetViews>
    <sheetView showGridLines="0" zoomScaleNormal="100" zoomScaleSheetLayoutView="85" zoomScalePageLayoutView="55" workbookViewId="0">
      <selection activeCell="E29" sqref="A28:E29"/>
    </sheetView>
  </sheetViews>
  <sheetFormatPr defaultColWidth="66.44140625" defaultRowHeight="15.6"/>
  <cols>
    <col min="1" max="1" width="47" style="562" customWidth="1"/>
    <col min="2" max="5" width="15.6640625" style="562" customWidth="1"/>
    <col min="6" max="9" width="8.6640625" style="562" customWidth="1"/>
    <col min="10" max="10" width="9.44140625" style="562" customWidth="1"/>
    <col min="11" max="78" width="66.44140625" style="562"/>
    <col min="79" max="16384" width="66.44140625" style="3"/>
  </cols>
  <sheetData>
    <row r="1" spans="1:78" s="56" customFormat="1">
      <c r="A1" s="1305" t="str">
        <f>'Summary Submission Cover Sheet'!D15&amp;" "&amp;A3&amp;": "&amp;'Summary Submission Cover Sheet'!D12&amp;" in "&amp;'Summary Submission Cover Sheet'!B23</f>
        <v xml:space="preserve"> Projected OTTI for AFS Securities and HTM Security: XYZ in Baseline</v>
      </c>
      <c r="B1" s="1305"/>
      <c r="C1" s="1305"/>
      <c r="D1" s="1305"/>
      <c r="E1" s="1305"/>
      <c r="F1" s="543"/>
      <c r="G1" s="543"/>
      <c r="H1" s="543"/>
      <c r="I1" s="543"/>
      <c r="J1" s="543"/>
      <c r="K1" s="543"/>
      <c r="L1" s="543"/>
      <c r="M1" s="543"/>
      <c r="N1" s="543"/>
      <c r="O1" s="543"/>
      <c r="P1" s="543"/>
      <c r="Q1" s="543"/>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row>
    <row r="2" spans="1:78">
      <c r="A2" s="561"/>
      <c r="B2" s="561"/>
      <c r="C2" s="561"/>
      <c r="D2" s="561"/>
      <c r="E2" s="561"/>
      <c r="F2" s="561"/>
      <c r="G2" s="561"/>
      <c r="H2" s="561"/>
      <c r="I2" s="561"/>
      <c r="J2" s="561"/>
    </row>
    <row r="3" spans="1:78" s="4" customFormat="1" ht="14.4">
      <c r="A3" s="346" t="s">
        <v>1030</v>
      </c>
      <c r="B3" s="564"/>
      <c r="C3" s="565"/>
      <c r="D3" s="565"/>
      <c r="E3" s="565"/>
      <c r="F3" s="565"/>
      <c r="G3" s="565"/>
      <c r="H3" s="565"/>
      <c r="I3" s="565"/>
      <c r="J3" s="565"/>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row>
    <row r="4" spans="1:78" s="4" customFormat="1" ht="55.5" customHeight="1">
      <c r="A4" s="1323" t="s">
        <v>1031</v>
      </c>
      <c r="B4" s="1323"/>
      <c r="C4" s="1324"/>
      <c r="D4" s="1324"/>
      <c r="E4" s="1324"/>
      <c r="F4" s="1324"/>
      <c r="G4" s="1324"/>
      <c r="H4" s="1324"/>
      <c r="I4" s="1324"/>
      <c r="J4" s="1324"/>
      <c r="K4" s="566"/>
      <c r="L4" s="566"/>
      <c r="M4" s="566"/>
      <c r="N4" s="566"/>
      <c r="O4" s="566"/>
      <c r="P4" s="566"/>
      <c r="Q4" s="566"/>
      <c r="R4" s="566"/>
      <c r="S4" s="566"/>
      <c r="T4" s="566"/>
      <c r="U4" s="566"/>
      <c r="V4" s="566"/>
      <c r="W4" s="566"/>
      <c r="X4" s="566"/>
      <c r="Y4" s="566"/>
      <c r="Z4" s="566"/>
      <c r="AA4" s="566"/>
      <c r="AB4" s="566"/>
      <c r="AC4" s="566"/>
      <c r="AD4" s="566"/>
      <c r="AE4" s="566"/>
      <c r="AF4" s="566"/>
      <c r="AG4" s="566"/>
      <c r="AH4" s="566"/>
      <c r="AI4" s="566"/>
      <c r="AJ4" s="566"/>
      <c r="AK4" s="566"/>
      <c r="AL4" s="566"/>
      <c r="AM4" s="566"/>
      <c r="AN4" s="566"/>
      <c r="AO4" s="566"/>
      <c r="AP4" s="566"/>
      <c r="AQ4" s="566"/>
      <c r="AR4" s="566"/>
      <c r="AS4" s="566"/>
      <c r="AT4" s="566"/>
      <c r="AU4" s="566"/>
      <c r="AV4" s="566"/>
      <c r="AW4" s="566"/>
      <c r="AX4" s="566"/>
      <c r="AY4" s="566"/>
      <c r="AZ4" s="566"/>
      <c r="BA4" s="566"/>
      <c r="BB4" s="566"/>
      <c r="BC4" s="566"/>
      <c r="BD4" s="566"/>
      <c r="BE4" s="566"/>
      <c r="BF4" s="566"/>
      <c r="BG4" s="566"/>
      <c r="BH4" s="566"/>
      <c r="BI4" s="566"/>
      <c r="BJ4" s="566"/>
      <c r="BK4" s="566"/>
      <c r="BL4" s="566"/>
      <c r="BM4" s="566"/>
      <c r="BN4" s="566"/>
      <c r="BO4" s="566"/>
      <c r="BP4" s="566"/>
      <c r="BQ4" s="566"/>
      <c r="BR4" s="566"/>
      <c r="BS4" s="566"/>
      <c r="BT4" s="566"/>
      <c r="BU4" s="566"/>
      <c r="BV4" s="566"/>
      <c r="BW4" s="566"/>
      <c r="BX4" s="566"/>
      <c r="BY4" s="566"/>
      <c r="BZ4" s="566"/>
    </row>
    <row r="5" spans="1:78" s="4" customFormat="1" ht="18" customHeight="1">
      <c r="A5" s="567"/>
      <c r="B5" s="567"/>
      <c r="C5" s="567"/>
      <c r="D5" s="567"/>
      <c r="E5" s="567"/>
      <c r="F5" s="567"/>
      <c r="G5" s="567"/>
      <c r="H5" s="567"/>
      <c r="I5" s="567"/>
      <c r="J5" s="567"/>
      <c r="K5" s="566"/>
      <c r="L5" s="566"/>
      <c r="M5" s="566"/>
      <c r="N5" s="566"/>
      <c r="O5" s="566"/>
      <c r="P5" s="566"/>
      <c r="Q5" s="566"/>
      <c r="R5" s="566"/>
      <c r="S5" s="566"/>
      <c r="T5" s="566"/>
      <c r="U5" s="566"/>
      <c r="V5" s="566"/>
      <c r="W5" s="566"/>
      <c r="X5" s="566"/>
      <c r="Y5" s="566"/>
      <c r="Z5" s="566"/>
      <c r="AA5" s="566"/>
      <c r="AB5" s="566"/>
      <c r="AC5" s="566"/>
      <c r="AD5" s="566"/>
      <c r="AE5" s="566"/>
      <c r="AF5" s="566"/>
      <c r="AG5" s="566"/>
      <c r="AH5" s="566"/>
      <c r="AI5" s="566"/>
      <c r="AJ5" s="566"/>
      <c r="AK5" s="566"/>
      <c r="AL5" s="566"/>
      <c r="AM5" s="566"/>
      <c r="AN5" s="566"/>
      <c r="AO5" s="566"/>
      <c r="AP5" s="566"/>
      <c r="AQ5" s="566"/>
      <c r="AR5" s="566"/>
      <c r="AS5" s="566"/>
      <c r="AT5" s="566"/>
      <c r="AU5" s="566"/>
      <c r="AV5" s="566"/>
      <c r="AW5" s="566"/>
      <c r="AX5" s="566"/>
      <c r="AY5" s="566"/>
      <c r="AZ5" s="566"/>
      <c r="BA5" s="566"/>
      <c r="BB5" s="566"/>
      <c r="BC5" s="566"/>
      <c r="BD5" s="566"/>
      <c r="BE5" s="566"/>
      <c r="BF5" s="566"/>
      <c r="BG5" s="566"/>
      <c r="BH5" s="566"/>
      <c r="BI5" s="566"/>
      <c r="BJ5" s="566"/>
      <c r="BK5" s="566"/>
      <c r="BL5" s="566"/>
      <c r="BM5" s="566"/>
      <c r="BN5" s="566"/>
      <c r="BO5" s="566"/>
      <c r="BP5" s="566"/>
      <c r="BQ5" s="566"/>
      <c r="BR5" s="566"/>
      <c r="BS5" s="566"/>
      <c r="BT5" s="566"/>
      <c r="BU5" s="566"/>
      <c r="BV5" s="566"/>
      <c r="BW5" s="566"/>
      <c r="BX5" s="566"/>
      <c r="BY5" s="566"/>
      <c r="BZ5" s="566"/>
    </row>
    <row r="6" spans="1:78" ht="56.25" customHeight="1">
      <c r="A6" s="347" t="s">
        <v>1032</v>
      </c>
      <c r="B6" s="348" t="s">
        <v>380</v>
      </c>
      <c r="C6" s="348" t="s">
        <v>141</v>
      </c>
      <c r="D6" s="348" t="s">
        <v>142</v>
      </c>
      <c r="E6" s="349" t="s">
        <v>143</v>
      </c>
      <c r="F6" s="569"/>
      <c r="G6" s="569"/>
      <c r="H6" s="569"/>
      <c r="I6" s="569"/>
      <c r="J6" s="569"/>
    </row>
    <row r="7" spans="1:78">
      <c r="A7" s="734"/>
      <c r="B7" s="733"/>
      <c r="C7" s="733"/>
      <c r="D7" s="733"/>
      <c r="E7" s="733"/>
      <c r="F7" s="571"/>
      <c r="G7" s="571"/>
      <c r="H7" s="572"/>
      <c r="I7" s="571"/>
      <c r="J7" s="571"/>
    </row>
    <row r="8" spans="1:78">
      <c r="A8" s="734"/>
      <c r="B8" s="733"/>
      <c r="C8" s="733"/>
      <c r="D8" s="733"/>
      <c r="E8" s="733"/>
      <c r="F8" s="571"/>
      <c r="G8" s="571"/>
      <c r="H8" s="572"/>
      <c r="I8" s="571"/>
      <c r="J8" s="571"/>
    </row>
    <row r="9" spans="1:78" ht="16.2" thickBot="1">
      <c r="A9" s="570"/>
      <c r="B9" s="735"/>
      <c r="C9" s="736"/>
      <c r="D9" s="736"/>
      <c r="E9" s="737"/>
      <c r="F9" s="571"/>
      <c r="G9" s="571"/>
      <c r="H9" s="572"/>
      <c r="I9" s="571"/>
      <c r="J9" s="571"/>
    </row>
    <row r="10" spans="1:78" s="6" customFormat="1" ht="48.75" customHeight="1" thickTop="1">
      <c r="A10" s="350" t="s">
        <v>155</v>
      </c>
      <c r="B10" s="351"/>
      <c r="C10" s="352"/>
      <c r="D10" s="352"/>
      <c r="E10" s="353"/>
      <c r="F10" s="571"/>
      <c r="G10" s="571"/>
      <c r="H10" s="572"/>
      <c r="I10" s="571"/>
      <c r="J10" s="571"/>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3"/>
      <c r="AY10" s="573"/>
      <c r="AZ10" s="573"/>
      <c r="BA10" s="573"/>
      <c r="BB10" s="573"/>
      <c r="BC10" s="573"/>
      <c r="BD10" s="573"/>
      <c r="BE10" s="573"/>
      <c r="BF10" s="573"/>
      <c r="BG10" s="573"/>
      <c r="BH10" s="573"/>
      <c r="BI10" s="573"/>
      <c r="BJ10" s="573"/>
      <c r="BK10" s="573"/>
      <c r="BL10" s="573"/>
      <c r="BM10" s="573"/>
      <c r="BN10" s="573"/>
      <c r="BO10" s="573"/>
      <c r="BP10" s="573"/>
      <c r="BQ10" s="573"/>
      <c r="BR10" s="573"/>
      <c r="BS10" s="573"/>
      <c r="BT10" s="573"/>
      <c r="BU10" s="573"/>
      <c r="BV10" s="573"/>
      <c r="BW10" s="573"/>
      <c r="BX10" s="573"/>
      <c r="BY10" s="573"/>
      <c r="BZ10" s="573"/>
    </row>
    <row r="17" spans="2:2">
      <c r="B17" s="574"/>
    </row>
    <row r="151" ht="33" customHeight="1"/>
    <row r="154" ht="30" customHeight="1"/>
    <row r="178" ht="44.25" customHeight="1"/>
    <row r="181" ht="20.25" customHeight="1"/>
    <row r="185" ht="45.75" customHeight="1"/>
  </sheetData>
  <mergeCells count="2">
    <mergeCell ref="A4:J4"/>
    <mergeCell ref="A1:E1"/>
  </mergeCells>
  <pageMargins left="0.25" right="0.25" top="0.5" bottom="0.5" header="0.3" footer="0.3"/>
  <pageSetup scale="86" orientation="landscape" r:id="rId1"/>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Z177"/>
  <sheetViews>
    <sheetView showGridLines="0" zoomScaleNormal="100" zoomScaleSheetLayoutView="55" zoomScalePageLayoutView="55" workbookViewId="0">
      <selection activeCell="A15" sqref="A15"/>
    </sheetView>
  </sheetViews>
  <sheetFormatPr defaultColWidth="66.44140625" defaultRowHeight="15.6"/>
  <cols>
    <col min="1" max="1" width="3.6640625" style="562" customWidth="1"/>
    <col min="2" max="2" width="45" style="562" customWidth="1"/>
    <col min="3" max="3" width="42.44140625" style="562" customWidth="1"/>
    <col min="4" max="4" width="46.109375" style="562" customWidth="1"/>
    <col min="5" max="8" width="42.44140625" style="562" customWidth="1"/>
    <col min="9" max="78" width="66.44140625" style="562"/>
    <col min="79" max="16384" width="66.44140625" style="3"/>
  </cols>
  <sheetData>
    <row r="1" spans="1:78">
      <c r="B1" s="1305" t="str">
        <f>'Summary Submission Cover Sheet'!D15&amp;" "&amp;B3&amp;": "&amp;'Summary Submission Cover Sheet'!D12&amp;" in "&amp;'Summary Submission Cover Sheet'!B23</f>
        <v xml:space="preserve"> High-Level OTTI Methodology and Assumptions for AFS and HTM Securities by Portfolio: XYZ in Baseline</v>
      </c>
      <c r="C1" s="1305"/>
      <c r="D1" s="1305"/>
      <c r="E1" s="1305"/>
      <c r="F1" s="1305"/>
      <c r="G1" s="1305"/>
      <c r="H1" s="575"/>
    </row>
    <row r="3" spans="1:78" s="4" customFormat="1" ht="14.4">
      <c r="A3" s="566"/>
      <c r="B3" s="346" t="s">
        <v>398</v>
      </c>
      <c r="C3" s="565"/>
      <c r="D3" s="565"/>
      <c r="E3" s="565"/>
      <c r="F3" s="565"/>
      <c r="G3" s="565"/>
      <c r="H3" s="565"/>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row>
    <row r="4" spans="1:78" s="4" customFormat="1" ht="36" customHeight="1">
      <c r="A4" s="566"/>
      <c r="B4" s="1326" t="s">
        <v>394</v>
      </c>
      <c r="C4" s="1326"/>
      <c r="D4" s="1326"/>
      <c r="E4" s="1326"/>
      <c r="F4" s="1326"/>
      <c r="G4" s="1326"/>
      <c r="H4" s="576"/>
      <c r="I4" s="566"/>
      <c r="J4" s="566"/>
      <c r="K4" s="566"/>
      <c r="L4" s="566"/>
      <c r="M4" s="566"/>
      <c r="N4" s="566"/>
      <c r="O4" s="566"/>
      <c r="P4" s="566"/>
      <c r="Q4" s="566"/>
      <c r="R4" s="566"/>
      <c r="S4" s="566"/>
      <c r="T4" s="566"/>
      <c r="U4" s="566"/>
      <c r="V4" s="566"/>
      <c r="W4" s="566"/>
      <c r="X4" s="566"/>
      <c r="Y4" s="566"/>
      <c r="Z4" s="566"/>
      <c r="AA4" s="566"/>
      <c r="AB4" s="566"/>
      <c r="AC4" s="566"/>
      <c r="AD4" s="566"/>
      <c r="AE4" s="566"/>
      <c r="AF4" s="566"/>
      <c r="AG4" s="566"/>
      <c r="AH4" s="566"/>
      <c r="AI4" s="566"/>
      <c r="AJ4" s="566"/>
      <c r="AK4" s="566"/>
      <c r="AL4" s="566"/>
      <c r="AM4" s="566"/>
      <c r="AN4" s="566"/>
      <c r="AO4" s="566"/>
      <c r="AP4" s="566"/>
      <c r="AQ4" s="566"/>
      <c r="AR4" s="566"/>
      <c r="AS4" s="566"/>
      <c r="AT4" s="566"/>
      <c r="AU4" s="566"/>
      <c r="AV4" s="566"/>
      <c r="AW4" s="566"/>
      <c r="AX4" s="566"/>
      <c r="AY4" s="566"/>
      <c r="AZ4" s="566"/>
      <c r="BA4" s="566"/>
      <c r="BB4" s="566"/>
      <c r="BC4" s="566"/>
      <c r="BD4" s="566"/>
      <c r="BE4" s="566"/>
      <c r="BF4" s="566"/>
      <c r="BG4" s="566"/>
      <c r="BH4" s="566"/>
      <c r="BI4" s="566"/>
      <c r="BJ4" s="566"/>
      <c r="BK4" s="566"/>
      <c r="BL4" s="566"/>
      <c r="BM4" s="566"/>
      <c r="BN4" s="566"/>
      <c r="BO4" s="566"/>
      <c r="BP4" s="566"/>
      <c r="BQ4" s="566"/>
      <c r="BR4" s="566"/>
      <c r="BS4" s="566"/>
      <c r="BT4" s="566"/>
      <c r="BU4" s="566"/>
      <c r="BV4" s="566"/>
      <c r="BW4" s="566"/>
      <c r="BX4" s="566"/>
      <c r="BY4" s="566"/>
      <c r="BZ4" s="566"/>
    </row>
    <row r="5" spans="1:78" s="58" customFormat="1" ht="95.4" customHeight="1">
      <c r="A5" s="568"/>
      <c r="B5" s="347" t="s">
        <v>223</v>
      </c>
      <c r="C5" s="348" t="s">
        <v>393</v>
      </c>
      <c r="D5" s="348" t="s">
        <v>305</v>
      </c>
      <c r="E5" s="348" t="s">
        <v>392</v>
      </c>
      <c r="F5" s="348" t="s">
        <v>391</v>
      </c>
      <c r="G5" s="348" t="s">
        <v>390</v>
      </c>
      <c r="H5" s="354" t="s">
        <v>726</v>
      </c>
      <c r="I5" s="555"/>
      <c r="J5" s="555"/>
      <c r="K5" s="555"/>
      <c r="L5" s="555"/>
      <c r="M5" s="555"/>
      <c r="N5" s="555"/>
      <c r="O5" s="555"/>
      <c r="P5" s="555"/>
      <c r="Q5" s="555"/>
      <c r="R5" s="555"/>
      <c r="S5" s="555"/>
      <c r="T5" s="555"/>
      <c r="U5" s="555"/>
      <c r="V5" s="555"/>
      <c r="W5" s="555"/>
      <c r="X5" s="555"/>
      <c r="Y5" s="555"/>
      <c r="Z5" s="555"/>
      <c r="AA5" s="555"/>
      <c r="AB5" s="555"/>
      <c r="AC5" s="555"/>
      <c r="AD5" s="555"/>
      <c r="AE5" s="555"/>
      <c r="AF5" s="555"/>
      <c r="AG5" s="555"/>
      <c r="AH5" s="555"/>
      <c r="AI5" s="555"/>
      <c r="AJ5" s="555"/>
      <c r="AK5" s="555"/>
      <c r="AL5" s="555"/>
      <c r="AM5" s="555"/>
      <c r="AN5" s="555"/>
      <c r="AO5" s="555"/>
      <c r="AP5" s="555"/>
      <c r="AQ5" s="555"/>
      <c r="AR5" s="555"/>
      <c r="AS5" s="555"/>
      <c r="AT5" s="555"/>
      <c r="AU5" s="555"/>
      <c r="AV5" s="555"/>
      <c r="AW5" s="555"/>
      <c r="AX5" s="555"/>
      <c r="AY5" s="555"/>
      <c r="AZ5" s="555"/>
      <c r="BA5" s="555"/>
      <c r="BB5" s="555"/>
      <c r="BC5" s="555"/>
      <c r="BD5" s="555"/>
      <c r="BE5" s="555"/>
      <c r="BF5" s="555"/>
      <c r="BG5" s="555"/>
      <c r="BH5" s="555"/>
      <c r="BI5" s="555"/>
      <c r="BJ5" s="555"/>
      <c r="BK5" s="555"/>
      <c r="BL5" s="555"/>
      <c r="BM5" s="555"/>
      <c r="BN5" s="555"/>
      <c r="BO5" s="555"/>
      <c r="BP5" s="555"/>
      <c r="BQ5" s="555"/>
      <c r="BR5" s="555"/>
      <c r="BS5" s="555"/>
      <c r="BT5" s="555"/>
      <c r="BU5" s="555"/>
      <c r="BV5" s="555"/>
      <c r="BW5" s="555"/>
      <c r="BX5" s="555"/>
      <c r="BY5" s="555"/>
      <c r="BZ5" s="555"/>
    </row>
    <row r="6" spans="1:78">
      <c r="A6" s="355">
        <v>1</v>
      </c>
      <c r="B6" s="356" t="s">
        <v>387</v>
      </c>
      <c r="C6" s="919"/>
      <c r="D6" s="920"/>
      <c r="E6" s="921"/>
      <c r="F6" s="922"/>
      <c r="G6" s="920"/>
      <c r="H6" s="920"/>
    </row>
    <row r="7" spans="1:78">
      <c r="A7" s="357">
        <v>2</v>
      </c>
      <c r="B7" s="358" t="s">
        <v>144</v>
      </c>
      <c r="C7" s="114"/>
      <c r="D7" s="924"/>
      <c r="E7" s="113"/>
      <c r="F7" s="106"/>
      <c r="G7" s="112"/>
      <c r="H7" s="112"/>
    </row>
    <row r="8" spans="1:78">
      <c r="A8" s="359">
        <v>3</v>
      </c>
      <c r="B8" s="358" t="s">
        <v>145</v>
      </c>
      <c r="C8" s="114"/>
      <c r="D8" s="107"/>
      <c r="E8" s="113"/>
      <c r="F8" s="106"/>
      <c r="G8" s="112"/>
      <c r="H8" s="112"/>
    </row>
    <row r="9" spans="1:78">
      <c r="A9" s="357">
        <v>4</v>
      </c>
      <c r="B9" s="358" t="s">
        <v>146</v>
      </c>
      <c r="C9" s="114"/>
      <c r="D9" s="107"/>
      <c r="E9" s="113"/>
      <c r="F9" s="106"/>
      <c r="G9" s="112"/>
      <c r="H9" s="112"/>
    </row>
    <row r="10" spans="1:78" ht="48.75" customHeight="1">
      <c r="A10" s="357">
        <v>5</v>
      </c>
      <c r="B10" s="358" t="s">
        <v>147</v>
      </c>
      <c r="C10" s="114"/>
      <c r="D10" s="107"/>
      <c r="E10" s="113"/>
      <c r="F10" s="106"/>
      <c r="G10" s="112"/>
      <c r="H10" s="112"/>
    </row>
    <row r="11" spans="1:78">
      <c r="A11" s="357">
        <v>6</v>
      </c>
      <c r="B11" s="358" t="s">
        <v>148</v>
      </c>
      <c r="C11" s="114"/>
      <c r="D11" s="924"/>
      <c r="E11" s="113"/>
      <c r="F11" s="106"/>
      <c r="G11" s="112"/>
      <c r="H11" s="112"/>
    </row>
    <row r="12" spans="1:78">
      <c r="A12" s="357">
        <v>7</v>
      </c>
      <c r="B12" s="358" t="s">
        <v>149</v>
      </c>
      <c r="C12" s="114"/>
      <c r="D12" s="107"/>
      <c r="E12" s="113"/>
      <c r="F12" s="106"/>
      <c r="G12" s="112"/>
      <c r="H12" s="112"/>
    </row>
    <row r="13" spans="1:78">
      <c r="A13" s="357">
        <v>8</v>
      </c>
      <c r="B13" s="358" t="s">
        <v>150</v>
      </c>
      <c r="C13" s="114"/>
      <c r="D13" s="107"/>
      <c r="E13" s="113"/>
      <c r="F13" s="106"/>
      <c r="G13" s="112"/>
      <c r="H13" s="112"/>
    </row>
    <row r="14" spans="1:78">
      <c r="A14" s="357">
        <v>9</v>
      </c>
      <c r="B14" s="358" t="s">
        <v>151</v>
      </c>
      <c r="C14" s="114"/>
      <c r="D14" s="107"/>
      <c r="E14" s="113"/>
      <c r="F14" s="106"/>
      <c r="G14" s="112"/>
      <c r="H14" s="112"/>
    </row>
    <row r="15" spans="1:78">
      <c r="A15" s="357">
        <v>10</v>
      </c>
      <c r="B15" s="360" t="s">
        <v>725</v>
      </c>
      <c r="C15" s="114"/>
      <c r="D15" s="107"/>
      <c r="E15" s="113"/>
      <c r="F15" s="106"/>
      <c r="G15" s="112"/>
      <c r="H15" s="112"/>
    </row>
    <row r="16" spans="1:78">
      <c r="A16" s="357">
        <v>11</v>
      </c>
      <c r="B16" s="358" t="s">
        <v>386</v>
      </c>
      <c r="C16" s="114"/>
      <c r="D16" s="924"/>
      <c r="E16" s="113"/>
      <c r="F16" s="106"/>
      <c r="G16" s="112"/>
      <c r="H16" s="112"/>
    </row>
    <row r="17" spans="1:78">
      <c r="A17" s="357">
        <v>12</v>
      </c>
      <c r="B17" s="358" t="s">
        <v>983</v>
      </c>
      <c r="C17" s="114"/>
      <c r="D17" s="924"/>
      <c r="E17" s="113"/>
      <c r="F17" s="106"/>
      <c r="G17" s="112"/>
      <c r="H17" s="112"/>
    </row>
    <row r="18" spans="1:78">
      <c r="A18" s="357">
        <v>13</v>
      </c>
      <c r="B18" s="358" t="s">
        <v>385</v>
      </c>
      <c r="C18" s="114"/>
      <c r="D18" s="781"/>
      <c r="E18" s="113"/>
      <c r="F18" s="106"/>
      <c r="G18" s="112"/>
      <c r="H18" s="112"/>
    </row>
    <row r="19" spans="1:78">
      <c r="A19" s="357">
        <v>14</v>
      </c>
      <c r="B19" s="358" t="s">
        <v>152</v>
      </c>
      <c r="C19" s="114"/>
      <c r="D19" s="107"/>
      <c r="E19" s="113"/>
      <c r="F19" s="106"/>
      <c r="G19" s="112"/>
      <c r="H19" s="112"/>
    </row>
    <row r="20" spans="1:78">
      <c r="A20" s="357">
        <v>15</v>
      </c>
      <c r="B20" s="358" t="s">
        <v>384</v>
      </c>
      <c r="C20" s="114"/>
      <c r="D20" s="924"/>
      <c r="E20" s="113"/>
      <c r="F20" s="106"/>
      <c r="G20" s="112"/>
      <c r="H20" s="112"/>
    </row>
    <row r="21" spans="1:78">
      <c r="A21" s="357">
        <v>16</v>
      </c>
      <c r="B21" s="358" t="s">
        <v>383</v>
      </c>
      <c r="C21" s="114"/>
      <c r="D21" s="924"/>
      <c r="E21" s="113"/>
      <c r="F21" s="106"/>
      <c r="G21" s="112"/>
      <c r="H21" s="112"/>
    </row>
    <row r="22" spans="1:78">
      <c r="A22" s="357">
        <v>17</v>
      </c>
      <c r="B22" s="358" t="s">
        <v>153</v>
      </c>
      <c r="C22" s="114"/>
      <c r="D22" s="924"/>
      <c r="E22" s="113"/>
      <c r="F22" s="106"/>
      <c r="G22" s="112"/>
      <c r="H22" s="112"/>
    </row>
    <row r="23" spans="1:78">
      <c r="A23" s="357">
        <v>18</v>
      </c>
      <c r="B23" s="358" t="s">
        <v>382</v>
      </c>
      <c r="C23" s="114"/>
      <c r="D23" s="924"/>
      <c r="E23" s="113"/>
      <c r="F23" s="106"/>
      <c r="G23" s="112"/>
      <c r="H23" s="112"/>
    </row>
    <row r="24" spans="1:78">
      <c r="A24" s="357">
        <v>19</v>
      </c>
      <c r="B24" s="358" t="s">
        <v>154</v>
      </c>
      <c r="C24" s="923"/>
      <c r="D24" s="924"/>
      <c r="E24" s="925"/>
      <c r="F24" s="926"/>
      <c r="G24" s="927"/>
      <c r="H24" s="927"/>
    </row>
    <row r="25" spans="1:78">
      <c r="A25" s="361">
        <v>20</v>
      </c>
      <c r="B25" s="362" t="s">
        <v>388</v>
      </c>
      <c r="C25" s="111"/>
      <c r="D25" s="928"/>
      <c r="E25" s="110"/>
      <c r="F25" s="109"/>
      <c r="G25" s="108"/>
      <c r="H25" s="108"/>
    </row>
    <row r="26" spans="1:78" s="79" customFormat="1" ht="15.75" customHeight="1">
      <c r="A26" s="404"/>
      <c r="B26" s="1325" t="s">
        <v>389</v>
      </c>
      <c r="C26" s="1325"/>
      <c r="D26" s="1325"/>
      <c r="E26" s="1325"/>
      <c r="F26" s="1325"/>
      <c r="G26" s="1325"/>
      <c r="H26" s="577"/>
      <c r="I26" s="404"/>
      <c r="J26" s="404"/>
      <c r="K26" s="404"/>
      <c r="L26" s="404"/>
      <c r="M26" s="404"/>
      <c r="N26" s="404"/>
      <c r="O26" s="404"/>
      <c r="P26" s="404"/>
      <c r="Q26" s="404"/>
      <c r="R26" s="404"/>
      <c r="S26" s="404"/>
      <c r="T26" s="404"/>
      <c r="U26" s="404"/>
      <c r="V26" s="404"/>
      <c r="W26" s="404"/>
      <c r="X26" s="404"/>
      <c r="Y26" s="404"/>
      <c r="Z26" s="404"/>
      <c r="AA26" s="404"/>
      <c r="AB26" s="404"/>
      <c r="AC26" s="404"/>
      <c r="AD26" s="404"/>
      <c r="AE26" s="404"/>
      <c r="AF26" s="404"/>
      <c r="AG26" s="404"/>
      <c r="AH26" s="404"/>
      <c r="AI26" s="404"/>
      <c r="AJ26" s="404"/>
      <c r="AK26" s="404"/>
      <c r="AL26" s="404"/>
      <c r="AM26" s="404"/>
      <c r="AN26" s="404"/>
      <c r="AO26" s="404"/>
      <c r="AP26" s="404"/>
      <c r="AQ26" s="404"/>
      <c r="AR26" s="404"/>
      <c r="AS26" s="404"/>
      <c r="AT26" s="404"/>
      <c r="AU26" s="404"/>
      <c r="AV26" s="404"/>
      <c r="AW26" s="404"/>
      <c r="AX26" s="404"/>
      <c r="AY26" s="404"/>
      <c r="AZ26" s="404"/>
      <c r="BA26" s="404"/>
      <c r="BB26" s="404"/>
      <c r="BC26" s="404"/>
      <c r="BD26" s="404"/>
      <c r="BE26" s="404"/>
      <c r="BF26" s="404"/>
      <c r="BG26" s="404"/>
      <c r="BH26" s="404"/>
      <c r="BI26" s="404"/>
      <c r="BJ26" s="404"/>
      <c r="BK26" s="404"/>
      <c r="BL26" s="404"/>
      <c r="BM26" s="404"/>
      <c r="BN26" s="404"/>
      <c r="BO26" s="404"/>
      <c r="BP26" s="404"/>
      <c r="BQ26" s="404"/>
      <c r="BR26" s="404"/>
      <c r="BS26" s="404"/>
      <c r="BT26" s="404"/>
      <c r="BU26" s="404"/>
      <c r="BV26" s="404"/>
      <c r="BW26" s="404"/>
      <c r="BX26" s="404"/>
      <c r="BY26" s="404"/>
      <c r="BZ26" s="404"/>
    </row>
    <row r="143" ht="33" customHeight="1"/>
    <row r="146" ht="30" customHeight="1"/>
    <row r="170" ht="44.25" customHeight="1"/>
    <row r="173" ht="20.25" customHeight="1"/>
    <row r="177" ht="45.75" customHeight="1"/>
  </sheetData>
  <sheetProtection formatCells="0" formatColumns="0" formatRows="0" insertRows="0"/>
  <protectedRanges>
    <protectedRange sqref="C6:G25" name="Securities 2"/>
    <protectedRange sqref="H6:H25" name="Securities 2_1"/>
  </protectedRanges>
  <mergeCells count="3">
    <mergeCell ref="B26:G26"/>
    <mergeCell ref="B1:G1"/>
    <mergeCell ref="B4:G4"/>
  </mergeCells>
  <pageMargins left="0.25" right="0.25" top="0.5" bottom="0.5" header="0.3" footer="0.3"/>
  <pageSetup paperSize="5" scale="56" fitToHeight="0"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A142"/>
  <sheetViews>
    <sheetView showGridLines="0" zoomScaleNormal="100" zoomScaleSheetLayoutView="70" zoomScalePageLayoutView="55" workbookViewId="0">
      <selection activeCell="B4" sqref="B4:AE4"/>
    </sheetView>
  </sheetViews>
  <sheetFormatPr defaultColWidth="66.44140625" defaultRowHeight="15.6"/>
  <cols>
    <col min="1" max="1" width="5.33203125" style="404" customWidth="1"/>
    <col min="2" max="2" width="47" style="562" customWidth="1"/>
    <col min="3" max="3" width="27.6640625" style="562" bestFit="1" customWidth="1"/>
    <col min="4" max="4" width="21.109375" style="562" bestFit="1" customWidth="1"/>
    <col min="5" max="5" width="13.88671875" style="562" customWidth="1"/>
    <col min="6" max="31" width="11.88671875" style="562" customWidth="1"/>
    <col min="32" max="79" width="66.44140625" style="562"/>
    <col min="80" max="16384" width="66.44140625" style="3"/>
  </cols>
  <sheetData>
    <row r="1" spans="1:79">
      <c r="B1" s="1305" t="str">
        <f>'Summary Submission Cover Sheet'!D15&amp;" "&amp;B3&amp;": "&amp;'Summary Submission Cover Sheet'!D12&amp;" in "&amp;'Summary Submission Cover Sheet'!B23</f>
        <v xml:space="preserve"> Projected OTTI for AFS and HTM Securities by Portfolio: XYZ in Baseline</v>
      </c>
      <c r="C1" s="1305"/>
      <c r="D1" s="1305"/>
      <c r="E1" s="1305"/>
      <c r="F1" s="1305"/>
      <c r="G1" s="1305"/>
      <c r="H1" s="1305"/>
      <c r="I1" s="1305"/>
      <c r="J1" s="1305"/>
      <c r="K1" s="1305"/>
      <c r="L1" s="1305"/>
      <c r="M1" s="1305"/>
      <c r="N1" s="1305"/>
      <c r="O1" s="1305"/>
      <c r="P1" s="1305"/>
      <c r="Q1" s="1305"/>
      <c r="R1" s="1305"/>
      <c r="S1" s="1305"/>
      <c r="T1" s="1305"/>
      <c r="U1" s="1305"/>
      <c r="V1" s="1305"/>
      <c r="W1" s="1305"/>
      <c r="X1" s="1305"/>
      <c r="Y1" s="1305"/>
      <c r="Z1" s="1305"/>
      <c r="AA1" s="1305"/>
      <c r="AB1" s="1305"/>
      <c r="AC1" s="1305"/>
      <c r="AD1" s="1305"/>
      <c r="AE1" s="1305"/>
    </row>
    <row r="2" spans="1:79">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row>
    <row r="3" spans="1:79" s="4" customFormat="1" ht="24" customHeight="1">
      <c r="A3" s="578"/>
      <c r="B3" s="346" t="s">
        <v>397</v>
      </c>
      <c r="C3" s="346"/>
      <c r="D3" s="563"/>
      <c r="E3" s="565"/>
      <c r="F3" s="565"/>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row>
    <row r="4" spans="1:79" s="4" customFormat="1" ht="125.25" customHeight="1">
      <c r="A4" s="578"/>
      <c r="B4" s="1331" t="s">
        <v>884</v>
      </c>
      <c r="C4" s="1331"/>
      <c r="D4" s="1331"/>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c r="AD4" s="1332"/>
      <c r="AE4" s="1332"/>
      <c r="AF4" s="566"/>
      <c r="AG4" s="566"/>
      <c r="AH4" s="566"/>
      <c r="AI4" s="566"/>
      <c r="AJ4" s="566"/>
      <c r="AK4" s="566"/>
      <c r="AL4" s="566"/>
      <c r="AM4" s="566"/>
      <c r="AN4" s="566"/>
      <c r="AO4" s="566"/>
      <c r="AP4" s="566"/>
      <c r="AQ4" s="566"/>
      <c r="AR4" s="566"/>
      <c r="AS4" s="566"/>
      <c r="AT4" s="566"/>
      <c r="AU4" s="566"/>
      <c r="AV4" s="566"/>
      <c r="AW4" s="566"/>
      <c r="AX4" s="566"/>
      <c r="AY4" s="566"/>
      <c r="AZ4" s="566"/>
      <c r="BA4" s="566"/>
      <c r="BB4" s="566"/>
      <c r="BC4" s="566"/>
      <c r="BD4" s="566"/>
      <c r="BE4" s="566"/>
      <c r="BF4" s="566"/>
      <c r="BG4" s="566"/>
      <c r="BH4" s="566"/>
      <c r="BI4" s="566"/>
      <c r="BJ4" s="566"/>
      <c r="BK4" s="566"/>
      <c r="BL4" s="566"/>
      <c r="BM4" s="566"/>
      <c r="BN4" s="566"/>
      <c r="BO4" s="566"/>
      <c r="BP4" s="566"/>
      <c r="BQ4" s="566"/>
      <c r="BR4" s="566"/>
      <c r="BS4" s="566"/>
      <c r="BT4" s="566"/>
      <c r="BU4" s="566"/>
      <c r="BV4" s="566"/>
      <c r="BW4" s="566"/>
      <c r="BX4" s="566"/>
      <c r="BY4" s="566"/>
      <c r="BZ4" s="566"/>
      <c r="CA4" s="566"/>
    </row>
    <row r="5" spans="1:79">
      <c r="A5" s="579"/>
      <c r="B5" s="579"/>
      <c r="C5" s="579"/>
      <c r="D5" s="579"/>
      <c r="E5" s="1328" t="s">
        <v>650</v>
      </c>
      <c r="F5" s="1329"/>
      <c r="G5" s="1330"/>
      <c r="H5" s="1328" t="s">
        <v>651</v>
      </c>
      <c r="I5" s="1329"/>
      <c r="J5" s="1330"/>
      <c r="K5" s="1328" t="s">
        <v>652</v>
      </c>
      <c r="L5" s="1329"/>
      <c r="M5" s="1330"/>
      <c r="N5" s="1328" t="s">
        <v>653</v>
      </c>
      <c r="O5" s="1329"/>
      <c r="P5" s="1330"/>
      <c r="Q5" s="1328" t="s">
        <v>654</v>
      </c>
      <c r="R5" s="1329"/>
      <c r="S5" s="1330"/>
      <c r="T5" s="1328" t="s">
        <v>655</v>
      </c>
      <c r="U5" s="1329"/>
      <c r="V5" s="1330"/>
      <c r="W5" s="1328" t="s">
        <v>656</v>
      </c>
      <c r="X5" s="1329"/>
      <c r="Y5" s="1330"/>
      <c r="Z5" s="1328" t="s">
        <v>657</v>
      </c>
      <c r="AA5" s="1329"/>
      <c r="AB5" s="1330"/>
      <c r="AC5" s="1328" t="s">
        <v>658</v>
      </c>
      <c r="AD5" s="1329"/>
      <c r="AE5" s="1330"/>
    </row>
    <row r="6" spans="1:79" ht="66" customHeight="1">
      <c r="A6" s="580"/>
      <c r="B6" s="948" t="s">
        <v>223</v>
      </c>
      <c r="C6" s="850" t="s">
        <v>984</v>
      </c>
      <c r="D6" s="363" t="s">
        <v>380</v>
      </c>
      <c r="E6" s="364" t="s">
        <v>141</v>
      </c>
      <c r="F6" s="365" t="s">
        <v>142</v>
      </c>
      <c r="G6" s="366" t="s">
        <v>143</v>
      </c>
      <c r="H6" s="364" t="s">
        <v>141</v>
      </c>
      <c r="I6" s="365" t="s">
        <v>142</v>
      </c>
      <c r="J6" s="366" t="s">
        <v>143</v>
      </c>
      <c r="K6" s="364" t="s">
        <v>141</v>
      </c>
      <c r="L6" s="365" t="s">
        <v>142</v>
      </c>
      <c r="M6" s="366" t="s">
        <v>143</v>
      </c>
      <c r="N6" s="364" t="s">
        <v>141</v>
      </c>
      <c r="O6" s="365" t="s">
        <v>142</v>
      </c>
      <c r="P6" s="366" t="s">
        <v>143</v>
      </c>
      <c r="Q6" s="364" t="s">
        <v>141</v>
      </c>
      <c r="R6" s="365" t="s">
        <v>142</v>
      </c>
      <c r="S6" s="366" t="s">
        <v>143</v>
      </c>
      <c r="T6" s="364" t="s">
        <v>141</v>
      </c>
      <c r="U6" s="365" t="s">
        <v>142</v>
      </c>
      <c r="V6" s="366" t="s">
        <v>143</v>
      </c>
      <c r="W6" s="364" t="s">
        <v>141</v>
      </c>
      <c r="X6" s="365" t="s">
        <v>142</v>
      </c>
      <c r="Y6" s="366" t="s">
        <v>143</v>
      </c>
      <c r="Z6" s="364" t="s">
        <v>141</v>
      </c>
      <c r="AA6" s="365" t="s">
        <v>142</v>
      </c>
      <c r="AB6" s="366" t="s">
        <v>143</v>
      </c>
      <c r="AC6" s="364" t="s">
        <v>141</v>
      </c>
      <c r="AD6" s="365" t="s">
        <v>142</v>
      </c>
      <c r="AE6" s="366" t="s">
        <v>143</v>
      </c>
    </row>
    <row r="7" spans="1:79">
      <c r="A7" s="359">
        <v>1</v>
      </c>
      <c r="B7" s="367" t="s">
        <v>387</v>
      </c>
      <c r="C7" s="851"/>
      <c r="D7" s="581"/>
      <c r="E7" s="107"/>
      <c r="F7" s="106"/>
      <c r="G7" s="373"/>
      <c r="H7" s="107"/>
      <c r="I7" s="106"/>
      <c r="J7" s="373"/>
      <c r="K7" s="107"/>
      <c r="L7" s="106"/>
      <c r="M7" s="373"/>
      <c r="N7" s="107"/>
      <c r="O7" s="106"/>
      <c r="P7" s="373"/>
      <c r="Q7" s="107"/>
      <c r="R7" s="106"/>
      <c r="S7" s="373"/>
      <c r="T7" s="107"/>
      <c r="U7" s="106"/>
      <c r="V7" s="373"/>
      <c r="W7" s="107"/>
      <c r="X7" s="106"/>
      <c r="Y7" s="373"/>
      <c r="Z7" s="107"/>
      <c r="AA7" s="106"/>
      <c r="AB7" s="373"/>
      <c r="AC7" s="107"/>
      <c r="AD7" s="106"/>
      <c r="AE7" s="373"/>
    </row>
    <row r="8" spans="1:79">
      <c r="A8" s="357">
        <v>2</v>
      </c>
      <c r="B8" s="368" t="s">
        <v>144</v>
      </c>
      <c r="C8" s="852"/>
      <c r="D8" s="581"/>
      <c r="E8" s="107"/>
      <c r="F8" s="106"/>
      <c r="G8" s="373"/>
      <c r="H8" s="107"/>
      <c r="I8" s="106"/>
      <c r="J8" s="373"/>
      <c r="K8" s="107"/>
      <c r="L8" s="106"/>
      <c r="M8" s="373"/>
      <c r="N8" s="107"/>
      <c r="O8" s="106"/>
      <c r="P8" s="373"/>
      <c r="Q8" s="107"/>
      <c r="R8" s="106"/>
      <c r="S8" s="373"/>
      <c r="T8" s="107"/>
      <c r="U8" s="106"/>
      <c r="V8" s="373"/>
      <c r="W8" s="107"/>
      <c r="X8" s="106"/>
      <c r="Y8" s="373"/>
      <c r="Z8" s="107"/>
      <c r="AA8" s="106"/>
      <c r="AB8" s="373"/>
      <c r="AC8" s="107"/>
      <c r="AD8" s="106"/>
      <c r="AE8" s="373"/>
    </row>
    <row r="9" spans="1:79">
      <c r="A9" s="357">
        <v>3</v>
      </c>
      <c r="B9" s="368" t="s">
        <v>145</v>
      </c>
      <c r="C9" s="852"/>
      <c r="D9" s="581"/>
      <c r="E9" s="107"/>
      <c r="F9" s="106"/>
      <c r="G9" s="373"/>
      <c r="H9" s="107"/>
      <c r="I9" s="106"/>
      <c r="J9" s="373"/>
      <c r="K9" s="107"/>
      <c r="L9" s="106"/>
      <c r="M9" s="373"/>
      <c r="N9" s="107"/>
      <c r="O9" s="106"/>
      <c r="P9" s="373"/>
      <c r="Q9" s="107"/>
      <c r="R9" s="106"/>
      <c r="S9" s="373"/>
      <c r="T9" s="107"/>
      <c r="U9" s="106"/>
      <c r="V9" s="373"/>
      <c r="W9" s="107"/>
      <c r="X9" s="106"/>
      <c r="Y9" s="373"/>
      <c r="Z9" s="107"/>
      <c r="AA9" s="106"/>
      <c r="AB9" s="373"/>
      <c r="AC9" s="107"/>
      <c r="AD9" s="106"/>
      <c r="AE9" s="373"/>
    </row>
    <row r="10" spans="1:79" ht="48.75" customHeight="1">
      <c r="A10" s="357">
        <v>4</v>
      </c>
      <c r="B10" s="368" t="s">
        <v>146</v>
      </c>
      <c r="C10" s="852"/>
      <c r="D10" s="581"/>
      <c r="E10" s="107"/>
      <c r="F10" s="106"/>
      <c r="G10" s="373"/>
      <c r="H10" s="107"/>
      <c r="I10" s="106"/>
      <c r="J10" s="373"/>
      <c r="K10" s="107"/>
      <c r="L10" s="106"/>
      <c r="M10" s="373"/>
      <c r="N10" s="107"/>
      <c r="O10" s="106"/>
      <c r="P10" s="373"/>
      <c r="Q10" s="107"/>
      <c r="R10" s="106"/>
      <c r="S10" s="373"/>
      <c r="T10" s="107"/>
      <c r="U10" s="106"/>
      <c r="V10" s="373"/>
      <c r="W10" s="107"/>
      <c r="X10" s="106"/>
      <c r="Y10" s="373"/>
      <c r="Z10" s="107"/>
      <c r="AA10" s="106"/>
      <c r="AB10" s="373"/>
      <c r="AC10" s="107"/>
      <c r="AD10" s="106"/>
      <c r="AE10" s="373"/>
    </row>
    <row r="11" spans="1:79">
      <c r="A11" s="357">
        <v>5</v>
      </c>
      <c r="B11" s="368" t="s">
        <v>147</v>
      </c>
      <c r="C11" s="852"/>
      <c r="D11" s="581"/>
      <c r="E11" s="107"/>
      <c r="F11" s="106"/>
      <c r="G11" s="373"/>
      <c r="H11" s="107"/>
      <c r="I11" s="106"/>
      <c r="J11" s="373"/>
      <c r="K11" s="107"/>
      <c r="L11" s="106"/>
      <c r="M11" s="373"/>
      <c r="N11" s="107"/>
      <c r="O11" s="106"/>
      <c r="P11" s="373"/>
      <c r="Q11" s="107"/>
      <c r="R11" s="106"/>
      <c r="S11" s="373"/>
      <c r="T11" s="107"/>
      <c r="U11" s="106"/>
      <c r="V11" s="373"/>
      <c r="W11" s="107"/>
      <c r="X11" s="106"/>
      <c r="Y11" s="373"/>
      <c r="Z11" s="107"/>
      <c r="AA11" s="106"/>
      <c r="AB11" s="373"/>
      <c r="AC11" s="107"/>
      <c r="AD11" s="106"/>
      <c r="AE11" s="373"/>
    </row>
    <row r="12" spans="1:79">
      <c r="A12" s="357">
        <v>6</v>
      </c>
      <c r="B12" s="368" t="s">
        <v>148</v>
      </c>
      <c r="C12" s="852"/>
      <c r="D12" s="581"/>
      <c r="E12" s="107"/>
      <c r="F12" s="106"/>
      <c r="G12" s="373"/>
      <c r="H12" s="107"/>
      <c r="I12" s="106"/>
      <c r="J12" s="373"/>
      <c r="K12" s="107"/>
      <c r="L12" s="106"/>
      <c r="M12" s="373"/>
      <c r="N12" s="107"/>
      <c r="O12" s="106"/>
      <c r="P12" s="373"/>
      <c r="Q12" s="107"/>
      <c r="R12" s="106"/>
      <c r="S12" s="373"/>
      <c r="T12" s="107"/>
      <c r="U12" s="106"/>
      <c r="V12" s="373"/>
      <c r="W12" s="107"/>
      <c r="X12" s="106"/>
      <c r="Y12" s="373"/>
      <c r="Z12" s="107"/>
      <c r="AA12" s="106"/>
      <c r="AB12" s="373"/>
      <c r="AC12" s="107"/>
      <c r="AD12" s="106"/>
      <c r="AE12" s="373"/>
    </row>
    <row r="13" spans="1:79">
      <c r="A13" s="357">
        <v>7</v>
      </c>
      <c r="B13" s="368" t="s">
        <v>149</v>
      </c>
      <c r="C13" s="852"/>
      <c r="D13" s="582"/>
      <c r="E13" s="107"/>
      <c r="F13" s="106"/>
      <c r="G13" s="373"/>
      <c r="H13" s="107"/>
      <c r="I13" s="106"/>
      <c r="J13" s="373"/>
      <c r="K13" s="107"/>
      <c r="L13" s="106"/>
      <c r="M13" s="373"/>
      <c r="N13" s="107"/>
      <c r="O13" s="106"/>
      <c r="P13" s="373"/>
      <c r="Q13" s="107"/>
      <c r="R13" s="106"/>
      <c r="S13" s="373"/>
      <c r="T13" s="107"/>
      <c r="U13" s="106"/>
      <c r="V13" s="373"/>
      <c r="W13" s="107"/>
      <c r="X13" s="106"/>
      <c r="Y13" s="373"/>
      <c r="Z13" s="107"/>
      <c r="AA13" s="106"/>
      <c r="AB13" s="373"/>
      <c r="AC13" s="107"/>
      <c r="AD13" s="106"/>
      <c r="AE13" s="373"/>
    </row>
    <row r="14" spans="1:79">
      <c r="A14" s="357">
        <v>8</v>
      </c>
      <c r="B14" s="368" t="s">
        <v>150</v>
      </c>
      <c r="C14" s="852"/>
      <c r="D14" s="582"/>
      <c r="E14" s="107"/>
      <c r="F14" s="106"/>
      <c r="G14" s="373"/>
      <c r="H14" s="107"/>
      <c r="I14" s="106"/>
      <c r="J14" s="373"/>
      <c r="K14" s="107"/>
      <c r="L14" s="106"/>
      <c r="M14" s="373"/>
      <c r="N14" s="107"/>
      <c r="O14" s="106"/>
      <c r="P14" s="373"/>
      <c r="Q14" s="107"/>
      <c r="R14" s="106"/>
      <c r="S14" s="373"/>
      <c r="T14" s="107"/>
      <c r="U14" s="106"/>
      <c r="V14" s="373"/>
      <c r="W14" s="107"/>
      <c r="X14" s="106"/>
      <c r="Y14" s="373"/>
      <c r="Z14" s="107"/>
      <c r="AA14" s="106"/>
      <c r="AB14" s="373"/>
      <c r="AC14" s="107"/>
      <c r="AD14" s="106"/>
      <c r="AE14" s="373"/>
    </row>
    <row r="15" spans="1:79">
      <c r="A15" s="357">
        <v>9</v>
      </c>
      <c r="B15" s="369" t="s">
        <v>151</v>
      </c>
      <c r="C15" s="853"/>
      <c r="D15" s="582"/>
      <c r="E15" s="107"/>
      <c r="F15" s="106"/>
      <c r="G15" s="373"/>
      <c r="H15" s="107"/>
      <c r="I15" s="106"/>
      <c r="J15" s="373"/>
      <c r="K15" s="107"/>
      <c r="L15" s="106"/>
      <c r="M15" s="373"/>
      <c r="N15" s="107"/>
      <c r="O15" s="106"/>
      <c r="P15" s="373"/>
      <c r="Q15" s="107"/>
      <c r="R15" s="106"/>
      <c r="S15" s="373"/>
      <c r="T15" s="107"/>
      <c r="U15" s="106"/>
      <c r="V15" s="373"/>
      <c r="W15" s="107"/>
      <c r="X15" s="106"/>
      <c r="Y15" s="373"/>
      <c r="Z15" s="107"/>
      <c r="AA15" s="106"/>
      <c r="AB15" s="373"/>
      <c r="AC15" s="107"/>
      <c r="AD15" s="106"/>
      <c r="AE15" s="373"/>
    </row>
    <row r="16" spans="1:79">
      <c r="A16" s="357">
        <v>10</v>
      </c>
      <c r="B16" s="360" t="s">
        <v>725</v>
      </c>
      <c r="C16" s="360"/>
      <c r="D16" s="582"/>
      <c r="E16" s="107"/>
      <c r="F16" s="106"/>
      <c r="G16" s="373"/>
      <c r="H16" s="107"/>
      <c r="I16" s="106"/>
      <c r="J16" s="373"/>
      <c r="K16" s="107"/>
      <c r="L16" s="106"/>
      <c r="M16" s="373"/>
      <c r="N16" s="107"/>
      <c r="O16" s="106"/>
      <c r="P16" s="373"/>
      <c r="Q16" s="107"/>
      <c r="R16" s="106"/>
      <c r="S16" s="373"/>
      <c r="T16" s="107"/>
      <c r="U16" s="106"/>
      <c r="V16" s="373"/>
      <c r="W16" s="107"/>
      <c r="X16" s="106"/>
      <c r="Y16" s="373"/>
      <c r="Z16" s="107"/>
      <c r="AA16" s="106"/>
      <c r="AB16" s="373"/>
      <c r="AC16" s="107"/>
      <c r="AD16" s="106"/>
      <c r="AE16" s="373"/>
    </row>
    <row r="17" spans="1:79">
      <c r="A17" s="357">
        <v>11</v>
      </c>
      <c r="B17" s="368" t="s">
        <v>386</v>
      </c>
      <c r="C17" s="852"/>
      <c r="D17" s="581"/>
      <c r="E17" s="107"/>
      <c r="F17" s="106"/>
      <c r="G17" s="373"/>
      <c r="H17" s="107"/>
      <c r="I17" s="106"/>
      <c r="J17" s="373"/>
      <c r="K17" s="107"/>
      <c r="L17" s="106"/>
      <c r="M17" s="373"/>
      <c r="N17" s="107"/>
      <c r="O17" s="106"/>
      <c r="P17" s="373"/>
      <c r="Q17" s="107"/>
      <c r="R17" s="106"/>
      <c r="S17" s="373"/>
      <c r="T17" s="107"/>
      <c r="U17" s="106"/>
      <c r="V17" s="373"/>
      <c r="W17" s="107"/>
      <c r="X17" s="106"/>
      <c r="Y17" s="373"/>
      <c r="Z17" s="107"/>
      <c r="AA17" s="106"/>
      <c r="AB17" s="373"/>
      <c r="AC17" s="107"/>
      <c r="AD17" s="106"/>
      <c r="AE17" s="373"/>
    </row>
    <row r="18" spans="1:79">
      <c r="A18" s="357">
        <v>12</v>
      </c>
      <c r="B18" s="368" t="s">
        <v>983</v>
      </c>
      <c r="C18" s="852"/>
      <c r="D18" s="581"/>
      <c r="E18" s="107"/>
      <c r="F18" s="106"/>
      <c r="G18" s="373"/>
      <c r="H18" s="107"/>
      <c r="I18" s="106"/>
      <c r="J18" s="373"/>
      <c r="K18" s="107"/>
      <c r="L18" s="106"/>
      <c r="M18" s="373"/>
      <c r="N18" s="107"/>
      <c r="O18" s="106"/>
      <c r="P18" s="373"/>
      <c r="Q18" s="107"/>
      <c r="R18" s="106"/>
      <c r="S18" s="373"/>
      <c r="T18" s="107"/>
      <c r="U18" s="106"/>
      <c r="V18" s="373"/>
      <c r="W18" s="107"/>
      <c r="X18" s="106"/>
      <c r="Y18" s="373"/>
      <c r="Z18" s="107"/>
      <c r="AA18" s="106"/>
      <c r="AB18" s="373"/>
      <c r="AC18" s="107"/>
      <c r="AD18" s="106"/>
      <c r="AE18" s="373"/>
    </row>
    <row r="19" spans="1:79">
      <c r="A19" s="357">
        <v>13</v>
      </c>
      <c r="B19" s="368" t="s">
        <v>385</v>
      </c>
      <c r="C19" s="852"/>
      <c r="D19" s="859"/>
      <c r="E19" s="860"/>
      <c r="F19" s="861"/>
      <c r="G19" s="373"/>
      <c r="H19" s="860"/>
      <c r="I19" s="861"/>
      <c r="J19" s="373"/>
      <c r="K19" s="860"/>
      <c r="L19" s="861"/>
      <c r="M19" s="373"/>
      <c r="N19" s="860"/>
      <c r="O19" s="861"/>
      <c r="P19" s="373"/>
      <c r="Q19" s="860"/>
      <c r="R19" s="861"/>
      <c r="S19" s="373"/>
      <c r="T19" s="860"/>
      <c r="U19" s="861"/>
      <c r="V19" s="373"/>
      <c r="W19" s="860"/>
      <c r="X19" s="861"/>
      <c r="Y19" s="373"/>
      <c r="Z19" s="860"/>
      <c r="AA19" s="861"/>
      <c r="AB19" s="373"/>
      <c r="AC19" s="860"/>
      <c r="AD19" s="861"/>
      <c r="AE19" s="373"/>
    </row>
    <row r="20" spans="1:79">
      <c r="A20" s="357">
        <v>14</v>
      </c>
      <c r="B20" s="368" t="s">
        <v>152</v>
      </c>
      <c r="C20" s="852"/>
      <c r="D20" s="581"/>
      <c r="E20" s="107"/>
      <c r="F20" s="106"/>
      <c r="G20" s="373"/>
      <c r="H20" s="107"/>
      <c r="I20" s="106"/>
      <c r="J20" s="373"/>
      <c r="K20" s="107"/>
      <c r="L20" s="106"/>
      <c r="M20" s="373"/>
      <c r="N20" s="107"/>
      <c r="O20" s="106"/>
      <c r="P20" s="373"/>
      <c r="Q20" s="107"/>
      <c r="R20" s="106"/>
      <c r="S20" s="373"/>
      <c r="T20" s="107"/>
      <c r="U20" s="106"/>
      <c r="V20" s="373"/>
      <c r="W20" s="107"/>
      <c r="X20" s="106"/>
      <c r="Y20" s="373"/>
      <c r="Z20" s="107"/>
      <c r="AA20" s="106"/>
      <c r="AB20" s="373"/>
      <c r="AC20" s="107"/>
      <c r="AD20" s="106"/>
      <c r="AE20" s="373"/>
    </row>
    <row r="21" spans="1:79">
      <c r="A21" s="357">
        <v>15</v>
      </c>
      <c r="B21" s="368" t="s">
        <v>384</v>
      </c>
      <c r="C21" s="852"/>
      <c r="D21" s="581"/>
      <c r="E21" s="107"/>
      <c r="F21" s="106"/>
      <c r="G21" s="373"/>
      <c r="H21" s="107"/>
      <c r="I21" s="106"/>
      <c r="J21" s="373"/>
      <c r="K21" s="107"/>
      <c r="L21" s="106"/>
      <c r="M21" s="373"/>
      <c r="N21" s="107"/>
      <c r="O21" s="106"/>
      <c r="P21" s="373"/>
      <c r="Q21" s="107"/>
      <c r="R21" s="106"/>
      <c r="S21" s="373"/>
      <c r="T21" s="107"/>
      <c r="U21" s="106"/>
      <c r="V21" s="373"/>
      <c r="W21" s="107"/>
      <c r="X21" s="106"/>
      <c r="Y21" s="373"/>
      <c r="Z21" s="107"/>
      <c r="AA21" s="106"/>
      <c r="AB21" s="373"/>
      <c r="AC21" s="107"/>
      <c r="AD21" s="106"/>
      <c r="AE21" s="373"/>
    </row>
    <row r="22" spans="1:79">
      <c r="A22" s="357">
        <v>16</v>
      </c>
      <c r="B22" s="368" t="s">
        <v>383</v>
      </c>
      <c r="C22" s="852"/>
      <c r="D22" s="581"/>
      <c r="E22" s="107"/>
      <c r="F22" s="106"/>
      <c r="G22" s="373"/>
      <c r="H22" s="107"/>
      <c r="I22" s="106"/>
      <c r="J22" s="373"/>
      <c r="K22" s="107"/>
      <c r="L22" s="106"/>
      <c r="M22" s="373"/>
      <c r="N22" s="107"/>
      <c r="O22" s="106"/>
      <c r="P22" s="373"/>
      <c r="Q22" s="107"/>
      <c r="R22" s="106"/>
      <c r="S22" s="373"/>
      <c r="T22" s="107"/>
      <c r="U22" s="106"/>
      <c r="V22" s="373"/>
      <c r="W22" s="107"/>
      <c r="X22" s="106"/>
      <c r="Y22" s="373"/>
      <c r="Z22" s="107"/>
      <c r="AA22" s="106"/>
      <c r="AB22" s="373"/>
      <c r="AC22" s="107"/>
      <c r="AD22" s="106"/>
      <c r="AE22" s="373"/>
    </row>
    <row r="23" spans="1:79">
      <c r="A23" s="357">
        <v>17</v>
      </c>
      <c r="B23" s="368" t="s">
        <v>153</v>
      </c>
      <c r="C23" s="852"/>
      <c r="D23" s="581"/>
      <c r="E23" s="107"/>
      <c r="F23" s="106"/>
      <c r="G23" s="373"/>
      <c r="H23" s="107"/>
      <c r="I23" s="106"/>
      <c r="J23" s="373"/>
      <c r="K23" s="107"/>
      <c r="L23" s="106"/>
      <c r="M23" s="373"/>
      <c r="N23" s="107"/>
      <c r="O23" s="106"/>
      <c r="P23" s="373"/>
      <c r="Q23" s="107"/>
      <c r="R23" s="106"/>
      <c r="S23" s="373"/>
      <c r="T23" s="107"/>
      <c r="U23" s="106"/>
      <c r="V23" s="373"/>
      <c r="W23" s="107"/>
      <c r="X23" s="106"/>
      <c r="Y23" s="373"/>
      <c r="Z23" s="107"/>
      <c r="AA23" s="106"/>
      <c r="AB23" s="373"/>
      <c r="AC23" s="107"/>
      <c r="AD23" s="106"/>
      <c r="AE23" s="373"/>
    </row>
    <row r="24" spans="1:79">
      <c r="A24" s="357">
        <v>18</v>
      </c>
      <c r="B24" s="368" t="s">
        <v>382</v>
      </c>
      <c r="C24" s="852"/>
      <c r="D24" s="581"/>
      <c r="E24" s="107"/>
      <c r="F24" s="106"/>
      <c r="G24" s="373"/>
      <c r="H24" s="107"/>
      <c r="I24" s="106"/>
      <c r="J24" s="373"/>
      <c r="K24" s="107"/>
      <c r="L24" s="106"/>
      <c r="M24" s="373"/>
      <c r="N24" s="107"/>
      <c r="O24" s="106"/>
      <c r="P24" s="373"/>
      <c r="Q24" s="107"/>
      <c r="R24" s="106"/>
      <c r="S24" s="373"/>
      <c r="T24" s="107"/>
      <c r="U24" s="106"/>
      <c r="V24" s="373"/>
      <c r="W24" s="107"/>
      <c r="X24" s="106"/>
      <c r="Y24" s="373"/>
      <c r="Z24" s="107"/>
      <c r="AA24" s="106"/>
      <c r="AB24" s="373"/>
      <c r="AC24" s="107"/>
      <c r="AD24" s="106"/>
      <c r="AE24" s="373"/>
    </row>
    <row r="25" spans="1:79">
      <c r="A25" s="357">
        <v>19</v>
      </c>
      <c r="B25" s="368" t="s">
        <v>154</v>
      </c>
      <c r="C25" s="852"/>
      <c r="D25" s="581"/>
      <c r="E25" s="107"/>
      <c r="F25" s="106"/>
      <c r="G25" s="373"/>
      <c r="H25" s="107"/>
      <c r="I25" s="106"/>
      <c r="J25" s="373"/>
      <c r="K25" s="107"/>
      <c r="L25" s="106"/>
      <c r="M25" s="373"/>
      <c r="N25" s="107"/>
      <c r="O25" s="106"/>
      <c r="P25" s="373"/>
      <c r="Q25" s="107"/>
      <c r="R25" s="106"/>
      <c r="S25" s="373"/>
      <c r="T25" s="107"/>
      <c r="U25" s="106"/>
      <c r="V25" s="373"/>
      <c r="W25" s="107"/>
      <c r="X25" s="106"/>
      <c r="Y25" s="373"/>
      <c r="Z25" s="107"/>
      <c r="AA25" s="106"/>
      <c r="AB25" s="373"/>
      <c r="AC25" s="107"/>
      <c r="AD25" s="106"/>
      <c r="AE25" s="373"/>
    </row>
    <row r="26" spans="1:79">
      <c r="A26" s="357">
        <v>20</v>
      </c>
      <c r="B26" s="370" t="s">
        <v>388</v>
      </c>
      <c r="C26" s="854"/>
      <c r="D26" s="581"/>
      <c r="E26" s="107"/>
      <c r="F26" s="106"/>
      <c r="G26" s="373"/>
      <c r="H26" s="107"/>
      <c r="I26" s="106"/>
      <c r="J26" s="373"/>
      <c r="K26" s="107"/>
      <c r="L26" s="106"/>
      <c r="M26" s="373"/>
      <c r="N26" s="107"/>
      <c r="O26" s="106"/>
      <c r="P26" s="373"/>
      <c r="Q26" s="107"/>
      <c r="R26" s="106"/>
      <c r="S26" s="373"/>
      <c r="T26" s="107"/>
      <c r="U26" s="106"/>
      <c r="V26" s="373"/>
      <c r="W26" s="107"/>
      <c r="X26" s="106"/>
      <c r="Y26" s="373"/>
      <c r="Z26" s="107"/>
      <c r="AA26" s="106"/>
      <c r="AB26" s="373"/>
      <c r="AC26" s="107"/>
      <c r="AD26" s="106"/>
      <c r="AE26" s="373"/>
    </row>
    <row r="27" spans="1:79" s="6" customFormat="1">
      <c r="A27" s="371">
        <v>21</v>
      </c>
      <c r="B27" s="372" t="s">
        <v>155</v>
      </c>
      <c r="C27" s="350"/>
      <c r="D27" s="374"/>
      <c r="E27" s="375"/>
      <c r="F27" s="376"/>
      <c r="G27" s="377"/>
      <c r="H27" s="378"/>
      <c r="I27" s="376"/>
      <c r="J27" s="377"/>
      <c r="K27" s="378"/>
      <c r="L27" s="376"/>
      <c r="M27" s="377"/>
      <c r="N27" s="378"/>
      <c r="O27" s="376"/>
      <c r="P27" s="377"/>
      <c r="Q27" s="378"/>
      <c r="R27" s="376"/>
      <c r="S27" s="377"/>
      <c r="T27" s="378"/>
      <c r="U27" s="376"/>
      <c r="V27" s="377"/>
      <c r="W27" s="378"/>
      <c r="X27" s="376"/>
      <c r="Y27" s="377"/>
      <c r="Z27" s="378"/>
      <c r="AA27" s="376"/>
      <c r="AB27" s="377"/>
      <c r="AC27" s="378"/>
      <c r="AD27" s="376"/>
      <c r="AE27" s="377"/>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B27" s="573"/>
      <c r="BC27" s="573"/>
      <c r="BD27" s="573"/>
      <c r="BE27" s="573"/>
      <c r="BF27" s="573"/>
      <c r="BG27" s="573"/>
      <c r="BH27" s="573"/>
      <c r="BI27" s="573"/>
      <c r="BJ27" s="573"/>
      <c r="BK27" s="573"/>
      <c r="BL27" s="573"/>
      <c r="BM27" s="573"/>
      <c r="BN27" s="573"/>
      <c r="BO27" s="573"/>
      <c r="BP27" s="573"/>
      <c r="BQ27" s="573"/>
      <c r="BR27" s="573"/>
      <c r="BS27" s="573"/>
      <c r="BT27" s="573"/>
      <c r="BU27" s="573"/>
      <c r="BV27" s="573"/>
      <c r="BW27" s="573"/>
      <c r="BX27" s="573"/>
      <c r="BY27" s="573"/>
      <c r="BZ27" s="573"/>
      <c r="CA27" s="573"/>
    </row>
    <row r="28" spans="1:79" ht="15.75" customHeight="1">
      <c r="B28" s="1327" t="s">
        <v>381</v>
      </c>
      <c r="C28" s="1327"/>
      <c r="D28" s="1327"/>
      <c r="E28" s="1327"/>
      <c r="F28" s="1327"/>
      <c r="G28" s="1327"/>
      <c r="H28" s="1327"/>
      <c r="I28" s="1327"/>
      <c r="J28" s="1327"/>
      <c r="K28" s="1327"/>
      <c r="L28" s="1327"/>
      <c r="M28" s="1327"/>
      <c r="N28" s="1327"/>
      <c r="O28" s="1327"/>
      <c r="P28" s="1327"/>
      <c r="Q28" s="1327"/>
      <c r="R28" s="1327"/>
      <c r="S28" s="1327"/>
      <c r="T28" s="1327"/>
      <c r="U28" s="583"/>
      <c r="V28" s="583"/>
      <c r="W28" s="583"/>
      <c r="X28" s="583"/>
      <c r="Y28" s="583"/>
      <c r="Z28" s="583"/>
      <c r="AA28" s="583"/>
      <c r="AB28" s="583"/>
      <c r="AC28" s="583"/>
      <c r="AD28" s="583"/>
      <c r="AE28" s="583"/>
    </row>
    <row r="108" ht="33" customHeight="1"/>
    <row r="111" ht="30" customHeight="1"/>
    <row r="135" ht="44.25" customHeight="1"/>
    <row r="138" ht="20.25" customHeight="1"/>
    <row r="142" ht="45.75" customHeight="1"/>
  </sheetData>
  <sheetProtection formatCells="0" formatColumns="0" formatRows="0" insertRows="0"/>
  <protectedRanges>
    <protectedRange sqref="E20:F26 E7:F18 H20:I26 K20:L26 N20:O26 Q20:R26 T20:U26 W20:X26 Z20:AA26 AC20:AD26 H7:I18 K7:L18 N7:O18 Q7:R18 T7:U18 W7:X18 Z7:AA18 AC7:AD18" name="Securities 1"/>
  </protectedRanges>
  <mergeCells count="12">
    <mergeCell ref="B28:T28"/>
    <mergeCell ref="N5:P5"/>
    <mergeCell ref="Q5:S5"/>
    <mergeCell ref="T5:V5"/>
    <mergeCell ref="B1:AE1"/>
    <mergeCell ref="Z5:AB5"/>
    <mergeCell ref="AC5:AE5"/>
    <mergeCell ref="B4:AE4"/>
    <mergeCell ref="E5:G5"/>
    <mergeCell ref="H5:J5"/>
    <mergeCell ref="K5:M5"/>
    <mergeCell ref="W5:Y5"/>
  </mergeCells>
  <pageMargins left="0.25" right="0.25" top="0.5" bottom="0.5" header="0.3" footer="0.3"/>
  <pageSetup paperSize="5" scale="40" fitToHeight="4" orientation="landscape" r:id="rId1"/>
  <headerFoot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77"/>
  <sheetViews>
    <sheetView showGridLines="0" zoomScaleNormal="100" zoomScaleSheetLayoutView="40" zoomScalePageLayoutView="55" workbookViewId="0">
      <selection activeCell="D5" sqref="D5:M5"/>
    </sheetView>
  </sheetViews>
  <sheetFormatPr defaultColWidth="66.44140625" defaultRowHeight="15.6"/>
  <cols>
    <col min="1" max="1" width="4.5546875" style="562" customWidth="1"/>
    <col min="2" max="2" width="45.33203125" style="562" customWidth="1"/>
    <col min="3" max="3" width="16.88671875" style="562" customWidth="1"/>
    <col min="4" max="4" width="18.109375" style="562" customWidth="1"/>
    <col min="5" max="12" width="16.88671875" style="562" customWidth="1"/>
    <col min="13" max="13" width="17.6640625" style="562" customWidth="1"/>
    <col min="14" max="14" width="20.109375" style="562" customWidth="1"/>
    <col min="15" max="16" width="19.6640625" style="562" customWidth="1"/>
    <col min="17" max="17" width="20.109375" style="562" customWidth="1"/>
    <col min="18" max="18" width="20.44140625" style="562" customWidth="1"/>
    <col min="19" max="19" width="20.6640625" style="562" customWidth="1"/>
    <col min="20" max="20" width="21" style="562" customWidth="1"/>
    <col min="21" max="21" width="20.33203125" style="562" customWidth="1"/>
    <col min="22" max="22" width="21.44140625" style="562" customWidth="1"/>
    <col min="23" max="23" width="20.6640625" style="562" customWidth="1"/>
    <col min="24" max="24" width="21.109375" style="562" customWidth="1"/>
    <col min="25" max="25" width="21.6640625" style="562" customWidth="1"/>
    <col min="26" max="26" width="17.33203125" style="562" customWidth="1"/>
    <col min="27" max="27" width="14.44140625" style="562" bestFit="1" customWidth="1"/>
    <col min="28" max="28" width="22.6640625" style="562" customWidth="1"/>
    <col min="29" max="29" width="20.44140625" style="562" customWidth="1"/>
    <col min="30" max="30" width="14.44140625" style="562" bestFit="1" customWidth="1"/>
    <col min="31" max="31" width="18.88671875" style="562" customWidth="1"/>
    <col min="32" max="32" width="58.33203125" style="562" bestFit="1" customWidth="1"/>
    <col min="33" max="78" width="66.44140625" style="562"/>
    <col min="79" max="16384" width="66.44140625" style="3"/>
  </cols>
  <sheetData>
    <row r="1" spans="1:78" ht="17.399999999999999">
      <c r="B1" s="1305" t="str">
        <f>'Summary Submission Cover Sheet'!D15&amp;" "&amp;B3&amp;": "&amp;'Summary Submission Cover Sheet'!D12&amp;" in "&amp;'Summary Submission Cover Sheet'!B23</f>
        <v xml:space="preserve"> Projected OCI and Fair Value for AFS Securities: XYZ in Baseline</v>
      </c>
      <c r="C1" s="1305"/>
      <c r="D1" s="1305"/>
      <c r="E1" s="1305"/>
      <c r="F1" s="1305"/>
      <c r="G1" s="1305"/>
      <c r="H1" s="1305"/>
      <c r="I1" s="1305"/>
      <c r="J1" s="1305"/>
      <c r="K1" s="1305"/>
      <c r="L1" s="1305"/>
      <c r="M1" s="1305"/>
      <c r="N1" s="1305"/>
      <c r="O1" s="584"/>
      <c r="P1" s="584"/>
      <c r="Q1" s="584"/>
      <c r="R1" s="584"/>
      <c r="S1" s="584"/>
      <c r="T1" s="584"/>
      <c r="U1" s="584"/>
      <c r="V1" s="584"/>
      <c r="W1" s="584"/>
      <c r="X1" s="584"/>
      <c r="Y1" s="584"/>
      <c r="Z1" s="584"/>
      <c r="AA1" s="584"/>
      <c r="AB1" s="584"/>
      <c r="AC1" s="584"/>
      <c r="AD1" s="584"/>
      <c r="AE1" s="584"/>
    </row>
    <row r="3" spans="1:78" s="4" customFormat="1" ht="29.25" customHeight="1">
      <c r="A3" s="566"/>
      <c r="B3" s="1333" t="s">
        <v>733</v>
      </c>
      <c r="C3" s="1333"/>
      <c r="D3" s="1333"/>
      <c r="E3" s="1333"/>
      <c r="F3" s="1333"/>
      <c r="G3" s="1333"/>
      <c r="H3" s="1333"/>
      <c r="I3" s="1333"/>
      <c r="J3" s="1333"/>
      <c r="K3" s="1333"/>
      <c r="L3" s="1333"/>
      <c r="M3" s="1333"/>
      <c r="N3" s="1333"/>
      <c r="O3" s="565"/>
      <c r="P3" s="565"/>
      <c r="Q3" s="565"/>
      <c r="R3" s="565"/>
      <c r="S3" s="565"/>
      <c r="T3" s="565"/>
      <c r="U3" s="565"/>
      <c r="V3" s="565"/>
      <c r="W3" s="565"/>
      <c r="X3" s="565"/>
      <c r="Y3" s="565"/>
      <c r="Z3" s="565"/>
      <c r="AA3" s="565"/>
      <c r="AB3" s="565"/>
      <c r="AC3" s="565"/>
      <c r="AD3" s="565"/>
      <c r="AE3" s="565"/>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row>
    <row r="4" spans="1:78" s="4" customFormat="1" ht="50.25" customHeight="1">
      <c r="A4" s="566"/>
      <c r="B4" s="1334" t="s">
        <v>1026</v>
      </c>
      <c r="C4" s="1334"/>
      <c r="D4" s="1335"/>
      <c r="E4" s="1335"/>
      <c r="F4" s="1335"/>
      <c r="G4" s="1335"/>
      <c r="H4" s="1335"/>
      <c r="I4" s="1335"/>
      <c r="J4" s="1335"/>
      <c r="K4" s="1335"/>
      <c r="L4" s="1335"/>
      <c r="M4" s="1335"/>
      <c r="N4" s="1335"/>
      <c r="O4" s="585"/>
      <c r="P4" s="585"/>
      <c r="Q4" s="585"/>
      <c r="R4" s="585"/>
      <c r="S4" s="585"/>
      <c r="T4" s="585"/>
      <c r="U4" s="585"/>
      <c r="V4" s="585"/>
      <c r="W4" s="585"/>
      <c r="X4" s="585"/>
      <c r="Y4" s="585"/>
      <c r="Z4" s="585"/>
      <c r="AA4" s="585"/>
      <c r="AB4" s="585"/>
      <c r="AC4" s="585"/>
      <c r="AD4" s="585"/>
      <c r="AE4" s="585"/>
      <c r="AF4" s="566"/>
      <c r="AG4" s="566"/>
      <c r="AH4" s="566"/>
      <c r="AI4" s="566"/>
      <c r="AJ4" s="566"/>
      <c r="AK4" s="566"/>
      <c r="AL4" s="566"/>
      <c r="AM4" s="566"/>
      <c r="AN4" s="566"/>
      <c r="AO4" s="566"/>
      <c r="AP4" s="566"/>
      <c r="AQ4" s="566"/>
      <c r="AR4" s="566"/>
      <c r="AS4" s="566"/>
      <c r="AT4" s="566"/>
      <c r="AU4" s="566"/>
      <c r="AV4" s="566"/>
      <c r="AW4" s="566"/>
      <c r="AX4" s="566"/>
      <c r="AY4" s="566"/>
      <c r="AZ4" s="566"/>
      <c r="BA4" s="566"/>
      <c r="BB4" s="566"/>
      <c r="BC4" s="566"/>
      <c r="BD4" s="566"/>
      <c r="BE4" s="566"/>
      <c r="BF4" s="566"/>
      <c r="BG4" s="566"/>
      <c r="BH4" s="566"/>
      <c r="BI4" s="566"/>
      <c r="BJ4" s="566"/>
      <c r="BK4" s="566"/>
      <c r="BL4" s="566"/>
      <c r="BM4" s="566"/>
      <c r="BN4" s="566"/>
      <c r="BO4" s="566"/>
      <c r="BP4" s="566"/>
      <c r="BQ4" s="566"/>
      <c r="BR4" s="566"/>
      <c r="BS4" s="566"/>
      <c r="BT4" s="566"/>
      <c r="BU4" s="566"/>
      <c r="BV4" s="566"/>
      <c r="BW4" s="566"/>
      <c r="BX4" s="566"/>
      <c r="BY4" s="566"/>
      <c r="BZ4" s="566"/>
    </row>
    <row r="5" spans="1:78" s="59" customFormat="1" ht="16.2" thickBot="1">
      <c r="A5" s="579"/>
      <c r="B5" s="586"/>
      <c r="C5" s="586"/>
      <c r="D5" s="1336" t="s">
        <v>734</v>
      </c>
      <c r="E5" s="1337"/>
      <c r="F5" s="1337"/>
      <c r="G5" s="1337"/>
      <c r="H5" s="1337"/>
      <c r="I5" s="1337"/>
      <c r="J5" s="1337"/>
      <c r="K5" s="1337"/>
      <c r="L5" s="1337"/>
      <c r="M5" s="1338"/>
      <c r="N5" s="587"/>
      <c r="O5" s="906"/>
      <c r="P5" s="906"/>
      <c r="Q5" s="906"/>
      <c r="R5" s="906"/>
      <c r="S5" s="906"/>
      <c r="T5" s="906"/>
      <c r="U5" s="906"/>
      <c r="V5" s="906"/>
      <c r="W5" s="906"/>
      <c r="X5" s="906"/>
      <c r="Y5" s="906"/>
      <c r="Z5" s="906"/>
      <c r="AA5" s="906"/>
      <c r="AB5" s="906"/>
      <c r="AC5" s="906"/>
      <c r="AD5" s="906"/>
      <c r="AE5" s="906"/>
      <c r="AF5" s="906"/>
      <c r="AG5" s="555"/>
      <c r="AH5" s="555"/>
      <c r="AI5" s="555"/>
      <c r="AJ5" s="555"/>
      <c r="AK5" s="555"/>
      <c r="AL5" s="555"/>
      <c r="AM5" s="555"/>
      <c r="AN5" s="555"/>
      <c r="AO5" s="555"/>
      <c r="AP5" s="555"/>
      <c r="AQ5" s="555"/>
      <c r="AR5" s="555"/>
      <c r="AS5" s="555"/>
      <c r="AT5" s="555"/>
      <c r="AU5" s="555"/>
      <c r="AV5" s="588"/>
      <c r="AW5" s="588"/>
      <c r="AX5" s="588"/>
      <c r="AY5" s="588"/>
      <c r="AZ5" s="588"/>
      <c r="BA5" s="588"/>
      <c r="BB5" s="588"/>
      <c r="BC5" s="588"/>
      <c r="BD5" s="588"/>
      <c r="BE5" s="588"/>
      <c r="BF5" s="588"/>
      <c r="BG5" s="588"/>
      <c r="BH5" s="588"/>
      <c r="BI5" s="588"/>
      <c r="BJ5" s="588"/>
      <c r="BK5" s="588"/>
      <c r="BL5" s="588"/>
      <c r="BM5" s="588"/>
      <c r="BN5" s="588"/>
      <c r="BO5" s="588"/>
      <c r="BP5" s="588"/>
      <c r="BQ5" s="588"/>
      <c r="BR5" s="588"/>
      <c r="BS5" s="588"/>
      <c r="BT5" s="588"/>
      <c r="BU5" s="588"/>
      <c r="BV5" s="588"/>
      <c r="BW5" s="588"/>
      <c r="BX5" s="588"/>
      <c r="BY5" s="588"/>
      <c r="BZ5" s="588"/>
    </row>
    <row r="6" spans="1:78" s="58" customFormat="1" ht="43.2">
      <c r="A6" s="589"/>
      <c r="B6" s="382" t="s">
        <v>140</v>
      </c>
      <c r="C6" s="379" t="s">
        <v>1027</v>
      </c>
      <c r="D6" s="882" t="s">
        <v>1008</v>
      </c>
      <c r="E6" s="883" t="s">
        <v>1009</v>
      </c>
      <c r="F6" s="884" t="s">
        <v>737</v>
      </c>
      <c r="G6" s="882" t="s">
        <v>1010</v>
      </c>
      <c r="H6" s="883" t="s">
        <v>1011</v>
      </c>
      <c r="I6" s="885" t="s">
        <v>738</v>
      </c>
      <c r="J6" s="882" t="s">
        <v>1012</v>
      </c>
      <c r="K6" s="883" t="s">
        <v>1013</v>
      </c>
      <c r="L6" s="885" t="s">
        <v>739</v>
      </c>
      <c r="M6" s="882" t="s">
        <v>1014</v>
      </c>
      <c r="N6" s="883" t="s">
        <v>1015</v>
      </c>
      <c r="O6" s="885" t="s">
        <v>740</v>
      </c>
      <c r="P6" s="882" t="s">
        <v>1016</v>
      </c>
      <c r="Q6" s="883" t="s">
        <v>1017</v>
      </c>
      <c r="R6" s="885" t="s">
        <v>741</v>
      </c>
      <c r="S6" s="882" t="s">
        <v>1018</v>
      </c>
      <c r="T6" s="883" t="s">
        <v>1019</v>
      </c>
      <c r="U6" s="885" t="s">
        <v>742</v>
      </c>
      <c r="V6" s="882" t="s">
        <v>1020</v>
      </c>
      <c r="W6" s="883" t="s">
        <v>1021</v>
      </c>
      <c r="X6" s="885" t="s">
        <v>743</v>
      </c>
      <c r="Y6" s="882" t="s">
        <v>1022</v>
      </c>
      <c r="Z6" s="883" t="s">
        <v>1023</v>
      </c>
      <c r="AA6" s="885" t="s">
        <v>744</v>
      </c>
      <c r="AB6" s="882" t="s">
        <v>1024</v>
      </c>
      <c r="AC6" s="883" t="s">
        <v>1025</v>
      </c>
      <c r="AD6" s="903" t="s">
        <v>745</v>
      </c>
      <c r="AE6" s="904" t="s">
        <v>735</v>
      </c>
      <c r="AF6" s="905" t="s">
        <v>736</v>
      </c>
      <c r="AG6" s="562"/>
      <c r="AH6" s="562"/>
      <c r="AI6" s="562"/>
      <c r="AJ6" s="562"/>
      <c r="AK6" s="562"/>
      <c r="AL6" s="562"/>
      <c r="AM6" s="562"/>
      <c r="AN6" s="562"/>
      <c r="AO6" s="562"/>
      <c r="AP6" s="562"/>
      <c r="AQ6" s="562"/>
      <c r="AR6" s="562"/>
      <c r="AS6" s="562"/>
      <c r="AT6" s="562"/>
      <c r="AU6" s="562"/>
      <c r="AV6" s="555"/>
      <c r="AW6" s="555"/>
      <c r="AX6" s="555"/>
      <c r="AY6" s="555"/>
      <c r="AZ6" s="555"/>
      <c r="BA6" s="555"/>
      <c r="BB6" s="555"/>
      <c r="BC6" s="555"/>
      <c r="BD6" s="555"/>
      <c r="BE6" s="555"/>
      <c r="BF6" s="555"/>
      <c r="BG6" s="555"/>
      <c r="BH6" s="555"/>
      <c r="BI6" s="555"/>
      <c r="BJ6" s="555"/>
      <c r="BK6" s="555"/>
      <c r="BL6" s="555"/>
      <c r="BM6" s="555"/>
      <c r="BN6" s="555"/>
      <c r="BO6" s="555"/>
      <c r="BP6" s="555"/>
      <c r="BQ6" s="555"/>
      <c r="BR6" s="555"/>
      <c r="BS6" s="555"/>
      <c r="BT6" s="555"/>
      <c r="BU6" s="555"/>
      <c r="BV6" s="555"/>
      <c r="BW6" s="555"/>
      <c r="BX6" s="555"/>
      <c r="BY6" s="555"/>
      <c r="BZ6" s="555"/>
    </row>
    <row r="7" spans="1:78">
      <c r="A7" s="359">
        <v>1</v>
      </c>
      <c r="B7" s="383" t="s">
        <v>387</v>
      </c>
      <c r="C7" s="590"/>
      <c r="D7" s="886"/>
      <c r="E7" s="887"/>
      <c r="F7" s="888"/>
      <c r="G7" s="886"/>
      <c r="H7" s="887"/>
      <c r="I7" s="888"/>
      <c r="J7" s="886"/>
      <c r="K7" s="887"/>
      <c r="L7" s="888"/>
      <c r="M7" s="886"/>
      <c r="N7" s="887"/>
      <c r="O7" s="888"/>
      <c r="P7" s="886"/>
      <c r="Q7" s="887"/>
      <c r="R7" s="888"/>
      <c r="S7" s="886"/>
      <c r="T7" s="887"/>
      <c r="U7" s="888"/>
      <c r="V7" s="886"/>
      <c r="W7" s="887"/>
      <c r="X7" s="888"/>
      <c r="Y7" s="886"/>
      <c r="Z7" s="887"/>
      <c r="AA7" s="888"/>
      <c r="AB7" s="886"/>
      <c r="AC7" s="887"/>
      <c r="AD7" s="888"/>
      <c r="AE7" s="590"/>
      <c r="AF7" s="117"/>
    </row>
    <row r="8" spans="1:78">
      <c r="A8" s="357">
        <v>2</v>
      </c>
      <c r="B8" s="384" t="s">
        <v>144</v>
      </c>
      <c r="C8" s="591"/>
      <c r="D8" s="889"/>
      <c r="E8" s="581"/>
      <c r="F8" s="890"/>
      <c r="G8" s="889"/>
      <c r="H8" s="581"/>
      <c r="I8" s="890"/>
      <c r="J8" s="889"/>
      <c r="K8" s="581"/>
      <c r="L8" s="890"/>
      <c r="M8" s="889"/>
      <c r="N8" s="581"/>
      <c r="O8" s="890"/>
      <c r="P8" s="889"/>
      <c r="Q8" s="581"/>
      <c r="R8" s="890"/>
      <c r="S8" s="889"/>
      <c r="T8" s="581"/>
      <c r="U8" s="890"/>
      <c r="V8" s="889"/>
      <c r="W8" s="581"/>
      <c r="X8" s="890"/>
      <c r="Y8" s="889"/>
      <c r="Z8" s="581"/>
      <c r="AA8" s="890"/>
      <c r="AB8" s="889"/>
      <c r="AC8" s="581"/>
      <c r="AD8" s="890"/>
      <c r="AE8" s="591"/>
      <c r="AF8" s="116"/>
    </row>
    <row r="9" spans="1:78">
      <c r="A9" s="357">
        <v>3</v>
      </c>
      <c r="B9" s="384" t="s">
        <v>145</v>
      </c>
      <c r="C9" s="591"/>
      <c r="D9" s="889"/>
      <c r="E9" s="581"/>
      <c r="F9" s="890"/>
      <c r="G9" s="889"/>
      <c r="H9" s="581"/>
      <c r="I9" s="890"/>
      <c r="J9" s="889"/>
      <c r="K9" s="581"/>
      <c r="L9" s="890"/>
      <c r="M9" s="889"/>
      <c r="N9" s="581"/>
      <c r="O9" s="890"/>
      <c r="P9" s="889"/>
      <c r="Q9" s="581"/>
      <c r="R9" s="890"/>
      <c r="S9" s="889"/>
      <c r="T9" s="581"/>
      <c r="U9" s="890"/>
      <c r="V9" s="889"/>
      <c r="W9" s="581"/>
      <c r="X9" s="890"/>
      <c r="Y9" s="889"/>
      <c r="Z9" s="581"/>
      <c r="AA9" s="890"/>
      <c r="AB9" s="889"/>
      <c r="AC9" s="581"/>
      <c r="AD9" s="890"/>
      <c r="AE9" s="591"/>
      <c r="AF9" s="116"/>
    </row>
    <row r="10" spans="1:78">
      <c r="A10" s="357">
        <v>4</v>
      </c>
      <c r="B10" s="384" t="s">
        <v>146</v>
      </c>
      <c r="C10" s="591"/>
      <c r="D10" s="889"/>
      <c r="E10" s="581"/>
      <c r="F10" s="890"/>
      <c r="G10" s="889"/>
      <c r="H10" s="581"/>
      <c r="I10" s="890"/>
      <c r="J10" s="889"/>
      <c r="K10" s="581"/>
      <c r="L10" s="890"/>
      <c r="M10" s="889"/>
      <c r="N10" s="581"/>
      <c r="O10" s="890"/>
      <c r="P10" s="889"/>
      <c r="Q10" s="581"/>
      <c r="R10" s="890"/>
      <c r="S10" s="889"/>
      <c r="T10" s="581"/>
      <c r="U10" s="890"/>
      <c r="V10" s="889"/>
      <c r="W10" s="581"/>
      <c r="X10" s="890"/>
      <c r="Y10" s="889"/>
      <c r="Z10" s="581"/>
      <c r="AA10" s="890"/>
      <c r="AB10" s="889"/>
      <c r="AC10" s="581"/>
      <c r="AD10" s="890"/>
      <c r="AE10" s="591"/>
      <c r="AF10" s="116"/>
    </row>
    <row r="11" spans="1:78">
      <c r="A11" s="357">
        <v>5</v>
      </c>
      <c r="B11" s="384" t="s">
        <v>147</v>
      </c>
      <c r="C11" s="591"/>
      <c r="D11" s="889"/>
      <c r="E11" s="581"/>
      <c r="F11" s="890"/>
      <c r="G11" s="889"/>
      <c r="H11" s="581"/>
      <c r="I11" s="890"/>
      <c r="J11" s="889"/>
      <c r="K11" s="581"/>
      <c r="L11" s="890"/>
      <c r="M11" s="889"/>
      <c r="N11" s="581"/>
      <c r="O11" s="890"/>
      <c r="P11" s="889"/>
      <c r="Q11" s="581"/>
      <c r="R11" s="890"/>
      <c r="S11" s="889"/>
      <c r="T11" s="581"/>
      <c r="U11" s="890"/>
      <c r="V11" s="889"/>
      <c r="W11" s="581"/>
      <c r="X11" s="890"/>
      <c r="Y11" s="889"/>
      <c r="Z11" s="581"/>
      <c r="AA11" s="890"/>
      <c r="AB11" s="889"/>
      <c r="AC11" s="581"/>
      <c r="AD11" s="890"/>
      <c r="AE11" s="591"/>
      <c r="AF11" s="116"/>
    </row>
    <row r="12" spans="1:78">
      <c r="A12" s="357">
        <v>6</v>
      </c>
      <c r="B12" s="384" t="s">
        <v>148</v>
      </c>
      <c r="C12" s="591"/>
      <c r="D12" s="889"/>
      <c r="E12" s="581"/>
      <c r="F12" s="890"/>
      <c r="G12" s="889"/>
      <c r="H12" s="581"/>
      <c r="I12" s="890"/>
      <c r="J12" s="889"/>
      <c r="K12" s="581"/>
      <c r="L12" s="890"/>
      <c r="M12" s="889"/>
      <c r="N12" s="581"/>
      <c r="O12" s="890"/>
      <c r="P12" s="889"/>
      <c r="Q12" s="581"/>
      <c r="R12" s="890"/>
      <c r="S12" s="889"/>
      <c r="T12" s="581"/>
      <c r="U12" s="890"/>
      <c r="V12" s="889"/>
      <c r="W12" s="581"/>
      <c r="X12" s="890"/>
      <c r="Y12" s="889"/>
      <c r="Z12" s="581"/>
      <c r="AA12" s="890"/>
      <c r="AB12" s="889"/>
      <c r="AC12" s="581"/>
      <c r="AD12" s="890"/>
      <c r="AE12" s="591"/>
      <c r="AF12" s="116"/>
    </row>
    <row r="13" spans="1:78">
      <c r="A13" s="357">
        <v>7</v>
      </c>
      <c r="B13" s="384" t="s">
        <v>149</v>
      </c>
      <c r="C13" s="591"/>
      <c r="D13" s="889"/>
      <c r="E13" s="581"/>
      <c r="F13" s="890"/>
      <c r="G13" s="889"/>
      <c r="H13" s="581"/>
      <c r="I13" s="890"/>
      <c r="J13" s="889"/>
      <c r="K13" s="581"/>
      <c r="L13" s="890"/>
      <c r="M13" s="889"/>
      <c r="N13" s="581"/>
      <c r="O13" s="890"/>
      <c r="P13" s="889"/>
      <c r="Q13" s="581"/>
      <c r="R13" s="890"/>
      <c r="S13" s="889"/>
      <c r="T13" s="581"/>
      <c r="U13" s="890"/>
      <c r="V13" s="889"/>
      <c r="W13" s="581"/>
      <c r="X13" s="890"/>
      <c r="Y13" s="889"/>
      <c r="Z13" s="581"/>
      <c r="AA13" s="890"/>
      <c r="AB13" s="889"/>
      <c r="AC13" s="581"/>
      <c r="AD13" s="890"/>
      <c r="AE13" s="591"/>
      <c r="AF13" s="592"/>
    </row>
    <row r="14" spans="1:78">
      <c r="A14" s="357">
        <v>8</v>
      </c>
      <c r="B14" s="384" t="s">
        <v>150</v>
      </c>
      <c r="C14" s="591"/>
      <c r="D14" s="889"/>
      <c r="E14" s="581"/>
      <c r="F14" s="890"/>
      <c r="G14" s="889"/>
      <c r="H14" s="581"/>
      <c r="I14" s="890"/>
      <c r="J14" s="889"/>
      <c r="K14" s="581"/>
      <c r="L14" s="890"/>
      <c r="M14" s="889"/>
      <c r="N14" s="581"/>
      <c r="O14" s="890"/>
      <c r="P14" s="889"/>
      <c r="Q14" s="581"/>
      <c r="R14" s="890"/>
      <c r="S14" s="889"/>
      <c r="T14" s="581"/>
      <c r="U14" s="890"/>
      <c r="V14" s="889"/>
      <c r="W14" s="581"/>
      <c r="X14" s="890"/>
      <c r="Y14" s="889"/>
      <c r="Z14" s="581"/>
      <c r="AA14" s="890"/>
      <c r="AB14" s="889"/>
      <c r="AC14" s="581"/>
      <c r="AD14" s="890"/>
      <c r="AE14" s="591"/>
      <c r="AF14" s="116"/>
    </row>
    <row r="15" spans="1:78">
      <c r="A15" s="357">
        <v>9</v>
      </c>
      <c r="B15" s="385" t="s">
        <v>151</v>
      </c>
      <c r="C15" s="591"/>
      <c r="D15" s="889"/>
      <c r="E15" s="581"/>
      <c r="F15" s="890"/>
      <c r="G15" s="889"/>
      <c r="H15" s="581"/>
      <c r="I15" s="890"/>
      <c r="J15" s="889"/>
      <c r="K15" s="581"/>
      <c r="L15" s="890"/>
      <c r="M15" s="889"/>
      <c r="N15" s="581"/>
      <c r="O15" s="890"/>
      <c r="P15" s="889"/>
      <c r="Q15" s="581"/>
      <c r="R15" s="890"/>
      <c r="S15" s="889"/>
      <c r="T15" s="581"/>
      <c r="U15" s="890"/>
      <c r="V15" s="889"/>
      <c r="W15" s="581"/>
      <c r="X15" s="890"/>
      <c r="Y15" s="889"/>
      <c r="Z15" s="581"/>
      <c r="AA15" s="890"/>
      <c r="AB15" s="889"/>
      <c r="AC15" s="581"/>
      <c r="AD15" s="890"/>
      <c r="AE15" s="591"/>
      <c r="AF15" s="116"/>
    </row>
    <row r="16" spans="1:78">
      <c r="A16" s="357">
        <v>10</v>
      </c>
      <c r="B16" s="385" t="s">
        <v>725</v>
      </c>
      <c r="C16" s="593"/>
      <c r="D16" s="891"/>
      <c r="E16" s="892"/>
      <c r="F16" s="893"/>
      <c r="G16" s="891"/>
      <c r="H16" s="892"/>
      <c r="I16" s="893"/>
      <c r="J16" s="891"/>
      <c r="K16" s="892"/>
      <c r="L16" s="893"/>
      <c r="M16" s="891"/>
      <c r="N16" s="892"/>
      <c r="O16" s="893"/>
      <c r="P16" s="891"/>
      <c r="Q16" s="892"/>
      <c r="R16" s="893"/>
      <c r="S16" s="891"/>
      <c r="T16" s="892"/>
      <c r="U16" s="893"/>
      <c r="V16" s="891"/>
      <c r="W16" s="892"/>
      <c r="X16" s="893"/>
      <c r="Y16" s="891"/>
      <c r="Z16" s="892"/>
      <c r="AA16" s="893"/>
      <c r="AB16" s="891"/>
      <c r="AC16" s="892"/>
      <c r="AD16" s="893"/>
      <c r="AE16" s="593"/>
      <c r="AF16" s="116"/>
    </row>
    <row r="17" spans="1:78">
      <c r="A17" s="357">
        <v>11</v>
      </c>
      <c r="B17" s="384" t="s">
        <v>386</v>
      </c>
      <c r="C17" s="591"/>
      <c r="D17" s="889"/>
      <c r="E17" s="581"/>
      <c r="F17" s="890"/>
      <c r="G17" s="889"/>
      <c r="H17" s="581"/>
      <c r="I17" s="890"/>
      <c r="J17" s="889"/>
      <c r="K17" s="581"/>
      <c r="L17" s="890"/>
      <c r="M17" s="889"/>
      <c r="N17" s="581"/>
      <c r="O17" s="890"/>
      <c r="P17" s="889"/>
      <c r="Q17" s="581"/>
      <c r="R17" s="890"/>
      <c r="S17" s="889"/>
      <c r="T17" s="581"/>
      <c r="U17" s="890"/>
      <c r="V17" s="889"/>
      <c r="W17" s="581"/>
      <c r="X17" s="890"/>
      <c r="Y17" s="889"/>
      <c r="Z17" s="581"/>
      <c r="AA17" s="890"/>
      <c r="AB17" s="889"/>
      <c r="AC17" s="581"/>
      <c r="AD17" s="890"/>
      <c r="AE17" s="591"/>
      <c r="AF17" s="116"/>
    </row>
    <row r="18" spans="1:78">
      <c r="A18" s="357">
        <v>12</v>
      </c>
      <c r="B18" s="384" t="s">
        <v>983</v>
      </c>
      <c r="C18" s="591"/>
      <c r="D18" s="889"/>
      <c r="E18" s="581"/>
      <c r="F18" s="890"/>
      <c r="G18" s="889"/>
      <c r="H18" s="581"/>
      <c r="I18" s="890"/>
      <c r="J18" s="889"/>
      <c r="K18" s="581"/>
      <c r="L18" s="890"/>
      <c r="M18" s="889"/>
      <c r="N18" s="581"/>
      <c r="O18" s="890"/>
      <c r="P18" s="889"/>
      <c r="Q18" s="581"/>
      <c r="R18" s="890"/>
      <c r="S18" s="889"/>
      <c r="T18" s="581"/>
      <c r="U18" s="890"/>
      <c r="V18" s="889"/>
      <c r="W18" s="581"/>
      <c r="X18" s="890"/>
      <c r="Y18" s="889"/>
      <c r="Z18" s="581"/>
      <c r="AA18" s="890"/>
      <c r="AB18" s="889"/>
      <c r="AC18" s="581"/>
      <c r="AD18" s="890"/>
      <c r="AE18" s="591"/>
      <c r="AF18" s="116"/>
    </row>
    <row r="19" spans="1:78" s="6" customFormat="1">
      <c r="A19" s="855">
        <v>13</v>
      </c>
      <c r="B19" s="856" t="s">
        <v>385</v>
      </c>
      <c r="C19" s="857"/>
      <c r="D19" s="889"/>
      <c r="E19" s="581"/>
      <c r="F19" s="890"/>
      <c r="G19" s="889"/>
      <c r="H19" s="581"/>
      <c r="I19" s="890"/>
      <c r="J19" s="889"/>
      <c r="K19" s="581"/>
      <c r="L19" s="890"/>
      <c r="M19" s="889"/>
      <c r="N19" s="581"/>
      <c r="O19" s="890"/>
      <c r="P19" s="889"/>
      <c r="Q19" s="581"/>
      <c r="R19" s="890"/>
      <c r="S19" s="889"/>
      <c r="T19" s="581"/>
      <c r="U19" s="890"/>
      <c r="V19" s="889"/>
      <c r="W19" s="581"/>
      <c r="X19" s="890"/>
      <c r="Y19" s="889"/>
      <c r="Z19" s="581"/>
      <c r="AA19" s="890"/>
      <c r="AB19" s="889"/>
      <c r="AC19" s="581"/>
      <c r="AD19" s="890"/>
      <c r="AE19" s="591"/>
      <c r="AF19" s="116"/>
      <c r="AG19" s="573"/>
      <c r="AH19" s="573"/>
      <c r="AI19" s="573"/>
      <c r="AJ19" s="573"/>
      <c r="AK19" s="573"/>
      <c r="AL19" s="573"/>
      <c r="AM19" s="573"/>
      <c r="AN19" s="573"/>
      <c r="AO19" s="573"/>
      <c r="AP19" s="573"/>
      <c r="AQ19" s="573"/>
      <c r="AR19" s="573"/>
      <c r="AS19" s="573"/>
      <c r="AT19" s="573"/>
      <c r="AU19" s="573"/>
      <c r="AV19" s="573"/>
      <c r="AW19" s="573"/>
      <c r="AX19" s="573"/>
      <c r="AY19" s="573"/>
      <c r="AZ19" s="573"/>
      <c r="BA19" s="573"/>
      <c r="BB19" s="573"/>
      <c r="BC19" s="573"/>
      <c r="BD19" s="573"/>
      <c r="BE19" s="573"/>
      <c r="BF19" s="573"/>
      <c r="BG19" s="573"/>
      <c r="BH19" s="573"/>
      <c r="BI19" s="573"/>
      <c r="BJ19" s="573"/>
      <c r="BK19" s="573"/>
      <c r="BL19" s="573"/>
      <c r="BM19" s="573"/>
      <c r="BN19" s="573"/>
      <c r="BO19" s="573"/>
      <c r="BP19" s="573"/>
      <c r="BQ19" s="573"/>
      <c r="BR19" s="573"/>
      <c r="BS19" s="573"/>
      <c r="BT19" s="573"/>
      <c r="BU19" s="573"/>
      <c r="BV19" s="573"/>
      <c r="BW19" s="573"/>
      <c r="BX19" s="573"/>
      <c r="BY19" s="573"/>
      <c r="BZ19" s="573"/>
    </row>
    <row r="20" spans="1:78">
      <c r="A20" s="357">
        <v>14</v>
      </c>
      <c r="B20" s="384" t="s">
        <v>152</v>
      </c>
      <c r="C20" s="591"/>
      <c r="D20" s="889"/>
      <c r="E20" s="581"/>
      <c r="F20" s="890"/>
      <c r="G20" s="889"/>
      <c r="H20" s="581"/>
      <c r="I20" s="890"/>
      <c r="J20" s="889"/>
      <c r="K20" s="581"/>
      <c r="L20" s="890"/>
      <c r="M20" s="889"/>
      <c r="N20" s="581"/>
      <c r="O20" s="890"/>
      <c r="P20" s="889"/>
      <c r="Q20" s="581"/>
      <c r="R20" s="890"/>
      <c r="S20" s="889"/>
      <c r="T20" s="581"/>
      <c r="U20" s="890"/>
      <c r="V20" s="889"/>
      <c r="W20" s="581"/>
      <c r="X20" s="890"/>
      <c r="Y20" s="889"/>
      <c r="Z20" s="581"/>
      <c r="AA20" s="890"/>
      <c r="AB20" s="889"/>
      <c r="AC20" s="581"/>
      <c r="AD20" s="890"/>
      <c r="AE20" s="591"/>
      <c r="AF20" s="116"/>
    </row>
    <row r="21" spans="1:78">
      <c r="A21" s="357">
        <v>15</v>
      </c>
      <c r="B21" s="384" t="s">
        <v>384</v>
      </c>
      <c r="C21" s="591"/>
      <c r="D21" s="889"/>
      <c r="E21" s="581"/>
      <c r="F21" s="890"/>
      <c r="G21" s="889"/>
      <c r="H21" s="581"/>
      <c r="I21" s="890"/>
      <c r="J21" s="889"/>
      <c r="K21" s="581"/>
      <c r="L21" s="890"/>
      <c r="M21" s="889"/>
      <c r="N21" s="581"/>
      <c r="O21" s="890"/>
      <c r="P21" s="889"/>
      <c r="Q21" s="581"/>
      <c r="R21" s="890"/>
      <c r="S21" s="889"/>
      <c r="T21" s="581"/>
      <c r="U21" s="890"/>
      <c r="V21" s="889"/>
      <c r="W21" s="581"/>
      <c r="X21" s="890"/>
      <c r="Y21" s="889"/>
      <c r="Z21" s="581"/>
      <c r="AA21" s="890"/>
      <c r="AB21" s="889"/>
      <c r="AC21" s="581"/>
      <c r="AD21" s="890"/>
      <c r="AE21" s="591"/>
      <c r="AF21" s="116"/>
    </row>
    <row r="22" spans="1:78">
      <c r="A22" s="357">
        <v>16</v>
      </c>
      <c r="B22" s="384" t="s">
        <v>383</v>
      </c>
      <c r="C22" s="591"/>
      <c r="D22" s="889"/>
      <c r="E22" s="581"/>
      <c r="F22" s="890"/>
      <c r="G22" s="889"/>
      <c r="H22" s="581"/>
      <c r="I22" s="890"/>
      <c r="J22" s="889"/>
      <c r="K22" s="581"/>
      <c r="L22" s="890"/>
      <c r="M22" s="889"/>
      <c r="N22" s="581"/>
      <c r="O22" s="890"/>
      <c r="P22" s="889"/>
      <c r="Q22" s="581"/>
      <c r="R22" s="890"/>
      <c r="S22" s="889"/>
      <c r="T22" s="581"/>
      <c r="U22" s="890"/>
      <c r="V22" s="889"/>
      <c r="W22" s="581"/>
      <c r="X22" s="890"/>
      <c r="Y22" s="889"/>
      <c r="Z22" s="581"/>
      <c r="AA22" s="890"/>
      <c r="AB22" s="889"/>
      <c r="AC22" s="581"/>
      <c r="AD22" s="890"/>
      <c r="AE22" s="591"/>
      <c r="AF22" s="116"/>
    </row>
    <row r="23" spans="1:78">
      <c r="A23" s="357">
        <v>17</v>
      </c>
      <c r="B23" s="384" t="s">
        <v>153</v>
      </c>
      <c r="C23" s="591"/>
      <c r="D23" s="889"/>
      <c r="E23" s="581"/>
      <c r="F23" s="890"/>
      <c r="G23" s="889"/>
      <c r="H23" s="581"/>
      <c r="I23" s="890"/>
      <c r="J23" s="889"/>
      <c r="K23" s="581"/>
      <c r="L23" s="890"/>
      <c r="M23" s="889"/>
      <c r="N23" s="581"/>
      <c r="O23" s="890"/>
      <c r="P23" s="889"/>
      <c r="Q23" s="581"/>
      <c r="R23" s="890"/>
      <c r="S23" s="889"/>
      <c r="T23" s="581"/>
      <c r="U23" s="890"/>
      <c r="V23" s="889"/>
      <c r="W23" s="581"/>
      <c r="X23" s="890"/>
      <c r="Y23" s="889"/>
      <c r="Z23" s="581"/>
      <c r="AA23" s="890"/>
      <c r="AB23" s="889"/>
      <c r="AC23" s="581"/>
      <c r="AD23" s="890"/>
      <c r="AE23" s="591"/>
      <c r="AF23" s="116"/>
    </row>
    <row r="24" spans="1:78">
      <c r="A24" s="357">
        <v>18</v>
      </c>
      <c r="B24" s="384" t="s">
        <v>382</v>
      </c>
      <c r="C24" s="591"/>
      <c r="D24" s="889"/>
      <c r="E24" s="581"/>
      <c r="F24" s="890"/>
      <c r="G24" s="889"/>
      <c r="H24" s="581"/>
      <c r="I24" s="890"/>
      <c r="J24" s="889"/>
      <c r="K24" s="581"/>
      <c r="L24" s="890"/>
      <c r="M24" s="889"/>
      <c r="N24" s="581"/>
      <c r="O24" s="890"/>
      <c r="P24" s="889"/>
      <c r="Q24" s="581"/>
      <c r="R24" s="890"/>
      <c r="S24" s="889"/>
      <c r="T24" s="581"/>
      <c r="U24" s="890"/>
      <c r="V24" s="889"/>
      <c r="W24" s="581"/>
      <c r="X24" s="890"/>
      <c r="Y24" s="889"/>
      <c r="Z24" s="581"/>
      <c r="AA24" s="890"/>
      <c r="AB24" s="889"/>
      <c r="AC24" s="581"/>
      <c r="AD24" s="890"/>
      <c r="AE24" s="591"/>
      <c r="AF24" s="116"/>
    </row>
    <row r="25" spans="1:78">
      <c r="A25" s="357">
        <v>19</v>
      </c>
      <c r="B25" s="384" t="s">
        <v>154</v>
      </c>
      <c r="C25" s="591"/>
      <c r="D25" s="889"/>
      <c r="E25" s="581"/>
      <c r="F25" s="890"/>
      <c r="G25" s="889"/>
      <c r="H25" s="581"/>
      <c r="I25" s="890"/>
      <c r="J25" s="889"/>
      <c r="K25" s="581"/>
      <c r="L25" s="890"/>
      <c r="M25" s="889"/>
      <c r="N25" s="581"/>
      <c r="O25" s="890"/>
      <c r="P25" s="889"/>
      <c r="Q25" s="581"/>
      <c r="R25" s="890"/>
      <c r="S25" s="889"/>
      <c r="T25" s="581"/>
      <c r="U25" s="890"/>
      <c r="V25" s="889"/>
      <c r="W25" s="581"/>
      <c r="X25" s="890"/>
      <c r="Y25" s="889"/>
      <c r="Z25" s="581"/>
      <c r="AA25" s="890"/>
      <c r="AB25" s="889"/>
      <c r="AC25" s="581"/>
      <c r="AD25" s="890"/>
      <c r="AE25" s="591"/>
      <c r="AF25" s="116"/>
    </row>
    <row r="26" spans="1:78">
      <c r="A26" s="380">
        <v>20</v>
      </c>
      <c r="B26" s="386" t="s">
        <v>388</v>
      </c>
      <c r="C26" s="594"/>
      <c r="D26" s="894"/>
      <c r="E26" s="594"/>
      <c r="F26" s="895"/>
      <c r="G26" s="894"/>
      <c r="H26" s="594"/>
      <c r="I26" s="896"/>
      <c r="J26" s="894"/>
      <c r="K26" s="594"/>
      <c r="L26" s="896"/>
      <c r="M26" s="894"/>
      <c r="N26" s="594"/>
      <c r="O26" s="896"/>
      <c r="P26" s="894"/>
      <c r="Q26" s="594"/>
      <c r="R26" s="896"/>
      <c r="S26" s="894"/>
      <c r="T26" s="594"/>
      <c r="U26" s="896"/>
      <c r="V26" s="894"/>
      <c r="W26" s="594"/>
      <c r="X26" s="896"/>
      <c r="Y26" s="894"/>
      <c r="Z26" s="594"/>
      <c r="AA26" s="896"/>
      <c r="AB26" s="894"/>
      <c r="AC26" s="594"/>
      <c r="AD26" s="896"/>
      <c r="AE26" s="897"/>
      <c r="AF26" s="115"/>
    </row>
    <row r="27" spans="1:78">
      <c r="A27" s="381">
        <v>21</v>
      </c>
      <c r="B27" s="372" t="s">
        <v>155</v>
      </c>
      <c r="C27" s="373"/>
      <c r="D27" s="898"/>
      <c r="E27" s="899"/>
      <c r="F27" s="900"/>
      <c r="G27" s="898"/>
      <c r="H27" s="899"/>
      <c r="I27" s="901"/>
      <c r="J27" s="898"/>
      <c r="K27" s="899"/>
      <c r="L27" s="901"/>
      <c r="M27" s="898"/>
      <c r="N27" s="899"/>
      <c r="O27" s="901"/>
      <c r="P27" s="898"/>
      <c r="Q27" s="899"/>
      <c r="R27" s="901"/>
      <c r="S27" s="898"/>
      <c r="T27" s="899"/>
      <c r="U27" s="901"/>
      <c r="V27" s="898"/>
      <c r="W27" s="899"/>
      <c r="X27" s="901"/>
      <c r="Y27" s="898"/>
      <c r="Z27" s="899"/>
      <c r="AA27" s="901"/>
      <c r="AB27" s="898"/>
      <c r="AC27" s="899"/>
      <c r="AD27" s="901"/>
      <c r="AE27" s="902"/>
      <c r="AF27" s="373"/>
      <c r="AG27" s="559"/>
      <c r="AH27" s="559"/>
      <c r="AI27" s="559"/>
      <c r="AJ27" s="559"/>
      <c r="AK27" s="559"/>
      <c r="AL27" s="559"/>
      <c r="AM27" s="559"/>
      <c r="AN27" s="559"/>
      <c r="AO27" s="404"/>
      <c r="AP27" s="404"/>
      <c r="AQ27" s="404"/>
      <c r="AR27" s="404"/>
      <c r="AS27" s="404"/>
      <c r="AT27" s="404"/>
      <c r="AU27" s="404"/>
    </row>
    <row r="28" spans="1:78" s="79" customFormat="1" ht="15.75" customHeight="1">
      <c r="A28" s="404"/>
      <c r="B28" s="387" t="s">
        <v>1028</v>
      </c>
      <c r="C28" s="577"/>
      <c r="D28" s="577"/>
      <c r="E28" s="577"/>
      <c r="F28" s="577"/>
      <c r="G28" s="577"/>
      <c r="H28" s="577"/>
      <c r="I28" s="577"/>
      <c r="J28" s="577"/>
      <c r="K28" s="577"/>
      <c r="L28" s="577"/>
      <c r="M28" s="577"/>
      <c r="N28" s="577"/>
      <c r="O28" s="562"/>
      <c r="P28" s="562"/>
      <c r="Q28" s="562"/>
      <c r="R28" s="562"/>
      <c r="S28" s="562"/>
      <c r="T28" s="562"/>
      <c r="U28" s="562"/>
      <c r="V28" s="562"/>
      <c r="W28" s="562"/>
      <c r="X28" s="562"/>
      <c r="Y28" s="562"/>
      <c r="Z28" s="562"/>
      <c r="AA28" s="562"/>
      <c r="AB28" s="562"/>
      <c r="AC28" s="562"/>
      <c r="AD28" s="562"/>
      <c r="AE28" s="562"/>
      <c r="AF28" s="562"/>
      <c r="AG28" s="562"/>
      <c r="AH28" s="562"/>
      <c r="AI28" s="562"/>
      <c r="AJ28" s="562"/>
      <c r="AK28" s="562"/>
      <c r="AL28" s="562"/>
      <c r="AM28" s="562"/>
      <c r="AN28" s="562"/>
      <c r="AO28" s="562"/>
      <c r="AP28" s="562"/>
      <c r="AQ28" s="562"/>
      <c r="AR28" s="562"/>
      <c r="AS28" s="562"/>
      <c r="AT28" s="562"/>
      <c r="AU28" s="562"/>
      <c r="AV28" s="404"/>
      <c r="AW28" s="404"/>
      <c r="AX28" s="404"/>
      <c r="AY28" s="404"/>
      <c r="AZ28" s="404"/>
      <c r="BA28" s="404"/>
      <c r="BB28" s="404"/>
      <c r="BC28" s="404"/>
      <c r="BD28" s="404"/>
      <c r="BE28" s="404"/>
      <c r="BF28" s="404"/>
      <c r="BG28" s="404"/>
      <c r="BH28" s="404"/>
      <c r="BI28" s="404"/>
      <c r="BJ28" s="404"/>
      <c r="BK28" s="404"/>
      <c r="BL28" s="404"/>
      <c r="BM28" s="404"/>
      <c r="BN28" s="404"/>
      <c r="BO28" s="404"/>
      <c r="BP28" s="404"/>
      <c r="BQ28" s="404"/>
      <c r="BR28" s="404"/>
      <c r="BS28" s="404"/>
      <c r="BT28" s="404"/>
      <c r="BU28" s="404"/>
      <c r="BV28" s="404"/>
      <c r="BW28" s="404"/>
      <c r="BX28" s="404"/>
      <c r="BY28" s="404"/>
      <c r="BZ28" s="404"/>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77"/>
  <sheetViews>
    <sheetView showGridLines="0" zoomScaleNormal="100" zoomScaleSheetLayoutView="70" zoomScalePageLayoutView="55" workbookViewId="0">
      <selection activeCell="D17" sqref="D17"/>
    </sheetView>
  </sheetViews>
  <sheetFormatPr defaultColWidth="66.44140625" defaultRowHeight="15.6"/>
  <cols>
    <col min="1" max="1" width="4.109375" style="562" customWidth="1"/>
    <col min="2" max="2" width="48" style="562" customWidth="1"/>
    <col min="3" max="3" width="56.5546875" style="562" customWidth="1"/>
    <col min="4" max="4" width="46.109375" style="562" customWidth="1"/>
    <col min="5" max="9" width="19.5546875" style="562" customWidth="1"/>
    <col min="10" max="78" width="66.44140625" style="562"/>
    <col min="79" max="16384" width="66.44140625" style="3"/>
  </cols>
  <sheetData>
    <row r="1" spans="1:78" ht="17.399999999999999">
      <c r="B1" s="1305" t="str">
        <f>'Summary Submission Cover Sheet'!D15&amp;" "&amp;B3&amp;": "&amp;'Summary Submission Cover Sheet'!D12&amp;" in "&amp;'Summary Submission Cover Sheet'!B23</f>
        <v xml:space="preserve"> Actual AFS and HTM Fair Market Value Sources by Portfolio: XYZ in Baseline</v>
      </c>
      <c r="C1" s="1305"/>
      <c r="D1" s="1305"/>
      <c r="E1" s="584"/>
      <c r="F1" s="584"/>
      <c r="G1" s="584"/>
      <c r="H1" s="584"/>
      <c r="I1" s="584"/>
      <c r="J1" s="584"/>
      <c r="K1" s="584"/>
      <c r="L1" s="584"/>
      <c r="M1" s="584"/>
      <c r="N1" s="584"/>
      <c r="O1" s="584"/>
      <c r="P1" s="584"/>
      <c r="Q1" s="584"/>
      <c r="R1" s="584"/>
      <c r="S1" s="584"/>
      <c r="T1" s="584"/>
      <c r="U1" s="584"/>
      <c r="V1" s="584"/>
      <c r="W1" s="584"/>
    </row>
    <row r="3" spans="1:78" s="4" customFormat="1" ht="14.4">
      <c r="A3" s="566"/>
      <c r="B3" s="346" t="s">
        <v>399</v>
      </c>
      <c r="C3" s="565"/>
      <c r="D3" s="565"/>
      <c r="E3" s="565"/>
      <c r="F3" s="565"/>
      <c r="G3" s="565"/>
      <c r="H3" s="565"/>
      <c r="I3" s="565"/>
      <c r="J3" s="565"/>
      <c r="K3" s="565"/>
      <c r="L3" s="565"/>
      <c r="M3" s="565"/>
      <c r="N3" s="565"/>
      <c r="O3" s="565"/>
      <c r="P3" s="565"/>
      <c r="Q3" s="565"/>
      <c r="R3" s="565"/>
      <c r="S3" s="565"/>
      <c r="T3" s="565"/>
      <c r="U3" s="565"/>
      <c r="V3" s="565"/>
      <c r="W3" s="565"/>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row>
    <row r="4" spans="1:78" s="5" customFormat="1" ht="3.75" customHeight="1">
      <c r="A4" s="595"/>
      <c r="B4" s="596"/>
      <c r="C4" s="597"/>
      <c r="D4" s="598"/>
      <c r="E4" s="598"/>
      <c r="F4" s="598"/>
      <c r="G4" s="598"/>
      <c r="H4" s="598"/>
      <c r="I4" s="598"/>
      <c r="J4" s="598"/>
      <c r="K4" s="598"/>
      <c r="L4" s="598"/>
      <c r="M4" s="598"/>
      <c r="N4" s="598"/>
      <c r="O4" s="598"/>
      <c r="P4" s="598"/>
      <c r="Q4" s="598"/>
      <c r="R4" s="598"/>
      <c r="S4" s="598"/>
      <c r="T4" s="598"/>
      <c r="U4" s="598"/>
      <c r="V4" s="598"/>
      <c r="W4" s="598"/>
      <c r="X4" s="595"/>
      <c r="Y4" s="595"/>
      <c r="Z4" s="595"/>
      <c r="AA4" s="595"/>
      <c r="AB4" s="595"/>
      <c r="AC4" s="595"/>
      <c r="AD4" s="595"/>
      <c r="AE4" s="595"/>
      <c r="AF4" s="595"/>
      <c r="AG4" s="595"/>
      <c r="AH4" s="595"/>
      <c r="AI4" s="595"/>
      <c r="AJ4" s="595"/>
      <c r="AK4" s="595"/>
      <c r="AL4" s="595"/>
      <c r="AM4" s="595"/>
      <c r="AN4" s="595"/>
      <c r="AO4" s="595"/>
      <c r="AP4" s="595"/>
      <c r="AQ4" s="595"/>
      <c r="AR4" s="595"/>
      <c r="AS4" s="595"/>
      <c r="AT4" s="595"/>
      <c r="AU4" s="595"/>
      <c r="AV4" s="595"/>
      <c r="AW4" s="595"/>
      <c r="AX4" s="595"/>
      <c r="AY4" s="595"/>
      <c r="AZ4" s="595"/>
      <c r="BA4" s="595"/>
      <c r="BB4" s="595"/>
      <c r="BC4" s="595"/>
      <c r="BD4" s="595"/>
      <c r="BE4" s="595"/>
      <c r="BF4" s="595"/>
      <c r="BG4" s="595"/>
      <c r="BH4" s="595"/>
      <c r="BI4" s="595"/>
      <c r="BJ4" s="595"/>
      <c r="BK4" s="595"/>
      <c r="BL4" s="595"/>
      <c r="BM4" s="595"/>
      <c r="BN4" s="595"/>
      <c r="BO4" s="595"/>
      <c r="BP4" s="595"/>
      <c r="BQ4" s="595"/>
      <c r="BR4" s="595"/>
      <c r="BS4" s="595"/>
      <c r="BT4" s="595"/>
      <c r="BU4" s="595"/>
      <c r="BV4" s="595"/>
      <c r="BW4" s="595"/>
      <c r="BX4" s="595"/>
      <c r="BY4" s="595"/>
      <c r="BZ4" s="595"/>
    </row>
    <row r="5" spans="1:78" s="4" customFormat="1" ht="33" customHeight="1">
      <c r="A5" s="566"/>
      <c r="B5" s="1326" t="s">
        <v>617</v>
      </c>
      <c r="C5" s="1326"/>
      <c r="D5" s="1326"/>
      <c r="E5" s="939"/>
      <c r="F5" s="939"/>
      <c r="G5" s="939"/>
      <c r="H5" s="939"/>
      <c r="I5" s="939"/>
      <c r="J5" s="939"/>
      <c r="K5" s="939"/>
      <c r="L5" s="939"/>
      <c r="M5" s="939"/>
      <c r="N5" s="939"/>
      <c r="O5" s="939"/>
      <c r="P5" s="939"/>
      <c r="Q5" s="939"/>
      <c r="R5" s="939"/>
      <c r="S5" s="939"/>
      <c r="T5" s="939"/>
      <c r="U5" s="939"/>
      <c r="V5" s="939"/>
      <c r="W5" s="939"/>
      <c r="X5" s="566"/>
      <c r="Y5" s="566"/>
      <c r="Z5" s="566"/>
      <c r="AA5" s="566"/>
      <c r="AB5" s="566"/>
      <c r="AC5" s="566"/>
      <c r="AD5" s="566"/>
      <c r="AE5" s="566"/>
      <c r="AF5" s="566"/>
      <c r="AG5" s="566"/>
      <c r="AH5" s="566"/>
      <c r="AI5" s="566"/>
      <c r="AJ5" s="566"/>
      <c r="AK5" s="566"/>
      <c r="AL5" s="566"/>
      <c r="AM5" s="566"/>
      <c r="AN5" s="566"/>
      <c r="AO5" s="566"/>
      <c r="AP5" s="566"/>
      <c r="AQ5" s="566"/>
      <c r="AR5" s="566"/>
      <c r="AS5" s="566"/>
      <c r="AT5" s="566"/>
      <c r="AU5" s="566"/>
      <c r="AV5" s="566"/>
      <c r="AW5" s="566"/>
      <c r="AX5" s="566"/>
      <c r="AY5" s="566"/>
      <c r="AZ5" s="566"/>
      <c r="BA5" s="566"/>
      <c r="BB5" s="566"/>
      <c r="BC5" s="566"/>
      <c r="BD5" s="566"/>
      <c r="BE5" s="566"/>
      <c r="BF5" s="566"/>
      <c r="BG5" s="566"/>
      <c r="BH5" s="566"/>
      <c r="BI5" s="566"/>
      <c r="BJ5" s="566"/>
      <c r="BK5" s="566"/>
      <c r="BL5" s="566"/>
      <c r="BM5" s="566"/>
      <c r="BN5" s="566"/>
      <c r="BO5" s="566"/>
      <c r="BP5" s="566"/>
      <c r="BQ5" s="566"/>
      <c r="BR5" s="566"/>
      <c r="BS5" s="566"/>
      <c r="BT5" s="566"/>
      <c r="BU5" s="566"/>
      <c r="BV5" s="566"/>
      <c r="BW5" s="566"/>
      <c r="BX5" s="566"/>
      <c r="BY5" s="566"/>
      <c r="BZ5" s="566"/>
    </row>
    <row r="6" spans="1:78" s="59" customFormat="1" ht="14.4">
      <c r="A6" s="599"/>
      <c r="B6" s="586"/>
      <c r="C6" s="586"/>
      <c r="D6" s="599"/>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588"/>
      <c r="BO6" s="588"/>
      <c r="BP6" s="588"/>
      <c r="BQ6" s="588"/>
      <c r="BR6" s="588"/>
      <c r="BS6" s="588"/>
      <c r="BT6" s="588"/>
      <c r="BU6" s="588"/>
      <c r="BV6" s="588"/>
      <c r="BW6" s="588"/>
      <c r="BX6" s="588"/>
      <c r="BY6" s="588"/>
      <c r="BZ6" s="588"/>
    </row>
    <row r="7" spans="1:78" s="58" customFormat="1" ht="89.25" customHeight="1">
      <c r="A7" s="600"/>
      <c r="B7" s="382" t="s">
        <v>223</v>
      </c>
      <c r="C7" s="363" t="s">
        <v>396</v>
      </c>
      <c r="D7" s="363" t="s">
        <v>395</v>
      </c>
      <c r="E7" s="555"/>
      <c r="F7" s="555"/>
      <c r="G7" s="555"/>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555"/>
      <c r="AJ7" s="555"/>
      <c r="AK7" s="555"/>
      <c r="AL7" s="555"/>
      <c r="AM7" s="555"/>
      <c r="AN7" s="555"/>
      <c r="AO7" s="555"/>
      <c r="AP7" s="555"/>
      <c r="AQ7" s="555"/>
      <c r="AR7" s="555"/>
      <c r="AS7" s="555"/>
      <c r="AT7" s="555"/>
      <c r="AU7" s="555"/>
      <c r="AV7" s="555"/>
      <c r="AW7" s="555"/>
      <c r="AX7" s="555"/>
      <c r="AY7" s="555"/>
      <c r="AZ7" s="555"/>
      <c r="BA7" s="555"/>
      <c r="BB7" s="555"/>
      <c r="BC7" s="555"/>
      <c r="BD7" s="555"/>
      <c r="BE7" s="555"/>
      <c r="BF7" s="555"/>
      <c r="BG7" s="555"/>
      <c r="BH7" s="555"/>
      <c r="BI7" s="555"/>
      <c r="BJ7" s="555"/>
      <c r="BK7" s="555"/>
      <c r="BL7" s="555"/>
      <c r="BM7" s="555"/>
      <c r="BN7" s="555"/>
      <c r="BO7" s="555"/>
      <c r="BP7" s="555"/>
      <c r="BQ7" s="555"/>
      <c r="BR7" s="555"/>
      <c r="BS7" s="555"/>
      <c r="BT7" s="555"/>
      <c r="BU7" s="555"/>
      <c r="BV7" s="555"/>
      <c r="BW7" s="555"/>
      <c r="BX7" s="555"/>
      <c r="BY7" s="555"/>
      <c r="BZ7" s="555"/>
    </row>
    <row r="8" spans="1:78">
      <c r="A8" s="359">
        <v>1</v>
      </c>
      <c r="B8" s="388" t="s">
        <v>387</v>
      </c>
      <c r="C8" s="120"/>
      <c r="D8" s="116"/>
    </row>
    <row r="9" spans="1:78">
      <c r="A9" s="357">
        <v>2</v>
      </c>
      <c r="B9" s="384" t="s">
        <v>144</v>
      </c>
      <c r="C9" s="120"/>
      <c r="D9" s="116"/>
    </row>
    <row r="10" spans="1:78" ht="48.75" customHeight="1">
      <c r="A10" s="357">
        <v>3</v>
      </c>
      <c r="B10" s="384" t="s">
        <v>145</v>
      </c>
      <c r="C10" s="120"/>
      <c r="D10" s="116"/>
    </row>
    <row r="11" spans="1:78">
      <c r="A11" s="357">
        <v>4</v>
      </c>
      <c r="B11" s="384" t="s">
        <v>146</v>
      </c>
      <c r="C11" s="120"/>
      <c r="D11" s="116"/>
    </row>
    <row r="12" spans="1:78">
      <c r="A12" s="357">
        <v>5</v>
      </c>
      <c r="B12" s="384" t="s">
        <v>147</v>
      </c>
      <c r="C12" s="120"/>
      <c r="D12" s="116"/>
    </row>
    <row r="13" spans="1:78">
      <c r="A13" s="357">
        <v>6</v>
      </c>
      <c r="B13" s="384" t="s">
        <v>148</v>
      </c>
      <c r="C13" s="120"/>
      <c r="D13" s="116"/>
    </row>
    <row r="14" spans="1:78">
      <c r="A14" s="357">
        <v>7</v>
      </c>
      <c r="B14" s="384" t="s">
        <v>149</v>
      </c>
      <c r="C14" s="120"/>
      <c r="D14" s="116"/>
    </row>
    <row r="15" spans="1:78">
      <c r="A15" s="357">
        <v>8</v>
      </c>
      <c r="B15" s="385" t="s">
        <v>150</v>
      </c>
      <c r="C15" s="120"/>
      <c r="D15" s="116"/>
    </row>
    <row r="16" spans="1:78">
      <c r="A16" s="357">
        <v>9</v>
      </c>
      <c r="B16" s="384" t="s">
        <v>151</v>
      </c>
      <c r="C16" s="120"/>
      <c r="D16" s="116"/>
    </row>
    <row r="17" spans="1:78">
      <c r="A17" s="357">
        <v>10</v>
      </c>
      <c r="B17" s="360" t="s">
        <v>725</v>
      </c>
      <c r="C17" s="120"/>
      <c r="D17" s="116"/>
    </row>
    <row r="18" spans="1:78">
      <c r="A18" s="357">
        <v>11</v>
      </c>
      <c r="B18" s="384" t="s">
        <v>386</v>
      </c>
      <c r="C18" s="120"/>
      <c r="D18" s="116"/>
    </row>
    <row r="19" spans="1:78">
      <c r="A19" s="357">
        <v>12</v>
      </c>
      <c r="B19" s="384" t="s">
        <v>983</v>
      </c>
      <c r="C19" s="120"/>
      <c r="D19" s="116"/>
    </row>
    <row r="20" spans="1:78">
      <c r="A20" s="357">
        <v>13</v>
      </c>
      <c r="B20" s="384" t="s">
        <v>385</v>
      </c>
      <c r="C20" s="120"/>
      <c r="D20" s="116"/>
    </row>
    <row r="21" spans="1:78">
      <c r="A21" s="357">
        <v>14</v>
      </c>
      <c r="B21" s="384" t="s">
        <v>152</v>
      </c>
      <c r="C21" s="120"/>
      <c r="D21" s="116"/>
    </row>
    <row r="22" spans="1:78">
      <c r="A22" s="357">
        <v>15</v>
      </c>
      <c r="B22" s="384" t="s">
        <v>384</v>
      </c>
      <c r="C22" s="120"/>
      <c r="D22" s="116"/>
    </row>
    <row r="23" spans="1:78">
      <c r="A23" s="357">
        <v>16</v>
      </c>
      <c r="B23" s="384" t="s">
        <v>383</v>
      </c>
      <c r="C23" s="120"/>
      <c r="D23" s="116"/>
    </row>
    <row r="24" spans="1:78">
      <c r="A24" s="357">
        <v>17</v>
      </c>
      <c r="B24" s="384" t="s">
        <v>153</v>
      </c>
      <c r="C24" s="120"/>
      <c r="D24" s="116"/>
    </row>
    <row r="25" spans="1:78">
      <c r="A25" s="357">
        <v>18</v>
      </c>
      <c r="B25" s="384" t="s">
        <v>382</v>
      </c>
      <c r="C25" s="120"/>
      <c r="D25" s="116"/>
    </row>
    <row r="26" spans="1:78">
      <c r="A26" s="357">
        <v>19</v>
      </c>
      <c r="B26" s="384" t="s">
        <v>154</v>
      </c>
      <c r="C26" s="120"/>
      <c r="D26" s="116"/>
    </row>
    <row r="27" spans="1:78">
      <c r="A27" s="361">
        <v>20</v>
      </c>
      <c r="B27" s="386" t="s">
        <v>388</v>
      </c>
      <c r="C27" s="119"/>
      <c r="D27" s="118"/>
    </row>
    <row r="28" spans="1:78" ht="15.75" customHeight="1">
      <c r="B28" s="1339" t="s">
        <v>389</v>
      </c>
      <c r="C28" s="1339"/>
      <c r="D28" s="1339"/>
      <c r="E28" s="940"/>
      <c r="F28" s="940"/>
      <c r="G28" s="940"/>
      <c r="H28" s="940"/>
      <c r="I28" s="940"/>
      <c r="J28" s="940"/>
      <c r="K28" s="940"/>
      <c r="L28" s="940"/>
      <c r="M28" s="940"/>
      <c r="N28" s="583"/>
      <c r="O28" s="583"/>
      <c r="P28" s="583"/>
      <c r="Q28" s="583"/>
      <c r="R28" s="583"/>
      <c r="S28" s="583"/>
      <c r="T28" s="583"/>
      <c r="U28" s="583"/>
      <c r="V28" s="583"/>
      <c r="W28" s="583"/>
      <c r="X28" s="583"/>
    </row>
    <row r="29" spans="1:78" ht="15.75" customHeight="1">
      <c r="B29" s="601"/>
      <c r="C29" s="601"/>
    </row>
    <row r="30" spans="1:78" s="7" customFormat="1" ht="15.75" customHeight="1">
      <c r="A30" s="602"/>
      <c r="B30" s="583"/>
      <c r="C30" s="583"/>
      <c r="D30" s="602"/>
      <c r="E30" s="602"/>
      <c r="F30" s="602"/>
      <c r="G30" s="602"/>
      <c r="H30" s="602"/>
      <c r="I30" s="602"/>
      <c r="J30" s="602"/>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2"/>
      <c r="AH30" s="602"/>
      <c r="AI30" s="602"/>
      <c r="AJ30" s="602"/>
      <c r="AK30" s="602"/>
      <c r="AL30" s="602"/>
      <c r="AM30" s="602"/>
      <c r="AN30" s="602"/>
      <c r="AO30" s="602"/>
      <c r="AP30" s="602"/>
      <c r="AQ30" s="602"/>
      <c r="AR30" s="602"/>
      <c r="AS30" s="602"/>
      <c r="AT30" s="602"/>
      <c r="AU30" s="602"/>
      <c r="AV30" s="602"/>
      <c r="AW30" s="602"/>
      <c r="AX30" s="602"/>
      <c r="AY30" s="602"/>
      <c r="AZ30" s="602"/>
      <c r="BA30" s="602"/>
      <c r="BB30" s="602"/>
      <c r="BC30" s="602"/>
      <c r="BD30" s="602"/>
      <c r="BE30" s="602"/>
      <c r="BF30" s="602"/>
      <c r="BG30" s="602"/>
      <c r="BH30" s="602"/>
      <c r="BI30" s="602"/>
      <c r="BJ30" s="602"/>
      <c r="BK30" s="602"/>
      <c r="BL30" s="602"/>
      <c r="BM30" s="602"/>
      <c r="BN30" s="602"/>
      <c r="BO30" s="602"/>
      <c r="BP30" s="602"/>
      <c r="BQ30" s="602"/>
      <c r="BR30" s="602"/>
      <c r="BS30" s="602"/>
      <c r="BT30" s="602"/>
      <c r="BU30" s="602"/>
      <c r="BV30" s="602"/>
      <c r="BW30" s="602"/>
      <c r="BX30" s="602"/>
      <c r="BY30" s="602"/>
      <c r="BZ30" s="602"/>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headerFoot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Z185"/>
  <sheetViews>
    <sheetView showGridLines="0" zoomScaleNormal="100" workbookViewId="0">
      <selection activeCell="G4" sqref="G4:G5"/>
    </sheetView>
  </sheetViews>
  <sheetFormatPr defaultColWidth="9.109375" defaultRowHeight="15" customHeight="1"/>
  <cols>
    <col min="1" max="1" width="3.5546875" style="404" customWidth="1"/>
    <col min="2" max="2" width="22.44140625" style="404" customWidth="1"/>
    <col min="3" max="3" width="12.33203125" style="404" customWidth="1"/>
    <col min="4" max="4" width="3.109375" style="404" customWidth="1"/>
    <col min="5" max="5" width="15.88671875" style="404" customWidth="1"/>
    <col min="6" max="6" width="11.6640625" style="404" customWidth="1"/>
    <col min="7" max="7" width="17.44140625" style="404" customWidth="1"/>
    <col min="8" max="9" width="9.109375" style="404"/>
    <col min="10" max="10" width="7.5546875" style="404" customWidth="1"/>
    <col min="11" max="78" width="9.109375" style="404"/>
    <col min="79" max="16384" width="9.109375" style="79"/>
  </cols>
  <sheetData>
    <row r="1" spans="1:78" ht="15.75" customHeight="1">
      <c r="A1" s="1308" t="str">
        <f>'Summary Submission Cover Sheet'!D15&amp;" Trading Worksheet: "&amp;'Summary Submission Cover Sheet'!D12&amp;" in "&amp;'Summary Submission Cover Sheet'!B23</f>
        <v xml:space="preserve"> Trading Worksheet: XYZ in Baseline</v>
      </c>
      <c r="B1" s="1308"/>
      <c r="C1" s="1308"/>
      <c r="D1" s="1308"/>
      <c r="E1" s="1308"/>
      <c r="F1" s="1308"/>
      <c r="G1" s="1308"/>
      <c r="H1" s="1308"/>
      <c r="I1" s="1308"/>
      <c r="J1" s="1308"/>
      <c r="K1" s="558"/>
      <c r="L1" s="558"/>
      <c r="M1" s="558"/>
      <c r="N1" s="558"/>
      <c r="O1" s="558"/>
      <c r="P1" s="558"/>
      <c r="Q1" s="558"/>
      <c r="R1" s="558"/>
      <c r="S1" s="558"/>
      <c r="T1" s="558"/>
      <c r="U1" s="558"/>
      <c r="V1" s="558"/>
      <c r="W1" s="558"/>
      <c r="X1" s="558"/>
      <c r="Y1" s="558"/>
      <c r="Z1" s="558"/>
      <c r="AA1" s="558"/>
      <c r="AB1" s="558"/>
      <c r="AC1" s="558"/>
      <c r="AD1" s="558"/>
      <c r="AE1" s="558"/>
      <c r="AF1" s="558"/>
      <c r="AG1" s="558"/>
    </row>
    <row r="2" spans="1:78" s="149" customFormat="1" ht="15.75" customHeight="1">
      <c r="A2" s="241"/>
      <c r="B2" s="394" t="s">
        <v>1029</v>
      </c>
      <c r="C2" s="241"/>
      <c r="D2" s="241"/>
      <c r="E2" s="241"/>
      <c r="F2" s="241"/>
      <c r="G2" s="404"/>
      <c r="H2" s="404"/>
      <c r="I2" s="404"/>
      <c r="J2" s="404"/>
      <c r="K2" s="404"/>
      <c r="L2" s="404"/>
      <c r="M2" s="404"/>
      <c r="N2" s="404"/>
      <c r="O2" s="241"/>
      <c r="P2" s="241"/>
      <c r="Q2" s="241"/>
      <c r="R2" s="241"/>
      <c r="S2" s="241"/>
      <c r="T2" s="241"/>
      <c r="U2" s="241"/>
      <c r="V2" s="241"/>
      <c r="W2" s="241"/>
      <c r="X2" s="241"/>
      <c r="Y2" s="241"/>
      <c r="Z2" s="241"/>
      <c r="AA2" s="241"/>
      <c r="AB2" s="241"/>
      <c r="AC2" s="241"/>
      <c r="AD2" s="241"/>
      <c r="AE2" s="241"/>
      <c r="AF2" s="241"/>
      <c r="AG2" s="241"/>
      <c r="AH2" s="241"/>
      <c r="AI2" s="241"/>
      <c r="AJ2" s="241"/>
      <c r="AK2" s="241"/>
      <c r="AL2" s="241"/>
      <c r="AM2" s="241"/>
      <c r="AN2" s="241"/>
      <c r="AO2" s="241"/>
      <c r="AP2" s="241"/>
      <c r="AQ2" s="241"/>
      <c r="AR2" s="241"/>
      <c r="AS2" s="241"/>
      <c r="AT2" s="241"/>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row>
    <row r="3" spans="1:78" ht="15" customHeight="1">
      <c r="C3" s="71" t="s">
        <v>290</v>
      </c>
      <c r="D3" s="241"/>
      <c r="E3" s="71" t="s">
        <v>288</v>
      </c>
      <c r="G3" s="389" t="s">
        <v>289</v>
      </c>
    </row>
    <row r="4" spans="1:78" ht="14.4">
      <c r="B4" s="390" t="s">
        <v>224</v>
      </c>
      <c r="C4" s="1340" t="s">
        <v>1000</v>
      </c>
      <c r="D4" s="241"/>
      <c r="E4" s="1340" t="s">
        <v>1001</v>
      </c>
      <c r="G4" s="1340" t="s">
        <v>1002</v>
      </c>
      <c r="H4" s="488"/>
      <c r="I4" s="488"/>
      <c r="J4" s="488"/>
      <c r="K4" s="488"/>
      <c r="L4" s="488"/>
      <c r="M4" s="488"/>
      <c r="N4" s="488"/>
    </row>
    <row r="5" spans="1:78" s="333" customFormat="1" ht="30" customHeight="1">
      <c r="A5" s="488"/>
      <c r="B5" s="488"/>
      <c r="C5" s="1341"/>
      <c r="D5" s="241"/>
      <c r="E5" s="1345"/>
      <c r="G5" s="1346"/>
      <c r="H5" s="404"/>
      <c r="I5" s="404"/>
      <c r="J5" s="404"/>
      <c r="K5" s="404"/>
      <c r="L5" s="404"/>
      <c r="M5" s="404"/>
      <c r="N5" s="404"/>
      <c r="O5" s="488"/>
      <c r="P5" s="488"/>
      <c r="Q5" s="488"/>
      <c r="R5" s="488"/>
      <c r="S5" s="488"/>
      <c r="T5" s="488"/>
      <c r="U5" s="488"/>
      <c r="V5" s="488"/>
      <c r="W5" s="488"/>
      <c r="X5" s="488"/>
      <c r="Y5" s="488"/>
      <c r="Z5" s="488"/>
      <c r="AA5" s="488"/>
      <c r="AB5" s="488"/>
      <c r="AC5" s="488"/>
      <c r="AD5" s="488"/>
      <c r="AE5" s="488"/>
      <c r="AF5" s="488"/>
      <c r="AG5" s="488"/>
      <c r="AH5" s="488"/>
      <c r="AI5" s="488"/>
      <c r="AJ5" s="488"/>
      <c r="AK5" s="488"/>
      <c r="AL5" s="488"/>
      <c r="AM5" s="488"/>
      <c r="AN5" s="488"/>
      <c r="AO5" s="488"/>
      <c r="AP5" s="488"/>
      <c r="AQ5" s="488"/>
      <c r="AR5" s="488"/>
      <c r="AS5" s="488"/>
      <c r="AT5" s="488"/>
      <c r="AU5" s="488"/>
      <c r="AV5" s="488"/>
      <c r="AW5" s="488"/>
      <c r="AX5" s="488"/>
      <c r="AY5" s="488"/>
      <c r="AZ5" s="488"/>
      <c r="BA5" s="488"/>
      <c r="BB5" s="488"/>
      <c r="BC5" s="488"/>
      <c r="BD5" s="488"/>
      <c r="BE5" s="488"/>
      <c r="BF5" s="488"/>
      <c r="BG5" s="488"/>
      <c r="BH5" s="488"/>
      <c r="BI5" s="488"/>
      <c r="BJ5" s="488"/>
      <c r="BK5" s="488"/>
      <c r="BL5" s="488"/>
      <c r="BM5" s="488"/>
      <c r="BN5" s="488"/>
      <c r="BO5" s="488"/>
      <c r="BP5" s="488"/>
      <c r="BQ5" s="488"/>
      <c r="BR5" s="488"/>
      <c r="BS5" s="488"/>
      <c r="BT5" s="488"/>
      <c r="BU5" s="488"/>
      <c r="BV5" s="488"/>
      <c r="BW5" s="488"/>
      <c r="BX5" s="488"/>
      <c r="BY5" s="488"/>
      <c r="BZ5" s="488"/>
    </row>
    <row r="6" spans="1:78" ht="15" customHeight="1">
      <c r="A6" s="71">
        <v>1</v>
      </c>
      <c r="B6" s="21" t="s">
        <v>222</v>
      </c>
      <c r="C6" s="226"/>
      <c r="D6" s="241"/>
      <c r="E6" s="334"/>
      <c r="G6" s="334"/>
    </row>
    <row r="7" spans="1:78" ht="15" customHeight="1">
      <c r="A7" s="71">
        <f t="shared" ref="A7:A14" si="0">A6+1</f>
        <v>2</v>
      </c>
      <c r="B7" s="21" t="s">
        <v>221</v>
      </c>
      <c r="C7" s="226"/>
      <c r="D7" s="241"/>
      <c r="E7" s="226"/>
      <c r="G7" s="226"/>
    </row>
    <row r="8" spans="1:78" ht="15" customHeight="1">
      <c r="A8" s="71">
        <f t="shared" si="0"/>
        <v>3</v>
      </c>
      <c r="B8" s="21" t="s">
        <v>220</v>
      </c>
      <c r="C8" s="226"/>
      <c r="D8" s="241"/>
      <c r="E8" s="226"/>
      <c r="G8" s="226"/>
    </row>
    <row r="9" spans="1:78" ht="15" customHeight="1">
      <c r="A9" s="71">
        <f t="shared" si="0"/>
        <v>4</v>
      </c>
      <c r="B9" s="21" t="s">
        <v>171</v>
      </c>
      <c r="C9" s="226"/>
      <c r="D9" s="241"/>
      <c r="E9" s="226"/>
      <c r="G9" s="226"/>
    </row>
    <row r="10" spans="1:78" ht="14.4">
      <c r="A10" s="71">
        <f t="shared" si="0"/>
        <v>5</v>
      </c>
      <c r="B10" s="21" t="s">
        <v>219</v>
      </c>
      <c r="C10" s="226"/>
      <c r="D10" s="241"/>
      <c r="E10" s="226"/>
      <c r="G10" s="226"/>
    </row>
    <row r="11" spans="1:78" ht="15" customHeight="1">
      <c r="A11" s="71">
        <f t="shared" si="0"/>
        <v>6</v>
      </c>
      <c r="B11" s="21" t="s">
        <v>218</v>
      </c>
      <c r="C11" s="226"/>
      <c r="D11" s="241"/>
      <c r="E11" s="226"/>
      <c r="G11" s="226"/>
    </row>
    <row r="12" spans="1:78" ht="15" customHeight="1">
      <c r="A12" s="71">
        <f t="shared" si="0"/>
        <v>7</v>
      </c>
      <c r="B12" s="21" t="s">
        <v>73</v>
      </c>
      <c r="C12" s="226"/>
      <c r="D12" s="241"/>
      <c r="E12" s="226"/>
      <c r="G12" s="226"/>
    </row>
    <row r="13" spans="1:78" ht="15" customHeight="1">
      <c r="A13" s="71">
        <f t="shared" si="0"/>
        <v>8</v>
      </c>
      <c r="B13" s="21" t="s">
        <v>217</v>
      </c>
      <c r="C13" s="226"/>
      <c r="D13" s="241"/>
      <c r="E13" s="226"/>
      <c r="G13" s="907"/>
    </row>
    <row r="14" spans="1:78" ht="15" customHeight="1">
      <c r="A14" s="71">
        <f t="shared" si="0"/>
        <v>9</v>
      </c>
      <c r="B14" s="21" t="s">
        <v>291</v>
      </c>
      <c r="C14" s="226"/>
      <c r="D14" s="241"/>
      <c r="G14" s="226"/>
    </row>
    <row r="15" spans="1:78" ht="15" customHeight="1">
      <c r="A15" s="21">
        <v>10</v>
      </c>
      <c r="B15" s="395" t="s">
        <v>202</v>
      </c>
      <c r="C15" s="125"/>
      <c r="D15" s="241"/>
      <c r="G15" s="908"/>
      <c r="H15" s="603"/>
      <c r="I15" s="603"/>
      <c r="J15" s="603"/>
      <c r="K15" s="603"/>
      <c r="L15" s="603"/>
      <c r="M15" s="603"/>
      <c r="N15" s="603"/>
    </row>
    <row r="16" spans="1:78" ht="15" customHeight="1">
      <c r="D16" s="241"/>
    </row>
    <row r="17" spans="1:10" ht="14.4">
      <c r="A17" s="417"/>
      <c r="B17" s="488"/>
      <c r="C17" s="228"/>
      <c r="D17" s="228"/>
    </row>
    <row r="19" spans="1:10" ht="15" customHeight="1">
      <c r="B19" s="391" t="s">
        <v>292</v>
      </c>
      <c r="C19" s="604"/>
      <c r="D19" s="604"/>
      <c r="E19" s="604"/>
      <c r="F19" s="604"/>
      <c r="G19" s="604"/>
      <c r="H19" s="604"/>
      <c r="I19" s="604"/>
      <c r="J19" s="605"/>
    </row>
    <row r="20" spans="1:10" ht="15" customHeight="1">
      <c r="B20" s="392" t="s">
        <v>216</v>
      </c>
      <c r="C20" s="406"/>
      <c r="D20" s="406"/>
      <c r="E20" s="406"/>
      <c r="F20" s="406"/>
      <c r="G20" s="406"/>
      <c r="H20" s="406"/>
      <c r="I20" s="406"/>
      <c r="J20" s="606"/>
    </row>
    <row r="21" spans="1:10" ht="15" customHeight="1">
      <c r="B21" s="607"/>
      <c r="C21" s="406"/>
      <c r="D21" s="406"/>
      <c r="E21" s="406"/>
      <c r="F21" s="406"/>
      <c r="G21" s="406"/>
      <c r="H21" s="406"/>
      <c r="I21" s="406"/>
      <c r="J21" s="606"/>
    </row>
    <row r="22" spans="1:10" ht="15" customHeight="1">
      <c r="B22" s="393" t="s">
        <v>293</v>
      </c>
      <c r="C22" s="406"/>
      <c r="D22" s="406"/>
      <c r="E22" s="406"/>
      <c r="F22" s="406"/>
      <c r="G22" s="406"/>
      <c r="H22" s="406"/>
      <c r="I22" s="406"/>
      <c r="J22" s="606"/>
    </row>
    <row r="23" spans="1:10" ht="15" customHeight="1">
      <c r="B23" s="393" t="s">
        <v>294</v>
      </c>
      <c r="C23" s="406"/>
      <c r="D23" s="406"/>
      <c r="E23" s="406"/>
      <c r="F23" s="406"/>
      <c r="G23" s="406"/>
      <c r="H23" s="406"/>
      <c r="I23" s="406"/>
      <c r="J23" s="606"/>
    </row>
    <row r="24" spans="1:10" ht="15" customHeight="1">
      <c r="B24" s="607"/>
      <c r="C24" s="406"/>
      <c r="D24" s="406"/>
      <c r="E24" s="406"/>
      <c r="F24" s="406"/>
      <c r="G24" s="406"/>
      <c r="H24" s="406"/>
      <c r="I24" s="406"/>
      <c r="J24" s="606"/>
    </row>
    <row r="25" spans="1:10" ht="15" customHeight="1">
      <c r="B25" s="393" t="s">
        <v>295</v>
      </c>
      <c r="C25" s="406"/>
      <c r="D25" s="406"/>
      <c r="E25" s="406"/>
      <c r="F25" s="406"/>
      <c r="G25" s="406"/>
      <c r="H25" s="406"/>
      <c r="I25" s="406"/>
      <c r="J25" s="606"/>
    </row>
    <row r="26" spans="1:10" ht="15" customHeight="1">
      <c r="B26" s="393" t="s">
        <v>296</v>
      </c>
      <c r="C26" s="406"/>
      <c r="D26" s="406"/>
      <c r="E26" s="406"/>
      <c r="F26" s="406"/>
      <c r="G26" s="406"/>
      <c r="H26" s="406"/>
      <c r="I26" s="406"/>
      <c r="J26" s="606"/>
    </row>
    <row r="27" spans="1:10" ht="15" customHeight="1">
      <c r="B27" s="607"/>
      <c r="C27" s="406"/>
      <c r="D27" s="406"/>
      <c r="E27" s="406"/>
      <c r="F27" s="406"/>
      <c r="G27" s="406"/>
      <c r="H27" s="406"/>
      <c r="I27" s="406"/>
      <c r="J27" s="606"/>
    </row>
    <row r="28" spans="1:10" ht="15" customHeight="1">
      <c r="B28" s="393" t="s">
        <v>297</v>
      </c>
      <c r="C28" s="406"/>
      <c r="D28" s="406"/>
      <c r="E28" s="406"/>
      <c r="F28" s="406"/>
      <c r="G28" s="406"/>
      <c r="H28" s="406"/>
      <c r="I28" s="406"/>
      <c r="J28" s="606"/>
    </row>
    <row r="29" spans="1:10" ht="15" customHeight="1">
      <c r="B29" s="393" t="s">
        <v>298</v>
      </c>
      <c r="C29" s="406"/>
      <c r="D29" s="406"/>
      <c r="E29" s="406"/>
      <c r="F29" s="406"/>
      <c r="G29" s="406"/>
      <c r="H29" s="406"/>
      <c r="I29" s="406"/>
      <c r="J29" s="606"/>
    </row>
    <row r="30" spans="1:10" ht="15" customHeight="1">
      <c r="B30" s="393" t="s">
        <v>299</v>
      </c>
      <c r="C30" s="406"/>
      <c r="D30" s="406"/>
      <c r="E30" s="406"/>
      <c r="F30" s="406"/>
      <c r="G30" s="406"/>
      <c r="H30" s="406"/>
      <c r="I30" s="406"/>
      <c r="J30" s="606"/>
    </row>
    <row r="31" spans="1:10" ht="15" customHeight="1">
      <c r="B31" s="607"/>
      <c r="C31" s="406"/>
      <c r="D31" s="406"/>
      <c r="E31" s="406"/>
      <c r="F31" s="406"/>
      <c r="G31" s="406"/>
      <c r="H31" s="406"/>
      <c r="I31" s="406"/>
      <c r="J31" s="606"/>
    </row>
    <row r="32" spans="1:10" ht="15" customHeight="1">
      <c r="B32" s="393" t="s">
        <v>300</v>
      </c>
      <c r="C32" s="406"/>
      <c r="D32" s="406"/>
      <c r="E32" s="406"/>
      <c r="F32" s="406"/>
      <c r="G32" s="406"/>
      <c r="H32" s="406"/>
      <c r="I32" s="406"/>
      <c r="J32" s="606"/>
    </row>
    <row r="33" spans="2:10" ht="15" customHeight="1">
      <c r="B33" s="393" t="s">
        <v>301</v>
      </c>
      <c r="C33" s="406"/>
      <c r="D33" s="406"/>
      <c r="E33" s="406"/>
      <c r="F33" s="406"/>
      <c r="G33" s="406"/>
      <c r="H33" s="406"/>
      <c r="I33" s="406"/>
      <c r="J33" s="606"/>
    </row>
    <row r="34" spans="2:10" ht="15" customHeight="1">
      <c r="B34" s="393" t="s">
        <v>302</v>
      </c>
      <c r="C34" s="406"/>
      <c r="D34" s="406"/>
      <c r="E34" s="406"/>
      <c r="F34" s="406"/>
      <c r="G34" s="406"/>
      <c r="H34" s="406"/>
      <c r="I34" s="406"/>
      <c r="J34" s="606"/>
    </row>
    <row r="35" spans="2:10" ht="15" customHeight="1">
      <c r="B35" s="393" t="s">
        <v>303</v>
      </c>
      <c r="C35" s="406"/>
      <c r="D35" s="406"/>
      <c r="E35" s="406"/>
      <c r="F35" s="406"/>
      <c r="G35" s="406"/>
      <c r="H35" s="406"/>
      <c r="I35" s="406"/>
      <c r="J35" s="606"/>
    </row>
    <row r="36" spans="2:10" ht="15" customHeight="1">
      <c r="B36" s="607"/>
      <c r="C36" s="406"/>
      <c r="D36" s="406"/>
      <c r="E36" s="406"/>
      <c r="F36" s="406"/>
      <c r="G36" s="406"/>
      <c r="H36" s="406"/>
      <c r="I36" s="406"/>
      <c r="J36" s="606"/>
    </row>
    <row r="37" spans="2:10" ht="15" customHeight="1">
      <c r="B37" s="1342" t="s">
        <v>404</v>
      </c>
      <c r="C37" s="1343"/>
      <c r="D37" s="1343"/>
      <c r="E37" s="1343"/>
      <c r="F37" s="1343"/>
      <c r="G37" s="1343"/>
      <c r="H37" s="1343"/>
      <c r="I37" s="1343"/>
      <c r="J37" s="1344"/>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scale="80" fitToHeight="5" orientation="portrait" r:id="rId1"/>
  <headerFooter>
    <oddFooter>&amp;C&amp;A&amp;R&amp;P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BZ184"/>
  <sheetViews>
    <sheetView showGridLines="0" zoomScaleNormal="100" zoomScaleSheetLayoutView="115" workbookViewId="0">
      <selection activeCell="B34" sqref="B34"/>
    </sheetView>
  </sheetViews>
  <sheetFormatPr defaultColWidth="9.109375" defaultRowHeight="14.4"/>
  <cols>
    <col min="1" max="1" width="3.5546875" style="608" customWidth="1"/>
    <col min="2" max="2" width="72.33203125" style="403" customWidth="1"/>
    <col min="3" max="3" width="16.88671875" style="403" customWidth="1"/>
    <col min="4" max="4" width="46.109375" style="403" customWidth="1"/>
    <col min="5" max="78" width="9.109375" style="403"/>
    <col min="79" max="16384" width="9.109375" style="94"/>
  </cols>
  <sheetData>
    <row r="1" spans="1:78" ht="15.6">
      <c r="A1" s="1305" t="str">
        <f>'Summary Submission Cover Sheet'!D15&amp;" Counterparty Risk Worksheet: "&amp;'Summary Submission Cover Sheet'!D12&amp;" in "&amp;'Summary Submission Cover Sheet'!B23</f>
        <v xml:space="preserve"> Counterparty Risk Worksheet: XYZ in Baseline</v>
      </c>
      <c r="B1" s="1305"/>
      <c r="C1" s="1305"/>
      <c r="D1" s="543"/>
      <c r="E1" s="543"/>
      <c r="F1" s="543"/>
      <c r="G1" s="543"/>
      <c r="H1" s="543"/>
      <c r="I1" s="543"/>
      <c r="J1" s="543"/>
    </row>
    <row r="3" spans="1:78" ht="30" customHeight="1">
      <c r="B3" s="60" t="s">
        <v>225</v>
      </c>
      <c r="C3" s="609"/>
    </row>
    <row r="4" spans="1:78" s="873" customFormat="1">
      <c r="A4" s="870">
        <v>1</v>
      </c>
      <c r="B4" s="871" t="s">
        <v>1003</v>
      </c>
      <c r="C4" s="872"/>
      <c r="D4" s="483"/>
      <c r="E4" s="483"/>
      <c r="F4" s="483"/>
      <c r="G4" s="483"/>
      <c r="H4" s="483"/>
      <c r="I4" s="483"/>
      <c r="J4" s="483"/>
      <c r="K4" s="483"/>
      <c r="L4" s="483"/>
      <c r="M4" s="483"/>
      <c r="N4" s="483"/>
      <c r="O4" s="483"/>
      <c r="P4" s="483"/>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3"/>
      <c r="AR4" s="483"/>
      <c r="AS4" s="483"/>
      <c r="AT4" s="483"/>
      <c r="AU4" s="483"/>
      <c r="AV4" s="483"/>
      <c r="AW4" s="483"/>
      <c r="AX4" s="483"/>
      <c r="AY4" s="483"/>
      <c r="AZ4" s="483"/>
      <c r="BA4" s="483"/>
      <c r="BB4" s="483"/>
      <c r="BC4" s="483"/>
      <c r="BD4" s="483"/>
      <c r="BE4" s="483"/>
      <c r="BF4" s="483"/>
      <c r="BG4" s="483"/>
      <c r="BH4" s="483"/>
      <c r="BI4" s="483"/>
      <c r="BJ4" s="483"/>
      <c r="BK4" s="483"/>
      <c r="BL4" s="483"/>
      <c r="BM4" s="483"/>
      <c r="BN4" s="483"/>
      <c r="BO4" s="483"/>
      <c r="BP4" s="483"/>
      <c r="BQ4" s="483"/>
      <c r="BR4" s="483"/>
      <c r="BS4" s="483"/>
      <c r="BT4" s="483"/>
      <c r="BU4" s="483"/>
      <c r="BV4" s="483"/>
      <c r="BW4" s="483"/>
      <c r="BX4" s="483"/>
      <c r="BY4" s="483"/>
      <c r="BZ4" s="483"/>
    </row>
    <row r="5" spans="1:78" s="873" customFormat="1">
      <c r="A5" s="870" t="s">
        <v>306</v>
      </c>
      <c r="B5" s="874" t="s">
        <v>1004</v>
      </c>
      <c r="C5" s="316"/>
      <c r="D5" s="483"/>
      <c r="E5" s="483"/>
      <c r="F5" s="483"/>
      <c r="G5" s="483"/>
      <c r="H5" s="483"/>
      <c r="I5" s="483"/>
      <c r="J5" s="483"/>
      <c r="K5" s="483"/>
      <c r="L5" s="483"/>
      <c r="M5" s="483"/>
      <c r="N5" s="483"/>
      <c r="O5" s="483"/>
      <c r="P5" s="483"/>
      <c r="Q5" s="483"/>
      <c r="R5" s="483"/>
      <c r="S5" s="483"/>
      <c r="T5" s="483"/>
      <c r="U5" s="483"/>
      <c r="V5" s="483"/>
      <c r="W5" s="483"/>
      <c r="X5" s="483"/>
      <c r="Y5" s="483"/>
      <c r="Z5" s="483"/>
      <c r="AA5" s="483"/>
      <c r="AB5" s="483"/>
      <c r="AC5" s="483"/>
      <c r="AD5" s="483"/>
      <c r="AE5" s="483"/>
      <c r="AF5" s="483"/>
      <c r="AG5" s="483"/>
      <c r="AH5" s="483"/>
      <c r="AI5" s="483"/>
      <c r="AJ5" s="483"/>
      <c r="AK5" s="483"/>
      <c r="AL5" s="483"/>
      <c r="AM5" s="483"/>
      <c r="AN5" s="483"/>
      <c r="AO5" s="483"/>
      <c r="AP5" s="483"/>
      <c r="AQ5" s="483"/>
      <c r="AR5" s="483"/>
      <c r="AS5" s="483"/>
      <c r="AT5" s="483"/>
      <c r="AU5" s="483"/>
      <c r="AV5" s="483"/>
      <c r="AW5" s="483"/>
      <c r="AX5" s="483"/>
      <c r="AY5" s="483"/>
      <c r="AZ5" s="483"/>
      <c r="BA5" s="483"/>
      <c r="BB5" s="483"/>
      <c r="BC5" s="483"/>
      <c r="BD5" s="483"/>
      <c r="BE5" s="483"/>
      <c r="BF5" s="483"/>
      <c r="BG5" s="483"/>
      <c r="BH5" s="483"/>
      <c r="BI5" s="483"/>
      <c r="BJ5" s="483"/>
      <c r="BK5" s="483"/>
      <c r="BL5" s="483"/>
      <c r="BM5" s="483"/>
      <c r="BN5" s="483"/>
      <c r="BO5" s="483"/>
      <c r="BP5" s="483"/>
      <c r="BQ5" s="483"/>
      <c r="BR5" s="483"/>
      <c r="BS5" s="483"/>
      <c r="BT5" s="483"/>
      <c r="BU5" s="483"/>
      <c r="BV5" s="483"/>
      <c r="BW5" s="483"/>
      <c r="BX5" s="483"/>
      <c r="BY5" s="483"/>
      <c r="BZ5" s="483"/>
    </row>
    <row r="6" spans="1:78" s="873" customFormat="1">
      <c r="A6" s="870" t="s">
        <v>307</v>
      </c>
      <c r="B6" s="874" t="s">
        <v>1005</v>
      </c>
      <c r="C6" s="316"/>
      <c r="D6" s="483"/>
      <c r="E6" s="483"/>
      <c r="F6" s="483"/>
      <c r="G6" s="483"/>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3"/>
      <c r="AM6" s="483"/>
      <c r="AN6" s="483"/>
      <c r="AO6" s="483"/>
      <c r="AP6" s="483"/>
      <c r="AQ6" s="483"/>
      <c r="AR6" s="483"/>
      <c r="AS6" s="483"/>
      <c r="AT6" s="483"/>
      <c r="AU6" s="483"/>
      <c r="AV6" s="483"/>
      <c r="AW6" s="483"/>
      <c r="AX6" s="483"/>
      <c r="AY6" s="483"/>
      <c r="AZ6" s="483"/>
      <c r="BA6" s="483"/>
      <c r="BB6" s="483"/>
      <c r="BC6" s="483"/>
      <c r="BD6" s="483"/>
      <c r="BE6" s="483"/>
      <c r="BF6" s="483"/>
      <c r="BG6" s="483"/>
      <c r="BH6" s="483"/>
      <c r="BI6" s="483"/>
      <c r="BJ6" s="483"/>
      <c r="BK6" s="483"/>
      <c r="BL6" s="483"/>
      <c r="BM6" s="483"/>
      <c r="BN6" s="483"/>
      <c r="BO6" s="483"/>
      <c r="BP6" s="483"/>
      <c r="BQ6" s="483"/>
      <c r="BR6" s="483"/>
      <c r="BS6" s="483"/>
      <c r="BT6" s="483"/>
      <c r="BU6" s="483"/>
      <c r="BV6" s="483"/>
      <c r="BW6" s="483"/>
      <c r="BX6" s="483"/>
      <c r="BY6" s="483"/>
      <c r="BZ6" s="483"/>
    </row>
    <row r="7" spans="1:78" s="873" customFormat="1">
      <c r="A7" s="875"/>
      <c r="B7" s="876"/>
      <c r="C7" s="483"/>
      <c r="D7" s="483"/>
      <c r="E7" s="483"/>
      <c r="F7" s="483"/>
      <c r="G7" s="483"/>
      <c r="H7" s="483"/>
      <c r="I7" s="483"/>
      <c r="J7" s="483"/>
      <c r="K7" s="483"/>
      <c r="L7" s="483"/>
      <c r="M7" s="483"/>
      <c r="N7" s="483"/>
      <c r="O7" s="483"/>
      <c r="P7" s="483"/>
      <c r="Q7" s="483"/>
      <c r="R7" s="483"/>
      <c r="S7" s="483"/>
      <c r="T7" s="483"/>
      <c r="U7" s="483"/>
      <c r="V7" s="483"/>
      <c r="W7" s="483"/>
      <c r="X7" s="483"/>
      <c r="Y7" s="483"/>
      <c r="Z7" s="483"/>
      <c r="AA7" s="483"/>
      <c r="AB7" s="483"/>
      <c r="AC7" s="483"/>
      <c r="AD7" s="483"/>
      <c r="AE7" s="483"/>
      <c r="AF7" s="483"/>
      <c r="AG7" s="483"/>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3"/>
      <c r="BK7" s="483"/>
      <c r="BL7" s="483"/>
      <c r="BM7" s="483"/>
      <c r="BN7" s="483"/>
      <c r="BO7" s="483"/>
      <c r="BP7" s="483"/>
      <c r="BQ7" s="483"/>
      <c r="BR7" s="483"/>
      <c r="BS7" s="483"/>
      <c r="BT7" s="483"/>
      <c r="BU7" s="483"/>
      <c r="BV7" s="483"/>
      <c r="BW7" s="483"/>
      <c r="BX7" s="483"/>
      <c r="BY7" s="483"/>
      <c r="BZ7" s="483"/>
    </row>
    <row r="8" spans="1:78" s="873" customFormat="1">
      <c r="A8" s="870">
        <v>2</v>
      </c>
      <c r="B8" s="871" t="s">
        <v>257</v>
      </c>
      <c r="C8" s="872"/>
      <c r="D8" s="483"/>
      <c r="E8" s="483"/>
      <c r="F8" s="483"/>
      <c r="G8" s="483"/>
      <c r="H8" s="483"/>
      <c r="I8" s="483"/>
      <c r="J8" s="483"/>
      <c r="K8" s="483"/>
      <c r="L8" s="483"/>
      <c r="M8" s="483"/>
      <c r="N8" s="483"/>
      <c r="O8" s="483"/>
      <c r="P8" s="483"/>
      <c r="Q8" s="483"/>
      <c r="R8" s="483"/>
      <c r="S8" s="483"/>
      <c r="T8" s="483"/>
      <c r="U8" s="483"/>
      <c r="V8" s="483"/>
      <c r="W8" s="483"/>
      <c r="X8" s="483"/>
      <c r="Y8" s="483"/>
      <c r="Z8" s="483"/>
      <c r="AA8" s="483"/>
      <c r="AB8" s="483"/>
      <c r="AC8" s="483"/>
      <c r="AD8" s="483"/>
      <c r="AE8" s="483"/>
      <c r="AF8" s="483"/>
      <c r="AG8" s="483"/>
      <c r="AH8" s="483"/>
      <c r="AI8" s="483"/>
      <c r="AJ8" s="483"/>
      <c r="AK8" s="483"/>
      <c r="AL8" s="483"/>
      <c r="AM8" s="483"/>
      <c r="AN8" s="483"/>
      <c r="AO8" s="483"/>
      <c r="AP8" s="483"/>
      <c r="AQ8" s="483"/>
      <c r="AR8" s="483"/>
      <c r="AS8" s="483"/>
      <c r="AT8" s="483"/>
      <c r="AU8" s="483"/>
      <c r="AV8" s="483"/>
      <c r="AW8" s="483"/>
      <c r="AX8" s="483"/>
      <c r="AY8" s="483"/>
      <c r="AZ8" s="483"/>
      <c r="BA8" s="483"/>
      <c r="BB8" s="483"/>
      <c r="BC8" s="483"/>
      <c r="BD8" s="483"/>
      <c r="BE8" s="483"/>
      <c r="BF8" s="483"/>
      <c r="BG8" s="483"/>
      <c r="BH8" s="483"/>
      <c r="BI8" s="483"/>
      <c r="BJ8" s="483"/>
      <c r="BK8" s="483"/>
      <c r="BL8" s="483"/>
      <c r="BM8" s="483"/>
      <c r="BN8" s="483"/>
      <c r="BO8" s="483"/>
      <c r="BP8" s="483"/>
      <c r="BQ8" s="483"/>
      <c r="BR8" s="483"/>
      <c r="BS8" s="483"/>
      <c r="BT8" s="483"/>
      <c r="BU8" s="483"/>
      <c r="BV8" s="483"/>
      <c r="BW8" s="483"/>
      <c r="BX8" s="483"/>
      <c r="BY8" s="483"/>
      <c r="BZ8" s="483"/>
    </row>
    <row r="9" spans="1:78" s="873" customFormat="1">
      <c r="A9" s="870" t="s">
        <v>308</v>
      </c>
      <c r="B9" s="250" t="s">
        <v>309</v>
      </c>
      <c r="C9" s="316"/>
      <c r="D9" s="483"/>
      <c r="E9" s="483"/>
      <c r="F9" s="483"/>
      <c r="G9" s="483"/>
      <c r="H9" s="483"/>
      <c r="I9" s="483"/>
      <c r="J9" s="483"/>
      <c r="K9" s="483"/>
      <c r="L9" s="483"/>
      <c r="M9" s="483"/>
      <c r="N9" s="483"/>
      <c r="O9" s="483"/>
      <c r="P9" s="483"/>
      <c r="Q9" s="483"/>
      <c r="R9" s="483"/>
      <c r="S9" s="483"/>
      <c r="T9" s="483"/>
      <c r="U9" s="483"/>
      <c r="V9" s="483"/>
      <c r="W9" s="483"/>
      <c r="X9" s="483"/>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3"/>
      <c r="BU9" s="483"/>
      <c r="BV9" s="483"/>
      <c r="BW9" s="483"/>
      <c r="BX9" s="483"/>
      <c r="BY9" s="483"/>
      <c r="BZ9" s="483"/>
    </row>
    <row r="10" spans="1:78" s="873" customFormat="1">
      <c r="A10" s="870" t="s">
        <v>310</v>
      </c>
      <c r="B10" s="250" t="s">
        <v>311</v>
      </c>
      <c r="C10" s="316"/>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3"/>
      <c r="BW10" s="483"/>
      <c r="BX10" s="483"/>
      <c r="BY10" s="483"/>
      <c r="BZ10" s="483"/>
    </row>
    <row r="11" spans="1:78" s="873" customFormat="1">
      <c r="A11" s="875"/>
      <c r="B11" s="701"/>
      <c r="C11" s="448"/>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3"/>
      <c r="BW11" s="483"/>
      <c r="BX11" s="483"/>
      <c r="BY11" s="483"/>
      <c r="BZ11" s="483"/>
    </row>
    <row r="12" spans="1:78" s="873" customFormat="1">
      <c r="A12" s="870">
        <v>3</v>
      </c>
      <c r="B12" s="754" t="s">
        <v>985</v>
      </c>
      <c r="C12" s="316"/>
      <c r="D12" s="483"/>
      <c r="E12" s="483"/>
      <c r="F12" s="483"/>
      <c r="G12" s="483"/>
      <c r="H12" s="483"/>
      <c r="I12" s="483"/>
      <c r="J12" s="483"/>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3"/>
      <c r="AY12" s="483"/>
      <c r="AZ12" s="483"/>
      <c r="BA12" s="483"/>
      <c r="BB12" s="483"/>
      <c r="BC12" s="483"/>
      <c r="BD12" s="483"/>
      <c r="BE12" s="483"/>
      <c r="BF12" s="483"/>
      <c r="BG12" s="483"/>
      <c r="BH12" s="483"/>
      <c r="BI12" s="483"/>
      <c r="BJ12" s="483"/>
      <c r="BK12" s="483"/>
      <c r="BL12" s="483"/>
      <c r="BM12" s="483"/>
      <c r="BN12" s="483"/>
      <c r="BO12" s="483"/>
      <c r="BP12" s="483"/>
      <c r="BQ12" s="483"/>
      <c r="BR12" s="483"/>
      <c r="BS12" s="483"/>
      <c r="BT12" s="483"/>
      <c r="BU12" s="483"/>
      <c r="BV12" s="483"/>
      <c r="BW12" s="483"/>
      <c r="BX12" s="483"/>
      <c r="BY12" s="483"/>
      <c r="BZ12" s="483"/>
    </row>
    <row r="13" spans="1:78" s="873" customFormat="1">
      <c r="A13" s="870" t="s">
        <v>312</v>
      </c>
      <c r="B13" s="250" t="s">
        <v>991</v>
      </c>
      <c r="C13" s="316"/>
      <c r="D13" s="483"/>
      <c r="E13" s="483"/>
      <c r="F13" s="483"/>
      <c r="G13" s="483"/>
      <c r="H13" s="483"/>
      <c r="I13" s="483"/>
      <c r="J13" s="483"/>
      <c r="K13" s="483"/>
      <c r="L13" s="483"/>
      <c r="M13" s="483"/>
      <c r="N13" s="483"/>
      <c r="O13" s="483"/>
      <c r="P13" s="483"/>
      <c r="Q13" s="483"/>
      <c r="R13" s="483"/>
      <c r="S13" s="483"/>
      <c r="T13" s="483"/>
      <c r="U13" s="483"/>
      <c r="V13" s="483"/>
      <c r="W13" s="483"/>
      <c r="X13" s="483"/>
      <c r="Y13" s="483"/>
      <c r="Z13" s="483"/>
      <c r="AA13" s="483"/>
      <c r="AB13" s="483"/>
      <c r="AC13" s="483"/>
      <c r="AD13" s="483"/>
      <c r="AE13" s="483"/>
      <c r="AF13" s="483"/>
      <c r="AG13" s="483"/>
      <c r="AH13" s="483"/>
      <c r="AI13" s="483"/>
      <c r="AJ13" s="483"/>
      <c r="AK13" s="483"/>
      <c r="AL13" s="483"/>
      <c r="AM13" s="483"/>
      <c r="AN13" s="483"/>
      <c r="AO13" s="483"/>
      <c r="AP13" s="483"/>
      <c r="AQ13" s="483"/>
      <c r="AR13" s="483"/>
      <c r="AS13" s="483"/>
      <c r="AT13" s="483"/>
      <c r="AU13" s="483"/>
      <c r="AV13" s="483"/>
      <c r="AW13" s="483"/>
      <c r="AX13" s="483"/>
      <c r="AY13" s="483"/>
      <c r="AZ13" s="483"/>
      <c r="BA13" s="483"/>
      <c r="BB13" s="483"/>
      <c r="BC13" s="483"/>
      <c r="BD13" s="483"/>
      <c r="BE13" s="483"/>
      <c r="BF13" s="483"/>
      <c r="BG13" s="483"/>
      <c r="BH13" s="483"/>
      <c r="BI13" s="483"/>
      <c r="BJ13" s="483"/>
      <c r="BK13" s="483"/>
      <c r="BL13" s="483"/>
      <c r="BM13" s="483"/>
      <c r="BN13" s="483"/>
      <c r="BO13" s="483"/>
      <c r="BP13" s="483"/>
      <c r="BQ13" s="483"/>
      <c r="BR13" s="483"/>
      <c r="BS13" s="483"/>
      <c r="BT13" s="483"/>
      <c r="BU13" s="483"/>
      <c r="BV13" s="483"/>
      <c r="BW13" s="483"/>
      <c r="BX13" s="483"/>
      <c r="BY13" s="483"/>
      <c r="BZ13" s="483"/>
    </row>
    <row r="14" spans="1:78">
      <c r="A14" s="1228">
        <v>4</v>
      </c>
      <c r="B14" s="1176" t="s">
        <v>1067</v>
      </c>
      <c r="C14" s="316"/>
    </row>
    <row r="15" spans="1:78">
      <c r="A15" s="1248">
        <v>4</v>
      </c>
      <c r="B15" s="1249" t="s">
        <v>1226</v>
      </c>
      <c r="C15" s="1247"/>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headerFooter>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BZ185"/>
  <sheetViews>
    <sheetView showGridLines="0" zoomScaleNormal="100" workbookViewId="0">
      <selection sqref="A1:H1"/>
    </sheetView>
  </sheetViews>
  <sheetFormatPr defaultColWidth="9.109375" defaultRowHeight="15.6"/>
  <cols>
    <col min="1" max="1" width="4.109375" style="489" customWidth="1"/>
    <col min="2" max="2" width="22.6640625" style="489" customWidth="1"/>
    <col min="3" max="3" width="14.5546875" style="617" customWidth="1"/>
    <col min="4" max="4" width="16.5546875" style="489" customWidth="1"/>
    <col min="5" max="5" width="14.5546875" style="489" customWidth="1"/>
    <col min="6" max="6" width="24.6640625" style="489" customWidth="1"/>
    <col min="7" max="7" width="18.33203125" style="489" customWidth="1"/>
    <col min="8" max="27" width="14.6640625" style="489" customWidth="1"/>
    <col min="28" max="78" width="9.109375" style="489"/>
    <col min="79" max="16384" width="9.109375" style="8"/>
  </cols>
  <sheetData>
    <row r="1" spans="1:78" s="159" customFormat="1" ht="19.5" customHeight="1">
      <c r="A1" s="1347" t="str">
        <f>'Summary Submission Cover Sheet'!D15&amp;" Op Risk Scenario Input Worksheet: "&amp;'Summary Submission Cover Sheet'!D12&amp;" in "&amp;'Summary Submission Cover Sheet'!B23</f>
        <v xml:space="preserve"> Op Risk Scenario Input Worksheet: XYZ in Baseline</v>
      </c>
      <c r="B1" s="1347"/>
      <c r="C1" s="1347"/>
      <c r="D1" s="1347"/>
      <c r="E1" s="1347"/>
      <c r="F1" s="1347"/>
      <c r="G1" s="1347"/>
      <c r="H1" s="1347"/>
      <c r="I1" s="575"/>
      <c r="J1" s="575"/>
      <c r="K1" s="575"/>
      <c r="L1" s="575"/>
      <c r="M1" s="575"/>
      <c r="N1" s="575"/>
      <c r="O1" s="575"/>
      <c r="P1" s="575"/>
      <c r="Q1" s="543"/>
      <c r="R1" s="543"/>
      <c r="S1" s="543"/>
      <c r="T1" s="543"/>
      <c r="U1" s="543"/>
      <c r="V1" s="543"/>
      <c r="W1" s="543"/>
      <c r="X1" s="543"/>
      <c r="Y1" s="543"/>
      <c r="Z1" s="543"/>
      <c r="AA1" s="543"/>
      <c r="AB1" s="610"/>
      <c r="AC1" s="610"/>
      <c r="AD1" s="610"/>
      <c r="AE1" s="610"/>
      <c r="AF1" s="610"/>
      <c r="AG1" s="610"/>
      <c r="AH1" s="610"/>
      <c r="AI1" s="610"/>
      <c r="AJ1" s="610"/>
      <c r="AK1" s="610"/>
      <c r="AL1" s="610"/>
      <c r="AM1" s="610"/>
      <c r="AN1" s="610"/>
      <c r="AO1" s="610"/>
      <c r="AP1" s="610"/>
      <c r="AQ1" s="611"/>
      <c r="AR1" s="611"/>
      <c r="AS1" s="611"/>
      <c r="AT1" s="611"/>
      <c r="AU1" s="611"/>
      <c r="AV1" s="611"/>
      <c r="AW1" s="611"/>
      <c r="AX1" s="611"/>
      <c r="AY1" s="611"/>
      <c r="AZ1" s="611"/>
      <c r="BA1" s="611"/>
      <c r="BB1" s="611"/>
      <c r="BC1" s="611"/>
      <c r="BD1" s="611"/>
      <c r="BE1" s="611"/>
      <c r="BF1" s="611"/>
      <c r="BG1" s="611"/>
      <c r="BH1" s="611"/>
      <c r="BI1" s="611"/>
      <c r="BJ1" s="611"/>
      <c r="BK1" s="611"/>
      <c r="BL1" s="611"/>
      <c r="BM1" s="611"/>
      <c r="BN1" s="611"/>
      <c r="BO1" s="611"/>
      <c r="BP1" s="611"/>
      <c r="BQ1" s="611"/>
      <c r="BR1" s="611"/>
      <c r="BS1" s="611"/>
      <c r="BT1" s="611"/>
      <c r="BU1" s="611"/>
      <c r="BV1" s="611"/>
      <c r="BW1" s="611"/>
      <c r="BX1" s="611"/>
      <c r="BY1" s="611"/>
      <c r="BZ1" s="611"/>
    </row>
    <row r="2" spans="1:78" s="159" customFormat="1">
      <c r="A2" s="612"/>
      <c r="B2" s="612"/>
      <c r="C2" s="612"/>
      <c r="D2" s="612"/>
      <c r="E2" s="612"/>
      <c r="F2" s="612"/>
      <c r="G2" s="612"/>
      <c r="H2" s="612"/>
      <c r="I2" s="612"/>
      <c r="J2" s="612"/>
      <c r="K2" s="612"/>
      <c r="L2" s="612"/>
      <c r="M2" s="612"/>
      <c r="N2" s="612"/>
      <c r="O2" s="612"/>
      <c r="P2" s="612"/>
      <c r="Q2" s="612"/>
      <c r="R2" s="612"/>
      <c r="S2" s="612"/>
      <c r="T2" s="612"/>
      <c r="U2" s="612"/>
      <c r="V2" s="612"/>
      <c r="W2" s="612"/>
      <c r="X2" s="612"/>
      <c r="Y2" s="612"/>
      <c r="Z2" s="612"/>
      <c r="AA2" s="612"/>
      <c r="AB2" s="612"/>
      <c r="AC2" s="612"/>
      <c r="AD2" s="612"/>
      <c r="AE2" s="612"/>
      <c r="AF2" s="612"/>
      <c r="AG2" s="612"/>
      <c r="AH2" s="612"/>
      <c r="AI2" s="612"/>
      <c r="AJ2" s="612"/>
      <c r="AK2" s="612"/>
      <c r="AL2" s="612"/>
      <c r="AM2" s="612"/>
      <c r="AN2" s="612"/>
      <c r="AO2" s="612"/>
      <c r="AP2" s="612"/>
      <c r="AQ2" s="611"/>
      <c r="AR2" s="611"/>
      <c r="AS2" s="611"/>
      <c r="AT2" s="611"/>
      <c r="AU2" s="611"/>
      <c r="AV2" s="611"/>
      <c r="AW2" s="611"/>
      <c r="AX2" s="611"/>
      <c r="AY2" s="611"/>
      <c r="AZ2" s="611"/>
      <c r="BA2" s="611"/>
      <c r="BB2" s="611"/>
      <c r="BC2" s="611"/>
      <c r="BD2" s="611"/>
      <c r="BE2" s="611"/>
      <c r="BF2" s="611"/>
      <c r="BG2" s="611"/>
      <c r="BH2" s="611"/>
      <c r="BI2" s="611"/>
      <c r="BJ2" s="611"/>
      <c r="BK2" s="611"/>
      <c r="BL2" s="611"/>
      <c r="BM2" s="611"/>
      <c r="BN2" s="611"/>
      <c r="BO2" s="611"/>
      <c r="BP2" s="611"/>
      <c r="BQ2" s="611"/>
      <c r="BR2" s="611"/>
      <c r="BS2" s="611"/>
      <c r="BT2" s="611"/>
      <c r="BU2" s="611"/>
      <c r="BV2" s="611"/>
      <c r="BW2" s="611"/>
      <c r="BX2" s="611"/>
      <c r="BY2" s="611"/>
      <c r="BZ2" s="611"/>
    </row>
    <row r="3" spans="1:78" ht="15" customHeight="1">
      <c r="B3" s="1350" t="s">
        <v>1228</v>
      </c>
      <c r="C3" s="1350"/>
      <c r="D3" s="1350"/>
      <c r="E3" s="1350"/>
      <c r="F3" s="1350"/>
      <c r="G3" s="1350"/>
      <c r="H3" s="1350"/>
      <c r="I3" s="1350"/>
      <c r="J3" s="613"/>
      <c r="K3" s="613"/>
      <c r="L3" s="613"/>
      <c r="M3" s="613"/>
      <c r="N3" s="613"/>
      <c r="O3" s="613"/>
      <c r="P3" s="613"/>
      <c r="Q3" s="614"/>
      <c r="R3" s="614"/>
      <c r="S3" s="614"/>
      <c r="T3" s="614"/>
      <c r="U3" s="614"/>
      <c r="V3" s="614"/>
      <c r="W3" s="614"/>
      <c r="X3" s="614"/>
      <c r="Y3" s="614"/>
      <c r="Z3" s="614"/>
      <c r="AA3" s="614"/>
    </row>
    <row r="4" spans="1:78">
      <c r="B4" s="1350"/>
      <c r="C4" s="1350"/>
      <c r="D4" s="1350"/>
      <c r="E4" s="1350"/>
      <c r="F4" s="1350"/>
      <c r="G4" s="1350"/>
      <c r="H4" s="1350"/>
      <c r="I4" s="1350"/>
      <c r="J4" s="613"/>
      <c r="K4" s="613"/>
      <c r="L4" s="613"/>
      <c r="M4" s="613"/>
      <c r="N4" s="613"/>
      <c r="O4" s="613"/>
      <c r="P4" s="613"/>
      <c r="Q4" s="614"/>
      <c r="R4" s="614"/>
      <c r="S4" s="614"/>
      <c r="T4" s="614"/>
      <c r="U4" s="614"/>
      <c r="V4" s="614"/>
      <c r="W4" s="614"/>
      <c r="X4" s="614"/>
      <c r="Y4" s="614"/>
      <c r="Z4" s="614"/>
      <c r="AA4" s="614"/>
    </row>
    <row r="5" spans="1:78" ht="72" customHeight="1">
      <c r="B5" s="1350"/>
      <c r="C5" s="1350"/>
      <c r="D5" s="1350"/>
      <c r="E5" s="1350"/>
      <c r="F5" s="1350"/>
      <c r="G5" s="1350"/>
      <c r="H5" s="1350"/>
      <c r="I5" s="1350"/>
      <c r="J5" s="613"/>
      <c r="K5" s="613"/>
      <c r="L5" s="613"/>
      <c r="M5" s="613"/>
      <c r="N5" s="613"/>
      <c r="O5" s="613"/>
      <c r="P5" s="613"/>
      <c r="Q5" s="614"/>
      <c r="R5" s="614"/>
      <c r="S5" s="614"/>
      <c r="T5" s="614"/>
      <c r="U5" s="614"/>
      <c r="V5" s="614"/>
      <c r="W5" s="614"/>
      <c r="X5" s="614"/>
      <c r="Y5" s="614"/>
      <c r="Z5" s="614"/>
      <c r="AA5" s="614"/>
    </row>
    <row r="6" spans="1:78">
      <c r="B6" s="613"/>
      <c r="C6" s="613"/>
      <c r="D6" s="613"/>
      <c r="E6" s="613"/>
      <c r="F6" s="613"/>
      <c r="G6" s="613"/>
      <c r="H6" s="613"/>
      <c r="I6" s="613"/>
      <c r="J6" s="613"/>
      <c r="K6" s="613"/>
      <c r="L6" s="613"/>
      <c r="M6" s="613"/>
      <c r="N6" s="613"/>
      <c r="O6" s="613"/>
      <c r="P6" s="613"/>
      <c r="Q6" s="614"/>
      <c r="R6" s="614"/>
      <c r="S6" s="614"/>
      <c r="T6" s="614"/>
      <c r="U6" s="614"/>
    </row>
    <row r="7" spans="1:78" ht="35.25" customHeight="1">
      <c r="B7" s="613"/>
      <c r="C7" s="613"/>
      <c r="D7" s="613"/>
      <c r="E7" s="613"/>
      <c r="F7" s="613"/>
      <c r="G7" s="613"/>
      <c r="H7" s="613"/>
      <c r="I7" s="613"/>
      <c r="J7" s="613"/>
      <c r="K7" s="613"/>
      <c r="L7" s="613"/>
      <c r="M7" s="613"/>
      <c r="N7" s="613"/>
      <c r="O7" s="613"/>
      <c r="P7" s="613"/>
      <c r="Q7" s="614"/>
      <c r="R7" s="614"/>
      <c r="S7" s="614"/>
      <c r="T7" s="614"/>
      <c r="U7" s="614"/>
    </row>
    <row r="8" spans="1:78" ht="31.2">
      <c r="B8" s="615"/>
      <c r="C8" s="615"/>
      <c r="D8" s="615"/>
      <c r="E8" s="615"/>
      <c r="F8" s="615"/>
      <c r="G8" s="949" t="s">
        <v>547</v>
      </c>
      <c r="H8" s="1348" t="s">
        <v>723</v>
      </c>
      <c r="I8" s="1348"/>
      <c r="J8" s="1348"/>
      <c r="K8" s="1348"/>
      <c r="L8" s="1348" t="s">
        <v>724</v>
      </c>
      <c r="M8" s="1348"/>
      <c r="N8" s="1348"/>
      <c r="O8" s="1348"/>
      <c r="P8" s="265" t="s">
        <v>727</v>
      </c>
    </row>
    <row r="9" spans="1:78" ht="38.25" customHeight="1">
      <c r="B9" s="1250" t="s">
        <v>156</v>
      </c>
      <c r="C9" s="1251" t="s">
        <v>157</v>
      </c>
      <c r="D9" s="1252"/>
      <c r="E9" s="1252"/>
      <c r="F9" s="1253" t="s">
        <v>1227</v>
      </c>
      <c r="G9" s="329" t="s">
        <v>650</v>
      </c>
      <c r="H9" s="329" t="s">
        <v>651</v>
      </c>
      <c r="I9" s="329" t="s">
        <v>652</v>
      </c>
      <c r="J9" s="329" t="s">
        <v>653</v>
      </c>
      <c r="K9" s="329" t="s">
        <v>654</v>
      </c>
      <c r="L9" s="329" t="s">
        <v>655</v>
      </c>
      <c r="M9" s="329" t="s">
        <v>656</v>
      </c>
      <c r="N9" s="329" t="s">
        <v>657</v>
      </c>
      <c r="O9" s="329" t="s">
        <v>658</v>
      </c>
      <c r="P9" s="616"/>
    </row>
    <row r="10" spans="1:78" ht="48.75" customHeight="1">
      <c r="B10" s="69"/>
      <c r="C10" s="266"/>
      <c r="D10" s="267"/>
      <c r="E10" s="267"/>
      <c r="F10" s="264"/>
      <c r="G10" s="330"/>
      <c r="H10" s="330"/>
      <c r="I10" s="330"/>
      <c r="J10" s="330"/>
      <c r="K10" s="330"/>
      <c r="L10" s="330"/>
      <c r="M10" s="330"/>
      <c r="N10" s="330"/>
      <c r="O10" s="330"/>
      <c r="P10" s="269"/>
    </row>
    <row r="11" spans="1:78">
      <c r="B11" s="69"/>
      <c r="C11" s="266"/>
      <c r="D11" s="267"/>
      <c r="E11" s="267"/>
      <c r="F11" s="264"/>
      <c r="G11" s="331"/>
      <c r="H11" s="331"/>
      <c r="I11" s="331"/>
      <c r="J11" s="331"/>
      <c r="K11" s="331"/>
      <c r="L11" s="331"/>
      <c r="M11" s="331"/>
      <c r="N11" s="331"/>
      <c r="O11" s="331"/>
      <c r="P11" s="269"/>
    </row>
    <row r="12" spans="1:78">
      <c r="B12" s="69"/>
      <c r="C12" s="266"/>
      <c r="D12" s="267"/>
      <c r="E12" s="267"/>
      <c r="F12" s="264"/>
      <c r="G12" s="331"/>
      <c r="H12" s="331"/>
      <c r="I12" s="331"/>
      <c r="J12" s="331"/>
      <c r="K12" s="331"/>
      <c r="L12" s="331"/>
      <c r="M12" s="331"/>
      <c r="N12" s="331"/>
      <c r="O12" s="331"/>
      <c r="P12" s="269"/>
    </row>
    <row r="13" spans="1:78">
      <c r="B13" s="69"/>
      <c r="C13" s="266"/>
      <c r="D13" s="267"/>
      <c r="E13" s="267"/>
      <c r="F13" s="264"/>
      <c r="G13" s="331"/>
      <c r="H13" s="331"/>
      <c r="I13" s="331"/>
      <c r="J13" s="331"/>
      <c r="K13" s="331"/>
      <c r="L13" s="331"/>
      <c r="M13" s="331"/>
      <c r="N13" s="331"/>
      <c r="O13" s="331"/>
      <c r="P13" s="269"/>
    </row>
    <row r="14" spans="1:78">
      <c r="B14" s="69"/>
      <c r="C14" s="266"/>
      <c r="D14" s="267"/>
      <c r="E14" s="267"/>
      <c r="F14" s="264"/>
      <c r="G14" s="331"/>
      <c r="H14" s="331"/>
      <c r="I14" s="331"/>
      <c r="J14" s="331"/>
      <c r="K14" s="331"/>
      <c r="L14" s="331"/>
      <c r="M14" s="331"/>
      <c r="N14" s="331"/>
      <c r="O14" s="331"/>
      <c r="P14" s="269"/>
    </row>
    <row r="15" spans="1:78">
      <c r="B15" s="69"/>
      <c r="C15" s="266"/>
      <c r="D15" s="267"/>
      <c r="E15" s="267"/>
      <c r="F15" s="264"/>
      <c r="G15" s="331"/>
      <c r="H15" s="331"/>
      <c r="I15" s="331"/>
      <c r="J15" s="331"/>
      <c r="K15" s="331"/>
      <c r="L15" s="331"/>
      <c r="M15" s="331"/>
      <c r="N15" s="331"/>
      <c r="O15" s="331"/>
      <c r="P15" s="269"/>
    </row>
    <row r="16" spans="1:78">
      <c r="B16" s="69"/>
      <c r="C16" s="266"/>
      <c r="D16" s="267"/>
      <c r="E16" s="267"/>
      <c r="F16" s="264"/>
      <c r="G16" s="331"/>
      <c r="H16" s="331"/>
      <c r="I16" s="331"/>
      <c r="J16" s="331"/>
      <c r="K16" s="331"/>
      <c r="L16" s="331"/>
      <c r="M16" s="331"/>
      <c r="N16" s="331"/>
      <c r="O16" s="331"/>
      <c r="P16" s="269"/>
    </row>
    <row r="17" spans="2:16">
      <c r="B17" s="69"/>
      <c r="C17" s="266"/>
      <c r="D17" s="267"/>
      <c r="E17" s="267"/>
      <c r="F17" s="264"/>
      <c r="G17" s="331"/>
      <c r="H17" s="331"/>
      <c r="I17" s="331"/>
      <c r="J17" s="331"/>
      <c r="K17" s="331"/>
      <c r="L17" s="331"/>
      <c r="M17" s="331"/>
      <c r="N17" s="331"/>
      <c r="O17" s="331"/>
      <c r="P17" s="269"/>
    </row>
    <row r="18" spans="2:16">
      <c r="B18" s="69"/>
      <c r="C18" s="266"/>
      <c r="D18" s="267"/>
      <c r="E18" s="267"/>
      <c r="F18" s="264"/>
      <c r="G18" s="331"/>
      <c r="H18" s="331"/>
      <c r="I18" s="331"/>
      <c r="J18" s="331"/>
      <c r="K18" s="331"/>
      <c r="L18" s="331"/>
      <c r="M18" s="331"/>
      <c r="N18" s="331"/>
      <c r="O18" s="331"/>
      <c r="P18" s="269"/>
    </row>
    <row r="19" spans="2:16">
      <c r="B19" s="69"/>
      <c r="C19" s="266"/>
      <c r="D19" s="267"/>
      <c r="E19" s="267"/>
      <c r="F19" s="264"/>
      <c r="G19" s="331"/>
      <c r="H19" s="331"/>
      <c r="I19" s="331"/>
      <c r="J19" s="331"/>
      <c r="K19" s="331"/>
      <c r="L19" s="331"/>
      <c r="M19" s="331"/>
      <c r="N19" s="331"/>
      <c r="O19" s="331"/>
      <c r="P19" s="269"/>
    </row>
    <row r="20" spans="2:16" ht="16.2" thickBot="1">
      <c r="B20" s="69"/>
      <c r="C20" s="266"/>
      <c r="D20" s="267"/>
      <c r="E20" s="267"/>
      <c r="F20" s="264"/>
      <c r="G20" s="332"/>
      <c r="H20" s="332"/>
      <c r="I20" s="332"/>
      <c r="J20" s="332"/>
      <c r="K20" s="332"/>
      <c r="L20" s="332"/>
      <c r="M20" s="332"/>
      <c r="N20" s="332"/>
      <c r="O20" s="332"/>
      <c r="P20" s="269"/>
    </row>
    <row r="21" spans="2:16" ht="16.5" customHeight="1" thickBot="1">
      <c r="B21" s="158"/>
      <c r="C21" s="157"/>
      <c r="D21" s="157"/>
      <c r="E21" s="157"/>
      <c r="F21" s="396" t="s">
        <v>728</v>
      </c>
      <c r="G21" s="270"/>
      <c r="H21" s="270"/>
      <c r="I21" s="270"/>
      <c r="J21" s="270"/>
      <c r="K21" s="270"/>
      <c r="L21" s="270"/>
      <c r="M21" s="270"/>
      <c r="N21" s="270"/>
      <c r="O21" s="270"/>
      <c r="P21" s="268"/>
    </row>
    <row r="22" spans="2:16">
      <c r="B22" s="877" t="s">
        <v>1006</v>
      </c>
    </row>
    <row r="23" spans="2:16" ht="125.25" customHeight="1">
      <c r="N23" s="1349" t="s">
        <v>729</v>
      </c>
      <c r="O23" s="1349"/>
      <c r="P23" s="1349"/>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H8:K8"/>
    <mergeCell ref="L8:O8"/>
    <mergeCell ref="N23:P23"/>
    <mergeCell ref="B3:I5"/>
  </mergeCells>
  <pageMargins left="0.7" right="0.7" top="0.75" bottom="0.75" header="0.3" footer="0.3"/>
  <pageSetup paperSize="5" scale="64" fitToHeight="5" orientation="landscape" r:id="rId1"/>
  <headerFooter>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98"/>
  <sheetViews>
    <sheetView showGridLines="0" zoomScaleNormal="100" workbookViewId="0"/>
  </sheetViews>
  <sheetFormatPr defaultColWidth="9.109375" defaultRowHeight="14.4"/>
  <cols>
    <col min="1" max="1" width="6.109375" style="1024" customWidth="1"/>
    <col min="2" max="2" width="71.109375" style="241" customWidth="1"/>
    <col min="3" max="3" width="10.88671875" style="404" customWidth="1"/>
    <col min="4" max="4" width="30.6640625" style="404" customWidth="1"/>
    <col min="5" max="5" width="6" style="404" customWidth="1"/>
    <col min="6" max="7" width="14.33203125" style="175" customWidth="1"/>
    <col min="8" max="9" width="12.6640625" style="183" customWidth="1"/>
    <col min="10" max="12" width="12.6640625" style="175" customWidth="1"/>
    <col min="13" max="13" width="12.6640625" style="183" customWidth="1"/>
    <col min="14" max="14" width="12.6640625" style="175" customWidth="1"/>
    <col min="15" max="17" width="9.109375" style="175" customWidth="1"/>
    <col min="18" max="18" width="10.5546875" style="175" customWidth="1"/>
    <col min="19" max="20" width="9.109375" style="175" customWidth="1"/>
    <col min="21" max="21" width="9.109375" style="233" customWidth="1"/>
    <col min="22" max="24" width="9.109375" style="233"/>
    <col min="25" max="78" width="9.109375" style="175"/>
    <col min="79" max="16384" width="9.109375" style="137"/>
  </cols>
  <sheetData>
    <row r="1" spans="1:78" s="67" customFormat="1" ht="18">
      <c r="A1" s="1022"/>
      <c r="B1" s="1354" t="str">
        <f>'Summary Submission Cover Sheet'!D15&amp;" PPNR Projections Worksheet: "&amp;'Summary Submission Cover Sheet'!D12&amp;" in "&amp;'Summary Submission Cover Sheet'!B23</f>
        <v xml:space="preserve"> PPNR Projections Worksheet: XYZ in Baseline</v>
      </c>
      <c r="C1" s="1354"/>
      <c r="D1" s="1354"/>
      <c r="E1" s="1354"/>
      <c r="F1" s="1354"/>
      <c r="G1" s="1354"/>
      <c r="H1" s="1354"/>
      <c r="I1" s="1354"/>
      <c r="J1" s="1354"/>
      <c r="K1" s="1354"/>
      <c r="L1" s="1354"/>
      <c r="M1" s="1354"/>
      <c r="N1" s="1354"/>
      <c r="O1" s="619"/>
      <c r="P1" s="619"/>
      <c r="Q1" s="619"/>
      <c r="R1" s="619"/>
      <c r="S1" s="619"/>
      <c r="T1" s="408"/>
      <c r="U1" s="620"/>
      <c r="V1" s="620"/>
      <c r="W1" s="620"/>
      <c r="X1" s="620"/>
      <c r="Y1" s="408"/>
      <c r="Z1" s="408"/>
      <c r="AA1" s="408"/>
      <c r="AB1" s="408"/>
      <c r="AC1" s="408"/>
      <c r="AD1" s="408"/>
      <c r="AE1" s="408"/>
      <c r="AF1" s="408"/>
      <c r="AG1" s="408"/>
      <c r="AH1" s="408"/>
      <c r="AI1" s="408"/>
      <c r="AJ1" s="408"/>
      <c r="AK1" s="408"/>
      <c r="AL1" s="408"/>
      <c r="AM1" s="408"/>
      <c r="AN1" s="408"/>
      <c r="AO1" s="408"/>
      <c r="AP1" s="408"/>
      <c r="AQ1" s="408"/>
      <c r="AR1" s="408"/>
      <c r="AS1" s="408"/>
      <c r="AT1" s="408"/>
      <c r="AU1" s="408"/>
      <c r="AV1" s="408"/>
      <c r="AW1" s="408"/>
      <c r="AX1" s="408"/>
      <c r="AY1" s="408"/>
      <c r="AZ1" s="408"/>
      <c r="BA1" s="408"/>
      <c r="BB1" s="408"/>
      <c r="BC1" s="408"/>
      <c r="BD1" s="408"/>
      <c r="BE1" s="408"/>
      <c r="BF1" s="408"/>
      <c r="BG1" s="408"/>
      <c r="BH1" s="408"/>
      <c r="BI1" s="408"/>
      <c r="BJ1" s="408"/>
      <c r="BK1" s="408"/>
      <c r="BL1" s="408"/>
      <c r="BM1" s="408"/>
      <c r="BN1" s="408"/>
      <c r="BO1" s="408"/>
      <c r="BP1" s="408"/>
      <c r="BQ1" s="408"/>
      <c r="BR1" s="408"/>
      <c r="BS1" s="408"/>
      <c r="BT1" s="408"/>
      <c r="BU1" s="408"/>
      <c r="BV1" s="408"/>
      <c r="BW1" s="408"/>
      <c r="BX1" s="408"/>
      <c r="BY1" s="408"/>
      <c r="BZ1" s="408"/>
    </row>
    <row r="2" spans="1:78" s="21" customFormat="1">
      <c r="A2" s="1024"/>
      <c r="B2" s="1353" t="s">
        <v>885</v>
      </c>
      <c r="C2" s="1353"/>
      <c r="D2" s="1353"/>
      <c r="E2" s="1353"/>
      <c r="F2" s="1353"/>
      <c r="G2" s="1353"/>
      <c r="H2" s="1353"/>
      <c r="I2" s="1353"/>
      <c r="J2" s="1353"/>
      <c r="K2" s="1353"/>
      <c r="L2" s="1353"/>
      <c r="M2" s="1353"/>
      <c r="N2" s="1353"/>
      <c r="O2" s="404"/>
      <c r="P2" s="404"/>
      <c r="Q2" s="404"/>
      <c r="R2" s="404"/>
      <c r="S2" s="404"/>
      <c r="T2" s="404"/>
      <c r="U2" s="409"/>
      <c r="V2" s="409"/>
      <c r="W2" s="409"/>
      <c r="X2" s="409"/>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c r="BZ2" s="404"/>
    </row>
    <row r="3" spans="1:78" s="136" customFormat="1" ht="15" thickBot="1">
      <c r="A3" s="1024"/>
      <c r="B3" s="622"/>
      <c r="C3" s="622"/>
      <c r="D3" s="622"/>
      <c r="E3" s="622"/>
      <c r="F3" s="623"/>
      <c r="G3" s="623"/>
      <c r="H3" s="623"/>
      <c r="I3" s="623"/>
      <c r="J3" s="623"/>
      <c r="K3" s="623"/>
      <c r="L3" s="623"/>
      <c r="M3" s="623"/>
      <c r="N3" s="623"/>
      <c r="O3" s="175"/>
      <c r="P3" s="175"/>
      <c r="Q3" s="175"/>
      <c r="R3" s="175"/>
      <c r="S3" s="175"/>
      <c r="T3" s="175"/>
      <c r="U3" s="233"/>
      <c r="V3" s="233"/>
      <c r="W3" s="233"/>
      <c r="X3" s="233"/>
      <c r="Y3" s="175"/>
      <c r="Z3" s="175"/>
      <c r="AA3" s="175"/>
      <c r="AB3" s="175"/>
      <c r="AC3" s="175"/>
      <c r="AD3" s="175"/>
      <c r="AE3" s="175"/>
      <c r="AF3" s="175"/>
      <c r="AG3" s="175"/>
      <c r="AH3" s="175"/>
      <c r="AI3" s="175"/>
      <c r="AJ3" s="175"/>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row>
    <row r="4" spans="1:78" s="136" customFormat="1" ht="18.600000000000001" thickBot="1">
      <c r="A4" s="1024"/>
      <c r="B4" s="140" t="s">
        <v>324</v>
      </c>
      <c r="C4" s="404"/>
      <c r="D4" s="404"/>
      <c r="E4" s="404"/>
      <c r="F4" s="624"/>
      <c r="G4" s="624"/>
      <c r="H4" s="624"/>
      <c r="I4" s="624"/>
      <c r="J4" s="624"/>
      <c r="K4" s="624"/>
      <c r="L4" s="624"/>
      <c r="M4" s="624"/>
      <c r="N4" s="624"/>
      <c r="O4" s="625"/>
      <c r="P4" s="625"/>
      <c r="Q4" s="625"/>
      <c r="R4" s="625"/>
      <c r="S4" s="625"/>
      <c r="T4" s="175"/>
      <c r="U4" s="233"/>
      <c r="V4" s="233"/>
      <c r="W4" s="233"/>
      <c r="X4" s="233"/>
      <c r="Y4" s="175"/>
      <c r="Z4" s="175"/>
      <c r="AA4" s="175"/>
      <c r="AB4" s="175"/>
      <c r="AC4" s="175"/>
      <c r="AD4" s="175"/>
      <c r="AE4" s="175"/>
      <c r="AF4" s="175"/>
      <c r="AG4" s="175"/>
      <c r="AH4" s="175"/>
      <c r="AI4" s="175"/>
      <c r="AJ4" s="175"/>
      <c r="AK4" s="175"/>
      <c r="AL4" s="175"/>
      <c r="AM4" s="175"/>
      <c r="AN4" s="175"/>
      <c r="AO4" s="175"/>
      <c r="AP4" s="175"/>
      <c r="AQ4" s="175"/>
      <c r="AR4" s="175"/>
      <c r="AS4" s="175"/>
      <c r="AT4" s="175"/>
      <c r="AU4" s="175"/>
      <c r="AV4" s="175"/>
      <c r="AW4" s="175"/>
      <c r="AX4" s="175"/>
      <c r="AY4" s="175"/>
      <c r="AZ4" s="175"/>
      <c r="BA4" s="175"/>
      <c r="BB4" s="175"/>
      <c r="BC4" s="175"/>
      <c r="BD4" s="175"/>
      <c r="BE4" s="175"/>
      <c r="BF4" s="175"/>
      <c r="BG4" s="175"/>
      <c r="BH4" s="175"/>
      <c r="BI4" s="175"/>
      <c r="BJ4" s="175"/>
      <c r="BK4" s="175"/>
      <c r="BL4" s="175"/>
      <c r="BM4" s="175"/>
      <c r="BN4" s="175"/>
      <c r="BO4" s="175"/>
      <c r="BP4" s="175"/>
      <c r="BQ4" s="175"/>
      <c r="BR4" s="175"/>
      <c r="BS4" s="175"/>
      <c r="BT4" s="175"/>
      <c r="BU4" s="175"/>
      <c r="BV4" s="175"/>
      <c r="BW4" s="175"/>
      <c r="BX4" s="175"/>
      <c r="BY4" s="175"/>
      <c r="BZ4" s="175"/>
    </row>
    <row r="5" spans="1:78" s="136" customFormat="1" ht="15" thickBot="1">
      <c r="A5" s="1024"/>
      <c r="B5" s="140"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404"/>
      <c r="D5" s="404"/>
      <c r="E5" s="404"/>
      <c r="F5" s="175"/>
      <c r="G5" s="175"/>
      <c r="H5" s="175"/>
      <c r="I5" s="175"/>
      <c r="J5" s="175"/>
      <c r="K5" s="175"/>
      <c r="L5" s="175"/>
      <c r="M5" s="175"/>
      <c r="N5" s="175"/>
      <c r="O5" s="625"/>
      <c r="P5" s="625"/>
      <c r="Q5" s="625"/>
      <c r="R5" s="625"/>
      <c r="S5" s="625"/>
      <c r="T5" s="175"/>
      <c r="U5" s="233"/>
      <c r="V5" s="233"/>
      <c r="W5" s="233"/>
      <c r="X5" s="233"/>
      <c r="Y5" s="175"/>
      <c r="Z5" s="175"/>
      <c r="AA5" s="175"/>
      <c r="AB5" s="175"/>
      <c r="AC5" s="175"/>
      <c r="AD5" s="175"/>
      <c r="AE5" s="175"/>
      <c r="AF5" s="175"/>
      <c r="AG5" s="175"/>
      <c r="AH5" s="175"/>
      <c r="AI5" s="175"/>
      <c r="AJ5" s="175"/>
      <c r="AK5" s="175"/>
      <c r="AL5" s="175"/>
      <c r="AM5" s="175"/>
      <c r="AN5" s="175"/>
      <c r="AO5" s="175"/>
      <c r="AP5" s="175"/>
      <c r="AQ5" s="175"/>
      <c r="AR5" s="175"/>
      <c r="AS5" s="175"/>
      <c r="AT5" s="175"/>
      <c r="AU5" s="175"/>
      <c r="AV5" s="175"/>
      <c r="AW5" s="175"/>
      <c r="AX5" s="175"/>
      <c r="AY5" s="175"/>
      <c r="AZ5" s="175"/>
      <c r="BA5" s="175"/>
      <c r="BB5" s="175"/>
      <c r="BC5" s="175"/>
      <c r="BD5" s="175"/>
      <c r="BE5" s="175"/>
      <c r="BF5" s="175"/>
      <c r="BG5" s="175"/>
      <c r="BH5" s="175"/>
      <c r="BI5" s="175"/>
      <c r="BJ5" s="175"/>
      <c r="BK5" s="175"/>
      <c r="BL5" s="175"/>
      <c r="BM5" s="175"/>
      <c r="BN5" s="175"/>
      <c r="BO5" s="175"/>
      <c r="BP5" s="175"/>
      <c r="BQ5" s="175"/>
      <c r="BR5" s="175"/>
      <c r="BS5" s="175"/>
      <c r="BT5" s="175"/>
      <c r="BU5" s="175"/>
      <c r="BV5" s="175"/>
      <c r="BW5" s="175"/>
      <c r="BX5" s="175"/>
      <c r="BY5" s="175"/>
      <c r="BZ5" s="175"/>
    </row>
    <row r="6" spans="1:78" s="136" customFormat="1">
      <c r="A6" s="1024"/>
      <c r="B6" s="404"/>
      <c r="C6" s="404"/>
      <c r="D6" s="404"/>
      <c r="E6" s="404"/>
      <c r="F6" s="175"/>
      <c r="G6" s="175"/>
      <c r="H6" s="175"/>
      <c r="I6" s="175"/>
      <c r="J6" s="175"/>
      <c r="K6" s="175"/>
      <c r="L6" s="175"/>
      <c r="M6" s="175"/>
      <c r="N6" s="175"/>
      <c r="O6" s="625"/>
      <c r="P6" s="625"/>
      <c r="Q6" s="625"/>
      <c r="R6" s="625"/>
      <c r="S6" s="625"/>
      <c r="T6" s="175"/>
      <c r="U6" s="233"/>
      <c r="V6" s="233"/>
      <c r="W6" s="233"/>
      <c r="X6" s="233"/>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c r="BA6" s="175"/>
      <c r="BB6" s="175"/>
      <c r="BC6" s="175"/>
      <c r="BD6" s="175"/>
      <c r="BE6" s="175"/>
      <c r="BF6" s="175"/>
      <c r="BG6" s="175"/>
      <c r="BH6" s="175"/>
      <c r="BI6" s="175"/>
      <c r="BJ6" s="175"/>
      <c r="BK6" s="175"/>
      <c r="BL6" s="175"/>
      <c r="BM6" s="175"/>
      <c r="BN6" s="175"/>
      <c r="BO6" s="175"/>
      <c r="BP6" s="175"/>
      <c r="BQ6" s="175"/>
      <c r="BR6" s="175"/>
      <c r="BS6" s="175"/>
      <c r="BT6" s="175"/>
      <c r="BU6" s="175"/>
      <c r="BV6" s="175"/>
      <c r="BW6" s="175"/>
      <c r="BX6" s="175"/>
      <c r="BY6" s="175"/>
      <c r="BZ6" s="175"/>
    </row>
    <row r="7" spans="1:78" s="136" customFormat="1" ht="18.75" customHeight="1">
      <c r="A7" s="1024"/>
      <c r="B7" s="139" t="s">
        <v>200</v>
      </c>
      <c r="C7" s="404"/>
      <c r="D7" s="80"/>
      <c r="E7" s="404"/>
      <c r="F7" s="1355" t="s">
        <v>27</v>
      </c>
      <c r="G7" s="1355"/>
      <c r="H7" s="1355"/>
      <c r="I7" s="1355"/>
      <c r="J7" s="1355"/>
      <c r="K7" s="1355"/>
      <c r="L7" s="1355"/>
      <c r="M7" s="1355"/>
      <c r="N7" s="1355"/>
      <c r="O7" s="628"/>
      <c r="P7" s="628"/>
      <c r="Q7" s="628"/>
      <c r="R7" s="628"/>
      <c r="S7" s="628"/>
      <c r="T7" s="175"/>
      <c r="U7" s="233"/>
      <c r="V7" s="233"/>
      <c r="W7" s="233"/>
      <c r="X7" s="232" t="s">
        <v>324</v>
      </c>
      <c r="Y7" s="175"/>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c r="BQ7" s="175"/>
      <c r="BR7" s="175"/>
      <c r="BS7" s="175"/>
      <c r="BT7" s="175"/>
      <c r="BU7" s="175"/>
      <c r="BV7" s="175"/>
      <c r="BW7" s="175"/>
      <c r="BX7" s="175"/>
      <c r="BY7" s="175"/>
      <c r="BZ7" s="175"/>
    </row>
    <row r="8" spans="1:78" s="136" customFormat="1" ht="18.600000000000001" thickBot="1">
      <c r="A8" s="1024"/>
      <c r="B8" s="11" t="s">
        <v>431</v>
      </c>
      <c r="C8" s="630"/>
      <c r="D8" s="630"/>
      <c r="E8" s="630"/>
      <c r="F8" s="172" t="s">
        <v>650</v>
      </c>
      <c r="G8" s="172" t="s">
        <v>651</v>
      </c>
      <c r="H8" s="172" t="s">
        <v>652</v>
      </c>
      <c r="I8" s="172" t="s">
        <v>653</v>
      </c>
      <c r="J8" s="172" t="s">
        <v>654</v>
      </c>
      <c r="K8" s="172" t="s">
        <v>655</v>
      </c>
      <c r="L8" s="172" t="s">
        <v>656</v>
      </c>
      <c r="M8" s="172" t="s">
        <v>657</v>
      </c>
      <c r="N8" s="172" t="s">
        <v>658</v>
      </c>
      <c r="O8" s="631"/>
      <c r="P8" s="404"/>
      <c r="Q8" s="404"/>
      <c r="R8" s="404"/>
      <c r="S8" s="631"/>
      <c r="T8" s="175"/>
      <c r="U8" s="233"/>
      <c r="V8" s="233"/>
      <c r="W8" s="233"/>
      <c r="X8" s="232" t="s">
        <v>325</v>
      </c>
      <c r="Y8" s="175"/>
      <c r="Z8" s="175"/>
      <c r="AA8" s="175"/>
      <c r="AB8" s="175"/>
      <c r="AC8" s="175"/>
      <c r="AD8" s="175"/>
      <c r="AE8" s="175"/>
      <c r="AF8" s="175"/>
      <c r="AG8" s="175"/>
      <c r="AH8" s="175"/>
      <c r="AI8" s="175"/>
      <c r="AJ8" s="175"/>
      <c r="AK8" s="175"/>
      <c r="AL8" s="175"/>
      <c r="AM8" s="175"/>
      <c r="AN8" s="175"/>
      <c r="AO8" s="175"/>
      <c r="AP8" s="175"/>
      <c r="AQ8" s="175"/>
      <c r="AR8" s="175"/>
      <c r="AS8" s="175"/>
      <c r="AT8" s="175"/>
      <c r="AU8" s="175"/>
      <c r="AV8" s="175"/>
      <c r="AW8" s="175"/>
      <c r="AX8" s="175"/>
      <c r="AY8" s="175"/>
      <c r="AZ8" s="175"/>
      <c r="BA8" s="175"/>
      <c r="BB8" s="175"/>
      <c r="BC8" s="175"/>
      <c r="BD8" s="175"/>
      <c r="BE8" s="175"/>
      <c r="BF8" s="175"/>
      <c r="BG8" s="175"/>
      <c r="BH8" s="175"/>
      <c r="BI8" s="175"/>
      <c r="BJ8" s="175"/>
      <c r="BK8" s="175"/>
      <c r="BL8" s="175"/>
      <c r="BM8" s="175"/>
      <c r="BN8" s="175"/>
      <c r="BO8" s="175"/>
      <c r="BP8" s="175"/>
      <c r="BQ8" s="175"/>
      <c r="BR8" s="175"/>
      <c r="BS8" s="175"/>
      <c r="BT8" s="175"/>
      <c r="BU8" s="175"/>
      <c r="BV8" s="175"/>
      <c r="BW8" s="175"/>
      <c r="BX8" s="175"/>
      <c r="BY8" s="175"/>
      <c r="BZ8" s="175"/>
    </row>
    <row r="9" spans="1:78" s="175" customFormat="1" ht="18.600000000000001" thickTop="1">
      <c r="A9" s="1026">
        <v>1</v>
      </c>
      <c r="B9" s="12" t="s">
        <v>246</v>
      </c>
      <c r="C9" s="633"/>
      <c r="D9" s="633"/>
      <c r="E9" s="633"/>
      <c r="F9" s="184"/>
      <c r="G9" s="185"/>
      <c r="H9" s="185"/>
      <c r="I9" s="185"/>
      <c r="J9" s="185"/>
      <c r="K9" s="185"/>
      <c r="L9" s="185"/>
      <c r="M9" s="185"/>
      <c r="N9" s="185"/>
      <c r="O9" s="186"/>
      <c r="P9" s="404"/>
      <c r="Q9" s="404"/>
      <c r="R9" s="404"/>
      <c r="S9" s="186"/>
      <c r="U9" s="233"/>
      <c r="V9" s="233"/>
      <c r="W9" s="233"/>
      <c r="X9" s="232" t="s">
        <v>326</v>
      </c>
    </row>
    <row r="10" spans="1:78" s="175" customFormat="1" ht="48.75" customHeight="1">
      <c r="A10" s="1027" t="s">
        <v>432</v>
      </c>
      <c r="B10" s="9" t="s">
        <v>549</v>
      </c>
      <c r="C10" s="633"/>
      <c r="D10" s="633"/>
      <c r="E10" s="633"/>
      <c r="F10" s="187"/>
      <c r="G10" s="185"/>
      <c r="H10" s="185"/>
      <c r="I10" s="185"/>
      <c r="J10" s="185"/>
      <c r="K10" s="185"/>
      <c r="L10" s="185"/>
      <c r="M10" s="185"/>
      <c r="N10" s="185"/>
      <c r="O10" s="186"/>
      <c r="P10" s="404"/>
      <c r="Q10" s="404"/>
      <c r="R10" s="404"/>
      <c r="S10" s="186"/>
      <c r="U10" s="233"/>
      <c r="V10" s="233"/>
      <c r="W10" s="233"/>
      <c r="X10" s="233"/>
    </row>
    <row r="11" spans="1:78" s="175" customFormat="1">
      <c r="A11" s="1027" t="s">
        <v>433</v>
      </c>
      <c r="B11" s="275" t="s">
        <v>758</v>
      </c>
      <c r="C11" s="425"/>
      <c r="D11" s="425"/>
      <c r="E11" s="425"/>
      <c r="F11" s="188"/>
      <c r="G11" s="188"/>
      <c r="H11" s="188"/>
      <c r="I11" s="188"/>
      <c r="J11" s="188"/>
      <c r="K11" s="188"/>
      <c r="L11" s="188"/>
      <c r="M11" s="188"/>
      <c r="N11" s="188"/>
      <c r="O11" s="186"/>
      <c r="P11" s="404"/>
      <c r="Q11" s="404"/>
      <c r="R11" s="404"/>
      <c r="S11" s="186"/>
      <c r="U11" s="233"/>
      <c r="V11" s="233"/>
      <c r="W11" s="233"/>
      <c r="X11" s="233"/>
    </row>
    <row r="12" spans="1:78" s="175" customFormat="1">
      <c r="A12" s="1027" t="s">
        <v>434</v>
      </c>
      <c r="B12" s="152" t="s">
        <v>415</v>
      </c>
      <c r="C12" s="425"/>
      <c r="D12" s="425"/>
      <c r="E12" s="425"/>
      <c r="F12" s="190"/>
      <c r="G12" s="190"/>
      <c r="H12" s="190"/>
      <c r="I12" s="190"/>
      <c r="J12" s="190"/>
      <c r="K12" s="190"/>
      <c r="L12" s="190"/>
      <c r="M12" s="190"/>
      <c r="N12" s="190"/>
      <c r="O12" s="186"/>
      <c r="P12" s="404"/>
      <c r="Q12" s="404"/>
      <c r="R12" s="404"/>
      <c r="S12" s="186"/>
      <c r="U12" s="634"/>
      <c r="V12" s="233"/>
      <c r="W12" s="233"/>
      <c r="X12" s="233"/>
    </row>
    <row r="13" spans="1:78" s="175" customFormat="1" ht="18">
      <c r="A13" s="1027" t="s">
        <v>435</v>
      </c>
      <c r="B13" s="152" t="s">
        <v>423</v>
      </c>
      <c r="C13" s="425"/>
      <c r="D13" s="425"/>
      <c r="E13" s="425"/>
      <c r="F13" s="190"/>
      <c r="G13" s="190"/>
      <c r="H13" s="190"/>
      <c r="I13" s="190"/>
      <c r="J13" s="190"/>
      <c r="K13" s="190"/>
      <c r="L13" s="190"/>
      <c r="M13" s="190"/>
      <c r="N13" s="190"/>
      <c r="O13" s="186"/>
      <c r="P13" s="404"/>
      <c r="Q13" s="404"/>
      <c r="R13" s="404"/>
      <c r="S13" s="186"/>
      <c r="U13" s="232" t="s">
        <v>240</v>
      </c>
      <c r="V13" s="233"/>
      <c r="W13" s="233"/>
      <c r="X13" s="233"/>
    </row>
    <row r="14" spans="1:78" s="175" customFormat="1">
      <c r="A14" s="1027" t="s">
        <v>436</v>
      </c>
      <c r="B14" s="152" t="s">
        <v>319</v>
      </c>
      <c r="C14" s="425"/>
      <c r="D14" s="425"/>
      <c r="E14" s="425"/>
      <c r="F14" s="190"/>
      <c r="G14" s="190"/>
      <c r="H14" s="190"/>
      <c r="I14" s="190"/>
      <c r="J14" s="190"/>
      <c r="K14" s="190"/>
      <c r="L14" s="190"/>
      <c r="M14" s="190"/>
      <c r="N14" s="190"/>
      <c r="O14" s="186"/>
      <c r="P14" s="404"/>
      <c r="Q14" s="404"/>
      <c r="R14" s="404"/>
      <c r="S14" s="186"/>
      <c r="U14" s="231" t="s">
        <v>244</v>
      </c>
      <c r="V14" s="233"/>
      <c r="W14" s="233"/>
      <c r="X14" s="233"/>
    </row>
    <row r="15" spans="1:78" s="175" customFormat="1">
      <c r="A15" s="1027" t="s">
        <v>437</v>
      </c>
      <c r="B15" s="152" t="s">
        <v>583</v>
      </c>
      <c r="C15" s="425"/>
      <c r="D15" s="425"/>
      <c r="E15" s="425"/>
      <c r="F15" s="190"/>
      <c r="G15" s="190"/>
      <c r="H15" s="190"/>
      <c r="I15" s="190"/>
      <c r="J15" s="190"/>
      <c r="K15" s="190"/>
      <c r="L15" s="190"/>
      <c r="M15" s="190"/>
      <c r="N15" s="190"/>
      <c r="O15" s="186"/>
      <c r="P15" s="404"/>
      <c r="Q15" s="404"/>
      <c r="R15" s="404"/>
      <c r="S15" s="186"/>
      <c r="U15" s="231" t="s">
        <v>245</v>
      </c>
      <c r="V15" s="233"/>
      <c r="W15" s="233"/>
      <c r="X15" s="233"/>
    </row>
    <row r="16" spans="1:78" s="175" customFormat="1">
      <c r="A16" s="1027" t="s">
        <v>438</v>
      </c>
      <c r="B16" s="9" t="s">
        <v>510</v>
      </c>
      <c r="C16" s="425"/>
      <c r="D16" s="425"/>
      <c r="E16" s="425"/>
      <c r="F16" s="191"/>
      <c r="G16" s="191"/>
      <c r="H16" s="191"/>
      <c r="I16" s="191"/>
      <c r="J16" s="191"/>
      <c r="K16" s="191"/>
      <c r="L16" s="191"/>
      <c r="M16" s="191"/>
      <c r="N16" s="191"/>
      <c r="O16" s="186"/>
      <c r="P16" s="404"/>
      <c r="Q16" s="404"/>
      <c r="R16" s="404"/>
      <c r="S16" s="186"/>
      <c r="U16" s="233"/>
      <c r="V16" s="233"/>
      <c r="W16" s="233"/>
      <c r="X16" s="233"/>
    </row>
    <row r="17" spans="1:78" s="175" customFormat="1">
      <c r="A17" s="1026">
        <v>2</v>
      </c>
      <c r="B17" s="150" t="s">
        <v>158</v>
      </c>
      <c r="C17" s="405"/>
      <c r="D17" s="405"/>
      <c r="E17" s="405"/>
      <c r="F17" s="190"/>
      <c r="G17" s="190"/>
      <c r="H17" s="190"/>
      <c r="I17" s="190"/>
      <c r="J17" s="190"/>
      <c r="K17" s="190"/>
      <c r="L17" s="190"/>
      <c r="M17" s="190"/>
      <c r="N17" s="190"/>
      <c r="O17" s="186"/>
      <c r="P17" s="404"/>
      <c r="Q17" s="404"/>
      <c r="R17" s="404"/>
      <c r="S17" s="186"/>
      <c r="U17" s="233"/>
      <c r="V17" s="233"/>
      <c r="W17" s="233"/>
      <c r="X17" s="233"/>
    </row>
    <row r="18" spans="1:78" s="175" customFormat="1">
      <c r="A18" s="1026">
        <v>3</v>
      </c>
      <c r="B18" s="150" t="s">
        <v>159</v>
      </c>
      <c r="C18" s="405"/>
      <c r="D18" s="405"/>
      <c r="E18" s="405"/>
      <c r="F18" s="190"/>
      <c r="G18" s="190"/>
      <c r="H18" s="190"/>
      <c r="I18" s="190"/>
      <c r="J18" s="190"/>
      <c r="K18" s="190"/>
      <c r="L18" s="190"/>
      <c r="M18" s="190"/>
      <c r="N18" s="190"/>
      <c r="O18" s="186"/>
      <c r="P18" s="404"/>
      <c r="Q18" s="404"/>
      <c r="R18" s="404"/>
      <c r="S18" s="186"/>
      <c r="U18" s="233"/>
      <c r="V18" s="233"/>
      <c r="W18" s="233"/>
      <c r="X18" s="233"/>
    </row>
    <row r="19" spans="1:78" s="175" customFormat="1">
      <c r="A19" s="1026">
        <v>4</v>
      </c>
      <c r="B19" s="150" t="s">
        <v>169</v>
      </c>
      <c r="C19" s="405"/>
      <c r="D19" s="405"/>
      <c r="E19" s="405"/>
      <c r="F19" s="190"/>
      <c r="G19" s="190"/>
      <c r="H19" s="190"/>
      <c r="I19" s="190"/>
      <c r="J19" s="190"/>
      <c r="K19" s="190"/>
      <c r="L19" s="190"/>
      <c r="M19" s="190"/>
      <c r="N19" s="190"/>
      <c r="O19" s="186"/>
      <c r="P19" s="404"/>
      <c r="Q19" s="404"/>
      <c r="R19" s="404"/>
      <c r="S19" s="186"/>
      <c r="U19" s="233"/>
      <c r="V19" s="233"/>
      <c r="W19" s="233"/>
      <c r="X19" s="233"/>
    </row>
    <row r="20" spans="1:78" s="175" customFormat="1">
      <c r="A20" s="1026">
        <v>5</v>
      </c>
      <c r="B20" s="150" t="s">
        <v>160</v>
      </c>
      <c r="C20" s="405"/>
      <c r="D20" s="405"/>
      <c r="E20" s="405"/>
      <c r="F20" s="187"/>
      <c r="G20" s="187"/>
      <c r="H20" s="187"/>
      <c r="I20" s="187"/>
      <c r="J20" s="187"/>
      <c r="K20" s="187"/>
      <c r="L20" s="187"/>
      <c r="M20" s="187"/>
      <c r="N20" s="187"/>
      <c r="O20" s="186"/>
      <c r="P20" s="404"/>
      <c r="Q20" s="404"/>
      <c r="R20" s="404"/>
      <c r="S20" s="186"/>
      <c r="U20" s="233"/>
      <c r="V20" s="233"/>
      <c r="W20" s="233"/>
      <c r="X20" s="233"/>
    </row>
    <row r="21" spans="1:78" s="175" customFormat="1">
      <c r="A21" s="1026" t="s">
        <v>550</v>
      </c>
      <c r="B21" s="9" t="s">
        <v>172</v>
      </c>
      <c r="C21" s="405"/>
      <c r="D21" s="405"/>
      <c r="E21" s="405"/>
      <c r="F21" s="190"/>
      <c r="G21" s="190"/>
      <c r="H21" s="190"/>
      <c r="I21" s="190"/>
      <c r="J21" s="190"/>
      <c r="K21" s="190"/>
      <c r="L21" s="190"/>
      <c r="M21" s="190"/>
      <c r="N21" s="190"/>
      <c r="O21" s="186"/>
      <c r="P21" s="404"/>
      <c r="Q21" s="404"/>
      <c r="R21" s="404"/>
      <c r="S21" s="186"/>
      <c r="U21" s="233"/>
      <c r="V21" s="233"/>
      <c r="W21" s="233"/>
      <c r="X21" s="233"/>
    </row>
    <row r="22" spans="1:78" s="175" customFormat="1">
      <c r="A22" s="1026" t="s">
        <v>551</v>
      </c>
      <c r="B22" s="9" t="s">
        <v>74</v>
      </c>
      <c r="C22" s="405"/>
      <c r="D22" s="405"/>
      <c r="E22" s="405"/>
      <c r="F22" s="190"/>
      <c r="G22" s="190"/>
      <c r="H22" s="190"/>
      <c r="I22" s="190"/>
      <c r="J22" s="190"/>
      <c r="K22" s="190"/>
      <c r="L22" s="190"/>
      <c r="M22" s="190"/>
      <c r="N22" s="190"/>
      <c r="O22" s="186"/>
      <c r="P22" s="404"/>
      <c r="Q22" s="404"/>
      <c r="R22" s="404"/>
      <c r="S22" s="186"/>
      <c r="U22" s="233"/>
      <c r="V22" s="233"/>
      <c r="W22" s="233"/>
      <c r="X22" s="233"/>
    </row>
    <row r="23" spans="1:78" s="175" customFormat="1">
      <c r="A23" s="1026">
        <v>6</v>
      </c>
      <c r="B23" s="150" t="s">
        <v>161</v>
      </c>
      <c r="C23" s="405"/>
      <c r="D23" s="405"/>
      <c r="E23" s="405"/>
      <c r="F23" s="190"/>
      <c r="G23" s="190"/>
      <c r="H23" s="190"/>
      <c r="I23" s="190"/>
      <c r="J23" s="190"/>
      <c r="K23" s="190"/>
      <c r="L23" s="190"/>
      <c r="M23" s="190"/>
      <c r="N23" s="190"/>
      <c r="O23" s="186"/>
      <c r="P23" s="404"/>
      <c r="Q23" s="404"/>
      <c r="R23" s="404"/>
      <c r="S23" s="186"/>
      <c r="U23" s="233"/>
      <c r="V23" s="233"/>
      <c r="W23" s="233"/>
      <c r="X23" s="233"/>
    </row>
    <row r="24" spans="1:78" s="175" customFormat="1">
      <c r="A24" s="1026">
        <v>7</v>
      </c>
      <c r="B24" s="150" t="s">
        <v>162</v>
      </c>
      <c r="C24" s="405"/>
      <c r="D24" s="405"/>
      <c r="E24" s="405"/>
      <c r="F24" s="190"/>
      <c r="G24" s="190"/>
      <c r="H24" s="190"/>
      <c r="I24" s="190"/>
      <c r="J24" s="190"/>
      <c r="K24" s="190"/>
      <c r="L24" s="190"/>
      <c r="M24" s="190"/>
      <c r="N24" s="190"/>
      <c r="O24" s="186"/>
      <c r="P24" s="404"/>
      <c r="Q24" s="404"/>
      <c r="R24" s="404"/>
      <c r="S24" s="186"/>
      <c r="U24" s="233"/>
      <c r="V24" s="233"/>
      <c r="W24" s="233"/>
      <c r="X24" s="233"/>
    </row>
    <row r="25" spans="1:78" s="175" customFormat="1">
      <c r="A25" s="1026">
        <v>8</v>
      </c>
      <c r="B25" s="150" t="s">
        <v>163</v>
      </c>
      <c r="C25" s="405"/>
      <c r="D25" s="405"/>
      <c r="E25" s="405"/>
      <c r="F25" s="190"/>
      <c r="G25" s="190"/>
      <c r="H25" s="190"/>
      <c r="I25" s="190"/>
      <c r="J25" s="190"/>
      <c r="K25" s="190"/>
      <c r="L25" s="190"/>
      <c r="M25" s="190"/>
      <c r="N25" s="190"/>
      <c r="O25" s="186"/>
      <c r="P25" s="404"/>
      <c r="Q25" s="404"/>
      <c r="R25" s="404"/>
      <c r="S25" s="186"/>
      <c r="U25" s="233"/>
      <c r="V25" s="233"/>
      <c r="W25" s="233"/>
      <c r="X25" s="233"/>
    </row>
    <row r="26" spans="1:78" s="175" customFormat="1">
      <c r="A26" s="1026">
        <v>9</v>
      </c>
      <c r="B26" s="150" t="s">
        <v>164</v>
      </c>
      <c r="C26" s="405"/>
      <c r="D26" s="405"/>
      <c r="E26" s="405"/>
      <c r="F26" s="190"/>
      <c r="G26" s="190"/>
      <c r="H26" s="190"/>
      <c r="I26" s="190"/>
      <c r="J26" s="190"/>
      <c r="K26" s="190"/>
      <c r="L26" s="190"/>
      <c r="M26" s="190"/>
      <c r="N26" s="190"/>
      <c r="O26" s="186"/>
      <c r="P26" s="404"/>
      <c r="Q26" s="404"/>
      <c r="R26" s="404"/>
      <c r="S26" s="186"/>
      <c r="U26" s="233"/>
      <c r="V26" s="233"/>
      <c r="W26" s="233"/>
      <c r="X26" s="233"/>
    </row>
    <row r="27" spans="1:78" s="175" customFormat="1">
      <c r="A27" s="1026">
        <v>10</v>
      </c>
      <c r="B27" s="150" t="s">
        <v>165</v>
      </c>
      <c r="C27" s="405"/>
      <c r="D27" s="405"/>
      <c r="E27" s="405"/>
      <c r="F27" s="190"/>
      <c r="G27" s="190"/>
      <c r="H27" s="190"/>
      <c r="I27" s="190"/>
      <c r="J27" s="190"/>
      <c r="K27" s="190"/>
      <c r="L27" s="190"/>
      <c r="M27" s="190"/>
      <c r="N27" s="190"/>
      <c r="O27" s="186"/>
      <c r="P27" s="404"/>
      <c r="Q27" s="404"/>
      <c r="R27" s="404"/>
      <c r="S27" s="186"/>
      <c r="U27" s="233"/>
      <c r="V27" s="233"/>
      <c r="W27" s="233"/>
      <c r="X27" s="233"/>
    </row>
    <row r="28" spans="1:78" s="175" customFormat="1">
      <c r="A28" s="1026">
        <v>11</v>
      </c>
      <c r="B28" s="150" t="s">
        <v>166</v>
      </c>
      <c r="C28" s="405"/>
      <c r="D28" s="405"/>
      <c r="E28" s="405"/>
      <c r="F28" s="190"/>
      <c r="G28" s="190"/>
      <c r="H28" s="190"/>
      <c r="I28" s="190"/>
      <c r="J28" s="190"/>
      <c r="K28" s="190"/>
      <c r="L28" s="190"/>
      <c r="M28" s="190"/>
      <c r="N28" s="190"/>
      <c r="O28" s="186"/>
      <c r="P28" s="404"/>
      <c r="Q28" s="404"/>
      <c r="R28" s="404"/>
      <c r="S28" s="186"/>
      <c r="U28" s="233"/>
      <c r="V28" s="233"/>
      <c r="W28" s="233"/>
      <c r="X28" s="233"/>
    </row>
    <row r="29" spans="1:78" s="175" customFormat="1">
      <c r="A29" s="1026">
        <v>12</v>
      </c>
      <c r="B29" s="150" t="s">
        <v>584</v>
      </c>
      <c r="C29" s="621"/>
      <c r="D29" s="621"/>
      <c r="E29" s="621"/>
      <c r="F29" s="192"/>
      <c r="G29" s="192"/>
      <c r="H29" s="192"/>
      <c r="I29" s="192"/>
      <c r="J29" s="192"/>
      <c r="K29" s="192"/>
      <c r="L29" s="192"/>
      <c r="M29" s="192"/>
      <c r="N29" s="192"/>
      <c r="O29" s="186"/>
      <c r="P29" s="404"/>
      <c r="Q29" s="404"/>
      <c r="R29" s="404"/>
      <c r="S29" s="186"/>
      <c r="U29" s="233"/>
      <c r="V29" s="233"/>
      <c r="W29" s="233"/>
      <c r="X29" s="233"/>
    </row>
    <row r="30" spans="1:78" s="136" customFormat="1">
      <c r="A30" s="1024"/>
      <c r="B30" s="241"/>
      <c r="C30" s="404"/>
      <c r="D30" s="404"/>
      <c r="E30" s="404"/>
      <c r="F30" s="175"/>
      <c r="G30" s="175"/>
      <c r="H30" s="175"/>
      <c r="I30" s="175"/>
      <c r="J30" s="175"/>
      <c r="K30" s="175"/>
      <c r="L30" s="175"/>
      <c r="M30" s="175"/>
      <c r="N30" s="175"/>
      <c r="O30" s="175"/>
      <c r="P30" s="404"/>
      <c r="Q30" s="404"/>
      <c r="R30" s="404"/>
      <c r="S30" s="175"/>
      <c r="T30" s="175"/>
      <c r="U30" s="233"/>
      <c r="V30" s="233"/>
      <c r="W30" s="233"/>
      <c r="X30" s="233"/>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c r="BM30" s="175"/>
      <c r="BN30" s="175"/>
      <c r="BO30" s="175"/>
      <c r="BP30" s="175"/>
      <c r="BQ30" s="175"/>
      <c r="BR30" s="175"/>
      <c r="BS30" s="175"/>
      <c r="BT30" s="175"/>
      <c r="BU30" s="175"/>
      <c r="BV30" s="175"/>
      <c r="BW30" s="175"/>
      <c r="BX30" s="175"/>
      <c r="BY30" s="175"/>
      <c r="BZ30" s="175"/>
    </row>
    <row r="31" spans="1:78" s="136" customFormat="1">
      <c r="A31" s="1031">
        <v>13</v>
      </c>
      <c r="B31" s="145" t="s">
        <v>167</v>
      </c>
      <c r="C31" s="636"/>
      <c r="D31" s="636"/>
      <c r="E31" s="636"/>
      <c r="F31" s="194"/>
      <c r="G31" s="194"/>
      <c r="H31" s="194"/>
      <c r="I31" s="194"/>
      <c r="J31" s="194"/>
      <c r="K31" s="194"/>
      <c r="L31" s="194"/>
      <c r="M31" s="194"/>
      <c r="N31" s="194"/>
      <c r="O31" s="637"/>
      <c r="P31" s="404"/>
      <c r="Q31" s="404"/>
      <c r="R31" s="404"/>
      <c r="S31" s="637"/>
      <c r="T31" s="175"/>
      <c r="U31" s="233"/>
      <c r="V31" s="233"/>
      <c r="W31" s="233"/>
      <c r="X31" s="233"/>
      <c r="Y31" s="175"/>
      <c r="Z31" s="175"/>
      <c r="AA31" s="175"/>
      <c r="AB31" s="175"/>
      <c r="AC31" s="175"/>
      <c r="AD31" s="175"/>
      <c r="AE31" s="175"/>
      <c r="AF31" s="175"/>
      <c r="AG31" s="175"/>
      <c r="AH31" s="175"/>
      <c r="AI31" s="175"/>
      <c r="AJ31" s="175"/>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75"/>
      <c r="BO31" s="175"/>
      <c r="BP31" s="175"/>
      <c r="BQ31" s="175"/>
      <c r="BR31" s="175"/>
      <c r="BS31" s="175"/>
      <c r="BT31" s="175"/>
      <c r="BU31" s="175"/>
      <c r="BV31" s="175"/>
      <c r="BW31" s="175"/>
      <c r="BX31" s="175"/>
      <c r="BY31" s="175"/>
      <c r="BZ31" s="175"/>
    </row>
    <row r="32" spans="1:78" s="136" customFormat="1">
      <c r="A32" s="1022"/>
      <c r="B32" s="435"/>
      <c r="C32" s="434"/>
      <c r="D32" s="434"/>
      <c r="E32" s="434"/>
      <c r="F32" s="638"/>
      <c r="G32" s="638"/>
      <c r="H32" s="638"/>
      <c r="I32" s="638"/>
      <c r="J32" s="638"/>
      <c r="K32" s="638"/>
      <c r="L32" s="638"/>
      <c r="M32" s="638"/>
      <c r="N32" s="638"/>
      <c r="O32" s="637"/>
      <c r="P32" s="404"/>
      <c r="Q32" s="404"/>
      <c r="R32" s="404"/>
      <c r="S32" s="637"/>
      <c r="T32" s="175"/>
      <c r="U32" s="233"/>
      <c r="V32" s="233"/>
      <c r="W32" s="233"/>
      <c r="X32" s="233"/>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5"/>
      <c r="BV32" s="175"/>
      <c r="BW32" s="175"/>
      <c r="BX32" s="175"/>
      <c r="BY32" s="175"/>
      <c r="BZ32" s="175"/>
    </row>
    <row r="33" spans="1:78" s="136" customFormat="1">
      <c r="A33" s="1024"/>
      <c r="B33" s="11" t="s">
        <v>439</v>
      </c>
      <c r="C33" s="630"/>
      <c r="D33" s="630"/>
      <c r="E33" s="630"/>
      <c r="F33" s="639"/>
      <c r="G33" s="639"/>
      <c r="H33" s="639"/>
      <c r="I33" s="639"/>
      <c r="J33" s="639"/>
      <c r="K33" s="639"/>
      <c r="L33" s="639"/>
      <c r="M33" s="639"/>
      <c r="N33" s="639"/>
      <c r="O33" s="631"/>
      <c r="P33" s="404"/>
      <c r="Q33" s="404"/>
      <c r="R33" s="404"/>
      <c r="S33" s="631"/>
      <c r="T33" s="175"/>
      <c r="U33" s="233"/>
      <c r="V33" s="233"/>
      <c r="W33" s="233"/>
      <c r="X33" s="233"/>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c r="BR33" s="175"/>
      <c r="BS33" s="175"/>
      <c r="BT33" s="175"/>
      <c r="BU33" s="175"/>
      <c r="BV33" s="175"/>
      <c r="BW33" s="175"/>
      <c r="BX33" s="175"/>
      <c r="BY33" s="175"/>
      <c r="BZ33" s="175"/>
    </row>
    <row r="34" spans="1:78" s="195" customFormat="1">
      <c r="A34" s="1039">
        <v>14</v>
      </c>
      <c r="B34" s="153" t="s">
        <v>246</v>
      </c>
      <c r="C34" s="640"/>
      <c r="D34" s="640"/>
      <c r="E34" s="640"/>
      <c r="F34" s="193"/>
      <c r="G34" s="193"/>
      <c r="H34" s="193"/>
      <c r="I34" s="193"/>
      <c r="J34" s="193"/>
      <c r="K34" s="193"/>
      <c r="L34" s="193"/>
      <c r="M34" s="193"/>
      <c r="N34" s="193"/>
      <c r="O34" s="186"/>
      <c r="P34" s="404"/>
      <c r="Q34" s="404"/>
      <c r="R34" s="404"/>
      <c r="S34" s="186"/>
      <c r="U34" s="634"/>
      <c r="V34" s="634"/>
      <c r="W34" s="634"/>
      <c r="X34" s="634"/>
    </row>
    <row r="35" spans="1:78" s="195" customFormat="1">
      <c r="A35" s="1027" t="s">
        <v>440</v>
      </c>
      <c r="B35" s="9" t="s">
        <v>232</v>
      </c>
      <c r="C35" s="640"/>
      <c r="D35" s="640"/>
      <c r="E35" s="640"/>
      <c r="F35" s="193"/>
      <c r="G35" s="193"/>
      <c r="H35" s="193"/>
      <c r="I35" s="193"/>
      <c r="J35" s="193"/>
      <c r="K35" s="193"/>
      <c r="L35" s="193"/>
      <c r="M35" s="193"/>
      <c r="N35" s="193"/>
      <c r="O35" s="186"/>
      <c r="P35" s="404"/>
      <c r="Q35" s="404"/>
      <c r="R35" s="404"/>
      <c r="S35" s="186"/>
      <c r="U35" s="634"/>
      <c r="V35" s="634"/>
      <c r="W35" s="634"/>
      <c r="X35" s="634"/>
    </row>
    <row r="36" spans="1:78" s="175" customFormat="1">
      <c r="A36" s="1027" t="s">
        <v>441</v>
      </c>
      <c r="B36" s="275" t="s">
        <v>758</v>
      </c>
      <c r="C36" s="425"/>
      <c r="D36" s="425"/>
      <c r="E36" s="425"/>
      <c r="F36" s="193"/>
      <c r="G36" s="193"/>
      <c r="H36" s="193"/>
      <c r="I36" s="193"/>
      <c r="J36" s="193"/>
      <c r="K36" s="193"/>
      <c r="L36" s="193"/>
      <c r="M36" s="193"/>
      <c r="N36" s="193"/>
      <c r="O36" s="186"/>
      <c r="P36" s="404"/>
      <c r="Q36" s="404"/>
      <c r="R36" s="404"/>
      <c r="S36" s="186"/>
      <c r="U36" s="233"/>
      <c r="V36" s="233"/>
      <c r="W36" s="233"/>
      <c r="X36" s="233"/>
    </row>
    <row r="37" spans="1:78" s="175" customFormat="1">
      <c r="A37" s="1027" t="s">
        <v>442</v>
      </c>
      <c r="B37" s="17" t="s">
        <v>759</v>
      </c>
      <c r="C37" s="425"/>
      <c r="D37" s="425"/>
      <c r="E37" s="425"/>
      <c r="F37" s="189"/>
      <c r="G37" s="189"/>
      <c r="H37" s="189"/>
      <c r="I37" s="189"/>
      <c r="J37" s="189"/>
      <c r="K37" s="189"/>
      <c r="L37" s="189"/>
      <c r="M37" s="189"/>
      <c r="N37" s="189"/>
      <c r="O37" s="186"/>
      <c r="P37" s="404"/>
      <c r="Q37" s="404"/>
      <c r="R37" s="404"/>
      <c r="S37" s="186"/>
      <c r="U37" s="233"/>
      <c r="V37" s="233"/>
      <c r="W37" s="233"/>
      <c r="X37" s="233"/>
    </row>
    <row r="38" spans="1:78" s="175" customFormat="1">
      <c r="A38" s="1027" t="s">
        <v>443</v>
      </c>
      <c r="B38" s="17" t="s">
        <v>74</v>
      </c>
      <c r="C38" s="425"/>
      <c r="D38" s="425"/>
      <c r="E38" s="425"/>
      <c r="F38" s="189"/>
      <c r="G38" s="189"/>
      <c r="H38" s="189"/>
      <c r="I38" s="189"/>
      <c r="J38" s="189"/>
      <c r="K38" s="189"/>
      <c r="L38" s="189"/>
      <c r="M38" s="189"/>
      <c r="N38" s="189"/>
      <c r="O38" s="186"/>
      <c r="P38" s="404"/>
      <c r="Q38" s="404"/>
      <c r="R38" s="404"/>
      <c r="S38" s="186"/>
      <c r="U38" s="233"/>
      <c r="V38" s="233"/>
      <c r="W38" s="233"/>
      <c r="X38" s="233"/>
    </row>
    <row r="39" spans="1:78" s="175" customFormat="1">
      <c r="A39" s="1027" t="s">
        <v>444</v>
      </c>
      <c r="B39" s="152" t="s">
        <v>197</v>
      </c>
      <c r="C39" s="425"/>
      <c r="D39" s="425"/>
      <c r="E39" s="425"/>
      <c r="F39" s="193"/>
      <c r="G39" s="193"/>
      <c r="H39" s="193"/>
      <c r="I39" s="193"/>
      <c r="J39" s="193"/>
      <c r="K39" s="193"/>
      <c r="L39" s="193"/>
      <c r="M39" s="193"/>
      <c r="N39" s="193"/>
      <c r="O39" s="186"/>
      <c r="P39" s="404"/>
      <c r="Q39" s="404"/>
      <c r="R39" s="404"/>
      <c r="S39" s="186"/>
      <c r="U39" s="233"/>
      <c r="V39" s="233"/>
      <c r="W39" s="233"/>
      <c r="X39" s="233"/>
    </row>
    <row r="40" spans="1:78" s="175" customFormat="1">
      <c r="A40" s="1040" t="s">
        <v>445</v>
      </c>
      <c r="B40" s="397" t="s">
        <v>315</v>
      </c>
      <c r="C40" s="425"/>
      <c r="D40" s="425"/>
      <c r="E40" s="425"/>
      <c r="F40" s="193"/>
      <c r="G40" s="193"/>
      <c r="H40" s="193"/>
      <c r="I40" s="193"/>
      <c r="J40" s="193"/>
      <c r="K40" s="193"/>
      <c r="L40" s="193"/>
      <c r="M40" s="193"/>
      <c r="N40" s="193"/>
      <c r="O40" s="186"/>
      <c r="P40" s="404"/>
      <c r="Q40" s="404"/>
      <c r="R40" s="404"/>
      <c r="S40" s="186"/>
      <c r="U40" s="233"/>
      <c r="V40" s="233"/>
      <c r="W40" s="233"/>
      <c r="X40" s="233"/>
    </row>
    <row r="41" spans="1:78" s="183" customFormat="1">
      <c r="A41" s="1027" t="s">
        <v>446</v>
      </c>
      <c r="B41" s="398" t="s">
        <v>585</v>
      </c>
      <c r="C41" s="426"/>
      <c r="D41" s="426"/>
      <c r="E41" s="426"/>
      <c r="F41" s="197"/>
      <c r="G41" s="197"/>
      <c r="H41" s="197"/>
      <c r="I41" s="197"/>
      <c r="J41" s="197"/>
      <c r="K41" s="197"/>
      <c r="L41" s="197"/>
      <c r="M41" s="197"/>
      <c r="N41" s="197"/>
      <c r="P41" s="404"/>
      <c r="Q41" s="404"/>
      <c r="R41" s="404"/>
      <c r="U41" s="233"/>
      <c r="V41" s="233"/>
      <c r="W41" s="233"/>
      <c r="X41" s="233"/>
    </row>
    <row r="42" spans="1:78" s="183" customFormat="1">
      <c r="A42" s="1027" t="s">
        <v>447</v>
      </c>
      <c r="B42" s="398" t="s">
        <v>74</v>
      </c>
      <c r="C42" s="426"/>
      <c r="D42" s="426"/>
      <c r="E42" s="426"/>
      <c r="F42" s="197"/>
      <c r="G42" s="197"/>
      <c r="H42" s="197"/>
      <c r="I42" s="197"/>
      <c r="J42" s="197"/>
      <c r="K42" s="197"/>
      <c r="L42" s="197"/>
      <c r="M42" s="197"/>
      <c r="N42" s="197"/>
      <c r="P42" s="404"/>
      <c r="Q42" s="404"/>
      <c r="R42" s="404"/>
      <c r="U42" s="233"/>
      <c r="V42" s="233"/>
      <c r="W42" s="233"/>
      <c r="X42" s="233"/>
    </row>
    <row r="43" spans="1:78" s="175" customFormat="1">
      <c r="A43" s="1027" t="s">
        <v>448</v>
      </c>
      <c r="B43" s="397" t="s">
        <v>316</v>
      </c>
      <c r="C43" s="425"/>
      <c r="D43" s="425"/>
      <c r="E43" s="425"/>
      <c r="F43" s="193"/>
      <c r="G43" s="193"/>
      <c r="H43" s="193"/>
      <c r="I43" s="193"/>
      <c r="J43" s="193"/>
      <c r="K43" s="193"/>
      <c r="L43" s="193"/>
      <c r="M43" s="193"/>
      <c r="N43" s="193"/>
      <c r="O43" s="186"/>
      <c r="P43" s="404"/>
      <c r="Q43" s="404"/>
      <c r="R43" s="404"/>
      <c r="S43" s="186"/>
      <c r="U43" s="233"/>
      <c r="V43" s="233"/>
      <c r="W43" s="233"/>
      <c r="X43" s="233"/>
    </row>
    <row r="44" spans="1:78" s="175" customFormat="1">
      <c r="A44" s="1027" t="s">
        <v>449</v>
      </c>
      <c r="B44" s="399" t="s">
        <v>538</v>
      </c>
      <c r="C44" s="425"/>
      <c r="D44" s="425"/>
      <c r="E44" s="425"/>
      <c r="F44" s="189"/>
      <c r="G44" s="189"/>
      <c r="H44" s="189"/>
      <c r="I44" s="189"/>
      <c r="J44" s="189"/>
      <c r="K44" s="189"/>
      <c r="L44" s="189"/>
      <c r="M44" s="189"/>
      <c r="N44" s="189"/>
      <c r="O44" s="186"/>
      <c r="P44" s="404"/>
      <c r="Q44" s="404"/>
      <c r="R44" s="404"/>
      <c r="S44" s="186"/>
      <c r="U44" s="233"/>
      <c r="V44" s="233"/>
      <c r="W44" s="233"/>
      <c r="X44" s="233"/>
    </row>
    <row r="45" spans="1:78" s="175" customFormat="1">
      <c r="A45" s="1027" t="s">
        <v>450</v>
      </c>
      <c r="B45" s="399" t="s">
        <v>586</v>
      </c>
      <c r="C45" s="425"/>
      <c r="D45" s="425"/>
      <c r="E45" s="425"/>
      <c r="F45" s="189"/>
      <c r="G45" s="189"/>
      <c r="H45" s="189"/>
      <c r="I45" s="189"/>
      <c r="J45" s="189"/>
      <c r="K45" s="189"/>
      <c r="L45" s="189"/>
      <c r="M45" s="189"/>
      <c r="N45" s="189"/>
      <c r="O45" s="186"/>
      <c r="P45" s="404"/>
      <c r="Q45" s="404"/>
      <c r="R45" s="404"/>
      <c r="S45" s="186"/>
      <c r="U45" s="233"/>
      <c r="V45" s="233"/>
      <c r="W45" s="233"/>
      <c r="X45" s="233"/>
    </row>
    <row r="46" spans="1:78" s="175" customFormat="1" ht="42" customHeight="1">
      <c r="A46" s="1027" t="s">
        <v>451</v>
      </c>
      <c r="B46" s="1357" t="s">
        <v>587</v>
      </c>
      <c r="C46" s="1357"/>
      <c r="D46" s="425"/>
      <c r="E46" s="425"/>
      <c r="F46" s="189"/>
      <c r="G46" s="189"/>
      <c r="H46" s="189"/>
      <c r="I46" s="189"/>
      <c r="J46" s="189"/>
      <c r="K46" s="189"/>
      <c r="L46" s="189"/>
      <c r="M46" s="189"/>
      <c r="N46" s="189"/>
      <c r="O46" s="186"/>
      <c r="P46" s="404"/>
      <c r="Q46" s="404"/>
      <c r="R46" s="404"/>
      <c r="S46" s="186"/>
      <c r="U46" s="233"/>
      <c r="V46" s="233"/>
      <c r="W46" s="233"/>
      <c r="X46" s="233"/>
    </row>
    <row r="47" spans="1:78" s="175" customFormat="1">
      <c r="A47" s="1041" t="s">
        <v>452</v>
      </c>
      <c r="B47" s="399" t="s">
        <v>74</v>
      </c>
      <c r="C47" s="425"/>
      <c r="D47" s="425"/>
      <c r="E47" s="425"/>
      <c r="F47" s="189"/>
      <c r="G47" s="189"/>
      <c r="H47" s="189"/>
      <c r="I47" s="189"/>
      <c r="J47" s="189"/>
      <c r="K47" s="189"/>
      <c r="L47" s="189"/>
      <c r="M47" s="189"/>
      <c r="N47" s="189"/>
      <c r="O47" s="186"/>
      <c r="P47" s="404"/>
      <c r="Q47" s="404"/>
      <c r="R47" s="404"/>
      <c r="S47" s="186"/>
      <c r="U47" s="233"/>
      <c r="V47" s="233"/>
      <c r="W47" s="233"/>
      <c r="X47" s="233"/>
    </row>
    <row r="48" spans="1:78" s="175" customFormat="1" ht="45" customHeight="1">
      <c r="A48" s="1041" t="s">
        <v>453</v>
      </c>
      <c r="B48" s="1356" t="s">
        <v>552</v>
      </c>
      <c r="C48" s="1356"/>
      <c r="D48" s="425"/>
      <c r="E48" s="425"/>
      <c r="F48" s="189"/>
      <c r="G48" s="189"/>
      <c r="H48" s="189"/>
      <c r="I48" s="189"/>
      <c r="J48" s="189"/>
      <c r="K48" s="189"/>
      <c r="L48" s="189"/>
      <c r="M48" s="189"/>
      <c r="N48" s="189"/>
      <c r="O48" s="186"/>
      <c r="P48" s="404"/>
      <c r="Q48" s="404"/>
      <c r="R48" s="404"/>
      <c r="S48" s="186"/>
      <c r="U48" s="233"/>
      <c r="V48" s="233"/>
      <c r="W48" s="233"/>
      <c r="X48" s="233"/>
    </row>
    <row r="49" spans="1:24" s="175" customFormat="1">
      <c r="A49" s="1040" t="s">
        <v>454</v>
      </c>
      <c r="B49" s="152" t="s">
        <v>319</v>
      </c>
      <c r="C49" s="425"/>
      <c r="D49" s="425"/>
      <c r="E49" s="425"/>
      <c r="F49" s="193"/>
      <c r="G49" s="193"/>
      <c r="H49" s="193"/>
      <c r="I49" s="193"/>
      <c r="J49" s="193"/>
      <c r="K49" s="193"/>
      <c r="L49" s="193"/>
      <c r="M49" s="193"/>
      <c r="N49" s="193"/>
      <c r="O49" s="186"/>
      <c r="P49" s="404"/>
      <c r="Q49" s="404"/>
      <c r="R49" s="404"/>
      <c r="S49" s="186"/>
      <c r="U49" s="233"/>
      <c r="V49" s="233"/>
      <c r="W49" s="233"/>
      <c r="X49" s="233"/>
    </row>
    <row r="50" spans="1:24" s="175" customFormat="1">
      <c r="A50" s="1040" t="s">
        <v>455</v>
      </c>
      <c r="B50" s="17" t="s">
        <v>546</v>
      </c>
      <c r="C50" s="425"/>
      <c r="D50" s="425"/>
      <c r="E50" s="425"/>
      <c r="F50" s="189"/>
      <c r="G50" s="189"/>
      <c r="H50" s="189"/>
      <c r="I50" s="189"/>
      <c r="J50" s="189"/>
      <c r="K50" s="189"/>
      <c r="L50" s="189"/>
      <c r="M50" s="189"/>
      <c r="N50" s="189"/>
      <c r="O50" s="186"/>
      <c r="P50" s="404"/>
      <c r="Q50" s="404"/>
      <c r="R50" s="404"/>
      <c r="S50" s="186"/>
      <c r="U50" s="233"/>
      <c r="V50" s="233"/>
      <c r="W50" s="233"/>
      <c r="X50" s="233"/>
    </row>
    <row r="51" spans="1:24" s="175" customFormat="1">
      <c r="A51" s="1027" t="s">
        <v>456</v>
      </c>
      <c r="B51" s="17" t="s">
        <v>544</v>
      </c>
      <c r="C51" s="425"/>
      <c r="D51" s="425"/>
      <c r="E51" s="425"/>
      <c r="F51" s="189"/>
      <c r="G51" s="189"/>
      <c r="H51" s="189"/>
      <c r="I51" s="189"/>
      <c r="J51" s="189"/>
      <c r="K51" s="189"/>
      <c r="L51" s="189"/>
      <c r="M51" s="189"/>
      <c r="N51" s="189"/>
      <c r="O51" s="186"/>
      <c r="P51" s="404"/>
      <c r="Q51" s="404"/>
      <c r="R51" s="404"/>
      <c r="S51" s="186"/>
      <c r="U51" s="233"/>
      <c r="V51" s="233"/>
      <c r="W51" s="233"/>
      <c r="X51" s="233"/>
    </row>
    <row r="52" spans="1:24" s="175" customFormat="1">
      <c r="A52" s="1027" t="s">
        <v>457</v>
      </c>
      <c r="B52" s="17" t="s">
        <v>553</v>
      </c>
      <c r="C52" s="425"/>
      <c r="D52" s="425"/>
      <c r="E52" s="425"/>
      <c r="F52" s="189"/>
      <c r="G52" s="189"/>
      <c r="H52" s="189"/>
      <c r="I52" s="189"/>
      <c r="J52" s="189"/>
      <c r="K52" s="189"/>
      <c r="L52" s="189"/>
      <c r="M52" s="189"/>
      <c r="N52" s="189"/>
      <c r="O52" s="186"/>
      <c r="P52" s="404"/>
      <c r="Q52" s="404"/>
      <c r="R52" s="404"/>
      <c r="S52" s="186"/>
      <c r="U52" s="233"/>
      <c r="V52" s="233"/>
      <c r="W52" s="233"/>
      <c r="X52" s="233"/>
    </row>
    <row r="53" spans="1:24" s="175" customFormat="1">
      <c r="A53" s="1027" t="s">
        <v>458</v>
      </c>
      <c r="B53" s="152" t="s">
        <v>583</v>
      </c>
      <c r="C53" s="425"/>
      <c r="D53" s="425"/>
      <c r="E53" s="425"/>
      <c r="F53" s="189"/>
      <c r="G53" s="189"/>
      <c r="H53" s="189"/>
      <c r="I53" s="189"/>
      <c r="J53" s="189"/>
      <c r="K53" s="189"/>
      <c r="L53" s="189"/>
      <c r="M53" s="189"/>
      <c r="N53" s="189"/>
      <c r="O53" s="186"/>
      <c r="P53" s="404"/>
      <c r="Q53" s="404"/>
      <c r="R53" s="404"/>
      <c r="S53" s="186"/>
      <c r="U53" s="233"/>
      <c r="V53" s="233"/>
      <c r="W53" s="233"/>
      <c r="X53" s="233"/>
    </row>
    <row r="54" spans="1:24" s="175" customFormat="1">
      <c r="A54" s="1027" t="s">
        <v>459</v>
      </c>
      <c r="B54" s="9" t="s">
        <v>510</v>
      </c>
      <c r="C54" s="425"/>
      <c r="D54" s="425"/>
      <c r="E54" s="425"/>
      <c r="F54" s="189"/>
      <c r="G54" s="189"/>
      <c r="H54" s="189"/>
      <c r="I54" s="189"/>
      <c r="J54" s="189"/>
      <c r="K54" s="189"/>
      <c r="L54" s="189"/>
      <c r="M54" s="189"/>
      <c r="N54" s="189"/>
      <c r="O54" s="186"/>
      <c r="P54" s="404"/>
      <c r="Q54" s="404"/>
      <c r="R54" s="404"/>
      <c r="S54" s="186"/>
      <c r="U54" s="233"/>
      <c r="V54" s="233"/>
      <c r="W54" s="233"/>
      <c r="X54" s="233"/>
    </row>
    <row r="55" spans="1:24" s="175" customFormat="1">
      <c r="A55" s="1026">
        <v>15</v>
      </c>
      <c r="B55" s="13" t="s">
        <v>158</v>
      </c>
      <c r="C55" s="405"/>
      <c r="D55" s="405"/>
      <c r="E55" s="405"/>
      <c r="F55" s="189"/>
      <c r="G55" s="189"/>
      <c r="H55" s="189"/>
      <c r="I55" s="189"/>
      <c r="J55" s="189"/>
      <c r="K55" s="189"/>
      <c r="L55" s="189"/>
      <c r="M55" s="189"/>
      <c r="N55" s="189"/>
      <c r="O55" s="186"/>
      <c r="P55" s="404"/>
      <c r="Q55" s="404"/>
      <c r="R55" s="404"/>
      <c r="S55" s="186"/>
      <c r="U55" s="233"/>
      <c r="V55" s="233"/>
      <c r="W55" s="233"/>
      <c r="X55" s="233"/>
    </row>
    <row r="56" spans="1:24" s="195" customFormat="1">
      <c r="A56" s="1039">
        <v>16</v>
      </c>
      <c r="B56" s="13" t="s">
        <v>159</v>
      </c>
      <c r="C56" s="642"/>
      <c r="D56" s="642"/>
      <c r="E56" s="642"/>
      <c r="F56" s="198"/>
      <c r="G56" s="198"/>
      <c r="H56" s="198"/>
      <c r="I56" s="198"/>
      <c r="J56" s="198"/>
      <c r="K56" s="198"/>
      <c r="L56" s="198"/>
      <c r="M56" s="198"/>
      <c r="N56" s="198"/>
      <c r="O56" s="186"/>
      <c r="P56" s="404"/>
      <c r="Q56" s="404"/>
      <c r="R56" s="404"/>
      <c r="S56" s="186"/>
      <c r="U56" s="634"/>
      <c r="V56" s="634"/>
      <c r="W56" s="634"/>
      <c r="X56" s="634"/>
    </row>
    <row r="57" spans="1:24" s="175" customFormat="1">
      <c r="A57" s="1027" t="s">
        <v>460</v>
      </c>
      <c r="B57" s="152" t="s">
        <v>168</v>
      </c>
      <c r="C57" s="425"/>
      <c r="D57" s="425"/>
      <c r="E57" s="425"/>
      <c r="F57" s="189"/>
      <c r="G57" s="189"/>
      <c r="H57" s="189"/>
      <c r="I57" s="189"/>
      <c r="J57" s="189"/>
      <c r="K57" s="189"/>
      <c r="L57" s="189"/>
      <c r="M57" s="189"/>
      <c r="N57" s="189"/>
      <c r="O57" s="186"/>
      <c r="P57" s="404"/>
      <c r="Q57" s="404"/>
      <c r="R57" s="404"/>
      <c r="S57" s="186"/>
      <c r="U57" s="233"/>
      <c r="V57" s="233"/>
      <c r="W57" s="233"/>
      <c r="X57" s="233"/>
    </row>
    <row r="58" spans="1:24" s="175" customFormat="1">
      <c r="A58" s="1027" t="s">
        <v>461</v>
      </c>
      <c r="B58" s="152" t="s">
        <v>320</v>
      </c>
      <c r="C58" s="425"/>
      <c r="D58" s="425"/>
      <c r="E58" s="425"/>
      <c r="F58" s="189"/>
      <c r="G58" s="189"/>
      <c r="H58" s="189"/>
      <c r="I58" s="189"/>
      <c r="J58" s="189"/>
      <c r="K58" s="189"/>
      <c r="L58" s="189"/>
      <c r="M58" s="189"/>
      <c r="N58" s="189"/>
      <c r="O58" s="186"/>
      <c r="P58" s="404"/>
      <c r="Q58" s="404"/>
      <c r="R58" s="404"/>
      <c r="S58" s="186"/>
      <c r="U58" s="233"/>
      <c r="V58" s="233"/>
      <c r="W58" s="233"/>
      <c r="X58" s="233"/>
    </row>
    <row r="59" spans="1:24" s="175" customFormat="1">
      <c r="A59" s="1027" t="s">
        <v>462</v>
      </c>
      <c r="B59" s="152" t="s">
        <v>317</v>
      </c>
      <c r="C59" s="425"/>
      <c r="D59" s="425"/>
      <c r="E59" s="425"/>
      <c r="F59" s="189"/>
      <c r="G59" s="189"/>
      <c r="H59" s="189"/>
      <c r="I59" s="189"/>
      <c r="J59" s="189"/>
      <c r="K59" s="189"/>
      <c r="L59" s="189"/>
      <c r="M59" s="189"/>
      <c r="N59" s="189"/>
      <c r="O59" s="186"/>
      <c r="P59" s="404"/>
      <c r="Q59" s="404"/>
      <c r="R59" s="404"/>
      <c r="S59" s="186"/>
      <c r="U59" s="233"/>
      <c r="V59" s="233"/>
      <c r="W59" s="233"/>
      <c r="X59" s="233"/>
    </row>
    <row r="60" spans="1:24" s="175" customFormat="1">
      <c r="A60" s="1027" t="s">
        <v>463</v>
      </c>
      <c r="B60" s="152" t="s">
        <v>318</v>
      </c>
      <c r="C60" s="425"/>
      <c r="D60" s="425"/>
      <c r="E60" s="425"/>
      <c r="F60" s="189"/>
      <c r="G60" s="189"/>
      <c r="H60" s="189"/>
      <c r="I60" s="189"/>
      <c r="J60" s="189"/>
      <c r="K60" s="189"/>
      <c r="L60" s="189"/>
      <c r="M60" s="189"/>
      <c r="N60" s="189"/>
      <c r="O60" s="186"/>
      <c r="P60" s="404"/>
      <c r="Q60" s="404"/>
      <c r="R60" s="404"/>
      <c r="S60" s="186"/>
      <c r="U60" s="233"/>
      <c r="V60" s="233"/>
      <c r="W60" s="233"/>
      <c r="X60" s="233"/>
    </row>
    <row r="61" spans="1:24" s="175" customFormat="1">
      <c r="A61" s="1026">
        <v>17</v>
      </c>
      <c r="B61" s="13" t="s">
        <v>169</v>
      </c>
      <c r="C61" s="425"/>
      <c r="D61" s="425"/>
      <c r="E61" s="425"/>
      <c r="F61" s="198"/>
      <c r="G61" s="198"/>
      <c r="H61" s="198"/>
      <c r="I61" s="198"/>
      <c r="J61" s="198"/>
      <c r="K61" s="198"/>
      <c r="L61" s="198"/>
      <c r="M61" s="198"/>
      <c r="N61" s="198"/>
      <c r="O61" s="186"/>
      <c r="P61" s="404"/>
      <c r="Q61" s="404"/>
      <c r="R61" s="404"/>
      <c r="S61" s="186"/>
      <c r="U61" s="233"/>
      <c r="V61" s="233"/>
      <c r="W61" s="233"/>
      <c r="X61" s="233"/>
    </row>
    <row r="62" spans="1:24" s="175" customFormat="1">
      <c r="A62" s="1027" t="s">
        <v>464</v>
      </c>
      <c r="B62" s="152" t="s">
        <v>495</v>
      </c>
      <c r="C62" s="425"/>
      <c r="D62" s="425"/>
      <c r="E62" s="425"/>
      <c r="F62" s="189"/>
      <c r="G62" s="189"/>
      <c r="H62" s="189"/>
      <c r="I62" s="189"/>
      <c r="J62" s="189"/>
      <c r="K62" s="189"/>
      <c r="L62" s="189"/>
      <c r="M62" s="189"/>
      <c r="N62" s="189"/>
      <c r="O62" s="186"/>
      <c r="P62" s="404"/>
      <c r="Q62" s="404"/>
      <c r="R62" s="404"/>
      <c r="S62" s="186"/>
      <c r="U62" s="233"/>
      <c r="V62" s="233"/>
      <c r="W62" s="233"/>
      <c r="X62" s="233"/>
    </row>
    <row r="63" spans="1:24" s="175" customFormat="1">
      <c r="A63" s="1027" t="s">
        <v>465</v>
      </c>
      <c r="B63" s="152" t="s">
        <v>424</v>
      </c>
      <c r="C63" s="425"/>
      <c r="D63" s="425"/>
      <c r="E63" s="425"/>
      <c r="F63" s="189"/>
      <c r="G63" s="189"/>
      <c r="H63" s="189"/>
      <c r="I63" s="189"/>
      <c r="J63" s="189"/>
      <c r="K63" s="189"/>
      <c r="L63" s="189"/>
      <c r="M63" s="189"/>
      <c r="N63" s="189"/>
      <c r="O63" s="186"/>
      <c r="P63" s="404"/>
      <c r="Q63" s="404"/>
      <c r="R63" s="404"/>
      <c r="S63" s="186"/>
      <c r="U63" s="233"/>
      <c r="V63" s="233"/>
      <c r="W63" s="233"/>
      <c r="X63" s="233"/>
    </row>
    <row r="64" spans="1:24" s="175" customFormat="1">
      <c r="A64" s="1027" t="s">
        <v>466</v>
      </c>
      <c r="B64" s="152" t="s">
        <v>74</v>
      </c>
      <c r="C64" s="425"/>
      <c r="D64" s="425"/>
      <c r="E64" s="425"/>
      <c r="F64" s="189"/>
      <c r="G64" s="189"/>
      <c r="H64" s="189"/>
      <c r="I64" s="189"/>
      <c r="J64" s="189"/>
      <c r="K64" s="189"/>
      <c r="L64" s="189"/>
      <c r="M64" s="189"/>
      <c r="N64" s="189"/>
      <c r="O64" s="186"/>
      <c r="P64" s="404"/>
      <c r="Q64" s="404"/>
      <c r="R64" s="404"/>
      <c r="S64" s="186"/>
      <c r="U64" s="233"/>
      <c r="V64" s="233"/>
      <c r="W64" s="233"/>
      <c r="X64" s="233"/>
    </row>
    <row r="65" spans="1:78" s="136" customFormat="1">
      <c r="A65" s="1026">
        <v>18</v>
      </c>
      <c r="B65" s="14" t="s">
        <v>160</v>
      </c>
      <c r="C65" s="644"/>
      <c r="D65" s="644"/>
      <c r="E65" s="644"/>
      <c r="F65" s="198"/>
      <c r="G65" s="198"/>
      <c r="H65" s="198"/>
      <c r="I65" s="198"/>
      <c r="J65" s="198"/>
      <c r="K65" s="198"/>
      <c r="L65" s="198"/>
      <c r="M65" s="198"/>
      <c r="N65" s="198"/>
      <c r="O65" s="186"/>
      <c r="P65" s="404"/>
      <c r="Q65" s="404"/>
      <c r="R65" s="404"/>
      <c r="S65" s="186"/>
      <c r="T65" s="175"/>
      <c r="U65" s="233"/>
      <c r="V65" s="233"/>
      <c r="W65" s="233"/>
      <c r="X65" s="233"/>
      <c r="Y65" s="175"/>
      <c r="Z65" s="175"/>
      <c r="AA65" s="175"/>
      <c r="AB65" s="175"/>
      <c r="AC65" s="175"/>
      <c r="AD65" s="175"/>
      <c r="AE65" s="175"/>
      <c r="AF65" s="175"/>
      <c r="AG65" s="175"/>
      <c r="AH65" s="175"/>
      <c r="AI65" s="175"/>
      <c r="AJ65" s="175"/>
      <c r="AK65" s="175"/>
      <c r="AL65" s="175"/>
      <c r="AM65" s="175"/>
      <c r="AN65" s="175"/>
      <c r="AO65" s="175"/>
      <c r="AP65" s="175"/>
      <c r="AQ65" s="175"/>
      <c r="AR65" s="175"/>
      <c r="AS65" s="175"/>
      <c r="AT65" s="175"/>
      <c r="AU65" s="175"/>
      <c r="AV65" s="175"/>
      <c r="AW65" s="175"/>
      <c r="AX65" s="175"/>
      <c r="AY65" s="175"/>
      <c r="AZ65" s="175"/>
      <c r="BA65" s="175"/>
      <c r="BB65" s="175"/>
      <c r="BC65" s="175"/>
      <c r="BD65" s="175"/>
      <c r="BE65" s="175"/>
      <c r="BF65" s="175"/>
      <c r="BG65" s="175"/>
      <c r="BH65" s="175"/>
      <c r="BI65" s="175"/>
      <c r="BJ65" s="175"/>
      <c r="BK65" s="175"/>
      <c r="BL65" s="175"/>
      <c r="BM65" s="175"/>
      <c r="BN65" s="175"/>
      <c r="BO65" s="175"/>
      <c r="BP65" s="175"/>
      <c r="BQ65" s="175"/>
      <c r="BR65" s="175"/>
      <c r="BS65" s="175"/>
      <c r="BT65" s="175"/>
      <c r="BU65" s="175"/>
      <c r="BV65" s="175"/>
      <c r="BW65" s="175"/>
      <c r="BX65" s="175"/>
      <c r="BY65" s="175"/>
      <c r="BZ65" s="175"/>
    </row>
    <row r="66" spans="1:78" s="175" customFormat="1">
      <c r="A66" s="1027" t="s">
        <v>467</v>
      </c>
      <c r="B66" s="152" t="s">
        <v>170</v>
      </c>
      <c r="C66" s="425"/>
      <c r="D66" s="425"/>
      <c r="E66" s="425"/>
      <c r="F66" s="198"/>
      <c r="G66" s="198"/>
      <c r="H66" s="198"/>
      <c r="I66" s="198"/>
      <c r="J66" s="198"/>
      <c r="K66" s="198"/>
      <c r="L66" s="198"/>
      <c r="M66" s="198"/>
      <c r="N66" s="198"/>
      <c r="O66" s="186"/>
      <c r="P66" s="404"/>
      <c r="Q66" s="404"/>
      <c r="R66" s="404"/>
      <c r="S66" s="186"/>
      <c r="U66" s="233"/>
      <c r="V66" s="233"/>
      <c r="W66" s="233"/>
      <c r="X66" s="233"/>
    </row>
    <row r="67" spans="1:78" s="175" customFormat="1">
      <c r="A67" s="1027" t="s">
        <v>468</v>
      </c>
      <c r="B67" s="17" t="s">
        <v>191</v>
      </c>
      <c r="C67" s="425"/>
      <c r="D67" s="425"/>
      <c r="E67" s="425"/>
      <c r="F67" s="189"/>
      <c r="G67" s="189"/>
      <c r="H67" s="189"/>
      <c r="I67" s="189"/>
      <c r="J67" s="189"/>
      <c r="K67" s="189"/>
      <c r="L67" s="189"/>
      <c r="M67" s="189"/>
      <c r="N67" s="189"/>
      <c r="O67" s="186"/>
      <c r="P67" s="404"/>
      <c r="Q67" s="404"/>
      <c r="R67" s="404"/>
      <c r="S67" s="186"/>
      <c r="U67" s="233"/>
      <c r="V67" s="233"/>
      <c r="W67" s="233"/>
      <c r="X67" s="233"/>
    </row>
    <row r="68" spans="1:78" s="175" customFormat="1">
      <c r="A68" s="1027" t="s">
        <v>469</v>
      </c>
      <c r="B68" s="17" t="s">
        <v>554</v>
      </c>
      <c r="C68" s="425"/>
      <c r="D68" s="425"/>
      <c r="E68" s="425"/>
      <c r="F68" s="189"/>
      <c r="G68" s="189"/>
      <c r="H68" s="189"/>
      <c r="I68" s="189"/>
      <c r="J68" s="189"/>
      <c r="K68" s="189"/>
      <c r="L68" s="189"/>
      <c r="M68" s="189"/>
      <c r="N68" s="189"/>
      <c r="O68" s="186"/>
      <c r="P68" s="404"/>
      <c r="Q68" s="404"/>
      <c r="R68" s="404"/>
      <c r="S68" s="186"/>
      <c r="U68" s="233"/>
      <c r="V68" s="233"/>
      <c r="W68" s="233"/>
      <c r="X68" s="233"/>
    </row>
    <row r="69" spans="1:78" s="175" customFormat="1">
      <c r="A69" s="1027" t="s">
        <v>470</v>
      </c>
      <c r="B69" s="152" t="s">
        <v>426</v>
      </c>
      <c r="C69" s="425"/>
      <c r="D69" s="425"/>
      <c r="E69" s="425"/>
      <c r="F69" s="198"/>
      <c r="G69" s="198"/>
      <c r="H69" s="198"/>
      <c r="I69" s="198"/>
      <c r="J69" s="198"/>
      <c r="K69" s="198"/>
      <c r="L69" s="198"/>
      <c r="M69" s="198"/>
      <c r="N69" s="198"/>
      <c r="O69" s="186"/>
      <c r="P69" s="404"/>
      <c r="Q69" s="404"/>
      <c r="R69" s="404"/>
      <c r="S69" s="186"/>
      <c r="U69" s="233"/>
      <c r="V69" s="233"/>
      <c r="W69" s="233"/>
      <c r="X69" s="233"/>
    </row>
    <row r="70" spans="1:78" s="175" customFormat="1">
      <c r="A70" s="1027" t="s">
        <v>471</v>
      </c>
      <c r="B70" s="17" t="s">
        <v>220</v>
      </c>
      <c r="C70" s="425"/>
      <c r="D70" s="425"/>
      <c r="E70" s="425"/>
      <c r="F70" s="189"/>
      <c r="G70" s="189"/>
      <c r="H70" s="189"/>
      <c r="I70" s="189"/>
      <c r="J70" s="189"/>
      <c r="K70" s="189"/>
      <c r="L70" s="189"/>
      <c r="M70" s="189"/>
      <c r="N70" s="189"/>
      <c r="O70" s="186"/>
      <c r="P70" s="404"/>
      <c r="Q70" s="404"/>
      <c r="R70" s="404"/>
      <c r="S70" s="186"/>
      <c r="U70" s="233"/>
      <c r="V70" s="233"/>
      <c r="W70" s="233"/>
      <c r="X70" s="233"/>
    </row>
    <row r="71" spans="1:78" s="175" customFormat="1">
      <c r="A71" s="1027" t="s">
        <v>472</v>
      </c>
      <c r="B71" s="17" t="s">
        <v>425</v>
      </c>
      <c r="C71" s="425"/>
      <c r="D71" s="425"/>
      <c r="E71" s="425"/>
      <c r="F71" s="189"/>
      <c r="G71" s="189"/>
      <c r="H71" s="189"/>
      <c r="I71" s="189"/>
      <c r="J71" s="189"/>
      <c r="K71" s="189"/>
      <c r="L71" s="189"/>
      <c r="M71" s="189"/>
      <c r="N71" s="189"/>
      <c r="O71" s="186"/>
      <c r="P71" s="404"/>
      <c r="Q71" s="404"/>
      <c r="R71" s="404"/>
      <c r="S71" s="186"/>
      <c r="U71" s="233"/>
      <c r="V71" s="233"/>
      <c r="W71" s="233"/>
      <c r="X71" s="233"/>
    </row>
    <row r="72" spans="1:78" s="175" customFormat="1">
      <c r="A72" s="1027" t="s">
        <v>473</v>
      </c>
      <c r="B72" s="17" t="s">
        <v>74</v>
      </c>
      <c r="C72" s="425"/>
      <c r="D72" s="425"/>
      <c r="E72" s="425"/>
      <c r="F72" s="189"/>
      <c r="G72" s="189"/>
      <c r="H72" s="189"/>
      <c r="I72" s="189"/>
      <c r="J72" s="189"/>
      <c r="K72" s="189"/>
      <c r="L72" s="189"/>
      <c r="M72" s="189"/>
      <c r="N72" s="189"/>
      <c r="O72" s="186"/>
      <c r="P72" s="404"/>
      <c r="Q72" s="404"/>
      <c r="R72" s="404"/>
      <c r="S72" s="186"/>
      <c r="U72" s="233"/>
      <c r="V72" s="233"/>
      <c r="W72" s="233"/>
      <c r="X72" s="233"/>
    </row>
    <row r="73" spans="1:78" s="175" customFormat="1">
      <c r="A73" s="1027" t="s">
        <v>474</v>
      </c>
      <c r="B73" s="152" t="s">
        <v>171</v>
      </c>
      <c r="C73" s="425"/>
      <c r="D73" s="425"/>
      <c r="E73" s="425"/>
      <c r="F73" s="198"/>
      <c r="G73" s="198"/>
      <c r="H73" s="198"/>
      <c r="I73" s="198"/>
      <c r="J73" s="198"/>
      <c r="K73" s="198"/>
      <c r="L73" s="198"/>
      <c r="M73" s="198"/>
      <c r="N73" s="198"/>
      <c r="O73" s="186"/>
      <c r="P73" s="404"/>
      <c r="Q73" s="404"/>
      <c r="R73" s="404"/>
      <c r="S73" s="186"/>
      <c r="U73" s="233"/>
      <c r="V73" s="233"/>
      <c r="W73" s="233"/>
      <c r="X73" s="233"/>
    </row>
    <row r="74" spans="1:78" s="175" customFormat="1">
      <c r="A74" s="1027" t="s">
        <v>475</v>
      </c>
      <c r="B74" s="17" t="s">
        <v>191</v>
      </c>
      <c r="C74" s="425"/>
      <c r="D74" s="425"/>
      <c r="E74" s="425"/>
      <c r="F74" s="189"/>
      <c r="G74" s="189"/>
      <c r="H74" s="189"/>
      <c r="I74" s="189"/>
      <c r="J74" s="189"/>
      <c r="K74" s="189"/>
      <c r="L74" s="189"/>
      <c r="M74" s="189"/>
      <c r="N74" s="189"/>
      <c r="O74" s="186"/>
      <c r="P74" s="404"/>
      <c r="Q74" s="404"/>
      <c r="R74" s="404"/>
      <c r="S74" s="186"/>
      <c r="U74" s="233"/>
      <c r="V74" s="233"/>
      <c r="W74" s="233"/>
      <c r="X74" s="233"/>
    </row>
    <row r="75" spans="1:78" s="175" customFormat="1">
      <c r="A75" s="1027" t="s">
        <v>476</v>
      </c>
      <c r="B75" s="17" t="s">
        <v>74</v>
      </c>
      <c r="C75" s="425"/>
      <c r="D75" s="425"/>
      <c r="E75" s="425"/>
      <c r="F75" s="189"/>
      <c r="G75" s="189"/>
      <c r="H75" s="189"/>
      <c r="I75" s="189"/>
      <c r="J75" s="189"/>
      <c r="K75" s="189"/>
      <c r="L75" s="189"/>
      <c r="M75" s="189"/>
      <c r="N75" s="189"/>
      <c r="O75" s="186"/>
      <c r="P75" s="404"/>
      <c r="Q75" s="404"/>
      <c r="R75" s="404"/>
      <c r="S75" s="186"/>
      <c r="U75" s="233"/>
      <c r="V75" s="233"/>
      <c r="W75" s="233"/>
      <c r="X75" s="233"/>
    </row>
    <row r="76" spans="1:78" s="175" customFormat="1">
      <c r="A76" s="1027" t="s">
        <v>477</v>
      </c>
      <c r="B76" s="152" t="s">
        <v>172</v>
      </c>
      <c r="C76" s="425"/>
      <c r="D76" s="425"/>
      <c r="E76" s="425"/>
      <c r="F76" s="198"/>
      <c r="G76" s="198"/>
      <c r="H76" s="198"/>
      <c r="I76" s="198"/>
      <c r="J76" s="198"/>
      <c r="K76" s="198"/>
      <c r="L76" s="198"/>
      <c r="M76" s="198"/>
      <c r="N76" s="198"/>
      <c r="O76" s="186"/>
      <c r="P76" s="404"/>
      <c r="Q76" s="404"/>
      <c r="R76" s="404"/>
      <c r="S76" s="186"/>
      <c r="U76" s="233"/>
      <c r="V76" s="233"/>
      <c r="W76" s="233"/>
      <c r="X76" s="233"/>
    </row>
    <row r="77" spans="1:78" s="175" customFormat="1">
      <c r="A77" s="1027" t="s">
        <v>478</v>
      </c>
      <c r="B77" s="17" t="s">
        <v>191</v>
      </c>
      <c r="C77" s="425"/>
      <c r="D77" s="425"/>
      <c r="E77" s="425"/>
      <c r="F77" s="189"/>
      <c r="G77" s="189"/>
      <c r="H77" s="189"/>
      <c r="I77" s="189"/>
      <c r="J77" s="189"/>
      <c r="K77" s="189"/>
      <c r="L77" s="189"/>
      <c r="M77" s="189"/>
      <c r="N77" s="189"/>
      <c r="O77" s="186"/>
      <c r="P77" s="404"/>
      <c r="Q77" s="404"/>
      <c r="R77" s="404"/>
      <c r="S77" s="186"/>
      <c r="U77" s="233"/>
      <c r="V77" s="233"/>
      <c r="W77" s="233"/>
      <c r="X77" s="233"/>
    </row>
    <row r="78" spans="1:78" s="175" customFormat="1">
      <c r="A78" s="1027" t="s">
        <v>479</v>
      </c>
      <c r="B78" s="17" t="s">
        <v>74</v>
      </c>
      <c r="C78" s="425"/>
      <c r="D78" s="425"/>
      <c r="E78" s="425"/>
      <c r="F78" s="189"/>
      <c r="G78" s="189"/>
      <c r="H78" s="189"/>
      <c r="I78" s="189"/>
      <c r="J78" s="189"/>
      <c r="K78" s="189"/>
      <c r="L78" s="189"/>
      <c r="M78" s="189"/>
      <c r="N78" s="189"/>
      <c r="O78" s="186"/>
      <c r="P78" s="404"/>
      <c r="Q78" s="404"/>
      <c r="R78" s="404"/>
      <c r="S78" s="186"/>
      <c r="U78" s="233"/>
      <c r="V78" s="233"/>
      <c r="W78" s="233"/>
      <c r="X78" s="233"/>
    </row>
    <row r="79" spans="1:78" s="195" customFormat="1">
      <c r="A79" s="1039">
        <v>19</v>
      </c>
      <c r="B79" s="13" t="s">
        <v>161</v>
      </c>
      <c r="C79" s="642"/>
      <c r="D79" s="642"/>
      <c r="E79" s="642"/>
      <c r="F79" s="198"/>
      <c r="G79" s="198"/>
      <c r="H79" s="198"/>
      <c r="I79" s="198"/>
      <c r="J79" s="198"/>
      <c r="K79" s="198"/>
      <c r="L79" s="198"/>
      <c r="M79" s="198"/>
      <c r="N79" s="198"/>
      <c r="O79" s="186"/>
      <c r="P79" s="404"/>
      <c r="Q79" s="404"/>
      <c r="R79" s="404"/>
      <c r="S79" s="186"/>
      <c r="U79" s="634"/>
      <c r="V79" s="634"/>
      <c r="W79" s="634"/>
      <c r="X79" s="634"/>
    </row>
    <row r="80" spans="1:78" s="175" customFormat="1">
      <c r="A80" s="1027" t="s">
        <v>480</v>
      </c>
      <c r="B80" s="152" t="s">
        <v>173</v>
      </c>
      <c r="C80" s="425"/>
      <c r="D80" s="425"/>
      <c r="E80" s="425"/>
      <c r="F80" s="189"/>
      <c r="G80" s="189"/>
      <c r="H80" s="189"/>
      <c r="I80" s="189"/>
      <c r="J80" s="189"/>
      <c r="K80" s="189"/>
      <c r="L80" s="189"/>
      <c r="M80" s="189"/>
      <c r="N80" s="189"/>
      <c r="O80" s="186"/>
      <c r="P80" s="404"/>
      <c r="Q80" s="404"/>
      <c r="R80" s="404"/>
      <c r="S80" s="186"/>
      <c r="U80" s="233"/>
      <c r="V80" s="233"/>
      <c r="W80" s="233"/>
      <c r="X80" s="233"/>
    </row>
    <row r="81" spans="1:78" s="175" customFormat="1">
      <c r="A81" s="1027" t="s">
        <v>481</v>
      </c>
      <c r="B81" s="152" t="s">
        <v>198</v>
      </c>
      <c r="C81" s="425"/>
      <c r="D81" s="425"/>
      <c r="E81" s="425"/>
      <c r="F81" s="189"/>
      <c r="G81" s="189"/>
      <c r="H81" s="189"/>
      <c r="I81" s="189"/>
      <c r="J81" s="189"/>
      <c r="K81" s="189"/>
      <c r="L81" s="189"/>
      <c r="M81" s="189"/>
      <c r="N81" s="189"/>
      <c r="O81" s="186"/>
      <c r="P81" s="404"/>
      <c r="Q81" s="404"/>
      <c r="R81" s="404"/>
      <c r="S81" s="186"/>
      <c r="U81" s="233"/>
      <c r="V81" s="233"/>
      <c r="W81" s="233"/>
      <c r="X81" s="233"/>
    </row>
    <row r="82" spans="1:78" s="195" customFormat="1">
      <c r="A82" s="1039">
        <v>20</v>
      </c>
      <c r="B82" s="13" t="s">
        <v>162</v>
      </c>
      <c r="C82" s="642"/>
      <c r="D82" s="642"/>
      <c r="E82" s="642"/>
      <c r="F82" s="193"/>
      <c r="G82" s="193"/>
      <c r="H82" s="193"/>
      <c r="I82" s="193"/>
      <c r="J82" s="193"/>
      <c r="K82" s="193"/>
      <c r="L82" s="193"/>
      <c r="M82" s="193"/>
      <c r="N82" s="193"/>
      <c r="O82" s="186"/>
      <c r="P82" s="404"/>
      <c r="Q82" s="404"/>
      <c r="R82" s="404"/>
      <c r="S82" s="186"/>
      <c r="U82" s="634"/>
      <c r="V82" s="634"/>
      <c r="W82" s="634"/>
      <c r="X82" s="634"/>
    </row>
    <row r="83" spans="1:78" s="175" customFormat="1">
      <c r="A83" s="1027" t="s">
        <v>482</v>
      </c>
      <c r="B83" s="152" t="s">
        <v>175</v>
      </c>
      <c r="C83" s="425"/>
      <c r="D83" s="425"/>
      <c r="E83" s="425"/>
      <c r="F83" s="193"/>
      <c r="G83" s="199"/>
      <c r="H83" s="199"/>
      <c r="I83" s="199"/>
      <c r="J83" s="199"/>
      <c r="K83" s="199"/>
      <c r="L83" s="199"/>
      <c r="M83" s="199"/>
      <c r="N83" s="199"/>
      <c r="O83" s="186"/>
      <c r="P83" s="404"/>
      <c r="Q83" s="404"/>
      <c r="R83" s="404"/>
      <c r="S83" s="186"/>
      <c r="U83" s="233"/>
      <c r="V83" s="233"/>
      <c r="W83" s="233"/>
      <c r="X83" s="233"/>
    </row>
    <row r="84" spans="1:78" s="175" customFormat="1">
      <c r="A84" s="1027" t="s">
        <v>483</v>
      </c>
      <c r="B84" s="17" t="s">
        <v>66</v>
      </c>
      <c r="C84" s="425"/>
      <c r="D84" s="425"/>
      <c r="E84" s="425"/>
      <c r="F84" s="189"/>
      <c r="G84" s="189"/>
      <c r="H84" s="189"/>
      <c r="I84" s="189"/>
      <c r="J84" s="189"/>
      <c r="K84" s="189"/>
      <c r="L84" s="189"/>
      <c r="M84" s="189"/>
      <c r="N84" s="189"/>
      <c r="O84" s="186"/>
      <c r="P84" s="404"/>
      <c r="Q84" s="404"/>
      <c r="R84" s="404"/>
      <c r="S84" s="186"/>
      <c r="U84" s="233"/>
      <c r="V84" s="233"/>
      <c r="W84" s="233"/>
      <c r="X84" s="233"/>
    </row>
    <row r="85" spans="1:78" s="175" customFormat="1">
      <c r="A85" s="1027" t="s">
        <v>484</v>
      </c>
      <c r="B85" s="17" t="s">
        <v>74</v>
      </c>
      <c r="C85" s="425"/>
      <c r="D85" s="425"/>
      <c r="E85" s="425"/>
      <c r="F85" s="189"/>
      <c r="G85" s="189"/>
      <c r="H85" s="189"/>
      <c r="I85" s="189"/>
      <c r="J85" s="189"/>
      <c r="K85" s="189"/>
      <c r="L85" s="189"/>
      <c r="M85" s="189"/>
      <c r="N85" s="189"/>
      <c r="O85" s="186"/>
      <c r="P85" s="404"/>
      <c r="Q85" s="404"/>
      <c r="R85" s="404"/>
      <c r="S85" s="186"/>
      <c r="U85" s="233"/>
      <c r="V85" s="233"/>
      <c r="W85" s="233"/>
      <c r="X85" s="233"/>
    </row>
    <row r="86" spans="1:78" s="175" customFormat="1">
      <c r="A86" s="1027" t="s">
        <v>485</v>
      </c>
      <c r="B86" s="152" t="s">
        <v>176</v>
      </c>
      <c r="C86" s="425"/>
      <c r="D86" s="425"/>
      <c r="E86" s="425"/>
      <c r="F86" s="174"/>
      <c r="G86" s="174"/>
      <c r="H86" s="174"/>
      <c r="I86" s="174"/>
      <c r="J86" s="174"/>
      <c r="K86" s="174"/>
      <c r="L86" s="174"/>
      <c r="M86" s="174"/>
      <c r="N86" s="174"/>
      <c r="O86" s="186"/>
      <c r="P86" s="404"/>
      <c r="Q86" s="404"/>
      <c r="R86" s="404"/>
      <c r="S86" s="186"/>
      <c r="U86" s="233"/>
      <c r="V86" s="233"/>
      <c r="W86" s="233"/>
      <c r="X86" s="233"/>
    </row>
    <row r="87" spans="1:78" s="175" customFormat="1">
      <c r="A87" s="1027" t="s">
        <v>486</v>
      </c>
      <c r="B87" s="152" t="s">
        <v>74</v>
      </c>
      <c r="C87" s="425"/>
      <c r="D87" s="425"/>
      <c r="E87" s="425"/>
      <c r="F87" s="174"/>
      <c r="G87" s="174"/>
      <c r="H87" s="174"/>
      <c r="I87" s="174"/>
      <c r="J87" s="174"/>
      <c r="K87" s="174"/>
      <c r="L87" s="174"/>
      <c r="M87" s="174"/>
      <c r="N87" s="174"/>
      <c r="O87" s="186"/>
      <c r="P87" s="404"/>
      <c r="Q87" s="404"/>
      <c r="R87" s="404"/>
      <c r="S87" s="186"/>
      <c r="U87" s="233"/>
      <c r="V87" s="233"/>
      <c r="W87" s="233"/>
      <c r="X87" s="233"/>
    </row>
    <row r="88" spans="1:78" s="175" customFormat="1">
      <c r="A88" s="1026">
        <v>21</v>
      </c>
      <c r="B88" s="150" t="s">
        <v>163</v>
      </c>
      <c r="C88" s="405"/>
      <c r="D88" s="405"/>
      <c r="E88" s="405"/>
      <c r="F88" s="174"/>
      <c r="G88" s="174"/>
      <c r="H88" s="174"/>
      <c r="I88" s="174"/>
      <c r="J88" s="174"/>
      <c r="K88" s="174"/>
      <c r="L88" s="174"/>
      <c r="M88" s="174"/>
      <c r="N88" s="174"/>
      <c r="O88" s="186"/>
      <c r="P88" s="404"/>
      <c r="Q88" s="404"/>
      <c r="R88" s="404"/>
      <c r="S88" s="186"/>
      <c r="U88" s="233"/>
      <c r="V88" s="233"/>
      <c r="W88" s="233"/>
      <c r="X88" s="233"/>
    </row>
    <row r="89" spans="1:78" s="175" customFormat="1">
      <c r="A89" s="1026">
        <v>22</v>
      </c>
      <c r="B89" s="150" t="s">
        <v>164</v>
      </c>
      <c r="C89" s="405"/>
      <c r="D89" s="405"/>
      <c r="E89" s="405"/>
      <c r="F89" s="174"/>
      <c r="G89" s="174"/>
      <c r="H89" s="174"/>
      <c r="I89" s="174"/>
      <c r="J89" s="174"/>
      <c r="K89" s="174"/>
      <c r="L89" s="174"/>
      <c r="M89" s="174"/>
      <c r="N89" s="174"/>
      <c r="O89" s="186"/>
      <c r="P89" s="404"/>
      <c r="Q89" s="404"/>
      <c r="R89" s="404"/>
      <c r="S89" s="186"/>
      <c r="U89" s="233"/>
      <c r="V89" s="233"/>
      <c r="W89" s="233"/>
      <c r="X89" s="233"/>
    </row>
    <row r="90" spans="1:78" s="175" customFormat="1">
      <c r="A90" s="1026">
        <v>23</v>
      </c>
      <c r="B90" s="150" t="s">
        <v>165</v>
      </c>
      <c r="C90" s="405"/>
      <c r="D90" s="405"/>
      <c r="E90" s="405"/>
      <c r="F90" s="174"/>
      <c r="G90" s="174"/>
      <c r="H90" s="174"/>
      <c r="I90" s="174"/>
      <c r="J90" s="174"/>
      <c r="K90" s="174"/>
      <c r="L90" s="174"/>
      <c r="M90" s="174"/>
      <c r="N90" s="174"/>
      <c r="O90" s="186"/>
      <c r="P90" s="404"/>
      <c r="Q90" s="404"/>
      <c r="R90" s="404"/>
      <c r="S90" s="186"/>
      <c r="U90" s="233"/>
      <c r="V90" s="233"/>
      <c r="W90" s="233"/>
      <c r="X90" s="233"/>
    </row>
    <row r="91" spans="1:78" s="175" customFormat="1">
      <c r="A91" s="1026">
        <v>24</v>
      </c>
      <c r="B91" s="150" t="s">
        <v>166</v>
      </c>
      <c r="C91" s="405"/>
      <c r="D91" s="405"/>
      <c r="E91" s="405"/>
      <c r="F91" s="174"/>
      <c r="G91" s="174"/>
      <c r="H91" s="174"/>
      <c r="I91" s="174"/>
      <c r="J91" s="174"/>
      <c r="K91" s="174"/>
      <c r="L91" s="174"/>
      <c r="M91" s="174"/>
      <c r="N91" s="174"/>
      <c r="O91" s="186"/>
      <c r="P91" s="404"/>
      <c r="Q91" s="404"/>
      <c r="R91" s="404"/>
      <c r="S91" s="186"/>
      <c r="U91" s="233"/>
      <c r="V91" s="233"/>
      <c r="W91" s="233"/>
      <c r="X91" s="233"/>
    </row>
    <row r="92" spans="1:78" s="175" customFormat="1">
      <c r="A92" s="1026">
        <v>25</v>
      </c>
      <c r="B92" s="150" t="s">
        <v>584</v>
      </c>
      <c r="C92" s="405"/>
      <c r="D92" s="405"/>
      <c r="E92" s="405"/>
      <c r="F92" s="135"/>
      <c r="G92" s="135"/>
      <c r="H92" s="135"/>
      <c r="I92" s="135"/>
      <c r="J92" s="135"/>
      <c r="K92" s="135"/>
      <c r="L92" s="135"/>
      <c r="M92" s="135"/>
      <c r="N92" s="135"/>
      <c r="O92" s="186"/>
      <c r="P92" s="404"/>
      <c r="Q92" s="404"/>
      <c r="R92" s="404"/>
      <c r="S92" s="186"/>
      <c r="U92" s="233"/>
      <c r="V92" s="233"/>
      <c r="W92" s="233"/>
      <c r="X92" s="233"/>
    </row>
    <row r="93" spans="1:78" s="136" customFormat="1">
      <c r="A93" s="1024"/>
      <c r="B93" s="241"/>
      <c r="C93" s="404"/>
      <c r="D93" s="404"/>
      <c r="E93" s="404"/>
      <c r="F93" s="175"/>
      <c r="G93" s="175"/>
      <c r="H93" s="175"/>
      <c r="I93" s="175"/>
      <c r="J93" s="175"/>
      <c r="K93" s="175"/>
      <c r="L93" s="175"/>
      <c r="M93" s="175"/>
      <c r="N93" s="175"/>
      <c r="O93" s="175"/>
      <c r="P93" s="404"/>
      <c r="Q93" s="404"/>
      <c r="R93" s="404"/>
      <c r="S93" s="175"/>
      <c r="T93" s="175"/>
      <c r="U93" s="233"/>
      <c r="V93" s="233"/>
      <c r="W93" s="233"/>
      <c r="X93" s="233"/>
      <c r="Y93" s="175"/>
      <c r="Z93" s="175"/>
      <c r="AA93" s="175"/>
      <c r="AB93" s="175"/>
      <c r="AC93" s="175"/>
      <c r="AD93" s="175"/>
      <c r="AE93" s="175"/>
      <c r="AF93" s="175"/>
      <c r="AG93" s="175"/>
      <c r="AH93" s="175"/>
      <c r="AI93" s="175"/>
      <c r="AJ93" s="175"/>
      <c r="AK93" s="175"/>
      <c r="AL93" s="175"/>
      <c r="AM93" s="175"/>
      <c r="AN93" s="175"/>
      <c r="AO93" s="175"/>
      <c r="AP93" s="175"/>
      <c r="AQ93" s="175"/>
      <c r="AR93" s="175"/>
      <c r="AS93" s="175"/>
      <c r="AT93" s="175"/>
      <c r="AU93" s="175"/>
      <c r="AV93" s="175"/>
      <c r="AW93" s="175"/>
      <c r="AX93" s="175"/>
      <c r="AY93" s="175"/>
      <c r="AZ93" s="175"/>
      <c r="BA93" s="175"/>
      <c r="BB93" s="175"/>
      <c r="BC93" s="175"/>
      <c r="BD93" s="175"/>
      <c r="BE93" s="175"/>
      <c r="BF93" s="175"/>
      <c r="BG93" s="175"/>
      <c r="BH93" s="175"/>
      <c r="BI93" s="175"/>
      <c r="BJ93" s="175"/>
      <c r="BK93" s="175"/>
      <c r="BL93" s="175"/>
      <c r="BM93" s="175"/>
      <c r="BN93" s="175"/>
      <c r="BO93" s="175"/>
      <c r="BP93" s="175"/>
      <c r="BQ93" s="175"/>
      <c r="BR93" s="175"/>
      <c r="BS93" s="175"/>
      <c r="BT93" s="175"/>
      <c r="BU93" s="175"/>
      <c r="BV93" s="175"/>
      <c r="BW93" s="175"/>
      <c r="BX93" s="175"/>
      <c r="BY93" s="175"/>
      <c r="BZ93" s="175"/>
    </row>
    <row r="94" spans="1:78" s="136" customFormat="1">
      <c r="A94" s="1031">
        <v>26</v>
      </c>
      <c r="B94" s="145" t="s">
        <v>561</v>
      </c>
      <c r="C94" s="636"/>
      <c r="D94" s="636"/>
      <c r="E94" s="636"/>
      <c r="F94" s="194"/>
      <c r="G94" s="194"/>
      <c r="H94" s="194"/>
      <c r="I94" s="194"/>
      <c r="J94" s="194"/>
      <c r="K94" s="194"/>
      <c r="L94" s="194"/>
      <c r="M94" s="194"/>
      <c r="N94" s="194"/>
      <c r="O94" s="637"/>
      <c r="P94" s="404"/>
      <c r="Q94" s="404"/>
      <c r="R94" s="404"/>
      <c r="S94" s="637"/>
      <c r="T94" s="175"/>
      <c r="U94" s="233"/>
      <c r="V94" s="233"/>
      <c r="W94" s="233"/>
      <c r="X94" s="233"/>
      <c r="Y94" s="175"/>
      <c r="Z94" s="175"/>
      <c r="AA94" s="175"/>
      <c r="AB94" s="175"/>
      <c r="AC94" s="175"/>
      <c r="AD94" s="175"/>
      <c r="AE94" s="175"/>
      <c r="AF94" s="175"/>
      <c r="AG94" s="175"/>
      <c r="AH94" s="175"/>
      <c r="AI94" s="175"/>
      <c r="AJ94" s="175"/>
      <c r="AK94" s="175"/>
      <c r="AL94" s="175"/>
      <c r="AM94" s="175"/>
      <c r="AN94" s="175"/>
      <c r="AO94" s="175"/>
      <c r="AP94" s="175"/>
      <c r="AQ94" s="175"/>
      <c r="AR94" s="175"/>
      <c r="AS94" s="175"/>
      <c r="AT94" s="175"/>
      <c r="AU94" s="175"/>
      <c r="AV94" s="175"/>
      <c r="AW94" s="175"/>
      <c r="AX94" s="175"/>
      <c r="AY94" s="175"/>
      <c r="AZ94" s="175"/>
      <c r="BA94" s="175"/>
      <c r="BB94" s="175"/>
      <c r="BC94" s="175"/>
      <c r="BD94" s="175"/>
      <c r="BE94" s="175"/>
      <c r="BF94" s="175"/>
      <c r="BG94" s="175"/>
      <c r="BH94" s="175"/>
      <c r="BI94" s="175"/>
      <c r="BJ94" s="175"/>
      <c r="BK94" s="175"/>
      <c r="BL94" s="175"/>
      <c r="BM94" s="175"/>
      <c r="BN94" s="175"/>
      <c r="BO94" s="175"/>
      <c r="BP94" s="175"/>
      <c r="BQ94" s="175"/>
      <c r="BR94" s="175"/>
      <c r="BS94" s="175"/>
      <c r="BT94" s="175"/>
      <c r="BU94" s="175"/>
      <c r="BV94" s="175"/>
      <c r="BW94" s="175"/>
      <c r="BX94" s="175"/>
      <c r="BY94" s="175"/>
      <c r="BZ94" s="175"/>
    </row>
    <row r="95" spans="1:78" s="136" customFormat="1">
      <c r="A95" s="1022"/>
      <c r="B95" s="435"/>
      <c r="C95" s="434"/>
      <c r="D95" s="434"/>
      <c r="E95" s="434"/>
      <c r="F95" s="637"/>
      <c r="G95" s="637"/>
      <c r="H95" s="637"/>
      <c r="I95" s="637"/>
      <c r="J95" s="637"/>
      <c r="K95" s="637"/>
      <c r="L95" s="637"/>
      <c r="M95" s="637"/>
      <c r="N95" s="637"/>
      <c r="O95" s="637"/>
      <c r="P95" s="404"/>
      <c r="Q95" s="404"/>
      <c r="R95" s="404"/>
      <c r="S95" s="637"/>
      <c r="T95" s="175"/>
      <c r="U95" s="233"/>
      <c r="V95" s="233"/>
      <c r="W95" s="233"/>
      <c r="X95" s="233"/>
      <c r="Y95" s="175"/>
      <c r="Z95" s="175"/>
      <c r="AA95" s="175"/>
      <c r="AB95" s="175"/>
      <c r="AC95" s="175"/>
      <c r="AD95" s="175"/>
      <c r="AE95" s="175"/>
      <c r="AF95" s="175"/>
      <c r="AG95" s="175"/>
      <c r="AH95" s="175"/>
      <c r="AI95" s="175"/>
      <c r="AJ95" s="175"/>
      <c r="AK95" s="175"/>
      <c r="AL95" s="175"/>
      <c r="AM95" s="175"/>
      <c r="AN95" s="175"/>
      <c r="AO95" s="175"/>
      <c r="AP95" s="175"/>
      <c r="AQ95" s="175"/>
      <c r="AR95" s="175"/>
      <c r="AS95" s="175"/>
      <c r="AT95" s="175"/>
      <c r="AU95" s="175"/>
      <c r="AV95" s="175"/>
      <c r="AW95" s="175"/>
      <c r="AX95" s="175"/>
      <c r="AY95" s="175"/>
      <c r="AZ95" s="175"/>
      <c r="BA95" s="175"/>
      <c r="BB95" s="175"/>
      <c r="BC95" s="175"/>
      <c r="BD95" s="175"/>
      <c r="BE95" s="175"/>
      <c r="BF95" s="175"/>
      <c r="BG95" s="175"/>
      <c r="BH95" s="175"/>
      <c r="BI95" s="175"/>
      <c r="BJ95" s="175"/>
      <c r="BK95" s="175"/>
      <c r="BL95" s="175"/>
      <c r="BM95" s="175"/>
      <c r="BN95" s="175"/>
      <c r="BO95" s="175"/>
      <c r="BP95" s="175"/>
      <c r="BQ95" s="175"/>
      <c r="BR95" s="175"/>
      <c r="BS95" s="175"/>
      <c r="BT95" s="175"/>
      <c r="BU95" s="175"/>
      <c r="BV95" s="175"/>
      <c r="BW95" s="175"/>
      <c r="BX95" s="175"/>
      <c r="BY95" s="175"/>
      <c r="BZ95" s="175"/>
    </row>
    <row r="96" spans="1:78" s="136" customFormat="1">
      <c r="A96" s="1031">
        <v>27</v>
      </c>
      <c r="B96" s="145" t="s">
        <v>241</v>
      </c>
      <c r="C96" s="636"/>
      <c r="D96" s="636"/>
      <c r="E96" s="636"/>
      <c r="F96" s="178"/>
      <c r="G96" s="178"/>
      <c r="H96" s="178"/>
      <c r="I96" s="178"/>
      <c r="J96" s="178"/>
      <c r="K96" s="178"/>
      <c r="L96" s="178"/>
      <c r="M96" s="178"/>
      <c r="N96" s="178"/>
      <c r="O96" s="637"/>
      <c r="P96" s="404"/>
      <c r="Q96" s="404"/>
      <c r="R96" s="404"/>
      <c r="S96" s="637"/>
      <c r="T96" s="175"/>
      <c r="U96" s="233"/>
      <c r="V96" s="233"/>
      <c r="W96" s="233"/>
      <c r="X96" s="233"/>
      <c r="Y96" s="175"/>
      <c r="Z96" s="175"/>
      <c r="AA96" s="175"/>
      <c r="AB96" s="175"/>
      <c r="AC96" s="175"/>
      <c r="AD96" s="175"/>
      <c r="AE96" s="175"/>
      <c r="AF96" s="175"/>
      <c r="AG96" s="175"/>
      <c r="AH96" s="175"/>
      <c r="AI96" s="175"/>
      <c r="AJ96" s="175"/>
      <c r="AK96" s="175"/>
      <c r="AL96" s="175"/>
      <c r="AM96" s="175"/>
      <c r="AN96" s="175"/>
      <c r="AO96" s="175"/>
      <c r="AP96" s="175"/>
      <c r="AQ96" s="175"/>
      <c r="AR96" s="175"/>
      <c r="AS96" s="175"/>
      <c r="AT96" s="175"/>
      <c r="AU96" s="175"/>
      <c r="AV96" s="175"/>
      <c r="AW96" s="175"/>
      <c r="AX96" s="175"/>
      <c r="AY96" s="175"/>
      <c r="AZ96" s="175"/>
      <c r="BA96" s="175"/>
      <c r="BB96" s="175"/>
      <c r="BC96" s="175"/>
      <c r="BD96" s="175"/>
      <c r="BE96" s="175"/>
      <c r="BF96" s="175"/>
      <c r="BG96" s="175"/>
      <c r="BH96" s="175"/>
      <c r="BI96" s="175"/>
      <c r="BJ96" s="175"/>
      <c r="BK96" s="175"/>
      <c r="BL96" s="175"/>
      <c r="BM96" s="175"/>
      <c r="BN96" s="175"/>
      <c r="BO96" s="175"/>
      <c r="BP96" s="175"/>
      <c r="BQ96" s="175"/>
      <c r="BR96" s="175"/>
      <c r="BS96" s="175"/>
      <c r="BT96" s="175"/>
      <c r="BU96" s="175"/>
      <c r="BV96" s="175"/>
      <c r="BW96" s="175"/>
      <c r="BX96" s="175"/>
      <c r="BY96" s="175"/>
      <c r="BZ96" s="175"/>
    </row>
    <row r="97" spans="1:78" s="136" customFormat="1">
      <c r="A97" s="1022"/>
      <c r="B97" s="435"/>
      <c r="C97" s="434"/>
      <c r="D97" s="434"/>
      <c r="E97" s="434"/>
      <c r="F97" s="637"/>
      <c r="G97" s="637"/>
      <c r="H97" s="637"/>
      <c r="I97" s="637"/>
      <c r="J97" s="637"/>
      <c r="K97" s="637"/>
      <c r="L97" s="637"/>
      <c r="M97" s="637"/>
      <c r="N97" s="637"/>
      <c r="O97" s="637"/>
      <c r="P97" s="404"/>
      <c r="Q97" s="404"/>
      <c r="R97" s="404"/>
      <c r="S97" s="637"/>
      <c r="T97" s="175"/>
      <c r="U97" s="233"/>
      <c r="V97" s="233"/>
      <c r="W97" s="233"/>
      <c r="X97" s="233"/>
      <c r="Y97" s="175"/>
      <c r="Z97" s="175"/>
      <c r="AA97" s="175"/>
      <c r="AB97" s="175"/>
      <c r="AC97" s="175"/>
      <c r="AD97" s="175"/>
      <c r="AE97" s="175"/>
      <c r="AF97" s="175"/>
      <c r="AG97" s="175"/>
      <c r="AH97" s="175"/>
      <c r="AI97" s="175"/>
      <c r="AJ97" s="175"/>
      <c r="AK97" s="175"/>
      <c r="AL97" s="175"/>
      <c r="AM97" s="175"/>
      <c r="AN97" s="175"/>
      <c r="AO97" s="175"/>
      <c r="AP97" s="175"/>
      <c r="AQ97" s="175"/>
      <c r="AR97" s="175"/>
      <c r="AS97" s="175"/>
      <c r="AT97" s="175"/>
      <c r="AU97" s="175"/>
      <c r="AV97" s="175"/>
      <c r="AW97" s="175"/>
      <c r="AX97" s="175"/>
      <c r="AY97" s="175"/>
      <c r="AZ97" s="175"/>
      <c r="BA97" s="175"/>
      <c r="BB97" s="175"/>
      <c r="BC97" s="175"/>
      <c r="BD97" s="175"/>
      <c r="BE97" s="175"/>
      <c r="BF97" s="175"/>
      <c r="BG97" s="175"/>
      <c r="BH97" s="175"/>
      <c r="BI97" s="175"/>
      <c r="BJ97" s="175"/>
      <c r="BK97" s="175"/>
      <c r="BL97" s="175"/>
      <c r="BM97" s="175"/>
      <c r="BN97" s="175"/>
      <c r="BO97" s="175"/>
      <c r="BP97" s="175"/>
      <c r="BQ97" s="175"/>
      <c r="BR97" s="175"/>
      <c r="BS97" s="175"/>
      <c r="BT97" s="175"/>
      <c r="BU97" s="175"/>
      <c r="BV97" s="175"/>
      <c r="BW97" s="175"/>
      <c r="BX97" s="175"/>
      <c r="BY97" s="175"/>
      <c r="BZ97" s="175"/>
    </row>
    <row r="98" spans="1:78" s="136" customFormat="1">
      <c r="A98" s="1024"/>
      <c r="B98" s="11" t="s">
        <v>313</v>
      </c>
      <c r="C98" s="630"/>
      <c r="D98" s="630"/>
      <c r="E98" s="630"/>
      <c r="F98" s="645"/>
      <c r="G98" s="645"/>
      <c r="H98" s="645"/>
      <c r="I98" s="645"/>
      <c r="J98" s="175"/>
      <c r="K98" s="175"/>
      <c r="L98" s="175"/>
      <c r="M98" s="645"/>
      <c r="N98" s="175"/>
      <c r="O98" s="631"/>
      <c r="P98" s="404"/>
      <c r="Q98" s="404"/>
      <c r="R98" s="404"/>
      <c r="S98" s="631"/>
      <c r="T98" s="175"/>
      <c r="U98" s="233"/>
      <c r="V98" s="233"/>
      <c r="W98" s="233"/>
      <c r="X98" s="233"/>
      <c r="Y98" s="175"/>
      <c r="Z98" s="175"/>
      <c r="AA98" s="175"/>
      <c r="AB98" s="175"/>
      <c r="AC98" s="175"/>
      <c r="AD98" s="175"/>
      <c r="AE98" s="175"/>
      <c r="AF98" s="175"/>
      <c r="AG98" s="175"/>
      <c r="AH98" s="175"/>
      <c r="AI98" s="175"/>
      <c r="AJ98" s="175"/>
      <c r="AK98" s="175"/>
      <c r="AL98" s="175"/>
      <c r="AM98" s="175"/>
      <c r="AN98" s="175"/>
      <c r="AO98" s="175"/>
      <c r="AP98" s="175"/>
      <c r="AQ98" s="175"/>
      <c r="AR98" s="175"/>
      <c r="AS98" s="175"/>
      <c r="AT98" s="175"/>
      <c r="AU98" s="175"/>
      <c r="AV98" s="175"/>
      <c r="AW98" s="175"/>
      <c r="AX98" s="175"/>
      <c r="AY98" s="175"/>
      <c r="AZ98" s="175"/>
      <c r="BA98" s="175"/>
      <c r="BB98" s="175"/>
      <c r="BC98" s="175"/>
      <c r="BD98" s="175"/>
      <c r="BE98" s="175"/>
      <c r="BF98" s="175"/>
      <c r="BG98" s="175"/>
      <c r="BH98" s="175"/>
      <c r="BI98" s="175"/>
      <c r="BJ98" s="175"/>
      <c r="BK98" s="175"/>
      <c r="BL98" s="175"/>
      <c r="BM98" s="175"/>
      <c r="BN98" s="175"/>
      <c r="BO98" s="175"/>
      <c r="BP98" s="175"/>
      <c r="BQ98" s="175"/>
      <c r="BR98" s="175"/>
      <c r="BS98" s="175"/>
      <c r="BT98" s="175"/>
      <c r="BU98" s="175"/>
      <c r="BV98" s="175"/>
      <c r="BW98" s="175"/>
      <c r="BX98" s="175"/>
      <c r="BY98" s="175"/>
      <c r="BZ98" s="175"/>
    </row>
    <row r="99" spans="1:78" s="195" customFormat="1">
      <c r="A99" s="1039">
        <v>28</v>
      </c>
      <c r="B99" s="65" t="s">
        <v>513</v>
      </c>
      <c r="C99" s="406"/>
      <c r="D99" s="406"/>
      <c r="E99" s="406"/>
      <c r="F99" s="200"/>
      <c r="G99" s="200"/>
      <c r="H99" s="200"/>
      <c r="I99" s="200"/>
      <c r="J99" s="200"/>
      <c r="K99" s="200"/>
      <c r="L99" s="200"/>
      <c r="M99" s="200"/>
      <c r="N99" s="200"/>
      <c r="O99" s="186"/>
      <c r="P99" s="404"/>
      <c r="Q99" s="404"/>
      <c r="R99" s="404"/>
      <c r="S99" s="186"/>
      <c r="U99" s="634"/>
      <c r="V99" s="634"/>
      <c r="W99" s="634"/>
      <c r="X99" s="634"/>
    </row>
    <row r="100" spans="1:78" s="175" customFormat="1">
      <c r="A100" s="1027" t="s">
        <v>487</v>
      </c>
      <c r="B100" s="9" t="s">
        <v>511</v>
      </c>
      <c r="C100" s="425"/>
      <c r="D100" s="425"/>
      <c r="E100" s="425"/>
      <c r="F100" s="189"/>
      <c r="G100" s="196"/>
      <c r="H100" s="196"/>
      <c r="I100" s="196"/>
      <c r="J100" s="196"/>
      <c r="K100" s="196"/>
      <c r="L100" s="196"/>
      <c r="M100" s="196"/>
      <c r="N100" s="196"/>
      <c r="O100" s="186"/>
      <c r="P100" s="404"/>
      <c r="Q100" s="404"/>
      <c r="R100" s="404"/>
      <c r="S100" s="186"/>
      <c r="U100" s="233"/>
      <c r="V100" s="233"/>
      <c r="W100" s="233"/>
      <c r="X100" s="233"/>
    </row>
    <row r="101" spans="1:78" s="175" customFormat="1">
      <c r="A101" s="1027" t="s">
        <v>488</v>
      </c>
      <c r="B101" s="9" t="s">
        <v>512</v>
      </c>
      <c r="C101" s="425"/>
      <c r="D101" s="425"/>
      <c r="E101" s="425"/>
      <c r="F101" s="174"/>
      <c r="G101" s="176"/>
      <c r="H101" s="176"/>
      <c r="I101" s="176"/>
      <c r="J101" s="176"/>
      <c r="K101" s="176"/>
      <c r="L101" s="176"/>
      <c r="M101" s="176"/>
      <c r="N101" s="176"/>
      <c r="O101" s="186"/>
      <c r="P101" s="404"/>
      <c r="Q101" s="404"/>
      <c r="R101" s="404"/>
      <c r="S101" s="186"/>
      <c r="U101" s="233"/>
      <c r="V101" s="233"/>
      <c r="W101" s="233"/>
      <c r="X101" s="233"/>
    </row>
    <row r="102" spans="1:78" s="175" customFormat="1">
      <c r="A102" s="1027" t="s">
        <v>489</v>
      </c>
      <c r="B102" s="9" t="s">
        <v>588</v>
      </c>
      <c r="C102" s="425"/>
      <c r="D102" s="425"/>
      <c r="E102" s="425"/>
      <c r="F102" s="174"/>
      <c r="G102" s="176"/>
      <c r="H102" s="176"/>
      <c r="I102" s="176"/>
      <c r="J102" s="176"/>
      <c r="K102" s="176"/>
      <c r="L102" s="176"/>
      <c r="M102" s="176"/>
      <c r="N102" s="176"/>
      <c r="O102" s="186"/>
      <c r="P102" s="404"/>
      <c r="Q102" s="404"/>
      <c r="R102" s="404"/>
      <c r="S102" s="186"/>
      <c r="U102" s="233"/>
      <c r="V102" s="233"/>
      <c r="W102" s="233"/>
      <c r="X102" s="233"/>
    </row>
    <row r="103" spans="1:78" s="175" customFormat="1">
      <c r="A103" s="1027" t="s">
        <v>490</v>
      </c>
      <c r="B103" s="9" t="s">
        <v>502</v>
      </c>
      <c r="C103" s="425"/>
      <c r="D103" s="425"/>
      <c r="E103" s="425"/>
      <c r="F103" s="174"/>
      <c r="G103" s="176"/>
      <c r="H103" s="176"/>
      <c r="I103" s="176"/>
      <c r="J103" s="176"/>
      <c r="K103" s="176"/>
      <c r="L103" s="176"/>
      <c r="M103" s="176"/>
      <c r="N103" s="176"/>
      <c r="O103" s="186"/>
      <c r="P103" s="404"/>
      <c r="Q103" s="404"/>
      <c r="R103" s="404"/>
      <c r="S103" s="186"/>
      <c r="U103" s="233"/>
      <c r="V103" s="233"/>
      <c r="W103" s="233"/>
      <c r="X103" s="233"/>
    </row>
    <row r="104" spans="1:78" s="175" customFormat="1">
      <c r="A104" s="1027" t="s">
        <v>491</v>
      </c>
      <c r="B104" s="9" t="s">
        <v>503</v>
      </c>
      <c r="C104" s="425"/>
      <c r="D104" s="425"/>
      <c r="E104" s="425"/>
      <c r="F104" s="174"/>
      <c r="G104" s="176"/>
      <c r="H104" s="176"/>
      <c r="I104" s="176"/>
      <c r="J104" s="176"/>
      <c r="K104" s="176"/>
      <c r="L104" s="176"/>
      <c r="M104" s="176"/>
      <c r="N104" s="176"/>
      <c r="O104" s="186"/>
      <c r="P104" s="404"/>
      <c r="Q104" s="404"/>
      <c r="R104" s="404"/>
      <c r="S104" s="186"/>
      <c r="U104" s="233"/>
      <c r="V104" s="233"/>
      <c r="W104" s="233"/>
      <c r="X104" s="233"/>
    </row>
    <row r="105" spans="1:78" s="175" customFormat="1">
      <c r="A105" s="1039">
        <f>A99+1</f>
        <v>29</v>
      </c>
      <c r="B105" s="154" t="s">
        <v>545</v>
      </c>
      <c r="C105" s="404"/>
      <c r="D105" s="404"/>
      <c r="E105" s="404"/>
      <c r="F105" s="201"/>
      <c r="G105" s="201"/>
      <c r="H105" s="201"/>
      <c r="I105" s="201"/>
      <c r="J105" s="201"/>
      <c r="K105" s="201"/>
      <c r="L105" s="201"/>
      <c r="M105" s="201"/>
      <c r="N105" s="201"/>
      <c r="O105" s="186"/>
      <c r="P105" s="404"/>
      <c r="Q105" s="404"/>
      <c r="R105" s="404"/>
      <c r="S105" s="186"/>
      <c r="U105" s="233"/>
      <c r="V105" s="233"/>
      <c r="W105" s="233"/>
      <c r="X105" s="233"/>
    </row>
    <row r="106" spans="1:78" s="175" customFormat="1" ht="28.8">
      <c r="A106" s="1042">
        <f>A105+1</f>
        <v>30</v>
      </c>
      <c r="B106" s="400" t="s">
        <v>555</v>
      </c>
      <c r="C106" s="404"/>
      <c r="D106" s="404"/>
      <c r="E106" s="404"/>
      <c r="F106" s="189"/>
      <c r="G106" s="196"/>
      <c r="H106" s="196"/>
      <c r="I106" s="196"/>
      <c r="J106" s="196"/>
      <c r="K106" s="196"/>
      <c r="L106" s="196"/>
      <c r="M106" s="196"/>
      <c r="N106" s="196"/>
      <c r="O106" s="186"/>
      <c r="P106" s="404"/>
      <c r="Q106" s="404"/>
      <c r="R106" s="404"/>
      <c r="S106" s="186"/>
      <c r="U106" s="233"/>
      <c r="V106" s="233"/>
      <c r="W106" s="233"/>
      <c r="X106" s="233"/>
    </row>
    <row r="107" spans="1:78" s="195" customFormat="1">
      <c r="A107" s="1039">
        <f>A106+1</f>
        <v>31</v>
      </c>
      <c r="B107" s="150" t="s">
        <v>562</v>
      </c>
      <c r="C107" s="646"/>
      <c r="D107" s="646"/>
      <c r="E107" s="646"/>
      <c r="F107" s="189"/>
      <c r="G107" s="196"/>
      <c r="H107" s="196"/>
      <c r="I107" s="196"/>
      <c r="J107" s="196"/>
      <c r="K107" s="196"/>
      <c r="L107" s="196"/>
      <c r="M107" s="196"/>
      <c r="N107" s="196"/>
      <c r="O107" s="186"/>
      <c r="P107" s="404"/>
      <c r="Q107" s="404"/>
      <c r="R107" s="404"/>
      <c r="S107" s="186"/>
      <c r="U107" s="634"/>
      <c r="V107" s="634"/>
      <c r="W107" s="634"/>
      <c r="X107" s="634"/>
    </row>
    <row r="108" spans="1:78" s="175" customFormat="1">
      <c r="A108" s="1039">
        <f t="shared" ref="A108:A115" si="0">A107+1</f>
        <v>32</v>
      </c>
      <c r="B108" s="154" t="s">
        <v>427</v>
      </c>
      <c r="C108" s="404"/>
      <c r="D108" s="142"/>
      <c r="E108" s="404"/>
      <c r="F108" s="189"/>
      <c r="G108" s="196"/>
      <c r="H108" s="196"/>
      <c r="I108" s="196"/>
      <c r="J108" s="196"/>
      <c r="K108" s="196"/>
      <c r="L108" s="196"/>
      <c r="M108" s="196"/>
      <c r="N108" s="196"/>
      <c r="O108" s="186"/>
      <c r="P108" s="404"/>
      <c r="Q108" s="404"/>
      <c r="R108" s="404"/>
      <c r="S108" s="186"/>
      <c r="U108" s="233"/>
      <c r="V108" s="233"/>
      <c r="W108" s="233"/>
      <c r="X108" s="233"/>
    </row>
    <row r="109" spans="1:78" s="175" customFormat="1">
      <c r="A109" s="1039">
        <f t="shared" si="0"/>
        <v>33</v>
      </c>
      <c r="B109" s="63" t="s">
        <v>504</v>
      </c>
      <c r="C109" s="404"/>
      <c r="D109" s="142"/>
      <c r="E109" s="404"/>
      <c r="F109" s="189"/>
      <c r="G109" s="196"/>
      <c r="H109" s="196"/>
      <c r="I109" s="196"/>
      <c r="J109" s="196"/>
      <c r="K109" s="196"/>
      <c r="L109" s="196"/>
      <c r="M109" s="196"/>
      <c r="N109" s="196"/>
      <c r="O109" s="186"/>
      <c r="P109" s="404"/>
      <c r="Q109" s="404"/>
      <c r="R109" s="404"/>
      <c r="S109" s="186"/>
      <c r="U109" s="233"/>
      <c r="V109" s="233"/>
      <c r="W109" s="233"/>
      <c r="X109" s="233"/>
    </row>
    <row r="110" spans="1:78" s="175" customFormat="1">
      <c r="A110" s="1039">
        <f t="shared" si="0"/>
        <v>34</v>
      </c>
      <c r="B110" s="63" t="s">
        <v>563</v>
      </c>
      <c r="C110" s="404"/>
      <c r="D110" s="404"/>
      <c r="E110" s="404"/>
      <c r="F110" s="202"/>
      <c r="G110" s="202"/>
      <c r="H110" s="202"/>
      <c r="I110" s="202"/>
      <c r="J110" s="202"/>
      <c r="K110" s="202"/>
      <c r="L110" s="202"/>
      <c r="M110" s="202"/>
      <c r="N110" s="202"/>
      <c r="O110" s="186"/>
      <c r="P110" s="404"/>
      <c r="Q110" s="404"/>
      <c r="R110" s="404"/>
      <c r="S110" s="186"/>
      <c r="U110" s="233"/>
      <c r="V110" s="233"/>
      <c r="W110" s="233"/>
      <c r="X110" s="233"/>
    </row>
    <row r="111" spans="1:78" s="175" customFormat="1">
      <c r="A111" s="1039" t="s">
        <v>556</v>
      </c>
      <c r="B111" s="9" t="s">
        <v>789</v>
      </c>
      <c r="C111" s="404"/>
      <c r="D111" s="404"/>
      <c r="E111" s="404"/>
      <c r="F111" s="189"/>
      <c r="G111" s="196"/>
      <c r="H111" s="196"/>
      <c r="I111" s="196"/>
      <c r="J111" s="196"/>
      <c r="K111" s="196"/>
      <c r="L111" s="196"/>
      <c r="M111" s="196"/>
      <c r="N111" s="196"/>
      <c r="O111" s="186"/>
      <c r="P111" s="404"/>
      <c r="Q111" s="404"/>
      <c r="R111" s="404"/>
      <c r="S111" s="186"/>
      <c r="U111" s="233"/>
      <c r="V111" s="233"/>
      <c r="W111" s="233"/>
      <c r="X111" s="233"/>
    </row>
    <row r="112" spans="1:78" s="175" customFormat="1">
      <c r="A112" s="1039" t="s">
        <v>557</v>
      </c>
      <c r="B112" s="9" t="s">
        <v>74</v>
      </c>
      <c r="C112" s="404"/>
      <c r="D112" s="404"/>
      <c r="E112" s="404"/>
      <c r="F112" s="189"/>
      <c r="G112" s="196"/>
      <c r="H112" s="196"/>
      <c r="I112" s="196"/>
      <c r="J112" s="196"/>
      <c r="K112" s="196"/>
      <c r="L112" s="196"/>
      <c r="M112" s="196"/>
      <c r="N112" s="196"/>
      <c r="O112" s="186"/>
      <c r="P112" s="404"/>
      <c r="Q112" s="404"/>
      <c r="R112" s="404"/>
      <c r="S112" s="186"/>
      <c r="U112" s="233"/>
      <c r="V112" s="233"/>
      <c r="W112" s="233"/>
      <c r="X112" s="233"/>
    </row>
    <row r="113" spans="1:78" s="175" customFormat="1">
      <c r="A113" s="1039">
        <f>A110+1</f>
        <v>35</v>
      </c>
      <c r="B113" s="63" t="s">
        <v>314</v>
      </c>
      <c r="C113" s="404"/>
      <c r="D113" s="404"/>
      <c r="E113" s="404"/>
      <c r="F113" s="189"/>
      <c r="G113" s="196"/>
      <c r="H113" s="196"/>
      <c r="I113" s="196"/>
      <c r="J113" s="196"/>
      <c r="K113" s="196"/>
      <c r="L113" s="196"/>
      <c r="M113" s="196"/>
      <c r="N113" s="196"/>
      <c r="O113" s="186"/>
      <c r="P113" s="404"/>
      <c r="Q113" s="404"/>
      <c r="R113" s="404"/>
      <c r="S113" s="186"/>
      <c r="U113" s="233"/>
      <c r="V113" s="233"/>
      <c r="W113" s="233"/>
      <c r="X113" s="233"/>
    </row>
    <row r="114" spans="1:78" s="175" customFormat="1">
      <c r="A114" s="1039">
        <f t="shared" si="0"/>
        <v>36</v>
      </c>
      <c r="B114" s="63" t="s">
        <v>1059</v>
      </c>
      <c r="C114" s="241"/>
      <c r="D114" s="241"/>
      <c r="E114" s="404"/>
      <c r="F114" s="189"/>
      <c r="G114" s="196"/>
      <c r="H114" s="196"/>
      <c r="I114" s="196"/>
      <c r="J114" s="196"/>
      <c r="K114" s="196"/>
      <c r="L114" s="196"/>
      <c r="M114" s="196"/>
      <c r="N114" s="196"/>
      <c r="O114" s="186"/>
      <c r="P114" s="404"/>
      <c r="Q114" s="404"/>
      <c r="R114" s="404"/>
      <c r="S114" s="186"/>
      <c r="U114" s="233"/>
      <c r="V114" s="233"/>
      <c r="W114" s="233"/>
      <c r="X114" s="233"/>
    </row>
    <row r="115" spans="1:78" s="175" customFormat="1">
      <c r="A115" s="1039">
        <f t="shared" si="0"/>
        <v>37</v>
      </c>
      <c r="B115" s="63" t="s">
        <v>589</v>
      </c>
      <c r="C115" s="404"/>
      <c r="D115" s="404"/>
      <c r="E115" s="404"/>
      <c r="F115" s="174"/>
      <c r="G115" s="176"/>
      <c r="H115" s="176"/>
      <c r="I115" s="176"/>
      <c r="J115" s="176"/>
      <c r="K115" s="176"/>
      <c r="L115" s="176"/>
      <c r="M115" s="176"/>
      <c r="N115" s="176"/>
      <c r="O115" s="186"/>
      <c r="P115" s="404"/>
      <c r="Q115" s="404"/>
      <c r="R115" s="404"/>
      <c r="S115" s="186"/>
      <c r="U115" s="233"/>
      <c r="V115" s="233"/>
      <c r="W115" s="233"/>
      <c r="X115" s="233"/>
    </row>
    <row r="116" spans="1:78" s="136" customFormat="1">
      <c r="A116" s="1022"/>
      <c r="B116" s="435"/>
      <c r="C116" s="434"/>
      <c r="D116" s="434"/>
      <c r="E116" s="434"/>
      <c r="F116" s="637"/>
      <c r="G116" s="637"/>
      <c r="H116" s="637"/>
      <c r="I116" s="637"/>
      <c r="J116" s="637"/>
      <c r="K116" s="637"/>
      <c r="L116" s="637"/>
      <c r="M116" s="637"/>
      <c r="N116" s="637"/>
      <c r="O116" s="637"/>
      <c r="P116" s="404"/>
      <c r="Q116" s="404"/>
      <c r="R116" s="404"/>
      <c r="S116" s="637"/>
      <c r="T116" s="175"/>
      <c r="U116" s="233"/>
      <c r="V116" s="233"/>
      <c r="W116" s="233"/>
      <c r="X116" s="233"/>
      <c r="Y116" s="175"/>
      <c r="Z116" s="175"/>
      <c r="AA116" s="175"/>
      <c r="AB116" s="175"/>
      <c r="AC116" s="175"/>
      <c r="AD116" s="175"/>
      <c r="AE116" s="175"/>
      <c r="AF116" s="175"/>
      <c r="AG116" s="175"/>
      <c r="AH116" s="175"/>
      <c r="AI116" s="175"/>
      <c r="AJ116" s="175"/>
      <c r="AK116" s="175"/>
      <c r="AL116" s="175"/>
      <c r="AM116" s="175"/>
      <c r="AN116" s="175"/>
      <c r="AO116" s="175"/>
      <c r="AP116" s="175"/>
      <c r="AQ116" s="175"/>
      <c r="AR116" s="175"/>
      <c r="AS116" s="175"/>
      <c r="AT116" s="175"/>
      <c r="AU116" s="175"/>
      <c r="AV116" s="175"/>
      <c r="AW116" s="175"/>
      <c r="AX116" s="175"/>
      <c r="AY116" s="175"/>
      <c r="AZ116" s="175"/>
      <c r="BA116" s="175"/>
      <c r="BB116" s="175"/>
      <c r="BC116" s="175"/>
      <c r="BD116" s="175"/>
      <c r="BE116" s="175"/>
      <c r="BF116" s="175"/>
      <c r="BG116" s="175"/>
      <c r="BH116" s="175"/>
      <c r="BI116" s="175"/>
      <c r="BJ116" s="175"/>
      <c r="BK116" s="175"/>
      <c r="BL116" s="175"/>
      <c r="BM116" s="175"/>
      <c r="BN116" s="175"/>
      <c r="BO116" s="175"/>
      <c r="BP116" s="175"/>
      <c r="BQ116" s="175"/>
      <c r="BR116" s="175"/>
      <c r="BS116" s="175"/>
      <c r="BT116" s="175"/>
      <c r="BU116" s="175"/>
      <c r="BV116" s="175"/>
      <c r="BW116" s="175"/>
      <c r="BX116" s="175"/>
      <c r="BY116" s="175"/>
      <c r="BZ116" s="175"/>
    </row>
    <row r="117" spans="1:78" s="136" customFormat="1">
      <c r="A117" s="1031">
        <v>38</v>
      </c>
      <c r="B117" s="145" t="s">
        <v>525</v>
      </c>
      <c r="C117" s="636"/>
      <c r="D117" s="636"/>
      <c r="E117" s="636"/>
      <c r="F117" s="194"/>
      <c r="G117" s="194"/>
      <c r="H117" s="194"/>
      <c r="I117" s="194"/>
      <c r="J117" s="194"/>
      <c r="K117" s="194"/>
      <c r="L117" s="194"/>
      <c r="M117" s="194"/>
      <c r="N117" s="194"/>
      <c r="O117" s="637"/>
      <c r="P117" s="404"/>
      <c r="Q117" s="404"/>
      <c r="R117" s="404"/>
      <c r="S117" s="637"/>
      <c r="T117" s="175"/>
      <c r="U117" s="233"/>
      <c r="V117" s="233"/>
      <c r="W117" s="233"/>
      <c r="X117" s="233"/>
      <c r="Y117" s="175"/>
      <c r="Z117" s="175"/>
      <c r="AA117" s="175"/>
      <c r="AB117" s="175"/>
      <c r="AC117" s="175"/>
      <c r="AD117" s="175"/>
      <c r="AE117" s="175"/>
      <c r="AF117" s="175"/>
      <c r="AG117" s="175"/>
      <c r="AH117" s="175"/>
      <c r="AI117" s="175"/>
      <c r="AJ117" s="175"/>
      <c r="AK117" s="175"/>
      <c r="AL117" s="175"/>
      <c r="AM117" s="175"/>
      <c r="AN117" s="175"/>
      <c r="AO117" s="175"/>
      <c r="AP117" s="175"/>
      <c r="AQ117" s="175"/>
      <c r="AR117" s="175"/>
      <c r="AS117" s="175"/>
      <c r="AT117" s="175"/>
      <c r="AU117" s="175"/>
      <c r="AV117" s="175"/>
      <c r="AW117" s="175"/>
      <c r="AX117" s="175"/>
      <c r="AY117" s="175"/>
      <c r="AZ117" s="175"/>
      <c r="BA117" s="175"/>
      <c r="BB117" s="175"/>
      <c r="BC117" s="175"/>
      <c r="BD117" s="175"/>
      <c r="BE117" s="175"/>
      <c r="BF117" s="175"/>
      <c r="BG117" s="175"/>
      <c r="BH117" s="175"/>
      <c r="BI117" s="175"/>
      <c r="BJ117" s="175"/>
      <c r="BK117" s="175"/>
      <c r="BL117" s="175"/>
      <c r="BM117" s="175"/>
      <c r="BN117" s="175"/>
      <c r="BO117" s="175"/>
      <c r="BP117" s="175"/>
      <c r="BQ117" s="175"/>
      <c r="BR117" s="175"/>
      <c r="BS117" s="175"/>
      <c r="BT117" s="175"/>
      <c r="BU117" s="175"/>
      <c r="BV117" s="175"/>
      <c r="BW117" s="175"/>
      <c r="BX117" s="175"/>
      <c r="BY117" s="175"/>
      <c r="BZ117" s="175"/>
    </row>
    <row r="118" spans="1:78" s="136" customFormat="1" ht="15" thickBot="1">
      <c r="A118" s="1043"/>
      <c r="B118" s="647"/>
      <c r="C118" s="648"/>
      <c r="D118" s="648"/>
      <c r="E118" s="648"/>
      <c r="F118" s="649"/>
      <c r="G118" s="649"/>
      <c r="H118" s="649"/>
      <c r="I118" s="649"/>
      <c r="J118" s="649"/>
      <c r="K118" s="649"/>
      <c r="L118" s="649"/>
      <c r="M118" s="649"/>
      <c r="N118" s="649"/>
      <c r="O118" s="637"/>
      <c r="P118" s="404"/>
      <c r="Q118" s="404"/>
      <c r="R118" s="404"/>
      <c r="S118" s="637"/>
      <c r="T118" s="175"/>
      <c r="U118" s="233"/>
      <c r="V118" s="233"/>
      <c r="W118" s="233"/>
      <c r="X118" s="233"/>
      <c r="Y118" s="175"/>
      <c r="Z118" s="175"/>
      <c r="AA118" s="175"/>
      <c r="AB118" s="175"/>
      <c r="AC118" s="175"/>
      <c r="AD118" s="175"/>
      <c r="AE118" s="175"/>
      <c r="AF118" s="175"/>
      <c r="AG118" s="175"/>
      <c r="AH118" s="175"/>
      <c r="AI118" s="175"/>
      <c r="AJ118" s="175"/>
      <c r="AK118" s="175"/>
      <c r="AL118" s="175"/>
      <c r="AM118" s="175"/>
      <c r="AN118" s="175"/>
      <c r="AO118" s="175"/>
      <c r="AP118" s="175"/>
      <c r="AQ118" s="175"/>
      <c r="AR118" s="175"/>
      <c r="AS118" s="175"/>
      <c r="AT118" s="175"/>
      <c r="AU118" s="175"/>
      <c r="AV118" s="175"/>
      <c r="AW118" s="175"/>
      <c r="AX118" s="175"/>
      <c r="AY118" s="175"/>
      <c r="AZ118" s="175"/>
      <c r="BA118" s="175"/>
      <c r="BB118" s="175"/>
      <c r="BC118" s="175"/>
      <c r="BD118" s="175"/>
      <c r="BE118" s="175"/>
      <c r="BF118" s="175"/>
      <c r="BG118" s="175"/>
      <c r="BH118" s="175"/>
      <c r="BI118" s="175"/>
      <c r="BJ118" s="175"/>
      <c r="BK118" s="175"/>
      <c r="BL118" s="175"/>
      <c r="BM118" s="175"/>
      <c r="BN118" s="175"/>
      <c r="BO118" s="175"/>
      <c r="BP118" s="175"/>
      <c r="BQ118" s="175"/>
      <c r="BR118" s="175"/>
      <c r="BS118" s="175"/>
      <c r="BT118" s="175"/>
      <c r="BU118" s="175"/>
      <c r="BV118" s="175"/>
      <c r="BW118" s="175"/>
      <c r="BX118" s="175"/>
      <c r="BY118" s="175"/>
      <c r="BZ118" s="175"/>
    </row>
    <row r="119" spans="1:78" s="204" customFormat="1" ht="15" thickBot="1">
      <c r="A119" s="1044">
        <v>39</v>
      </c>
      <c r="B119" s="155" t="s">
        <v>492</v>
      </c>
      <c r="C119" s="650"/>
      <c r="D119" s="277"/>
      <c r="E119" s="650"/>
      <c r="F119" s="203"/>
      <c r="G119" s="203"/>
      <c r="H119" s="203"/>
      <c r="I119" s="203"/>
      <c r="J119" s="203"/>
      <c r="K119" s="203"/>
      <c r="L119" s="203"/>
      <c r="M119" s="203"/>
      <c r="N119" s="203"/>
      <c r="O119" s="651"/>
      <c r="P119" s="404"/>
      <c r="Q119" s="404"/>
      <c r="R119" s="404"/>
      <c r="S119" s="651"/>
      <c r="T119" s="652"/>
      <c r="U119" s="653"/>
      <c r="V119" s="653"/>
      <c r="W119" s="653"/>
      <c r="X119" s="653"/>
      <c r="Y119" s="652"/>
      <c r="Z119" s="652"/>
      <c r="AA119" s="652"/>
      <c r="AB119" s="652"/>
      <c r="AC119" s="652"/>
      <c r="AD119" s="652"/>
      <c r="AE119" s="652"/>
      <c r="AF119" s="652"/>
      <c r="AG119" s="652"/>
      <c r="AH119" s="652"/>
      <c r="AI119" s="652"/>
      <c r="AJ119" s="652"/>
      <c r="AK119" s="652"/>
      <c r="AL119" s="652"/>
      <c r="AM119" s="652"/>
      <c r="AN119" s="652"/>
      <c r="AO119" s="652"/>
      <c r="AP119" s="652"/>
      <c r="AQ119" s="652"/>
      <c r="AR119" s="652"/>
      <c r="AS119" s="652"/>
      <c r="AT119" s="652"/>
      <c r="AU119" s="652"/>
      <c r="AV119" s="652"/>
      <c r="AW119" s="652"/>
      <c r="AX119" s="652"/>
      <c r="AY119" s="652"/>
      <c r="AZ119" s="652"/>
      <c r="BA119" s="652"/>
      <c r="BB119" s="652"/>
      <c r="BC119" s="652"/>
      <c r="BD119" s="652"/>
      <c r="BE119" s="652"/>
      <c r="BF119" s="652"/>
      <c r="BG119" s="652"/>
      <c r="BH119" s="652"/>
      <c r="BI119" s="652"/>
      <c r="BJ119" s="652"/>
      <c r="BK119" s="652"/>
      <c r="BL119" s="652"/>
      <c r="BM119" s="652"/>
      <c r="BN119" s="652"/>
      <c r="BO119" s="652"/>
      <c r="BP119" s="652"/>
      <c r="BQ119" s="652"/>
      <c r="BR119" s="652"/>
      <c r="BS119" s="652"/>
      <c r="BT119" s="652"/>
      <c r="BU119" s="652"/>
      <c r="BV119" s="652"/>
      <c r="BW119" s="652"/>
      <c r="BX119" s="652"/>
      <c r="BY119" s="652"/>
      <c r="BZ119" s="652"/>
    </row>
    <row r="120" spans="1:78" s="136" customFormat="1">
      <c r="A120" s="1022"/>
      <c r="B120" s="435"/>
      <c r="C120" s="434"/>
      <c r="D120" s="434"/>
      <c r="E120" s="434"/>
      <c r="F120" s="654"/>
      <c r="G120" s="654"/>
      <c r="H120" s="654"/>
      <c r="I120" s="654"/>
      <c r="J120" s="654"/>
      <c r="K120" s="654"/>
      <c r="L120" s="654"/>
      <c r="M120" s="654"/>
      <c r="N120" s="654"/>
      <c r="O120" s="637"/>
      <c r="P120" s="404"/>
      <c r="Q120" s="404"/>
      <c r="R120" s="404"/>
      <c r="S120" s="637"/>
      <c r="T120" s="175"/>
      <c r="U120" s="233"/>
      <c r="V120" s="233"/>
      <c r="W120" s="233"/>
      <c r="X120" s="233"/>
      <c r="Y120" s="175"/>
      <c r="Z120" s="175"/>
      <c r="AA120" s="175"/>
      <c r="AB120" s="175"/>
      <c r="AC120" s="175"/>
      <c r="AD120" s="175"/>
      <c r="AE120" s="175"/>
      <c r="AF120" s="175"/>
      <c r="AG120" s="175"/>
      <c r="AH120" s="175"/>
      <c r="AI120" s="175"/>
      <c r="AJ120" s="175"/>
      <c r="AK120" s="175"/>
      <c r="AL120" s="175"/>
      <c r="AM120" s="175"/>
      <c r="AN120" s="175"/>
      <c r="AO120" s="175"/>
      <c r="AP120" s="175"/>
      <c r="AQ120" s="175"/>
      <c r="AR120" s="175"/>
      <c r="AS120" s="175"/>
      <c r="AT120" s="175"/>
      <c r="AU120" s="175"/>
      <c r="AV120" s="175"/>
      <c r="AW120" s="175"/>
      <c r="AX120" s="175"/>
      <c r="AY120" s="175"/>
      <c r="AZ120" s="175"/>
      <c r="BA120" s="175"/>
      <c r="BB120" s="175"/>
      <c r="BC120" s="175"/>
      <c r="BD120" s="175"/>
      <c r="BE120" s="175"/>
      <c r="BF120" s="175"/>
      <c r="BG120" s="175"/>
      <c r="BH120" s="175"/>
      <c r="BI120" s="175"/>
      <c r="BJ120" s="175"/>
      <c r="BK120" s="175"/>
      <c r="BL120" s="175"/>
      <c r="BM120" s="175"/>
      <c r="BN120" s="175"/>
      <c r="BO120" s="175"/>
      <c r="BP120" s="175"/>
      <c r="BQ120" s="175"/>
      <c r="BR120" s="175"/>
      <c r="BS120" s="175"/>
      <c r="BT120" s="175"/>
      <c r="BU120" s="175"/>
      <c r="BV120" s="175"/>
      <c r="BW120" s="175"/>
      <c r="BX120" s="175"/>
      <c r="BY120" s="175"/>
      <c r="BZ120" s="175"/>
    </row>
    <row r="121" spans="1:78" s="175" customFormat="1">
      <c r="A121" s="1026">
        <v>40</v>
      </c>
      <c r="B121" s="278" t="s">
        <v>761</v>
      </c>
      <c r="C121" s="404"/>
      <c r="D121" s="404"/>
      <c r="E121" s="404"/>
      <c r="F121" s="174"/>
      <c r="G121" s="174"/>
      <c r="H121" s="174"/>
      <c r="I121" s="135"/>
      <c r="J121" s="135"/>
      <c r="K121" s="135"/>
      <c r="L121" s="135"/>
      <c r="M121" s="174"/>
      <c r="N121" s="174"/>
      <c r="O121" s="186"/>
      <c r="P121" s="404"/>
      <c r="Q121" s="404"/>
      <c r="R121" s="404"/>
      <c r="S121" s="186"/>
      <c r="U121" s="233"/>
      <c r="V121" s="233"/>
      <c r="W121" s="233"/>
      <c r="X121" s="233"/>
    </row>
    <row r="122" spans="1:78" s="175" customFormat="1">
      <c r="A122" s="1039">
        <v>41</v>
      </c>
      <c r="B122" s="63" t="s">
        <v>177</v>
      </c>
      <c r="C122" s="404"/>
      <c r="D122" s="205"/>
      <c r="E122" s="404"/>
      <c r="F122" s="135"/>
      <c r="G122" s="135"/>
      <c r="H122" s="135"/>
      <c r="I122" s="135"/>
      <c r="J122" s="135"/>
      <c r="K122" s="135"/>
      <c r="L122" s="135"/>
      <c r="M122" s="135"/>
      <c r="N122" s="135"/>
      <c r="O122" s="186"/>
      <c r="P122" s="404"/>
      <c r="Q122" s="404"/>
      <c r="R122" s="404"/>
      <c r="S122" s="186"/>
      <c r="U122" s="233"/>
      <c r="V122" s="233"/>
      <c r="W122" s="233"/>
      <c r="X122" s="233"/>
    </row>
    <row r="123" spans="1:78" s="175" customFormat="1">
      <c r="A123" s="1039">
        <v>42</v>
      </c>
      <c r="B123" s="63" t="s">
        <v>590</v>
      </c>
      <c r="C123" s="404"/>
      <c r="D123" s="655"/>
      <c r="E123" s="404"/>
      <c r="F123" s="185"/>
      <c r="G123" s="185"/>
      <c r="H123" s="185"/>
      <c r="I123" s="185"/>
      <c r="J123" s="185"/>
      <c r="K123" s="185"/>
      <c r="L123" s="185"/>
      <c r="M123" s="185"/>
      <c r="N123" s="185"/>
      <c r="O123" s="186"/>
      <c r="P123" s="404"/>
      <c r="Q123" s="404"/>
      <c r="R123" s="404"/>
      <c r="S123" s="186"/>
      <c r="U123" s="233"/>
      <c r="V123" s="233"/>
      <c r="W123" s="233"/>
      <c r="X123" s="233"/>
    </row>
    <row r="125" spans="1:78" s="175" customFormat="1">
      <c r="A125" s="1022"/>
      <c r="B125" s="241"/>
      <c r="C125" s="404"/>
      <c r="D125" s="404"/>
      <c r="E125" s="404"/>
      <c r="F125" s="186"/>
      <c r="G125" s="186"/>
      <c r="H125" s="186"/>
      <c r="I125" s="186"/>
      <c r="J125" s="186"/>
      <c r="K125" s="186"/>
      <c r="L125" s="186"/>
      <c r="M125" s="186"/>
      <c r="N125" s="186"/>
      <c r="O125" s="186"/>
      <c r="P125" s="186"/>
      <c r="Q125" s="186"/>
      <c r="R125" s="186"/>
      <c r="S125" s="186"/>
      <c r="T125" s="183"/>
      <c r="U125" s="233"/>
      <c r="V125" s="233"/>
      <c r="W125" s="233"/>
      <c r="X125" s="233"/>
    </row>
    <row r="126" spans="1:78" s="132" customFormat="1">
      <c r="A126" s="1033" t="s">
        <v>611</v>
      </c>
      <c r="B126" s="656"/>
      <c r="C126" s="656"/>
      <c r="D126" s="656"/>
      <c r="E126" s="656"/>
      <c r="F126" s="657"/>
      <c r="G126" s="657"/>
      <c r="H126" s="658"/>
      <c r="I126" s="658"/>
      <c r="J126" s="658"/>
      <c r="K126" s="658"/>
      <c r="L126" s="658"/>
      <c r="M126" s="658"/>
      <c r="N126" s="658"/>
      <c r="O126" s="658"/>
      <c r="P126" s="658"/>
      <c r="Q126" s="658"/>
      <c r="R126" s="658"/>
      <c r="S126" s="186"/>
      <c r="T126" s="183"/>
      <c r="U126" s="233"/>
      <c r="V126" s="233"/>
      <c r="W126" s="233"/>
      <c r="X126" s="233"/>
      <c r="Y126" s="183"/>
      <c r="Z126" s="183"/>
      <c r="AA126" s="183"/>
      <c r="AB126" s="183"/>
      <c r="AC126" s="183"/>
      <c r="AD126" s="183"/>
      <c r="AE126" s="183"/>
      <c r="AF126" s="183"/>
      <c r="AG126" s="183"/>
      <c r="AH126" s="183"/>
      <c r="AI126" s="183"/>
      <c r="AJ126" s="183"/>
      <c r="AK126" s="183"/>
      <c r="AL126" s="183"/>
      <c r="AM126" s="183"/>
      <c r="AN126" s="183"/>
      <c r="AO126" s="183"/>
      <c r="AP126" s="183"/>
      <c r="AQ126" s="183"/>
      <c r="AR126" s="183"/>
      <c r="AS126" s="183"/>
      <c r="AT126" s="183"/>
      <c r="AU126" s="183"/>
      <c r="AV126" s="183"/>
      <c r="AW126" s="183"/>
      <c r="AX126" s="183"/>
      <c r="AY126" s="183"/>
      <c r="AZ126" s="183"/>
      <c r="BA126" s="183"/>
      <c r="BB126" s="183"/>
      <c r="BC126" s="183"/>
      <c r="BD126" s="183"/>
      <c r="BE126" s="183"/>
      <c r="BF126" s="183"/>
      <c r="BG126" s="183"/>
      <c r="BH126" s="183"/>
      <c r="BI126" s="183"/>
      <c r="BJ126" s="183"/>
      <c r="BK126" s="183"/>
      <c r="BL126" s="183"/>
      <c r="BM126" s="183"/>
      <c r="BN126" s="183"/>
      <c r="BO126" s="183"/>
      <c r="BP126" s="183"/>
      <c r="BQ126" s="183"/>
      <c r="BR126" s="183"/>
      <c r="BS126" s="183"/>
      <c r="BT126" s="183"/>
      <c r="BU126" s="183"/>
      <c r="BV126" s="183"/>
      <c r="BW126" s="183"/>
      <c r="BX126" s="183"/>
      <c r="BY126" s="183"/>
      <c r="BZ126" s="183"/>
    </row>
    <row r="127" spans="1:78" s="132" customFormat="1">
      <c r="A127" s="1045" t="s">
        <v>1150</v>
      </c>
      <c r="B127" s="276" t="s">
        <v>760</v>
      </c>
      <c r="C127" s="241"/>
      <c r="D127" s="241"/>
      <c r="E127" s="241"/>
      <c r="F127" s="183"/>
      <c r="G127" s="186"/>
      <c r="H127" s="183"/>
      <c r="I127" s="183"/>
      <c r="J127" s="183"/>
      <c r="K127" s="183"/>
      <c r="L127" s="183"/>
      <c r="M127" s="183"/>
      <c r="N127" s="183"/>
      <c r="O127" s="183"/>
      <c r="P127" s="183"/>
      <c r="Q127" s="183"/>
      <c r="R127" s="183"/>
      <c r="S127" s="183"/>
      <c r="T127" s="183"/>
      <c r="U127" s="233"/>
      <c r="V127" s="233"/>
      <c r="W127" s="233"/>
      <c r="X127" s="233"/>
      <c r="Y127" s="183"/>
      <c r="Z127" s="183"/>
      <c r="AA127" s="183"/>
      <c r="AB127" s="183"/>
      <c r="AC127" s="183"/>
      <c r="AD127" s="183"/>
      <c r="AE127" s="183"/>
      <c r="AF127" s="183"/>
      <c r="AG127" s="183"/>
      <c r="AH127" s="183"/>
      <c r="AI127" s="183"/>
      <c r="AJ127" s="183"/>
      <c r="AK127" s="183"/>
      <c r="AL127" s="183"/>
      <c r="AM127" s="183"/>
      <c r="AN127" s="183"/>
      <c r="AO127" s="183"/>
      <c r="AP127" s="183"/>
      <c r="AQ127" s="183"/>
      <c r="AR127" s="183"/>
      <c r="AS127" s="183"/>
      <c r="AT127" s="183"/>
      <c r="AU127" s="183"/>
      <c r="AV127" s="183"/>
      <c r="AW127" s="183"/>
      <c r="AX127" s="183"/>
      <c r="AY127" s="183"/>
      <c r="AZ127" s="183"/>
      <c r="BA127" s="183"/>
      <c r="BB127" s="183"/>
      <c r="BC127" s="183"/>
      <c r="BD127" s="183"/>
      <c r="BE127" s="183"/>
      <c r="BF127" s="183"/>
      <c r="BG127" s="183"/>
      <c r="BH127" s="183"/>
      <c r="BI127" s="183"/>
      <c r="BJ127" s="183"/>
      <c r="BK127" s="183"/>
      <c r="BL127" s="183"/>
      <c r="BM127" s="183"/>
      <c r="BN127" s="183"/>
      <c r="BO127" s="183"/>
      <c r="BP127" s="183"/>
      <c r="BQ127" s="183"/>
      <c r="BR127" s="183"/>
      <c r="BS127" s="183"/>
      <c r="BT127" s="183"/>
      <c r="BU127" s="183"/>
      <c r="BV127" s="183"/>
      <c r="BW127" s="183"/>
      <c r="BX127" s="183"/>
      <c r="BY127" s="183"/>
      <c r="BZ127" s="183"/>
    </row>
    <row r="128" spans="1:78" s="134" customFormat="1">
      <c r="A128" s="1045" t="s">
        <v>1151</v>
      </c>
      <c r="B128" s="63" t="s">
        <v>598</v>
      </c>
      <c r="C128" s="241"/>
      <c r="D128" s="241"/>
      <c r="E128" s="241"/>
      <c r="F128" s="183"/>
      <c r="G128" s="183"/>
      <c r="H128" s="183"/>
      <c r="I128" s="183"/>
      <c r="J128" s="183"/>
      <c r="K128" s="183"/>
      <c r="L128" s="183"/>
      <c r="M128" s="183"/>
      <c r="N128" s="183"/>
      <c r="O128" s="183"/>
      <c r="P128" s="183"/>
      <c r="Q128" s="183"/>
      <c r="R128" s="183"/>
      <c r="S128" s="183"/>
      <c r="T128" s="183"/>
      <c r="U128" s="233"/>
      <c r="V128" s="233"/>
      <c r="W128" s="233"/>
      <c r="X128" s="233"/>
      <c r="Y128" s="183"/>
      <c r="Z128" s="183"/>
      <c r="AA128" s="183"/>
      <c r="AB128" s="183"/>
      <c r="AC128" s="183"/>
      <c r="AD128" s="183"/>
      <c r="AE128" s="183"/>
      <c r="AF128" s="183"/>
      <c r="AG128" s="183"/>
      <c r="AH128" s="183"/>
      <c r="AI128" s="183"/>
      <c r="AJ128" s="183"/>
      <c r="AK128" s="183"/>
      <c r="AL128" s="183"/>
      <c r="AM128" s="183"/>
      <c r="AN128" s="183"/>
      <c r="AO128" s="183"/>
      <c r="AP128" s="183"/>
      <c r="AQ128" s="183"/>
      <c r="AR128" s="183"/>
      <c r="AS128" s="183"/>
      <c r="AT128" s="183"/>
      <c r="AU128" s="183"/>
      <c r="AV128" s="183"/>
      <c r="AW128" s="183"/>
      <c r="AX128" s="183"/>
      <c r="AY128" s="183"/>
      <c r="AZ128" s="183"/>
      <c r="BA128" s="183"/>
      <c r="BB128" s="183"/>
      <c r="BC128" s="183"/>
      <c r="BD128" s="183"/>
      <c r="BE128" s="183"/>
      <c r="BF128" s="183"/>
      <c r="BG128" s="183"/>
      <c r="BH128" s="183"/>
      <c r="BI128" s="183"/>
      <c r="BJ128" s="183"/>
      <c r="BK128" s="183"/>
      <c r="BL128" s="183"/>
      <c r="BM128" s="183"/>
      <c r="BN128" s="183"/>
      <c r="BO128" s="183"/>
      <c r="BP128" s="183"/>
      <c r="BQ128" s="183"/>
      <c r="BR128" s="183"/>
      <c r="BS128" s="183"/>
      <c r="BT128" s="183"/>
      <c r="BU128" s="183"/>
      <c r="BV128" s="183"/>
      <c r="BW128" s="183"/>
      <c r="BX128" s="183"/>
      <c r="BY128" s="183"/>
      <c r="BZ128" s="183"/>
    </row>
    <row r="129" spans="1:78" s="134" customFormat="1">
      <c r="A129" s="1045" t="s">
        <v>1141</v>
      </c>
      <c r="B129" s="63" t="s">
        <v>599</v>
      </c>
      <c r="C129" s="241"/>
      <c r="D129" s="241"/>
      <c r="E129" s="241"/>
      <c r="F129" s="183"/>
      <c r="G129" s="183"/>
      <c r="H129" s="183"/>
      <c r="I129" s="183"/>
      <c r="J129" s="183"/>
      <c r="K129" s="183"/>
      <c r="L129" s="183"/>
      <c r="M129" s="183"/>
      <c r="N129" s="183"/>
      <c r="O129" s="183"/>
      <c r="P129" s="183"/>
      <c r="Q129" s="183"/>
      <c r="R129" s="183"/>
      <c r="S129" s="183"/>
      <c r="T129" s="183"/>
      <c r="U129" s="233"/>
      <c r="V129" s="233"/>
      <c r="W129" s="233"/>
      <c r="X129" s="233"/>
      <c r="Y129" s="183"/>
      <c r="Z129" s="183"/>
      <c r="AA129" s="183"/>
      <c r="AB129" s="183"/>
      <c r="AC129" s="183"/>
      <c r="AD129" s="183"/>
      <c r="AE129" s="183"/>
      <c r="AF129" s="183"/>
      <c r="AG129" s="183"/>
      <c r="AH129" s="183"/>
      <c r="AI129" s="183"/>
      <c r="AJ129" s="183"/>
      <c r="AK129" s="183"/>
      <c r="AL129" s="183"/>
      <c r="AM129" s="183"/>
      <c r="AN129" s="183"/>
      <c r="AO129" s="183"/>
      <c r="AP129" s="183"/>
      <c r="AQ129" s="183"/>
      <c r="AR129" s="183"/>
      <c r="AS129" s="183"/>
      <c r="AT129" s="183"/>
      <c r="AU129" s="183"/>
      <c r="AV129" s="183"/>
      <c r="AW129" s="183"/>
      <c r="AX129" s="183"/>
      <c r="AY129" s="183"/>
      <c r="AZ129" s="183"/>
      <c r="BA129" s="183"/>
      <c r="BB129" s="183"/>
      <c r="BC129" s="183"/>
      <c r="BD129" s="183"/>
      <c r="BE129" s="183"/>
      <c r="BF129" s="183"/>
      <c r="BG129" s="183"/>
      <c r="BH129" s="183"/>
      <c r="BI129" s="183"/>
      <c r="BJ129" s="183"/>
      <c r="BK129" s="183"/>
      <c r="BL129" s="183"/>
      <c r="BM129" s="183"/>
      <c r="BN129" s="183"/>
      <c r="BO129" s="183"/>
      <c r="BP129" s="183"/>
      <c r="BQ129" s="183"/>
      <c r="BR129" s="183"/>
      <c r="BS129" s="183"/>
      <c r="BT129" s="183"/>
      <c r="BU129" s="183"/>
      <c r="BV129" s="183"/>
      <c r="BW129" s="183"/>
      <c r="BX129" s="183"/>
      <c r="BY129" s="183"/>
      <c r="BZ129" s="183"/>
    </row>
    <row r="130" spans="1:78" s="134" customFormat="1" ht="29.25" customHeight="1">
      <c r="A130" s="1046" t="s">
        <v>1142</v>
      </c>
      <c r="B130" s="1351" t="s">
        <v>416</v>
      </c>
      <c r="C130" s="1351"/>
      <c r="D130" s="1351"/>
      <c r="E130" s="1351"/>
      <c r="F130" s="1351"/>
      <c r="G130" s="183"/>
      <c r="H130" s="183"/>
      <c r="I130" s="183"/>
      <c r="J130" s="183"/>
      <c r="K130" s="183"/>
      <c r="L130" s="183"/>
      <c r="M130" s="183"/>
      <c r="N130" s="195"/>
      <c r="O130" s="195"/>
      <c r="P130" s="195"/>
      <c r="Q130" s="195"/>
      <c r="R130" s="195"/>
      <c r="S130" s="183"/>
      <c r="T130" s="183"/>
      <c r="U130" s="233"/>
      <c r="V130" s="233"/>
      <c r="W130" s="233"/>
      <c r="X130" s="23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3"/>
      <c r="AY130" s="183"/>
      <c r="AZ130" s="183"/>
      <c r="BA130" s="183"/>
      <c r="BB130" s="183"/>
      <c r="BC130" s="183"/>
      <c r="BD130" s="183"/>
      <c r="BE130" s="183"/>
      <c r="BF130" s="183"/>
      <c r="BG130" s="183"/>
      <c r="BH130" s="183"/>
      <c r="BI130" s="183"/>
      <c r="BJ130" s="183"/>
      <c r="BK130" s="183"/>
      <c r="BL130" s="183"/>
      <c r="BM130" s="183"/>
      <c r="BN130" s="183"/>
      <c r="BO130" s="183"/>
      <c r="BP130" s="183"/>
      <c r="BQ130" s="183"/>
      <c r="BR130" s="183"/>
      <c r="BS130" s="183"/>
      <c r="BT130" s="183"/>
      <c r="BU130" s="183"/>
      <c r="BV130" s="183"/>
      <c r="BW130" s="183"/>
      <c r="BX130" s="183"/>
      <c r="BY130" s="183"/>
      <c r="BZ130" s="183"/>
    </row>
    <row r="131" spans="1:78" s="134" customFormat="1">
      <c r="A131" s="1047" t="s">
        <v>1108</v>
      </c>
      <c r="B131" s="127"/>
      <c r="C131" s="241"/>
      <c r="D131" s="241"/>
      <c r="E131" s="241"/>
      <c r="F131" s="1014" t="s">
        <v>1140</v>
      </c>
      <c r="G131" s="1020"/>
      <c r="H131" s="1020"/>
      <c r="I131" s="1020"/>
      <c r="J131" s="1020"/>
      <c r="K131" s="1020"/>
      <c r="L131" s="1020"/>
      <c r="M131" s="1020"/>
      <c r="N131" s="1020"/>
      <c r="O131" s="186"/>
      <c r="P131" s="186"/>
      <c r="Q131" s="186"/>
      <c r="R131" s="186"/>
      <c r="S131" s="183"/>
      <c r="T131" s="183"/>
      <c r="U131" s="236"/>
      <c r="V131" s="236"/>
      <c r="W131" s="236"/>
      <c r="X131" s="236"/>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3"/>
      <c r="AY131" s="183"/>
      <c r="AZ131" s="183"/>
      <c r="BA131" s="183"/>
      <c r="BB131" s="183"/>
      <c r="BC131" s="183"/>
      <c r="BD131" s="183"/>
      <c r="BE131" s="183"/>
      <c r="BF131" s="183"/>
      <c r="BG131" s="183"/>
      <c r="BH131" s="183"/>
      <c r="BI131" s="183"/>
      <c r="BJ131" s="183"/>
      <c r="BK131" s="183"/>
      <c r="BL131" s="183"/>
      <c r="BM131" s="183"/>
      <c r="BN131" s="183"/>
      <c r="BO131" s="183"/>
      <c r="BP131" s="183"/>
      <c r="BQ131" s="183"/>
      <c r="BR131" s="183"/>
      <c r="BS131" s="183"/>
      <c r="BT131" s="183"/>
      <c r="BU131" s="183"/>
      <c r="BV131" s="183"/>
      <c r="BW131" s="183"/>
      <c r="BX131" s="183"/>
      <c r="BY131" s="183"/>
      <c r="BZ131" s="183"/>
    </row>
    <row r="132" spans="1:78" s="134" customFormat="1">
      <c r="A132" s="1047" t="s">
        <v>1109</v>
      </c>
      <c r="B132" s="1011"/>
      <c r="C132" s="406"/>
      <c r="D132" s="241"/>
      <c r="E132" s="241"/>
      <c r="F132" s="135"/>
      <c r="G132" s="135"/>
      <c r="H132" s="135"/>
      <c r="I132" s="135"/>
      <c r="J132" s="135"/>
      <c r="K132" s="135"/>
      <c r="L132" s="135"/>
      <c r="M132" s="135"/>
      <c r="N132" s="135"/>
      <c r="O132" s="186"/>
      <c r="P132" s="186"/>
      <c r="Q132" s="186"/>
      <c r="R132" s="186"/>
      <c r="S132" s="183"/>
      <c r="T132" s="183"/>
      <c r="U132" s="236"/>
      <c r="V132" s="236"/>
      <c r="W132" s="236"/>
      <c r="X132" s="236"/>
      <c r="Y132" s="183"/>
      <c r="Z132" s="183"/>
      <c r="AA132" s="183"/>
      <c r="AB132" s="183"/>
      <c r="AC132" s="183"/>
      <c r="AD132" s="183"/>
      <c r="AE132" s="183"/>
      <c r="AF132" s="183"/>
      <c r="AG132" s="183"/>
      <c r="AH132" s="183"/>
      <c r="AI132" s="183"/>
      <c r="AJ132" s="183"/>
      <c r="AK132" s="183"/>
      <c r="AL132" s="183"/>
      <c r="AM132" s="183"/>
      <c r="AN132" s="183"/>
      <c r="AO132" s="183"/>
      <c r="AP132" s="183"/>
      <c r="AQ132" s="183"/>
      <c r="AR132" s="183"/>
      <c r="AS132" s="183"/>
      <c r="AT132" s="183"/>
      <c r="AU132" s="183"/>
      <c r="AV132" s="183"/>
      <c r="AW132" s="183"/>
      <c r="AX132" s="183"/>
      <c r="AY132" s="183"/>
      <c r="AZ132" s="183"/>
      <c r="BA132" s="183"/>
      <c r="BB132" s="183"/>
      <c r="BC132" s="183"/>
      <c r="BD132" s="183"/>
      <c r="BE132" s="183"/>
      <c r="BF132" s="183"/>
      <c r="BG132" s="183"/>
      <c r="BH132" s="183"/>
      <c r="BI132" s="183"/>
      <c r="BJ132" s="183"/>
      <c r="BK132" s="183"/>
      <c r="BL132" s="183"/>
      <c r="BM132" s="183"/>
      <c r="BN132" s="183"/>
      <c r="BO132" s="183"/>
      <c r="BP132" s="183"/>
      <c r="BQ132" s="183"/>
      <c r="BR132" s="183"/>
      <c r="BS132" s="183"/>
      <c r="BT132" s="183"/>
      <c r="BU132" s="183"/>
      <c r="BV132" s="183"/>
      <c r="BW132" s="183"/>
      <c r="BX132" s="183"/>
      <c r="BY132" s="183"/>
      <c r="BZ132" s="183"/>
    </row>
    <row r="133" spans="1:78" s="134" customFormat="1">
      <c r="A133" s="1047" t="s">
        <v>1110</v>
      </c>
      <c r="B133" s="127"/>
      <c r="C133" s="241"/>
      <c r="D133" s="241"/>
      <c r="E133" s="241"/>
      <c r="F133" s="1014" t="s">
        <v>1140</v>
      </c>
      <c r="G133" s="1021"/>
      <c r="H133" s="1021"/>
      <c r="I133" s="1021"/>
      <c r="J133" s="1021"/>
      <c r="K133" s="1021"/>
      <c r="L133" s="1021"/>
      <c r="M133" s="1021"/>
      <c r="N133" s="1021"/>
      <c r="O133" s="186"/>
      <c r="P133" s="186"/>
      <c r="Q133" s="186"/>
      <c r="R133" s="186"/>
      <c r="S133" s="183"/>
      <c r="T133" s="183"/>
      <c r="U133" s="236"/>
      <c r="V133" s="236"/>
      <c r="W133" s="236"/>
      <c r="X133" s="236"/>
      <c r="Y133" s="183"/>
      <c r="Z133" s="183"/>
      <c r="AA133" s="183"/>
      <c r="AB133" s="183"/>
      <c r="AC133" s="183"/>
      <c r="AD133" s="183"/>
      <c r="AE133" s="183"/>
      <c r="AF133" s="183"/>
      <c r="AG133" s="183"/>
      <c r="AH133" s="183"/>
      <c r="AI133" s="183"/>
      <c r="AJ133" s="183"/>
      <c r="AK133" s="183"/>
      <c r="AL133" s="183"/>
      <c r="AM133" s="183"/>
      <c r="AN133" s="183"/>
      <c r="AO133" s="183"/>
      <c r="AP133" s="183"/>
      <c r="AQ133" s="183"/>
      <c r="AR133" s="183"/>
      <c r="AS133" s="183"/>
      <c r="AT133" s="183"/>
      <c r="AU133" s="183"/>
      <c r="AV133" s="183"/>
      <c r="AW133" s="183"/>
      <c r="AX133" s="183"/>
      <c r="AY133" s="183"/>
      <c r="AZ133" s="183"/>
      <c r="BA133" s="183"/>
      <c r="BB133" s="183"/>
      <c r="BC133" s="183"/>
      <c r="BD133" s="183"/>
      <c r="BE133" s="183"/>
      <c r="BF133" s="183"/>
      <c r="BG133" s="183"/>
      <c r="BH133" s="183"/>
      <c r="BI133" s="183"/>
      <c r="BJ133" s="183"/>
      <c r="BK133" s="183"/>
      <c r="BL133" s="183"/>
      <c r="BM133" s="183"/>
      <c r="BN133" s="183"/>
      <c r="BO133" s="183"/>
      <c r="BP133" s="183"/>
      <c r="BQ133" s="183"/>
      <c r="BR133" s="183"/>
      <c r="BS133" s="183"/>
      <c r="BT133" s="183"/>
      <c r="BU133" s="183"/>
      <c r="BV133" s="183"/>
      <c r="BW133" s="183"/>
      <c r="BX133" s="183"/>
      <c r="BY133" s="183"/>
      <c r="BZ133" s="183"/>
    </row>
    <row r="134" spans="1:78" s="134" customFormat="1">
      <c r="A134" s="1047" t="s">
        <v>1111</v>
      </c>
      <c r="B134" s="1011"/>
      <c r="C134" s="241"/>
      <c r="D134" s="241"/>
      <c r="E134" s="241"/>
      <c r="F134" s="135"/>
      <c r="G134" s="135"/>
      <c r="H134" s="135"/>
      <c r="I134" s="135"/>
      <c r="J134" s="135"/>
      <c r="K134" s="135"/>
      <c r="L134" s="135"/>
      <c r="M134" s="135"/>
      <c r="N134" s="135"/>
      <c r="O134" s="186"/>
      <c r="P134" s="186"/>
      <c r="Q134" s="186"/>
      <c r="R134" s="186"/>
      <c r="S134" s="183"/>
      <c r="T134" s="183"/>
      <c r="U134" s="236"/>
      <c r="V134" s="236"/>
      <c r="W134" s="236"/>
      <c r="X134" s="236"/>
      <c r="Y134" s="183"/>
      <c r="Z134" s="183"/>
      <c r="AA134" s="183"/>
      <c r="AB134" s="183"/>
      <c r="AC134" s="183"/>
      <c r="AD134" s="183"/>
      <c r="AE134" s="183"/>
      <c r="AF134" s="183"/>
      <c r="AG134" s="183"/>
      <c r="AH134" s="183"/>
      <c r="AI134" s="183"/>
      <c r="AJ134" s="183"/>
      <c r="AK134" s="183"/>
      <c r="AL134" s="183"/>
      <c r="AM134" s="183"/>
      <c r="AN134" s="183"/>
      <c r="AO134" s="183"/>
      <c r="AP134" s="183"/>
      <c r="AQ134" s="183"/>
      <c r="AR134" s="183"/>
      <c r="AS134" s="183"/>
      <c r="AT134" s="183"/>
      <c r="AU134" s="183"/>
      <c r="AV134" s="183"/>
      <c r="AW134" s="183"/>
      <c r="AX134" s="183"/>
      <c r="AY134" s="183"/>
      <c r="AZ134" s="183"/>
      <c r="BA134" s="183"/>
      <c r="BB134" s="183"/>
      <c r="BC134" s="183"/>
      <c r="BD134" s="183"/>
      <c r="BE134" s="183"/>
      <c r="BF134" s="183"/>
      <c r="BG134" s="183"/>
      <c r="BH134" s="183"/>
      <c r="BI134" s="183"/>
      <c r="BJ134" s="183"/>
      <c r="BK134" s="183"/>
      <c r="BL134" s="183"/>
      <c r="BM134" s="183"/>
      <c r="BN134" s="183"/>
      <c r="BO134" s="183"/>
      <c r="BP134" s="183"/>
      <c r="BQ134" s="183"/>
      <c r="BR134" s="183"/>
      <c r="BS134" s="183"/>
      <c r="BT134" s="183"/>
      <c r="BU134" s="183"/>
      <c r="BV134" s="183"/>
      <c r="BW134" s="183"/>
      <c r="BX134" s="183"/>
      <c r="BY134" s="183"/>
      <c r="BZ134" s="183"/>
    </row>
    <row r="135" spans="1:78" s="134" customFormat="1">
      <c r="A135" s="1047" t="s">
        <v>1112</v>
      </c>
      <c r="B135" s="127"/>
      <c r="C135" s="241"/>
      <c r="D135" s="241"/>
      <c r="E135" s="241"/>
      <c r="F135" s="1014" t="s">
        <v>1140</v>
      </c>
      <c r="G135" s="1021"/>
      <c r="H135" s="1021"/>
      <c r="I135" s="1021"/>
      <c r="J135" s="1021"/>
      <c r="K135" s="1021"/>
      <c r="L135" s="1021"/>
      <c r="M135" s="1021"/>
      <c r="N135" s="1021"/>
      <c r="O135" s="186"/>
      <c r="P135" s="186"/>
      <c r="Q135" s="186"/>
      <c r="R135" s="186"/>
      <c r="S135" s="183"/>
      <c r="T135" s="183"/>
      <c r="U135" s="236"/>
      <c r="V135" s="236"/>
      <c r="W135" s="236"/>
      <c r="X135" s="236"/>
      <c r="Y135" s="183"/>
      <c r="Z135" s="183"/>
      <c r="AA135" s="183"/>
      <c r="AB135" s="183"/>
      <c r="AC135" s="183"/>
      <c r="AD135" s="183"/>
      <c r="AE135" s="183"/>
      <c r="AF135" s="183"/>
      <c r="AG135" s="183"/>
      <c r="AH135" s="183"/>
      <c r="AI135" s="183"/>
      <c r="AJ135" s="183"/>
      <c r="AK135" s="183"/>
      <c r="AL135" s="183"/>
      <c r="AM135" s="183"/>
      <c r="AN135" s="183"/>
      <c r="AO135" s="183"/>
      <c r="AP135" s="183"/>
      <c r="AQ135" s="183"/>
      <c r="AR135" s="183"/>
      <c r="AS135" s="183"/>
      <c r="AT135" s="183"/>
      <c r="AU135" s="183"/>
      <c r="AV135" s="183"/>
      <c r="AW135" s="183"/>
      <c r="AX135" s="183"/>
      <c r="AY135" s="183"/>
      <c r="AZ135" s="183"/>
      <c r="BA135" s="183"/>
      <c r="BB135" s="183"/>
      <c r="BC135" s="183"/>
      <c r="BD135" s="183"/>
      <c r="BE135" s="183"/>
      <c r="BF135" s="183"/>
      <c r="BG135" s="183"/>
      <c r="BH135" s="183"/>
      <c r="BI135" s="183"/>
      <c r="BJ135" s="183"/>
      <c r="BK135" s="183"/>
      <c r="BL135" s="183"/>
      <c r="BM135" s="183"/>
      <c r="BN135" s="183"/>
      <c r="BO135" s="183"/>
      <c r="BP135" s="183"/>
      <c r="BQ135" s="183"/>
      <c r="BR135" s="183"/>
      <c r="BS135" s="183"/>
      <c r="BT135" s="183"/>
      <c r="BU135" s="183"/>
      <c r="BV135" s="183"/>
      <c r="BW135" s="183"/>
      <c r="BX135" s="183"/>
      <c r="BY135" s="183"/>
      <c r="BZ135" s="183"/>
    </row>
    <row r="136" spans="1:78" s="134" customFormat="1">
      <c r="A136" s="1047" t="s">
        <v>1113</v>
      </c>
      <c r="B136" s="1011"/>
      <c r="C136" s="406"/>
      <c r="D136" s="241"/>
      <c r="E136" s="241"/>
      <c r="F136" s="135"/>
      <c r="G136" s="135"/>
      <c r="H136" s="135"/>
      <c r="I136" s="135"/>
      <c r="J136" s="135"/>
      <c r="K136" s="135"/>
      <c r="L136" s="135"/>
      <c r="M136" s="135"/>
      <c r="N136" s="135"/>
      <c r="O136" s="186"/>
      <c r="P136" s="186"/>
      <c r="Q136" s="186"/>
      <c r="R136" s="186"/>
      <c r="S136" s="183"/>
      <c r="T136" s="183"/>
      <c r="U136" s="236"/>
      <c r="V136" s="236"/>
      <c r="W136" s="236"/>
      <c r="X136" s="236"/>
      <c r="Y136" s="183"/>
      <c r="Z136" s="183"/>
      <c r="AA136" s="183"/>
      <c r="AB136" s="183"/>
      <c r="AC136" s="183"/>
      <c r="AD136" s="183"/>
      <c r="AE136" s="183"/>
      <c r="AF136" s="183"/>
      <c r="AG136" s="183"/>
      <c r="AH136" s="183"/>
      <c r="AI136" s="183"/>
      <c r="AJ136" s="183"/>
      <c r="AK136" s="183"/>
      <c r="AL136" s="183"/>
      <c r="AM136" s="183"/>
      <c r="AN136" s="183"/>
      <c r="AO136" s="183"/>
      <c r="AP136" s="183"/>
      <c r="AQ136" s="183"/>
      <c r="AR136" s="183"/>
      <c r="AS136" s="183"/>
      <c r="AT136" s="183"/>
      <c r="AU136" s="183"/>
      <c r="AV136" s="183"/>
      <c r="AW136" s="183"/>
      <c r="AX136" s="183"/>
      <c r="AY136" s="183"/>
      <c r="AZ136" s="183"/>
      <c r="BA136" s="183"/>
      <c r="BB136" s="183"/>
      <c r="BC136" s="183"/>
      <c r="BD136" s="183"/>
      <c r="BE136" s="183"/>
      <c r="BF136" s="183"/>
      <c r="BG136" s="183"/>
      <c r="BH136" s="183"/>
      <c r="BI136" s="183"/>
      <c r="BJ136" s="183"/>
      <c r="BK136" s="183"/>
      <c r="BL136" s="183"/>
      <c r="BM136" s="183"/>
      <c r="BN136" s="183"/>
      <c r="BO136" s="183"/>
      <c r="BP136" s="183"/>
      <c r="BQ136" s="183"/>
      <c r="BR136" s="183"/>
      <c r="BS136" s="183"/>
      <c r="BT136" s="183"/>
      <c r="BU136" s="183"/>
      <c r="BV136" s="183"/>
      <c r="BW136" s="183"/>
      <c r="BX136" s="183"/>
      <c r="BY136" s="183"/>
      <c r="BZ136" s="183"/>
    </row>
    <row r="137" spans="1:78" s="134" customFormat="1">
      <c r="A137" s="1047" t="s">
        <v>1114</v>
      </c>
      <c r="B137" s="127"/>
      <c r="C137" s="241"/>
      <c r="D137" s="241"/>
      <c r="E137" s="241"/>
      <c r="F137" s="1014" t="s">
        <v>1140</v>
      </c>
      <c r="G137" s="1021"/>
      <c r="H137" s="1021"/>
      <c r="I137" s="1021"/>
      <c r="J137" s="1021"/>
      <c r="K137" s="1021"/>
      <c r="L137" s="1021"/>
      <c r="M137" s="1021"/>
      <c r="N137" s="1021"/>
      <c r="O137" s="186"/>
      <c r="P137" s="186"/>
      <c r="Q137" s="186"/>
      <c r="R137" s="186"/>
      <c r="S137" s="183"/>
      <c r="T137" s="183"/>
      <c r="U137" s="236"/>
      <c r="V137" s="236"/>
      <c r="W137" s="236"/>
      <c r="X137" s="236"/>
      <c r="Y137" s="183"/>
      <c r="Z137" s="183"/>
      <c r="AA137" s="183"/>
      <c r="AB137" s="183"/>
      <c r="AC137" s="183"/>
      <c r="AD137" s="183"/>
      <c r="AE137" s="183"/>
      <c r="AF137" s="183"/>
      <c r="AG137" s="183"/>
      <c r="AH137" s="183"/>
      <c r="AI137" s="183"/>
      <c r="AJ137" s="183"/>
      <c r="AK137" s="183"/>
      <c r="AL137" s="183"/>
      <c r="AM137" s="183"/>
      <c r="AN137" s="183"/>
      <c r="AO137" s="183"/>
      <c r="AP137" s="183"/>
      <c r="AQ137" s="183"/>
      <c r="AR137" s="183"/>
      <c r="AS137" s="183"/>
      <c r="AT137" s="183"/>
      <c r="AU137" s="183"/>
      <c r="AV137" s="183"/>
      <c r="AW137" s="183"/>
      <c r="AX137" s="183"/>
      <c r="AY137" s="183"/>
      <c r="AZ137" s="183"/>
      <c r="BA137" s="183"/>
      <c r="BB137" s="183"/>
      <c r="BC137" s="183"/>
      <c r="BD137" s="183"/>
      <c r="BE137" s="183"/>
      <c r="BF137" s="183"/>
      <c r="BG137" s="183"/>
      <c r="BH137" s="183"/>
      <c r="BI137" s="183"/>
      <c r="BJ137" s="183"/>
      <c r="BK137" s="183"/>
      <c r="BL137" s="183"/>
      <c r="BM137" s="183"/>
      <c r="BN137" s="183"/>
      <c r="BO137" s="183"/>
      <c r="BP137" s="183"/>
      <c r="BQ137" s="183"/>
      <c r="BR137" s="183"/>
      <c r="BS137" s="183"/>
      <c r="BT137" s="183"/>
      <c r="BU137" s="183"/>
      <c r="BV137" s="183"/>
      <c r="BW137" s="183"/>
      <c r="BX137" s="183"/>
      <c r="BY137" s="183"/>
      <c r="BZ137" s="183"/>
    </row>
    <row r="138" spans="1:78" s="134" customFormat="1">
      <c r="A138" s="1047" t="s">
        <v>1115</v>
      </c>
      <c r="B138" s="1011"/>
      <c r="C138" s="241"/>
      <c r="D138" s="241"/>
      <c r="E138" s="241"/>
      <c r="F138" s="135"/>
      <c r="G138" s="135"/>
      <c r="H138" s="135"/>
      <c r="I138" s="135"/>
      <c r="J138" s="135"/>
      <c r="K138" s="135"/>
      <c r="L138" s="135"/>
      <c r="M138" s="135"/>
      <c r="N138" s="135"/>
      <c r="O138" s="186"/>
      <c r="P138" s="186"/>
      <c r="Q138" s="186"/>
      <c r="R138" s="186"/>
      <c r="S138" s="183"/>
      <c r="T138" s="183"/>
      <c r="U138" s="236"/>
      <c r="V138" s="236"/>
      <c r="W138" s="236"/>
      <c r="X138" s="236"/>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c r="AW138" s="183"/>
      <c r="AX138" s="183"/>
      <c r="AY138" s="183"/>
      <c r="AZ138" s="183"/>
      <c r="BA138" s="183"/>
      <c r="BB138" s="183"/>
      <c r="BC138" s="183"/>
      <c r="BD138" s="183"/>
      <c r="BE138" s="183"/>
      <c r="BF138" s="183"/>
      <c r="BG138" s="183"/>
      <c r="BH138" s="183"/>
      <c r="BI138" s="183"/>
      <c r="BJ138" s="183"/>
      <c r="BK138" s="183"/>
      <c r="BL138" s="183"/>
      <c r="BM138" s="183"/>
      <c r="BN138" s="183"/>
      <c r="BO138" s="183"/>
      <c r="BP138" s="183"/>
      <c r="BQ138" s="183"/>
      <c r="BR138" s="183"/>
      <c r="BS138" s="183"/>
      <c r="BT138" s="183"/>
      <c r="BU138" s="183"/>
      <c r="BV138" s="183"/>
      <c r="BW138" s="183"/>
      <c r="BX138" s="183"/>
      <c r="BY138" s="183"/>
      <c r="BZ138" s="183"/>
    </row>
    <row r="139" spans="1:78" s="134" customFormat="1">
      <c r="A139" s="1047" t="s">
        <v>1116</v>
      </c>
      <c r="B139" s="127"/>
      <c r="C139" s="241"/>
      <c r="D139" s="241"/>
      <c r="E139" s="241"/>
      <c r="F139" s="1014" t="s">
        <v>1140</v>
      </c>
      <c r="G139" s="1021"/>
      <c r="H139" s="1021"/>
      <c r="I139" s="1021"/>
      <c r="J139" s="1021"/>
      <c r="K139" s="1021"/>
      <c r="L139" s="1021"/>
      <c r="M139" s="1021"/>
      <c r="N139" s="1021"/>
      <c r="O139" s="186"/>
      <c r="P139" s="186"/>
      <c r="Q139" s="186"/>
      <c r="R139" s="186"/>
      <c r="S139" s="183"/>
      <c r="T139" s="183"/>
      <c r="U139" s="236"/>
      <c r="V139" s="236"/>
      <c r="W139" s="236"/>
      <c r="X139" s="236"/>
      <c r="Y139" s="183"/>
      <c r="Z139" s="183"/>
      <c r="AA139" s="183"/>
      <c r="AB139" s="183"/>
      <c r="AC139" s="183"/>
      <c r="AD139" s="183"/>
      <c r="AE139" s="183"/>
      <c r="AF139" s="183"/>
      <c r="AG139" s="183"/>
      <c r="AH139" s="183"/>
      <c r="AI139" s="183"/>
      <c r="AJ139" s="183"/>
      <c r="AK139" s="183"/>
      <c r="AL139" s="183"/>
      <c r="AM139" s="183"/>
      <c r="AN139" s="183"/>
      <c r="AO139" s="183"/>
      <c r="AP139" s="183"/>
      <c r="AQ139" s="183"/>
      <c r="AR139" s="183"/>
      <c r="AS139" s="183"/>
      <c r="AT139" s="183"/>
      <c r="AU139" s="183"/>
      <c r="AV139" s="183"/>
      <c r="AW139" s="183"/>
      <c r="AX139" s="183"/>
      <c r="AY139" s="183"/>
      <c r="AZ139" s="183"/>
      <c r="BA139" s="183"/>
      <c r="BB139" s="183"/>
      <c r="BC139" s="183"/>
      <c r="BD139" s="183"/>
      <c r="BE139" s="183"/>
      <c r="BF139" s="183"/>
      <c r="BG139" s="183"/>
      <c r="BH139" s="183"/>
      <c r="BI139" s="183"/>
      <c r="BJ139" s="183"/>
      <c r="BK139" s="183"/>
      <c r="BL139" s="183"/>
      <c r="BM139" s="183"/>
      <c r="BN139" s="183"/>
      <c r="BO139" s="183"/>
      <c r="BP139" s="183"/>
      <c r="BQ139" s="183"/>
      <c r="BR139" s="183"/>
      <c r="BS139" s="183"/>
      <c r="BT139" s="183"/>
      <c r="BU139" s="183"/>
      <c r="BV139" s="183"/>
      <c r="BW139" s="183"/>
      <c r="BX139" s="183"/>
      <c r="BY139" s="183"/>
      <c r="BZ139" s="183"/>
    </row>
    <row r="140" spans="1:78" s="134" customFormat="1">
      <c r="A140" s="1047" t="s">
        <v>1117</v>
      </c>
      <c r="B140" s="1011"/>
      <c r="C140" s="406"/>
      <c r="D140" s="241"/>
      <c r="E140" s="241"/>
      <c r="F140" s="135"/>
      <c r="G140" s="135"/>
      <c r="H140" s="135"/>
      <c r="I140" s="135"/>
      <c r="J140" s="135"/>
      <c r="K140" s="135"/>
      <c r="L140" s="135"/>
      <c r="M140" s="135"/>
      <c r="N140" s="135"/>
      <c r="O140" s="186"/>
      <c r="P140" s="186"/>
      <c r="Q140" s="186"/>
      <c r="R140" s="186"/>
      <c r="S140" s="183"/>
      <c r="T140" s="183"/>
      <c r="U140" s="236"/>
      <c r="V140" s="236"/>
      <c r="W140" s="236"/>
      <c r="X140" s="236"/>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183"/>
      <c r="AT140" s="183"/>
      <c r="AU140" s="183"/>
      <c r="AV140" s="183"/>
      <c r="AW140" s="183"/>
      <c r="AX140" s="183"/>
      <c r="AY140" s="183"/>
      <c r="AZ140" s="183"/>
      <c r="BA140" s="183"/>
      <c r="BB140" s="183"/>
      <c r="BC140" s="183"/>
      <c r="BD140" s="183"/>
      <c r="BE140" s="183"/>
      <c r="BF140" s="183"/>
      <c r="BG140" s="183"/>
      <c r="BH140" s="183"/>
      <c r="BI140" s="183"/>
      <c r="BJ140" s="183"/>
      <c r="BK140" s="183"/>
      <c r="BL140" s="183"/>
      <c r="BM140" s="183"/>
      <c r="BN140" s="183"/>
      <c r="BO140" s="183"/>
      <c r="BP140" s="183"/>
      <c r="BQ140" s="183"/>
      <c r="BR140" s="183"/>
      <c r="BS140" s="183"/>
      <c r="BT140" s="183"/>
      <c r="BU140" s="183"/>
      <c r="BV140" s="183"/>
      <c r="BW140" s="183"/>
      <c r="BX140" s="183"/>
      <c r="BY140" s="183"/>
      <c r="BZ140" s="183"/>
    </row>
    <row r="141" spans="1:78" s="134" customFormat="1">
      <c r="A141" s="1047" t="s">
        <v>1118</v>
      </c>
      <c r="B141" s="127"/>
      <c r="C141" s="241"/>
      <c r="D141" s="241"/>
      <c r="E141" s="406"/>
      <c r="F141" s="1014" t="s">
        <v>1140</v>
      </c>
      <c r="G141" s="1021"/>
      <c r="H141" s="1021"/>
      <c r="I141" s="1021"/>
      <c r="J141" s="1021"/>
      <c r="K141" s="1021"/>
      <c r="L141" s="1021"/>
      <c r="M141" s="1021"/>
      <c r="N141" s="1021"/>
      <c r="O141" s="186"/>
      <c r="P141" s="186"/>
      <c r="Q141" s="186"/>
      <c r="R141" s="186"/>
      <c r="S141" s="183"/>
      <c r="T141" s="183"/>
      <c r="U141" s="236"/>
      <c r="V141" s="236"/>
      <c r="W141" s="236"/>
      <c r="X141" s="236"/>
      <c r="Y141" s="183"/>
      <c r="Z141" s="183"/>
      <c r="AA141" s="183"/>
      <c r="AB141" s="183"/>
      <c r="AC141" s="183"/>
      <c r="AD141" s="183"/>
      <c r="AE141" s="183"/>
      <c r="AF141" s="183"/>
      <c r="AG141" s="183"/>
      <c r="AH141" s="183"/>
      <c r="AI141" s="183"/>
      <c r="AJ141" s="183"/>
      <c r="AK141" s="183"/>
      <c r="AL141" s="183"/>
      <c r="AM141" s="183"/>
      <c r="AN141" s="183"/>
      <c r="AO141" s="183"/>
      <c r="AP141" s="183"/>
      <c r="AQ141" s="183"/>
      <c r="AR141" s="183"/>
      <c r="AS141" s="183"/>
      <c r="AT141" s="183"/>
      <c r="AU141" s="183"/>
      <c r="AV141" s="183"/>
      <c r="AW141" s="183"/>
      <c r="AX141" s="183"/>
      <c r="AY141" s="183"/>
      <c r="AZ141" s="183"/>
      <c r="BA141" s="183"/>
      <c r="BB141" s="183"/>
      <c r="BC141" s="183"/>
      <c r="BD141" s="183"/>
      <c r="BE141" s="183"/>
      <c r="BF141" s="183"/>
      <c r="BG141" s="183"/>
      <c r="BH141" s="183"/>
      <c r="BI141" s="183"/>
      <c r="BJ141" s="183"/>
      <c r="BK141" s="183"/>
      <c r="BL141" s="183"/>
      <c r="BM141" s="183"/>
      <c r="BN141" s="183"/>
      <c r="BO141" s="183"/>
      <c r="BP141" s="183"/>
      <c r="BQ141" s="183"/>
      <c r="BR141" s="183"/>
      <c r="BS141" s="183"/>
      <c r="BT141" s="183"/>
      <c r="BU141" s="183"/>
      <c r="BV141" s="183"/>
      <c r="BW141" s="183"/>
      <c r="BX141" s="183"/>
      <c r="BY141" s="183"/>
      <c r="BZ141" s="183"/>
    </row>
    <row r="142" spans="1:78" s="134" customFormat="1">
      <c r="A142" s="1047" t="s">
        <v>1119</v>
      </c>
      <c r="B142" s="1011"/>
      <c r="C142" s="406"/>
      <c r="D142" s="241"/>
      <c r="E142" s="241"/>
      <c r="F142" s="135"/>
      <c r="G142" s="135"/>
      <c r="H142" s="135"/>
      <c r="I142" s="135"/>
      <c r="J142" s="135"/>
      <c r="K142" s="135"/>
      <c r="L142" s="135"/>
      <c r="M142" s="135"/>
      <c r="N142" s="135"/>
      <c r="O142" s="186"/>
      <c r="P142" s="186"/>
      <c r="Q142" s="186"/>
      <c r="R142" s="186"/>
      <c r="S142" s="183"/>
      <c r="T142" s="183"/>
      <c r="U142" s="236"/>
      <c r="V142" s="236"/>
      <c r="W142" s="236"/>
      <c r="X142" s="236"/>
      <c r="Y142" s="183"/>
      <c r="Z142" s="183"/>
      <c r="AA142" s="183"/>
      <c r="AB142" s="183"/>
      <c r="AC142" s="183"/>
      <c r="AD142" s="183"/>
      <c r="AE142" s="183"/>
      <c r="AF142" s="183"/>
      <c r="AG142" s="183"/>
      <c r="AH142" s="183"/>
      <c r="AI142" s="183"/>
      <c r="AJ142" s="183"/>
      <c r="AK142" s="183"/>
      <c r="AL142" s="183"/>
      <c r="AM142" s="183"/>
      <c r="AN142" s="183"/>
      <c r="AO142" s="183"/>
      <c r="AP142" s="183"/>
      <c r="AQ142" s="183"/>
      <c r="AR142" s="183"/>
      <c r="AS142" s="183"/>
      <c r="AT142" s="183"/>
      <c r="AU142" s="183"/>
      <c r="AV142" s="183"/>
      <c r="AW142" s="183"/>
      <c r="AX142" s="183"/>
      <c r="AY142" s="183"/>
      <c r="AZ142" s="183"/>
      <c r="BA142" s="183"/>
      <c r="BB142" s="183"/>
      <c r="BC142" s="183"/>
      <c r="BD142" s="183"/>
      <c r="BE142" s="183"/>
      <c r="BF142" s="183"/>
      <c r="BG142" s="183"/>
      <c r="BH142" s="183"/>
      <c r="BI142" s="183"/>
      <c r="BJ142" s="183"/>
      <c r="BK142" s="183"/>
      <c r="BL142" s="183"/>
      <c r="BM142" s="183"/>
      <c r="BN142" s="183"/>
      <c r="BO142" s="183"/>
      <c r="BP142" s="183"/>
      <c r="BQ142" s="183"/>
      <c r="BR142" s="183"/>
      <c r="BS142" s="183"/>
      <c r="BT142" s="183"/>
      <c r="BU142" s="183"/>
      <c r="BV142" s="183"/>
      <c r="BW142" s="183"/>
      <c r="BX142" s="183"/>
      <c r="BY142" s="183"/>
      <c r="BZ142" s="183"/>
    </row>
    <row r="143" spans="1:78" s="134" customFormat="1">
      <c r="A143" s="1047" t="s">
        <v>1120</v>
      </c>
      <c r="B143" s="127"/>
      <c r="C143" s="241"/>
      <c r="D143" s="241"/>
      <c r="E143" s="241"/>
      <c r="F143" s="1014" t="s">
        <v>1140</v>
      </c>
      <c r="G143" s="1021"/>
      <c r="H143" s="1021"/>
      <c r="I143" s="1021"/>
      <c r="J143" s="1021"/>
      <c r="K143" s="1021"/>
      <c r="L143" s="1021"/>
      <c r="M143" s="1021"/>
      <c r="N143" s="1021"/>
      <c r="O143" s="186"/>
      <c r="P143" s="186"/>
      <c r="Q143" s="186"/>
      <c r="R143" s="186"/>
      <c r="S143" s="183"/>
      <c r="T143" s="183"/>
      <c r="U143" s="236"/>
      <c r="V143" s="236"/>
      <c r="W143" s="236"/>
      <c r="X143" s="236"/>
      <c r="Y143" s="183"/>
      <c r="Z143" s="183"/>
      <c r="AA143" s="183"/>
      <c r="AB143" s="183"/>
      <c r="AC143" s="183"/>
      <c r="AD143" s="183"/>
      <c r="AE143" s="183"/>
      <c r="AF143" s="183"/>
      <c r="AG143" s="183"/>
      <c r="AH143" s="183"/>
      <c r="AI143" s="183"/>
      <c r="AJ143" s="183"/>
      <c r="AK143" s="183"/>
      <c r="AL143" s="183"/>
      <c r="AM143" s="183"/>
      <c r="AN143" s="183"/>
      <c r="AO143" s="183"/>
      <c r="AP143" s="183"/>
      <c r="AQ143" s="183"/>
      <c r="AR143" s="183"/>
      <c r="AS143" s="183"/>
      <c r="AT143" s="183"/>
      <c r="AU143" s="183"/>
      <c r="AV143" s="183"/>
      <c r="AW143" s="183"/>
      <c r="AX143" s="183"/>
      <c r="AY143" s="183"/>
      <c r="AZ143" s="183"/>
      <c r="BA143" s="183"/>
      <c r="BB143" s="183"/>
      <c r="BC143" s="183"/>
      <c r="BD143" s="183"/>
      <c r="BE143" s="183"/>
      <c r="BF143" s="183"/>
      <c r="BG143" s="183"/>
      <c r="BH143" s="183"/>
      <c r="BI143" s="183"/>
      <c r="BJ143" s="183"/>
      <c r="BK143" s="183"/>
      <c r="BL143" s="183"/>
      <c r="BM143" s="183"/>
      <c r="BN143" s="183"/>
      <c r="BO143" s="183"/>
      <c r="BP143" s="183"/>
      <c r="BQ143" s="183"/>
      <c r="BR143" s="183"/>
      <c r="BS143" s="183"/>
      <c r="BT143" s="183"/>
      <c r="BU143" s="183"/>
      <c r="BV143" s="183"/>
      <c r="BW143" s="183"/>
      <c r="BX143" s="183"/>
      <c r="BY143" s="183"/>
      <c r="BZ143" s="183"/>
    </row>
    <row r="144" spans="1:78" s="134" customFormat="1">
      <c r="A144" s="1048" t="s">
        <v>1121</v>
      </c>
      <c r="B144" s="1011"/>
      <c r="C144" s="241"/>
      <c r="D144" s="241"/>
      <c r="E144" s="241"/>
      <c r="F144" s="135"/>
      <c r="G144" s="135"/>
      <c r="H144" s="135"/>
      <c r="I144" s="135"/>
      <c r="J144" s="135"/>
      <c r="K144" s="135"/>
      <c r="L144" s="135"/>
      <c r="M144" s="135"/>
      <c r="N144" s="135"/>
      <c r="O144" s="186"/>
      <c r="P144" s="186"/>
      <c r="Q144" s="186"/>
      <c r="R144" s="186"/>
      <c r="S144" s="183"/>
      <c r="T144" s="183"/>
      <c r="U144" s="236"/>
      <c r="V144" s="236"/>
      <c r="W144" s="236"/>
      <c r="X144" s="236"/>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83"/>
      <c r="AY144" s="183"/>
      <c r="AZ144" s="183"/>
      <c r="BA144" s="183"/>
      <c r="BB144" s="183"/>
      <c r="BC144" s="183"/>
      <c r="BD144" s="183"/>
      <c r="BE144" s="183"/>
      <c r="BF144" s="183"/>
      <c r="BG144" s="183"/>
      <c r="BH144" s="183"/>
      <c r="BI144" s="183"/>
      <c r="BJ144" s="183"/>
      <c r="BK144" s="183"/>
      <c r="BL144" s="183"/>
      <c r="BM144" s="183"/>
      <c r="BN144" s="183"/>
      <c r="BO144" s="183"/>
      <c r="BP144" s="183"/>
      <c r="BQ144" s="183"/>
      <c r="BR144" s="183"/>
      <c r="BS144" s="183"/>
      <c r="BT144" s="183"/>
      <c r="BU144" s="183"/>
      <c r="BV144" s="183"/>
      <c r="BW144" s="183"/>
      <c r="BX144" s="183"/>
      <c r="BY144" s="183"/>
      <c r="BZ144" s="183"/>
    </row>
    <row r="145" spans="1:78" s="134" customFormat="1">
      <c r="A145" s="1047" t="s">
        <v>1122</v>
      </c>
      <c r="B145" s="127"/>
      <c r="C145" s="241"/>
      <c r="D145" s="241"/>
      <c r="E145" s="241"/>
      <c r="F145" s="1014" t="s">
        <v>1140</v>
      </c>
      <c r="G145" s="1021"/>
      <c r="H145" s="1021"/>
      <c r="I145" s="1021"/>
      <c r="J145" s="1021"/>
      <c r="K145" s="1021"/>
      <c r="L145" s="1021"/>
      <c r="M145" s="1021"/>
      <c r="N145" s="1021"/>
      <c r="O145" s="186"/>
      <c r="P145" s="186"/>
      <c r="Q145" s="186"/>
      <c r="R145" s="186"/>
      <c r="S145" s="183"/>
      <c r="T145" s="183"/>
      <c r="U145" s="236"/>
      <c r="V145" s="236"/>
      <c r="W145" s="236"/>
      <c r="X145" s="236"/>
      <c r="Y145" s="183"/>
      <c r="Z145" s="183"/>
      <c r="AA145" s="183"/>
      <c r="AB145" s="183"/>
      <c r="AC145" s="183"/>
      <c r="AD145" s="183"/>
      <c r="AE145" s="183"/>
      <c r="AF145" s="183"/>
      <c r="AG145" s="183"/>
      <c r="AH145" s="183"/>
      <c r="AI145" s="183"/>
      <c r="AJ145" s="183"/>
      <c r="AK145" s="183"/>
      <c r="AL145" s="183"/>
      <c r="AM145" s="183"/>
      <c r="AN145" s="183"/>
      <c r="AO145" s="183"/>
      <c r="AP145" s="183"/>
      <c r="AQ145" s="183"/>
      <c r="AR145" s="183"/>
      <c r="AS145" s="183"/>
      <c r="AT145" s="183"/>
      <c r="AU145" s="183"/>
      <c r="AV145" s="183"/>
      <c r="AW145" s="183"/>
      <c r="AX145" s="183"/>
      <c r="AY145" s="183"/>
      <c r="AZ145" s="183"/>
      <c r="BA145" s="183"/>
      <c r="BB145" s="183"/>
      <c r="BC145" s="183"/>
      <c r="BD145" s="183"/>
      <c r="BE145" s="183"/>
      <c r="BF145" s="183"/>
      <c r="BG145" s="183"/>
      <c r="BH145" s="183"/>
      <c r="BI145" s="183"/>
      <c r="BJ145" s="183"/>
      <c r="BK145" s="183"/>
      <c r="BL145" s="183"/>
      <c r="BM145" s="183"/>
      <c r="BN145" s="183"/>
      <c r="BO145" s="183"/>
      <c r="BP145" s="183"/>
      <c r="BQ145" s="183"/>
      <c r="BR145" s="183"/>
      <c r="BS145" s="183"/>
      <c r="BT145" s="183"/>
      <c r="BU145" s="183"/>
      <c r="BV145" s="183"/>
      <c r="BW145" s="183"/>
      <c r="BX145" s="183"/>
      <c r="BY145" s="183"/>
      <c r="BZ145" s="183"/>
    </row>
    <row r="146" spans="1:78" s="134" customFormat="1">
      <c r="A146" s="1047" t="s">
        <v>1123</v>
      </c>
      <c r="B146" s="1011"/>
      <c r="C146" s="241"/>
      <c r="D146" s="241"/>
      <c r="E146" s="241"/>
      <c r="F146" s="135"/>
      <c r="G146" s="135"/>
      <c r="H146" s="135"/>
      <c r="I146" s="135"/>
      <c r="J146" s="135"/>
      <c r="K146" s="135"/>
      <c r="L146" s="135"/>
      <c r="M146" s="135"/>
      <c r="N146" s="135"/>
      <c r="O146" s="186"/>
      <c r="P146" s="186"/>
      <c r="Q146" s="186"/>
      <c r="R146" s="186"/>
      <c r="S146" s="183"/>
      <c r="T146" s="183"/>
      <c r="U146" s="236"/>
      <c r="V146" s="236"/>
      <c r="W146" s="236"/>
      <c r="X146" s="236"/>
      <c r="Y146" s="183"/>
      <c r="Z146" s="183"/>
      <c r="AA146" s="183"/>
      <c r="AB146" s="183"/>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3"/>
      <c r="AY146" s="183"/>
      <c r="AZ146" s="183"/>
      <c r="BA146" s="183"/>
      <c r="BB146" s="183"/>
      <c r="BC146" s="183"/>
      <c r="BD146" s="183"/>
      <c r="BE146" s="183"/>
      <c r="BF146" s="183"/>
      <c r="BG146" s="183"/>
      <c r="BH146" s="183"/>
      <c r="BI146" s="183"/>
      <c r="BJ146" s="183"/>
      <c r="BK146" s="183"/>
      <c r="BL146" s="183"/>
      <c r="BM146" s="183"/>
      <c r="BN146" s="183"/>
      <c r="BO146" s="183"/>
      <c r="BP146" s="183"/>
      <c r="BQ146" s="183"/>
      <c r="BR146" s="183"/>
      <c r="BS146" s="183"/>
      <c r="BT146" s="183"/>
      <c r="BU146" s="183"/>
      <c r="BV146" s="183"/>
      <c r="BW146" s="183"/>
      <c r="BX146" s="183"/>
      <c r="BY146" s="183"/>
      <c r="BZ146" s="183"/>
    </row>
    <row r="147" spans="1:78" s="134" customFormat="1">
      <c r="A147" s="1047" t="s">
        <v>1124</v>
      </c>
      <c r="B147" s="127"/>
      <c r="C147" s="241"/>
      <c r="D147" s="241"/>
      <c r="E147" s="406"/>
      <c r="F147" s="1014" t="s">
        <v>1140</v>
      </c>
      <c r="G147" s="1021"/>
      <c r="H147" s="1021"/>
      <c r="I147" s="1021"/>
      <c r="J147" s="1021"/>
      <c r="K147" s="1021"/>
      <c r="L147" s="1021"/>
      <c r="M147" s="1021"/>
      <c r="N147" s="1021"/>
      <c r="O147" s="186"/>
      <c r="P147" s="186"/>
      <c r="Q147" s="186"/>
      <c r="R147" s="186"/>
      <c r="S147" s="183"/>
      <c r="T147" s="183"/>
      <c r="U147" s="236"/>
      <c r="V147" s="236"/>
      <c r="W147" s="236"/>
      <c r="X147" s="236"/>
      <c r="Y147" s="183"/>
      <c r="Z147" s="183"/>
      <c r="AA147" s="183"/>
      <c r="AB147" s="183"/>
      <c r="AC147" s="183"/>
      <c r="AD147" s="183"/>
      <c r="AE147" s="183"/>
      <c r="AF147" s="183"/>
      <c r="AG147" s="183"/>
      <c r="AH147" s="183"/>
      <c r="AI147" s="183"/>
      <c r="AJ147" s="183"/>
      <c r="AK147" s="183"/>
      <c r="AL147" s="183"/>
      <c r="AM147" s="183"/>
      <c r="AN147" s="183"/>
      <c r="AO147" s="183"/>
      <c r="AP147" s="183"/>
      <c r="AQ147" s="183"/>
      <c r="AR147" s="183"/>
      <c r="AS147" s="183"/>
      <c r="AT147" s="183"/>
      <c r="AU147" s="183"/>
      <c r="AV147" s="183"/>
      <c r="AW147" s="183"/>
      <c r="AX147" s="183"/>
      <c r="AY147" s="183"/>
      <c r="AZ147" s="183"/>
      <c r="BA147" s="183"/>
      <c r="BB147" s="183"/>
      <c r="BC147" s="183"/>
      <c r="BD147" s="183"/>
      <c r="BE147" s="183"/>
      <c r="BF147" s="183"/>
      <c r="BG147" s="183"/>
      <c r="BH147" s="183"/>
      <c r="BI147" s="183"/>
      <c r="BJ147" s="183"/>
      <c r="BK147" s="183"/>
      <c r="BL147" s="183"/>
      <c r="BM147" s="183"/>
      <c r="BN147" s="183"/>
      <c r="BO147" s="183"/>
      <c r="BP147" s="183"/>
      <c r="BQ147" s="183"/>
      <c r="BR147" s="183"/>
      <c r="BS147" s="183"/>
      <c r="BT147" s="183"/>
      <c r="BU147" s="183"/>
      <c r="BV147" s="183"/>
      <c r="BW147" s="183"/>
      <c r="BX147" s="183"/>
      <c r="BY147" s="183"/>
      <c r="BZ147" s="183"/>
    </row>
    <row r="148" spans="1:78" s="134" customFormat="1">
      <c r="A148" s="1048" t="s">
        <v>1125</v>
      </c>
      <c r="B148" s="1011"/>
      <c r="C148" s="241"/>
      <c r="D148" s="241"/>
      <c r="E148" s="241"/>
      <c r="F148" s="135"/>
      <c r="G148" s="135"/>
      <c r="H148" s="135"/>
      <c r="I148" s="135"/>
      <c r="J148" s="135"/>
      <c r="K148" s="135"/>
      <c r="L148" s="135"/>
      <c r="M148" s="135"/>
      <c r="N148" s="135"/>
      <c r="O148" s="186"/>
      <c r="P148" s="186"/>
      <c r="Q148" s="186"/>
      <c r="R148" s="186"/>
      <c r="S148" s="183"/>
      <c r="T148" s="183"/>
      <c r="U148" s="236"/>
      <c r="V148" s="236"/>
      <c r="W148" s="236"/>
      <c r="X148" s="236"/>
      <c r="Y148" s="183"/>
      <c r="Z148" s="183"/>
      <c r="AA148" s="183"/>
      <c r="AB148" s="183"/>
      <c r="AC148" s="183"/>
      <c r="AD148" s="183"/>
      <c r="AE148" s="183"/>
      <c r="AF148" s="183"/>
      <c r="AG148" s="183"/>
      <c r="AH148" s="183"/>
      <c r="AI148" s="183"/>
      <c r="AJ148" s="183"/>
      <c r="AK148" s="183"/>
      <c r="AL148" s="183"/>
      <c r="AM148" s="183"/>
      <c r="AN148" s="183"/>
      <c r="AO148" s="183"/>
      <c r="AP148" s="183"/>
      <c r="AQ148" s="183"/>
      <c r="AR148" s="183"/>
      <c r="AS148" s="183"/>
      <c r="AT148" s="183"/>
      <c r="AU148" s="183"/>
      <c r="AV148" s="183"/>
      <c r="AW148" s="183"/>
      <c r="AX148" s="183"/>
      <c r="AY148" s="183"/>
      <c r="AZ148" s="183"/>
      <c r="BA148" s="183"/>
      <c r="BB148" s="183"/>
      <c r="BC148" s="183"/>
      <c r="BD148" s="183"/>
      <c r="BE148" s="183"/>
      <c r="BF148" s="183"/>
      <c r="BG148" s="183"/>
      <c r="BH148" s="183"/>
      <c r="BI148" s="183"/>
      <c r="BJ148" s="183"/>
      <c r="BK148" s="183"/>
      <c r="BL148" s="183"/>
      <c r="BM148" s="183"/>
      <c r="BN148" s="183"/>
      <c r="BO148" s="183"/>
      <c r="BP148" s="183"/>
      <c r="BQ148" s="183"/>
      <c r="BR148" s="183"/>
      <c r="BS148" s="183"/>
      <c r="BT148" s="183"/>
      <c r="BU148" s="183"/>
      <c r="BV148" s="183"/>
      <c r="BW148" s="183"/>
      <c r="BX148" s="183"/>
      <c r="BY148" s="183"/>
      <c r="BZ148" s="183"/>
    </row>
    <row r="149" spans="1:78" s="134" customFormat="1">
      <c r="A149" s="1047" t="s">
        <v>1126</v>
      </c>
      <c r="B149" s="127"/>
      <c r="C149" s="241"/>
      <c r="D149" s="241"/>
      <c r="E149" s="241"/>
      <c r="F149" s="1014" t="s">
        <v>1140</v>
      </c>
      <c r="G149" s="1021"/>
      <c r="H149" s="1021"/>
      <c r="I149" s="1021"/>
      <c r="J149" s="1021"/>
      <c r="K149" s="1021"/>
      <c r="L149" s="1021"/>
      <c r="M149" s="1021"/>
      <c r="N149" s="1021"/>
      <c r="O149" s="186"/>
      <c r="P149" s="186"/>
      <c r="Q149" s="186"/>
      <c r="R149" s="186"/>
      <c r="S149" s="183"/>
      <c r="T149" s="183"/>
      <c r="U149" s="236"/>
      <c r="V149" s="236"/>
      <c r="W149" s="236"/>
      <c r="X149" s="236"/>
      <c r="Y149" s="183"/>
      <c r="Z149" s="183"/>
      <c r="AA149" s="183"/>
      <c r="AB149" s="183"/>
      <c r="AC149" s="183"/>
      <c r="AD149" s="183"/>
      <c r="AE149" s="183"/>
      <c r="AF149" s="183"/>
      <c r="AG149" s="183"/>
      <c r="AH149" s="183"/>
      <c r="AI149" s="183"/>
      <c r="AJ149" s="183"/>
      <c r="AK149" s="183"/>
      <c r="AL149" s="183"/>
      <c r="AM149" s="183"/>
      <c r="AN149" s="183"/>
      <c r="AO149" s="183"/>
      <c r="AP149" s="183"/>
      <c r="AQ149" s="183"/>
      <c r="AR149" s="183"/>
      <c r="AS149" s="183"/>
      <c r="AT149" s="183"/>
      <c r="AU149" s="183"/>
      <c r="AV149" s="183"/>
      <c r="AW149" s="183"/>
      <c r="AX149" s="183"/>
      <c r="AY149" s="183"/>
      <c r="AZ149" s="183"/>
      <c r="BA149" s="183"/>
      <c r="BB149" s="183"/>
      <c r="BC149" s="183"/>
      <c r="BD149" s="183"/>
      <c r="BE149" s="183"/>
      <c r="BF149" s="183"/>
      <c r="BG149" s="183"/>
      <c r="BH149" s="183"/>
      <c r="BI149" s="183"/>
      <c r="BJ149" s="183"/>
      <c r="BK149" s="183"/>
      <c r="BL149" s="183"/>
      <c r="BM149" s="183"/>
      <c r="BN149" s="183"/>
      <c r="BO149" s="183"/>
      <c r="BP149" s="183"/>
      <c r="BQ149" s="183"/>
      <c r="BR149" s="183"/>
      <c r="BS149" s="183"/>
      <c r="BT149" s="183"/>
      <c r="BU149" s="183"/>
      <c r="BV149" s="183"/>
      <c r="BW149" s="183"/>
      <c r="BX149" s="183"/>
      <c r="BY149" s="183"/>
      <c r="BZ149" s="183"/>
    </row>
    <row r="150" spans="1:78" s="134" customFormat="1">
      <c r="A150" s="1048" t="s">
        <v>1127</v>
      </c>
      <c r="B150" s="1011"/>
      <c r="C150" s="241"/>
      <c r="D150" s="241"/>
      <c r="E150" s="241"/>
      <c r="F150" s="135"/>
      <c r="G150" s="135"/>
      <c r="H150" s="135"/>
      <c r="I150" s="135"/>
      <c r="J150" s="135"/>
      <c r="K150" s="135"/>
      <c r="L150" s="135"/>
      <c r="M150" s="135"/>
      <c r="N150" s="135"/>
      <c r="O150" s="186"/>
      <c r="P150" s="186"/>
      <c r="Q150" s="186"/>
      <c r="R150" s="186"/>
      <c r="S150" s="183"/>
      <c r="T150" s="183"/>
      <c r="U150" s="236"/>
      <c r="V150" s="236"/>
      <c r="W150" s="236"/>
      <c r="X150" s="236"/>
      <c r="Y150" s="183"/>
      <c r="Z150" s="183"/>
      <c r="AA150" s="183"/>
      <c r="AB150" s="183"/>
      <c r="AC150" s="183"/>
      <c r="AD150" s="183"/>
      <c r="AE150" s="183"/>
      <c r="AF150" s="183"/>
      <c r="AG150" s="183"/>
      <c r="AH150" s="183"/>
      <c r="AI150" s="183"/>
      <c r="AJ150" s="183"/>
      <c r="AK150" s="183"/>
      <c r="AL150" s="183"/>
      <c r="AM150" s="183"/>
      <c r="AN150" s="183"/>
      <c r="AO150" s="183"/>
      <c r="AP150" s="183"/>
      <c r="AQ150" s="183"/>
      <c r="AR150" s="183"/>
      <c r="AS150" s="183"/>
      <c r="AT150" s="183"/>
      <c r="AU150" s="183"/>
      <c r="AV150" s="183"/>
      <c r="AW150" s="183"/>
      <c r="AX150" s="183"/>
      <c r="AY150" s="183"/>
      <c r="AZ150" s="183"/>
      <c r="BA150" s="183"/>
      <c r="BB150" s="183"/>
      <c r="BC150" s="183"/>
      <c r="BD150" s="183"/>
      <c r="BE150" s="183"/>
      <c r="BF150" s="183"/>
      <c r="BG150" s="183"/>
      <c r="BH150" s="183"/>
      <c r="BI150" s="183"/>
      <c r="BJ150" s="183"/>
      <c r="BK150" s="183"/>
      <c r="BL150" s="183"/>
      <c r="BM150" s="183"/>
      <c r="BN150" s="183"/>
      <c r="BO150" s="183"/>
      <c r="BP150" s="183"/>
      <c r="BQ150" s="183"/>
      <c r="BR150" s="183"/>
      <c r="BS150" s="183"/>
      <c r="BT150" s="183"/>
      <c r="BU150" s="183"/>
      <c r="BV150" s="183"/>
      <c r="BW150" s="183"/>
      <c r="BX150" s="183"/>
      <c r="BY150" s="183"/>
      <c r="BZ150" s="183"/>
    </row>
    <row r="151" spans="1:78" s="134" customFormat="1">
      <c r="A151" s="1047" t="s">
        <v>1128</v>
      </c>
      <c r="B151" s="127"/>
      <c r="C151" s="241"/>
      <c r="D151" s="241"/>
      <c r="E151" s="406"/>
      <c r="F151" s="1014" t="s">
        <v>1140</v>
      </c>
      <c r="G151" s="1021"/>
      <c r="H151" s="1021"/>
      <c r="I151" s="1021"/>
      <c r="J151" s="1021"/>
      <c r="K151" s="1021"/>
      <c r="L151" s="1021"/>
      <c r="M151" s="1021"/>
      <c r="N151" s="1021"/>
      <c r="O151" s="186"/>
      <c r="P151" s="186"/>
      <c r="Q151" s="186"/>
      <c r="R151" s="186"/>
      <c r="S151" s="183"/>
      <c r="T151" s="183"/>
      <c r="U151" s="236"/>
      <c r="V151" s="236"/>
      <c r="W151" s="236"/>
      <c r="X151" s="236"/>
      <c r="Y151" s="183"/>
      <c r="Z151" s="183"/>
      <c r="AA151" s="183"/>
      <c r="AB151" s="183"/>
      <c r="AC151" s="183"/>
      <c r="AD151" s="183"/>
      <c r="AE151" s="183"/>
      <c r="AF151" s="183"/>
      <c r="AG151" s="183"/>
      <c r="AH151" s="183"/>
      <c r="AI151" s="183"/>
      <c r="AJ151" s="183"/>
      <c r="AK151" s="183"/>
      <c r="AL151" s="183"/>
      <c r="AM151" s="183"/>
      <c r="AN151" s="183"/>
      <c r="AO151" s="183"/>
      <c r="AP151" s="183"/>
      <c r="AQ151" s="183"/>
      <c r="AR151" s="183"/>
      <c r="AS151" s="183"/>
      <c r="AT151" s="183"/>
      <c r="AU151" s="183"/>
      <c r="AV151" s="183"/>
      <c r="AW151" s="183"/>
      <c r="AX151" s="183"/>
      <c r="AY151" s="183"/>
      <c r="AZ151" s="183"/>
      <c r="BA151" s="183"/>
      <c r="BB151" s="183"/>
      <c r="BC151" s="183"/>
      <c r="BD151" s="183"/>
      <c r="BE151" s="183"/>
      <c r="BF151" s="183"/>
      <c r="BG151" s="183"/>
      <c r="BH151" s="183"/>
      <c r="BI151" s="183"/>
      <c r="BJ151" s="183"/>
      <c r="BK151" s="183"/>
      <c r="BL151" s="183"/>
      <c r="BM151" s="183"/>
      <c r="BN151" s="183"/>
      <c r="BO151" s="183"/>
      <c r="BP151" s="183"/>
      <c r="BQ151" s="183"/>
      <c r="BR151" s="183"/>
      <c r="BS151" s="183"/>
      <c r="BT151" s="183"/>
      <c r="BU151" s="183"/>
      <c r="BV151" s="183"/>
      <c r="BW151" s="183"/>
      <c r="BX151" s="183"/>
      <c r="BY151" s="183"/>
      <c r="BZ151" s="183"/>
    </row>
    <row r="152" spans="1:78" s="134" customFormat="1">
      <c r="A152" s="1047" t="s">
        <v>1129</v>
      </c>
      <c r="B152" s="1012"/>
      <c r="C152" s="406"/>
      <c r="D152" s="241"/>
      <c r="E152" s="241"/>
      <c r="F152" s="135"/>
      <c r="G152" s="135"/>
      <c r="H152" s="135"/>
      <c r="I152" s="135"/>
      <c r="J152" s="135"/>
      <c r="K152" s="135"/>
      <c r="L152" s="135"/>
      <c r="M152" s="135"/>
      <c r="N152" s="135"/>
      <c r="O152" s="186"/>
      <c r="P152" s="186"/>
      <c r="Q152" s="186"/>
      <c r="R152" s="186"/>
      <c r="S152" s="183"/>
      <c r="T152" s="183"/>
      <c r="U152" s="236"/>
      <c r="V152" s="236"/>
      <c r="W152" s="236"/>
      <c r="X152" s="236"/>
      <c r="Y152" s="183"/>
      <c r="Z152" s="183"/>
      <c r="AA152" s="183"/>
      <c r="AB152" s="183"/>
      <c r="AC152" s="183"/>
      <c r="AD152" s="183"/>
      <c r="AE152" s="183"/>
      <c r="AF152" s="183"/>
      <c r="AG152" s="183"/>
      <c r="AH152" s="183"/>
      <c r="AI152" s="183"/>
      <c r="AJ152" s="183"/>
      <c r="AK152" s="183"/>
      <c r="AL152" s="183"/>
      <c r="AM152" s="183"/>
      <c r="AN152" s="183"/>
      <c r="AO152" s="183"/>
      <c r="AP152" s="183"/>
      <c r="AQ152" s="183"/>
      <c r="AR152" s="183"/>
      <c r="AS152" s="183"/>
      <c r="AT152" s="183"/>
      <c r="AU152" s="183"/>
      <c r="AV152" s="183"/>
      <c r="AW152" s="183"/>
      <c r="AX152" s="183"/>
      <c r="AY152" s="183"/>
      <c r="AZ152" s="183"/>
      <c r="BA152" s="183"/>
      <c r="BB152" s="183"/>
      <c r="BC152" s="183"/>
      <c r="BD152" s="183"/>
      <c r="BE152" s="183"/>
      <c r="BF152" s="183"/>
      <c r="BG152" s="183"/>
      <c r="BH152" s="183"/>
      <c r="BI152" s="183"/>
      <c r="BJ152" s="183"/>
      <c r="BK152" s="183"/>
      <c r="BL152" s="183"/>
      <c r="BM152" s="183"/>
      <c r="BN152" s="183"/>
      <c r="BO152" s="183"/>
      <c r="BP152" s="183"/>
      <c r="BQ152" s="183"/>
      <c r="BR152" s="183"/>
      <c r="BS152" s="183"/>
      <c r="BT152" s="183"/>
      <c r="BU152" s="183"/>
      <c r="BV152" s="183"/>
      <c r="BW152" s="183"/>
      <c r="BX152" s="183"/>
      <c r="BY152" s="183"/>
      <c r="BZ152" s="183"/>
    </row>
    <row r="153" spans="1:78" s="134" customFormat="1">
      <c r="A153" s="1047"/>
      <c r="B153" s="130"/>
      <c r="C153" s="406"/>
      <c r="D153" s="241"/>
      <c r="E153" s="241"/>
      <c r="F153" s="186"/>
      <c r="G153" s="186"/>
      <c r="H153" s="186"/>
      <c r="I153" s="186"/>
      <c r="J153" s="186"/>
      <c r="K153" s="186"/>
      <c r="L153" s="186"/>
      <c r="M153" s="186"/>
      <c r="N153" s="186"/>
      <c r="O153" s="186"/>
      <c r="P153" s="186"/>
      <c r="Q153" s="186"/>
      <c r="R153" s="186"/>
      <c r="S153" s="183"/>
      <c r="T153" s="183"/>
      <c r="U153" s="236"/>
      <c r="V153" s="236"/>
      <c r="W153" s="236"/>
      <c r="X153" s="236"/>
      <c r="Y153" s="183"/>
      <c r="Z153" s="183"/>
      <c r="AA153" s="183"/>
      <c r="AB153" s="183"/>
      <c r="AC153" s="183"/>
      <c r="AD153" s="183"/>
      <c r="AE153" s="183"/>
      <c r="AF153" s="183"/>
      <c r="AG153" s="183"/>
      <c r="AH153" s="183"/>
      <c r="AI153" s="183"/>
      <c r="AJ153" s="183"/>
      <c r="AK153" s="183"/>
      <c r="AL153" s="183"/>
      <c r="AM153" s="183"/>
      <c r="AN153" s="183"/>
      <c r="AO153" s="183"/>
      <c r="AP153" s="183"/>
      <c r="AQ153" s="183"/>
      <c r="AR153" s="183"/>
      <c r="AS153" s="183"/>
      <c r="AT153" s="183"/>
      <c r="AU153" s="183"/>
      <c r="AV153" s="183"/>
      <c r="AW153" s="183"/>
      <c r="AX153" s="183"/>
      <c r="AY153" s="183"/>
      <c r="AZ153" s="183"/>
      <c r="BA153" s="183"/>
      <c r="BB153" s="183"/>
      <c r="BC153" s="183"/>
      <c r="BD153" s="183"/>
      <c r="BE153" s="183"/>
      <c r="BF153" s="183"/>
      <c r="BG153" s="183"/>
      <c r="BH153" s="183"/>
      <c r="BI153" s="183"/>
      <c r="BJ153" s="183"/>
      <c r="BK153" s="183"/>
      <c r="BL153" s="183"/>
      <c r="BM153" s="183"/>
      <c r="BN153" s="183"/>
      <c r="BO153" s="183"/>
      <c r="BP153" s="183"/>
      <c r="BQ153" s="183"/>
      <c r="BR153" s="183"/>
      <c r="BS153" s="183"/>
      <c r="BT153" s="183"/>
      <c r="BU153" s="183"/>
      <c r="BV153" s="183"/>
      <c r="BW153" s="183"/>
      <c r="BX153" s="183"/>
      <c r="BY153" s="183"/>
      <c r="BZ153" s="183"/>
    </row>
    <row r="154" spans="1:78" s="134" customFormat="1">
      <c r="A154" s="1047"/>
      <c r="B154" s="130"/>
      <c r="C154" s="406"/>
      <c r="D154" s="241"/>
      <c r="E154" s="241"/>
      <c r="F154" s="186"/>
      <c r="G154" s="186"/>
      <c r="H154" s="186"/>
      <c r="I154" s="186"/>
      <c r="J154" s="186"/>
      <c r="K154" s="186"/>
      <c r="L154" s="186"/>
      <c r="M154" s="186"/>
      <c r="N154" s="186"/>
      <c r="O154" s="186"/>
      <c r="P154" s="186"/>
      <c r="Q154" s="186"/>
      <c r="R154" s="186"/>
      <c r="S154" s="183"/>
      <c r="T154" s="183"/>
      <c r="U154" s="236"/>
      <c r="V154" s="236"/>
      <c r="W154" s="236"/>
      <c r="X154" s="236"/>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83"/>
      <c r="AX154" s="183"/>
      <c r="AY154" s="183"/>
      <c r="AZ154" s="183"/>
      <c r="BA154" s="183"/>
      <c r="BB154" s="183"/>
      <c r="BC154" s="183"/>
      <c r="BD154" s="183"/>
      <c r="BE154" s="183"/>
      <c r="BF154" s="183"/>
      <c r="BG154" s="183"/>
      <c r="BH154" s="183"/>
      <c r="BI154" s="183"/>
      <c r="BJ154" s="183"/>
      <c r="BK154" s="183"/>
      <c r="BL154" s="183"/>
      <c r="BM154" s="183"/>
      <c r="BN154" s="183"/>
      <c r="BO154" s="183"/>
      <c r="BP154" s="183"/>
      <c r="BQ154" s="183"/>
      <c r="BR154" s="183"/>
      <c r="BS154" s="183"/>
      <c r="BT154" s="183"/>
      <c r="BU154" s="183"/>
      <c r="BV154" s="183"/>
      <c r="BW154" s="183"/>
      <c r="BX154" s="183"/>
      <c r="BY154" s="183"/>
      <c r="BZ154" s="183"/>
    </row>
    <row r="155" spans="1:78" s="134" customFormat="1">
      <c r="A155" s="1045" t="s">
        <v>1143</v>
      </c>
      <c r="B155" s="63" t="s">
        <v>597</v>
      </c>
      <c r="C155" s="241"/>
      <c r="D155" s="241"/>
      <c r="E155" s="241"/>
      <c r="F155" s="183"/>
      <c r="G155" s="183"/>
      <c r="H155" s="183"/>
      <c r="I155" s="183"/>
      <c r="J155" s="183"/>
      <c r="K155" s="183"/>
      <c r="L155" s="183"/>
      <c r="M155" s="183"/>
      <c r="N155" s="195"/>
      <c r="O155" s="195"/>
      <c r="P155" s="183"/>
      <c r="Q155" s="183"/>
      <c r="R155" s="183"/>
      <c r="S155" s="183"/>
      <c r="T155" s="183"/>
      <c r="U155" s="233"/>
      <c r="V155" s="233"/>
      <c r="W155" s="233"/>
      <c r="X155" s="233"/>
      <c r="Y155" s="183"/>
      <c r="Z155" s="183"/>
      <c r="AA155" s="183"/>
      <c r="AB155" s="183"/>
      <c r="AC155" s="183"/>
      <c r="AD155" s="183"/>
      <c r="AE155" s="183"/>
      <c r="AF155" s="183"/>
      <c r="AG155" s="183"/>
      <c r="AH155" s="183"/>
      <c r="AI155" s="183"/>
      <c r="AJ155" s="183"/>
      <c r="AK155" s="183"/>
      <c r="AL155" s="183"/>
      <c r="AM155" s="183"/>
      <c r="AN155" s="183"/>
      <c r="AO155" s="183"/>
      <c r="AP155" s="183"/>
      <c r="AQ155" s="183"/>
      <c r="AR155" s="183"/>
      <c r="AS155" s="183"/>
      <c r="AT155" s="183"/>
      <c r="AU155" s="183"/>
      <c r="AV155" s="183"/>
      <c r="AW155" s="183"/>
      <c r="AX155" s="183"/>
      <c r="AY155" s="183"/>
      <c r="AZ155" s="183"/>
      <c r="BA155" s="183"/>
      <c r="BB155" s="183"/>
      <c r="BC155" s="183"/>
      <c r="BD155" s="183"/>
      <c r="BE155" s="183"/>
      <c r="BF155" s="183"/>
      <c r="BG155" s="183"/>
      <c r="BH155" s="183"/>
      <c r="BI155" s="183"/>
      <c r="BJ155" s="183"/>
      <c r="BK155" s="183"/>
      <c r="BL155" s="183"/>
      <c r="BM155" s="183"/>
      <c r="BN155" s="183"/>
      <c r="BO155" s="183"/>
      <c r="BP155" s="183"/>
      <c r="BQ155" s="183"/>
      <c r="BR155" s="183"/>
      <c r="BS155" s="183"/>
      <c r="BT155" s="183"/>
      <c r="BU155" s="183"/>
      <c r="BV155" s="183"/>
      <c r="BW155" s="183"/>
      <c r="BX155" s="183"/>
      <c r="BY155" s="183"/>
      <c r="BZ155" s="183"/>
    </row>
    <row r="156" spans="1:78" s="134" customFormat="1">
      <c r="A156" s="1045" t="s">
        <v>1144</v>
      </c>
      <c r="B156" s="63" t="s">
        <v>591</v>
      </c>
      <c r="C156" s="241"/>
      <c r="D156" s="241"/>
      <c r="E156" s="241"/>
      <c r="F156" s="183"/>
      <c r="G156" s="183"/>
      <c r="H156" s="183"/>
      <c r="I156" s="183"/>
      <c r="J156" s="183"/>
      <c r="K156" s="183"/>
      <c r="L156" s="183"/>
      <c r="M156" s="183"/>
      <c r="N156" s="183"/>
      <c r="O156" s="183"/>
      <c r="P156" s="183"/>
      <c r="Q156" s="183"/>
      <c r="R156" s="183"/>
      <c r="S156" s="183"/>
      <c r="T156" s="183"/>
      <c r="U156" s="233"/>
      <c r="V156" s="233"/>
      <c r="W156" s="233"/>
      <c r="X156" s="233"/>
      <c r="Y156" s="183"/>
      <c r="Z156" s="183"/>
      <c r="AA156" s="183"/>
      <c r="AB156" s="183"/>
      <c r="AC156" s="183"/>
      <c r="AD156" s="183"/>
      <c r="AE156" s="183"/>
      <c r="AF156" s="183"/>
      <c r="AG156" s="183"/>
      <c r="AH156" s="183"/>
      <c r="AI156" s="183"/>
      <c r="AJ156" s="183"/>
      <c r="AK156" s="183"/>
      <c r="AL156" s="183"/>
      <c r="AM156" s="183"/>
      <c r="AN156" s="183"/>
      <c r="AO156" s="183"/>
      <c r="AP156" s="183"/>
      <c r="AQ156" s="183"/>
      <c r="AR156" s="183"/>
      <c r="AS156" s="183"/>
      <c r="AT156" s="183"/>
      <c r="AU156" s="183"/>
      <c r="AV156" s="183"/>
      <c r="AW156" s="183"/>
      <c r="AX156" s="183"/>
      <c r="AY156" s="183"/>
      <c r="AZ156" s="183"/>
      <c r="BA156" s="183"/>
      <c r="BB156" s="183"/>
      <c r="BC156" s="183"/>
      <c r="BD156" s="183"/>
      <c r="BE156" s="183"/>
      <c r="BF156" s="183"/>
      <c r="BG156" s="183"/>
      <c r="BH156" s="183"/>
      <c r="BI156" s="183"/>
      <c r="BJ156" s="183"/>
      <c r="BK156" s="183"/>
      <c r="BL156" s="183"/>
      <c r="BM156" s="183"/>
      <c r="BN156" s="183"/>
      <c r="BO156" s="183"/>
      <c r="BP156" s="183"/>
      <c r="BQ156" s="183"/>
      <c r="BR156" s="183"/>
      <c r="BS156" s="183"/>
      <c r="BT156" s="183"/>
      <c r="BU156" s="183"/>
      <c r="BV156" s="183"/>
      <c r="BW156" s="183"/>
      <c r="BX156" s="183"/>
      <c r="BY156" s="183"/>
      <c r="BZ156" s="183"/>
    </row>
    <row r="157" spans="1:78" s="134" customFormat="1">
      <c r="A157" s="1045" t="s">
        <v>1145</v>
      </c>
      <c r="B157" s="63" t="s">
        <v>417</v>
      </c>
      <c r="C157" s="241"/>
      <c r="D157" s="241"/>
      <c r="E157" s="241"/>
      <c r="F157" s="183"/>
      <c r="G157" s="183"/>
      <c r="H157" s="183"/>
      <c r="I157" s="183"/>
      <c r="J157" s="183"/>
      <c r="K157" s="183"/>
      <c r="L157" s="183"/>
      <c r="M157" s="183"/>
      <c r="N157" s="183"/>
      <c r="O157" s="183"/>
      <c r="P157" s="183"/>
      <c r="Q157" s="183"/>
      <c r="R157" s="183"/>
      <c r="S157" s="183"/>
      <c r="T157" s="183"/>
      <c r="U157" s="233"/>
      <c r="V157" s="233"/>
      <c r="W157" s="233"/>
      <c r="X157" s="233"/>
      <c r="Y157" s="183"/>
      <c r="Z157" s="183"/>
      <c r="AA157" s="183"/>
      <c r="AB157" s="183"/>
      <c r="AC157" s="183"/>
      <c r="AD157" s="183"/>
      <c r="AE157" s="183"/>
      <c r="AF157" s="183"/>
      <c r="AG157" s="183"/>
      <c r="AH157" s="183"/>
      <c r="AI157" s="183"/>
      <c r="AJ157" s="183"/>
      <c r="AK157" s="183"/>
      <c r="AL157" s="183"/>
      <c r="AM157" s="183"/>
      <c r="AN157" s="183"/>
      <c r="AO157" s="183"/>
      <c r="AP157" s="183"/>
      <c r="AQ157" s="183"/>
      <c r="AR157" s="183"/>
      <c r="AS157" s="183"/>
      <c r="AT157" s="183"/>
      <c r="AU157" s="183"/>
      <c r="AV157" s="183"/>
      <c r="AW157" s="183"/>
      <c r="AX157" s="183"/>
      <c r="AY157" s="183"/>
      <c r="AZ157" s="183"/>
      <c r="BA157" s="183"/>
      <c r="BB157" s="183"/>
      <c r="BC157" s="183"/>
      <c r="BD157" s="183"/>
      <c r="BE157" s="183"/>
      <c r="BF157" s="183"/>
      <c r="BG157" s="183"/>
      <c r="BH157" s="183"/>
      <c r="BI157" s="183"/>
      <c r="BJ157" s="183"/>
      <c r="BK157" s="183"/>
      <c r="BL157" s="183"/>
      <c r="BM157" s="183"/>
      <c r="BN157" s="183"/>
      <c r="BO157" s="183"/>
      <c r="BP157" s="183"/>
      <c r="BQ157" s="183"/>
      <c r="BR157" s="183"/>
      <c r="BS157" s="183"/>
      <c r="BT157" s="183"/>
      <c r="BU157" s="183"/>
      <c r="BV157" s="183"/>
      <c r="BW157" s="183"/>
      <c r="BX157" s="183"/>
      <c r="BY157" s="183"/>
      <c r="BZ157" s="183"/>
    </row>
    <row r="158" spans="1:78" s="134" customFormat="1">
      <c r="A158" s="1047"/>
      <c r="B158" s="127"/>
      <c r="C158" s="241"/>
      <c r="D158" s="241"/>
      <c r="E158" s="241"/>
      <c r="F158" s="183"/>
      <c r="G158" s="183"/>
      <c r="H158" s="183"/>
      <c r="I158" s="183"/>
      <c r="J158" s="183"/>
      <c r="K158" s="183"/>
      <c r="L158" s="183"/>
      <c r="M158" s="183"/>
      <c r="N158" s="183"/>
      <c r="O158" s="183"/>
      <c r="P158" s="183"/>
      <c r="Q158" s="183"/>
      <c r="R158" s="183"/>
      <c r="S158" s="183"/>
      <c r="T158" s="183"/>
      <c r="U158" s="233"/>
      <c r="V158" s="233"/>
      <c r="W158" s="233"/>
      <c r="X158" s="233"/>
      <c r="Y158" s="183"/>
      <c r="Z158" s="183"/>
      <c r="AA158" s="183"/>
      <c r="AB158" s="183"/>
      <c r="AC158" s="183"/>
      <c r="AD158" s="183"/>
      <c r="AE158" s="183"/>
      <c r="AF158" s="183"/>
      <c r="AG158" s="183"/>
      <c r="AH158" s="183"/>
      <c r="AI158" s="183"/>
      <c r="AJ158" s="183"/>
      <c r="AK158" s="183"/>
      <c r="AL158" s="183"/>
      <c r="AM158" s="183"/>
      <c r="AN158" s="183"/>
      <c r="AO158" s="183"/>
      <c r="AP158" s="183"/>
      <c r="AQ158" s="183"/>
      <c r="AR158" s="183"/>
      <c r="AS158" s="183"/>
      <c r="AT158" s="183"/>
      <c r="AU158" s="183"/>
      <c r="AV158" s="183"/>
      <c r="AW158" s="183"/>
      <c r="AX158" s="183"/>
      <c r="AY158" s="183"/>
      <c r="AZ158" s="183"/>
      <c r="BA158" s="183"/>
      <c r="BB158" s="183"/>
      <c r="BC158" s="183"/>
      <c r="BD158" s="183"/>
      <c r="BE158" s="183"/>
      <c r="BF158" s="183"/>
      <c r="BG158" s="183"/>
      <c r="BH158" s="183"/>
      <c r="BI158" s="183"/>
      <c r="BJ158" s="183"/>
      <c r="BK158" s="183"/>
      <c r="BL158" s="183"/>
      <c r="BM158" s="183"/>
      <c r="BN158" s="183"/>
      <c r="BO158" s="183"/>
      <c r="BP158" s="183"/>
      <c r="BQ158" s="183"/>
      <c r="BR158" s="183"/>
      <c r="BS158" s="183"/>
      <c r="BT158" s="183"/>
      <c r="BU158" s="183"/>
      <c r="BV158" s="183"/>
      <c r="BW158" s="183"/>
      <c r="BX158" s="183"/>
      <c r="BY158" s="183"/>
      <c r="BZ158" s="183"/>
    </row>
    <row r="159" spans="1:78" s="134" customFormat="1" ht="75" customHeight="1">
      <c r="A159" s="1046" t="s">
        <v>1146</v>
      </c>
      <c r="B159" s="1351" t="s">
        <v>592</v>
      </c>
      <c r="C159" s="1351"/>
      <c r="D159" s="1351"/>
      <c r="E159" s="1351"/>
      <c r="F159" s="1351"/>
      <c r="G159" s="183"/>
      <c r="H159" s="183"/>
      <c r="I159" s="183"/>
      <c r="J159" s="183"/>
      <c r="K159" s="183"/>
      <c r="L159" s="183"/>
      <c r="M159" s="183"/>
      <c r="N159" s="183"/>
      <c r="O159" s="183"/>
      <c r="P159" s="183"/>
      <c r="Q159" s="183"/>
      <c r="R159" s="183"/>
      <c r="S159" s="183"/>
      <c r="T159" s="183"/>
      <c r="U159" s="233"/>
      <c r="V159" s="233"/>
      <c r="W159" s="233"/>
      <c r="X159" s="233"/>
      <c r="Y159" s="183"/>
      <c r="Z159" s="183"/>
      <c r="AA159" s="183"/>
      <c r="AB159" s="183"/>
      <c r="AC159" s="183"/>
      <c r="AD159" s="183"/>
      <c r="AE159" s="183"/>
      <c r="AF159" s="183"/>
      <c r="AG159" s="183"/>
      <c r="AH159" s="183"/>
      <c r="AI159" s="183"/>
      <c r="AJ159" s="183"/>
      <c r="AK159" s="183"/>
      <c r="AL159" s="183"/>
      <c r="AM159" s="183"/>
      <c r="AN159" s="183"/>
      <c r="AO159" s="183"/>
      <c r="AP159" s="183"/>
      <c r="AQ159" s="183"/>
      <c r="AR159" s="183"/>
      <c r="AS159" s="183"/>
      <c r="AT159" s="183"/>
      <c r="AU159" s="183"/>
      <c r="AV159" s="183"/>
      <c r="AW159" s="183"/>
      <c r="AX159" s="183"/>
      <c r="AY159" s="183"/>
      <c r="AZ159" s="183"/>
      <c r="BA159" s="183"/>
      <c r="BB159" s="183"/>
      <c r="BC159" s="183"/>
      <c r="BD159" s="183"/>
      <c r="BE159" s="183"/>
      <c r="BF159" s="183"/>
      <c r="BG159" s="183"/>
      <c r="BH159" s="183"/>
      <c r="BI159" s="183"/>
      <c r="BJ159" s="183"/>
      <c r="BK159" s="183"/>
      <c r="BL159" s="183"/>
      <c r="BM159" s="183"/>
      <c r="BN159" s="183"/>
      <c r="BO159" s="183"/>
      <c r="BP159" s="183"/>
      <c r="BQ159" s="183"/>
      <c r="BR159" s="183"/>
      <c r="BS159" s="183"/>
      <c r="BT159" s="183"/>
      <c r="BU159" s="183"/>
      <c r="BV159" s="183"/>
      <c r="BW159" s="183"/>
      <c r="BX159" s="183"/>
      <c r="BY159" s="183"/>
      <c r="BZ159" s="183"/>
    </row>
    <row r="160" spans="1:78" s="134" customFormat="1">
      <c r="A160" s="1045" t="s">
        <v>1147</v>
      </c>
      <c r="B160" s="63" t="s">
        <v>540</v>
      </c>
      <c r="C160" s="241"/>
      <c r="D160" s="241"/>
      <c r="E160" s="241"/>
      <c r="F160" s="183"/>
      <c r="G160" s="183"/>
      <c r="H160" s="183"/>
      <c r="I160" s="183"/>
      <c r="J160" s="183"/>
      <c r="K160" s="183"/>
      <c r="L160" s="183"/>
      <c r="M160" s="183"/>
      <c r="N160" s="183"/>
      <c r="O160" s="183"/>
      <c r="P160" s="183"/>
      <c r="Q160" s="183"/>
      <c r="R160" s="183"/>
      <c r="S160" s="183"/>
      <c r="T160" s="183"/>
      <c r="U160" s="233"/>
      <c r="V160" s="233"/>
      <c r="W160" s="233"/>
      <c r="X160" s="233"/>
      <c r="Y160" s="183"/>
      <c r="Z160" s="183"/>
      <c r="AA160" s="183"/>
      <c r="AB160" s="183"/>
      <c r="AC160" s="183"/>
      <c r="AD160" s="183"/>
      <c r="AE160" s="183"/>
      <c r="AF160" s="183"/>
      <c r="AG160" s="183"/>
      <c r="AH160" s="183"/>
      <c r="AI160" s="183"/>
      <c r="AJ160" s="183"/>
      <c r="AK160" s="183"/>
      <c r="AL160" s="183"/>
      <c r="AM160" s="183"/>
      <c r="AN160" s="183"/>
      <c r="AO160" s="183"/>
      <c r="AP160" s="183"/>
      <c r="AQ160" s="183"/>
      <c r="AR160" s="183"/>
      <c r="AS160" s="183"/>
      <c r="AT160" s="183"/>
      <c r="AU160" s="183"/>
      <c r="AV160" s="183"/>
      <c r="AW160" s="183"/>
      <c r="AX160" s="183"/>
      <c r="AY160" s="183"/>
      <c r="AZ160" s="183"/>
      <c r="BA160" s="183"/>
      <c r="BB160" s="183"/>
      <c r="BC160" s="183"/>
      <c r="BD160" s="183"/>
      <c r="BE160" s="183"/>
      <c r="BF160" s="183"/>
      <c r="BG160" s="183"/>
      <c r="BH160" s="183"/>
      <c r="BI160" s="183"/>
      <c r="BJ160" s="183"/>
      <c r="BK160" s="183"/>
      <c r="BL160" s="183"/>
      <c r="BM160" s="183"/>
      <c r="BN160" s="183"/>
      <c r="BO160" s="183"/>
      <c r="BP160" s="183"/>
      <c r="BQ160" s="183"/>
      <c r="BR160" s="183"/>
      <c r="BS160" s="183"/>
      <c r="BT160" s="183"/>
      <c r="BU160" s="183"/>
      <c r="BV160" s="183"/>
      <c r="BW160" s="183"/>
      <c r="BX160" s="183"/>
      <c r="BY160" s="183"/>
      <c r="BZ160" s="183"/>
    </row>
    <row r="161" spans="1:78" s="134" customFormat="1">
      <c r="A161" s="1049"/>
      <c r="B161" s="127"/>
      <c r="C161" s="241"/>
      <c r="D161" s="241"/>
      <c r="E161" s="241"/>
      <c r="F161" s="183"/>
      <c r="G161" s="183"/>
      <c r="H161" s="183"/>
      <c r="I161" s="183"/>
      <c r="J161" s="183"/>
      <c r="K161" s="183"/>
      <c r="L161" s="183"/>
      <c r="M161" s="183"/>
      <c r="N161" s="183"/>
      <c r="O161" s="183"/>
      <c r="P161" s="183"/>
      <c r="Q161" s="183"/>
      <c r="R161" s="183"/>
      <c r="S161" s="183"/>
      <c r="T161" s="183"/>
      <c r="U161" s="233"/>
      <c r="V161" s="233"/>
      <c r="W161" s="233"/>
      <c r="X161" s="233"/>
      <c r="Y161" s="183"/>
      <c r="Z161" s="183"/>
      <c r="AA161" s="183"/>
      <c r="AB161" s="183"/>
      <c r="AC161" s="183"/>
      <c r="AD161" s="18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3"/>
      <c r="AY161" s="183"/>
      <c r="AZ161" s="183"/>
      <c r="BA161" s="183"/>
      <c r="BB161" s="183"/>
      <c r="BC161" s="183"/>
      <c r="BD161" s="183"/>
      <c r="BE161" s="183"/>
      <c r="BF161" s="183"/>
      <c r="BG161" s="183"/>
      <c r="BH161" s="183"/>
      <c r="BI161" s="183"/>
      <c r="BJ161" s="183"/>
      <c r="BK161" s="183"/>
      <c r="BL161" s="183"/>
      <c r="BM161" s="183"/>
      <c r="BN161" s="183"/>
      <c r="BO161" s="183"/>
      <c r="BP161" s="183"/>
      <c r="BQ161" s="183"/>
      <c r="BR161" s="183"/>
      <c r="BS161" s="183"/>
      <c r="BT161" s="183"/>
      <c r="BU161" s="183"/>
      <c r="BV161" s="183"/>
      <c r="BW161" s="183"/>
      <c r="BX161" s="183"/>
      <c r="BY161" s="183"/>
      <c r="BZ161" s="183"/>
    </row>
    <row r="162" spans="1:78" s="134" customFormat="1">
      <c r="A162" s="1045" t="s">
        <v>1148</v>
      </c>
      <c r="B162" s="1352" t="s">
        <v>886</v>
      </c>
      <c r="C162" s="1352"/>
      <c r="D162" s="1352"/>
      <c r="E162" s="1352"/>
      <c r="F162" s="1352"/>
      <c r="G162" s="1352"/>
      <c r="H162" s="1352"/>
      <c r="I162" s="183"/>
      <c r="J162" s="183"/>
      <c r="K162" s="183"/>
      <c r="L162" s="183"/>
      <c r="M162" s="183"/>
      <c r="N162" s="183"/>
      <c r="O162" s="183"/>
      <c r="P162" s="183"/>
      <c r="Q162" s="183"/>
      <c r="R162" s="183"/>
      <c r="S162" s="183"/>
      <c r="T162" s="183"/>
      <c r="U162" s="233"/>
      <c r="V162" s="233"/>
      <c r="W162" s="233"/>
      <c r="X162" s="233"/>
      <c r="Y162" s="183"/>
      <c r="Z162" s="183"/>
      <c r="AA162" s="183"/>
      <c r="AB162" s="183"/>
      <c r="AC162" s="183"/>
      <c r="AD162" s="183"/>
      <c r="AE162" s="183"/>
      <c r="AF162" s="183"/>
      <c r="AG162" s="183"/>
      <c r="AH162" s="183"/>
      <c r="AI162" s="183"/>
      <c r="AJ162" s="183"/>
      <c r="AK162" s="183"/>
      <c r="AL162" s="183"/>
      <c r="AM162" s="183"/>
      <c r="AN162" s="183"/>
      <c r="AO162" s="183"/>
      <c r="AP162" s="183"/>
      <c r="AQ162" s="183"/>
      <c r="AR162" s="183"/>
      <c r="AS162" s="183"/>
      <c r="AT162" s="183"/>
      <c r="AU162" s="183"/>
      <c r="AV162" s="183"/>
      <c r="AW162" s="183"/>
      <c r="AX162" s="183"/>
      <c r="AY162" s="183"/>
      <c r="AZ162" s="183"/>
      <c r="BA162" s="183"/>
      <c r="BB162" s="183"/>
      <c r="BC162" s="183"/>
      <c r="BD162" s="183"/>
      <c r="BE162" s="183"/>
      <c r="BF162" s="183"/>
      <c r="BG162" s="183"/>
      <c r="BH162" s="183"/>
      <c r="BI162" s="183"/>
      <c r="BJ162" s="183"/>
      <c r="BK162" s="183"/>
      <c r="BL162" s="183"/>
      <c r="BM162" s="183"/>
      <c r="BN162" s="183"/>
      <c r="BO162" s="183"/>
      <c r="BP162" s="183"/>
      <c r="BQ162" s="183"/>
      <c r="BR162" s="183"/>
      <c r="BS162" s="183"/>
      <c r="BT162" s="183"/>
      <c r="BU162" s="183"/>
      <c r="BV162" s="183"/>
      <c r="BW162" s="183"/>
      <c r="BX162" s="183"/>
      <c r="BY162" s="183"/>
      <c r="BZ162" s="183"/>
    </row>
    <row r="163" spans="1:78" s="134" customFormat="1">
      <c r="A163" s="1045" t="s">
        <v>1149</v>
      </c>
      <c r="B163" s="1352" t="s">
        <v>596</v>
      </c>
      <c r="C163" s="1352"/>
      <c r="D163" s="1352"/>
      <c r="E163" s="1352"/>
      <c r="F163" s="1352"/>
      <c r="G163" s="1352"/>
      <c r="H163" s="1352"/>
      <c r="I163" s="183"/>
      <c r="J163" s="183"/>
      <c r="K163" s="183"/>
      <c r="L163" s="183"/>
      <c r="M163" s="183"/>
      <c r="N163" s="183"/>
      <c r="O163" s="183"/>
      <c r="P163" s="183"/>
      <c r="Q163" s="183"/>
      <c r="R163" s="183"/>
      <c r="S163" s="183"/>
      <c r="T163" s="183"/>
      <c r="U163" s="233"/>
      <c r="V163" s="233"/>
      <c r="W163" s="233"/>
      <c r="X163" s="233"/>
      <c r="Y163" s="183"/>
      <c r="Z163" s="183"/>
      <c r="AA163" s="183"/>
      <c r="AB163" s="183"/>
      <c r="AC163" s="183"/>
      <c r="AD163" s="183"/>
      <c r="AE163" s="183"/>
      <c r="AF163" s="183"/>
      <c r="AG163" s="183"/>
      <c r="AH163" s="183"/>
      <c r="AI163" s="183"/>
      <c r="AJ163" s="183"/>
      <c r="AK163" s="183"/>
      <c r="AL163" s="183"/>
      <c r="AM163" s="183"/>
      <c r="AN163" s="183"/>
      <c r="AO163" s="183"/>
      <c r="AP163" s="183"/>
      <c r="AQ163" s="183"/>
      <c r="AR163" s="183"/>
      <c r="AS163" s="183"/>
      <c r="AT163" s="183"/>
      <c r="AU163" s="183"/>
      <c r="AV163" s="183"/>
      <c r="AW163" s="183"/>
      <c r="AX163" s="183"/>
      <c r="AY163" s="183"/>
      <c r="AZ163" s="183"/>
      <c r="BA163" s="183"/>
      <c r="BB163" s="183"/>
      <c r="BC163" s="183"/>
      <c r="BD163" s="183"/>
      <c r="BE163" s="183"/>
      <c r="BF163" s="183"/>
      <c r="BG163" s="183"/>
      <c r="BH163" s="183"/>
      <c r="BI163" s="183"/>
      <c r="BJ163" s="183"/>
      <c r="BK163" s="183"/>
      <c r="BL163" s="183"/>
      <c r="BM163" s="183"/>
      <c r="BN163" s="183"/>
      <c r="BO163" s="183"/>
      <c r="BP163" s="183"/>
      <c r="BQ163" s="183"/>
      <c r="BR163" s="183"/>
      <c r="BS163" s="183"/>
      <c r="BT163" s="183"/>
      <c r="BU163" s="183"/>
      <c r="BV163" s="183"/>
      <c r="BW163" s="183"/>
      <c r="BX163" s="183"/>
      <c r="BY163" s="183"/>
      <c r="BZ163" s="183"/>
    </row>
    <row r="164" spans="1:78" s="134" customFormat="1" ht="33" customHeight="1">
      <c r="A164" s="1046" t="s">
        <v>1152</v>
      </c>
      <c r="B164" s="1351" t="s">
        <v>593</v>
      </c>
      <c r="C164" s="1351"/>
      <c r="D164" s="1351"/>
      <c r="E164" s="1351"/>
      <c r="F164" s="1351"/>
      <c r="G164" s="660"/>
      <c r="H164" s="660"/>
      <c r="I164" s="660"/>
      <c r="J164" s="660"/>
      <c r="K164" s="660"/>
      <c r="L164" s="660"/>
      <c r="M164" s="183"/>
      <c r="N164" s="183"/>
      <c r="O164" s="183"/>
      <c r="P164" s="183"/>
      <c r="Q164" s="183"/>
      <c r="R164" s="183"/>
      <c r="S164" s="183"/>
      <c r="T164" s="183"/>
      <c r="U164" s="233"/>
      <c r="V164" s="233"/>
      <c r="W164" s="233"/>
      <c r="X164" s="233"/>
      <c r="Y164" s="183"/>
      <c r="Z164" s="183"/>
      <c r="AA164" s="183"/>
      <c r="AB164" s="183"/>
      <c r="AC164" s="183"/>
      <c r="AD164" s="183"/>
      <c r="AE164" s="183"/>
      <c r="AF164" s="183"/>
      <c r="AG164" s="183"/>
      <c r="AH164" s="183"/>
      <c r="AI164" s="183"/>
      <c r="AJ164" s="183"/>
      <c r="AK164" s="183"/>
      <c r="AL164" s="183"/>
      <c r="AM164" s="183"/>
      <c r="AN164" s="183"/>
      <c r="AO164" s="183"/>
      <c r="AP164" s="183"/>
      <c r="AQ164" s="183"/>
      <c r="AR164" s="183"/>
      <c r="AS164" s="183"/>
      <c r="AT164" s="183"/>
      <c r="AU164" s="183"/>
      <c r="AV164" s="183"/>
      <c r="AW164" s="183"/>
      <c r="AX164" s="183"/>
      <c r="AY164" s="183"/>
      <c r="AZ164" s="183"/>
      <c r="BA164" s="183"/>
      <c r="BB164" s="183"/>
      <c r="BC164" s="183"/>
      <c r="BD164" s="183"/>
      <c r="BE164" s="183"/>
      <c r="BF164" s="183"/>
      <c r="BG164" s="183"/>
      <c r="BH164" s="183"/>
      <c r="BI164" s="183"/>
      <c r="BJ164" s="183"/>
      <c r="BK164" s="183"/>
      <c r="BL164" s="183"/>
      <c r="BM164" s="183"/>
      <c r="BN164" s="183"/>
      <c r="BO164" s="183"/>
      <c r="BP164" s="183"/>
      <c r="BQ164" s="183"/>
      <c r="BR164" s="183"/>
      <c r="BS164" s="183"/>
      <c r="BT164" s="183"/>
      <c r="BU164" s="183"/>
      <c r="BV164" s="183"/>
      <c r="BW164" s="183"/>
      <c r="BX164" s="183"/>
      <c r="BY164" s="183"/>
      <c r="BZ164" s="183"/>
    </row>
    <row r="165" spans="1:78" s="134" customFormat="1" ht="18.75" customHeight="1">
      <c r="A165" s="1046" t="s">
        <v>1153</v>
      </c>
      <c r="B165" s="1351" t="s">
        <v>560</v>
      </c>
      <c r="C165" s="1351"/>
      <c r="D165" s="1351"/>
      <c r="E165" s="1351"/>
      <c r="F165" s="1351"/>
      <c r="G165" s="660"/>
      <c r="H165" s="660"/>
      <c r="I165" s="660"/>
      <c r="J165" s="660"/>
      <c r="K165" s="660"/>
      <c r="L165" s="660"/>
      <c r="M165" s="660"/>
      <c r="N165" s="183"/>
      <c r="O165" s="183"/>
      <c r="P165" s="183"/>
      <c r="Q165" s="183"/>
      <c r="R165" s="183"/>
      <c r="S165" s="183"/>
      <c r="T165" s="183"/>
      <c r="U165" s="233"/>
      <c r="V165" s="233"/>
      <c r="W165" s="233"/>
      <c r="X165" s="233"/>
      <c r="Y165" s="183"/>
      <c r="Z165" s="183"/>
      <c r="AA165" s="183"/>
      <c r="AB165" s="183"/>
      <c r="AC165" s="183"/>
      <c r="AD165" s="183"/>
      <c r="AE165" s="183"/>
      <c r="AF165" s="183"/>
      <c r="AG165" s="183"/>
      <c r="AH165" s="183"/>
      <c r="AI165" s="183"/>
      <c r="AJ165" s="183"/>
      <c r="AK165" s="183"/>
      <c r="AL165" s="183"/>
      <c r="AM165" s="183"/>
      <c r="AN165" s="183"/>
      <c r="AO165" s="183"/>
      <c r="AP165" s="183"/>
      <c r="AQ165" s="183"/>
      <c r="AR165" s="183"/>
      <c r="AS165" s="183"/>
      <c r="AT165" s="183"/>
      <c r="AU165" s="183"/>
      <c r="AV165" s="183"/>
      <c r="AW165" s="183"/>
      <c r="AX165" s="183"/>
      <c r="AY165" s="183"/>
      <c r="AZ165" s="183"/>
      <c r="BA165" s="183"/>
      <c r="BB165" s="183"/>
      <c r="BC165" s="183"/>
      <c r="BD165" s="183"/>
      <c r="BE165" s="183"/>
      <c r="BF165" s="183"/>
      <c r="BG165" s="183"/>
      <c r="BH165" s="183"/>
      <c r="BI165" s="183"/>
      <c r="BJ165" s="183"/>
      <c r="BK165" s="183"/>
      <c r="BL165" s="183"/>
      <c r="BM165" s="183"/>
      <c r="BN165" s="183"/>
      <c r="BO165" s="183"/>
      <c r="BP165" s="183"/>
      <c r="BQ165" s="183"/>
      <c r="BR165" s="183"/>
      <c r="BS165" s="183"/>
      <c r="BT165" s="183"/>
      <c r="BU165" s="183"/>
      <c r="BV165" s="183"/>
      <c r="BW165" s="183"/>
      <c r="BX165" s="183"/>
      <c r="BY165" s="183"/>
      <c r="BZ165" s="183"/>
    </row>
    <row r="166" spans="1:78" s="134" customFormat="1">
      <c r="A166" s="1045" t="s">
        <v>1154</v>
      </c>
      <c r="B166" s="63" t="s">
        <v>422</v>
      </c>
      <c r="C166" s="241"/>
      <c r="D166" s="241"/>
      <c r="E166" s="241"/>
      <c r="F166" s="183"/>
      <c r="G166" s="183"/>
      <c r="H166" s="183"/>
      <c r="I166" s="183"/>
      <c r="J166" s="183"/>
      <c r="K166" s="183"/>
      <c r="L166" s="183"/>
      <c r="M166" s="183"/>
      <c r="N166" s="183"/>
      <c r="O166" s="183"/>
      <c r="P166" s="183"/>
      <c r="Q166" s="183"/>
      <c r="R166" s="183"/>
      <c r="S166" s="183"/>
      <c r="T166" s="183"/>
      <c r="U166" s="233"/>
      <c r="V166" s="233"/>
      <c r="W166" s="233"/>
      <c r="X166" s="23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c r="BN166" s="183"/>
      <c r="BO166" s="183"/>
      <c r="BP166" s="183"/>
      <c r="BQ166" s="183"/>
      <c r="BR166" s="183"/>
      <c r="BS166" s="183"/>
      <c r="BT166" s="183"/>
      <c r="BU166" s="183"/>
      <c r="BV166" s="183"/>
      <c r="BW166" s="183"/>
      <c r="BX166" s="183"/>
      <c r="BY166" s="183"/>
      <c r="BZ166" s="183"/>
    </row>
    <row r="167" spans="1:78" s="134" customFormat="1" ht="30" customHeight="1">
      <c r="A167" s="1046" t="s">
        <v>1155</v>
      </c>
      <c r="B167" s="1351" t="s">
        <v>923</v>
      </c>
      <c r="C167" s="1351"/>
      <c r="D167" s="1351"/>
      <c r="E167" s="1351"/>
      <c r="F167" s="1351"/>
      <c r="G167" s="1351"/>
      <c r="H167" s="1351"/>
      <c r="I167" s="660"/>
      <c r="J167" s="660"/>
      <c r="K167" s="660"/>
      <c r="L167" s="660"/>
      <c r="M167" s="183"/>
      <c r="N167" s="183"/>
      <c r="O167" s="183"/>
      <c r="P167" s="183"/>
      <c r="Q167" s="183"/>
      <c r="R167" s="183"/>
      <c r="S167" s="183"/>
      <c r="T167" s="183"/>
      <c r="U167" s="233"/>
      <c r="V167" s="233"/>
      <c r="W167" s="233"/>
      <c r="X167" s="233"/>
      <c r="Y167" s="183"/>
      <c r="Z167" s="183"/>
      <c r="AA167" s="183"/>
      <c r="AB167" s="183"/>
      <c r="AC167" s="183"/>
      <c r="AD167" s="183"/>
      <c r="AE167" s="183"/>
      <c r="AF167" s="183"/>
      <c r="AG167" s="183"/>
      <c r="AH167" s="183"/>
      <c r="AI167" s="183"/>
      <c r="AJ167" s="183"/>
      <c r="AK167" s="183"/>
      <c r="AL167" s="183"/>
      <c r="AM167" s="183"/>
      <c r="AN167" s="183"/>
      <c r="AO167" s="183"/>
      <c r="AP167" s="183"/>
      <c r="AQ167" s="183"/>
      <c r="AR167" s="183"/>
      <c r="AS167" s="183"/>
      <c r="AT167" s="183"/>
      <c r="AU167" s="183"/>
      <c r="AV167" s="183"/>
      <c r="AW167" s="183"/>
      <c r="AX167" s="183"/>
      <c r="AY167" s="183"/>
      <c r="AZ167" s="183"/>
      <c r="BA167" s="183"/>
      <c r="BB167" s="183"/>
      <c r="BC167" s="183"/>
      <c r="BD167" s="183"/>
      <c r="BE167" s="183"/>
      <c r="BF167" s="183"/>
      <c r="BG167" s="183"/>
      <c r="BH167" s="183"/>
      <c r="BI167" s="183"/>
      <c r="BJ167" s="183"/>
      <c r="BK167" s="183"/>
      <c r="BL167" s="183"/>
      <c r="BM167" s="183"/>
      <c r="BN167" s="183"/>
      <c r="BO167" s="183"/>
      <c r="BP167" s="183"/>
      <c r="BQ167" s="183"/>
      <c r="BR167" s="183"/>
      <c r="BS167" s="183"/>
      <c r="BT167" s="183"/>
      <c r="BU167" s="183"/>
      <c r="BV167" s="183"/>
      <c r="BW167" s="183"/>
      <c r="BX167" s="183"/>
      <c r="BY167" s="183"/>
      <c r="BZ167" s="183"/>
    </row>
    <row r="168" spans="1:78" s="134" customFormat="1">
      <c r="A168" s="1045" t="s">
        <v>1156</v>
      </c>
      <c r="B168" s="63" t="s">
        <v>418</v>
      </c>
      <c r="C168" s="241"/>
      <c r="D168" s="241"/>
      <c r="E168" s="241"/>
      <c r="F168" s="183"/>
      <c r="G168" s="183"/>
      <c r="H168" s="183"/>
      <c r="I168" s="183"/>
      <c r="J168" s="183"/>
      <c r="K168" s="183"/>
      <c r="L168" s="183"/>
      <c r="M168" s="183"/>
      <c r="N168" s="183"/>
      <c r="O168" s="183"/>
      <c r="P168" s="183"/>
      <c r="Q168" s="183"/>
      <c r="R168" s="183"/>
      <c r="S168" s="183"/>
      <c r="T168" s="183"/>
      <c r="U168" s="233"/>
      <c r="V168" s="233"/>
      <c r="W168" s="233"/>
      <c r="X168" s="233"/>
      <c r="Y168" s="183"/>
      <c r="Z168" s="183"/>
      <c r="AA168" s="183"/>
      <c r="AB168" s="183"/>
      <c r="AC168" s="183"/>
      <c r="AD168" s="183"/>
      <c r="AE168" s="183"/>
      <c r="AF168" s="183"/>
      <c r="AG168" s="183"/>
      <c r="AH168" s="183"/>
      <c r="AI168" s="183"/>
      <c r="AJ168" s="183"/>
      <c r="AK168" s="183"/>
      <c r="AL168" s="183"/>
      <c r="AM168" s="183"/>
      <c r="AN168" s="183"/>
      <c r="AO168" s="183"/>
      <c r="AP168" s="183"/>
      <c r="AQ168" s="183"/>
      <c r="AR168" s="183"/>
      <c r="AS168" s="183"/>
      <c r="AT168" s="183"/>
      <c r="AU168" s="183"/>
      <c r="AV168" s="183"/>
      <c r="AW168" s="183"/>
      <c r="AX168" s="183"/>
      <c r="AY168" s="183"/>
      <c r="AZ168" s="183"/>
      <c r="BA168" s="183"/>
      <c r="BB168" s="183"/>
      <c r="BC168" s="183"/>
      <c r="BD168" s="183"/>
      <c r="BE168" s="183"/>
      <c r="BF168" s="183"/>
      <c r="BG168" s="183"/>
      <c r="BH168" s="183"/>
      <c r="BI168" s="183"/>
      <c r="BJ168" s="183"/>
      <c r="BK168" s="183"/>
      <c r="BL168" s="183"/>
      <c r="BM168" s="183"/>
      <c r="BN168" s="183"/>
      <c r="BO168" s="183"/>
      <c r="BP168" s="183"/>
      <c r="BQ168" s="183"/>
      <c r="BR168" s="183"/>
      <c r="BS168" s="183"/>
      <c r="BT168" s="183"/>
      <c r="BU168" s="183"/>
      <c r="BV168" s="183"/>
      <c r="BW168" s="183"/>
      <c r="BX168" s="183"/>
      <c r="BY168" s="183"/>
      <c r="BZ168" s="183"/>
    </row>
    <row r="169" spans="1:78" s="134" customFormat="1">
      <c r="A169" s="1045" t="s">
        <v>1157</v>
      </c>
      <c r="B169" s="63" t="s">
        <v>419</v>
      </c>
      <c r="C169" s="241"/>
      <c r="D169" s="241"/>
      <c r="E169" s="241"/>
      <c r="F169" s="183"/>
      <c r="G169" s="183"/>
      <c r="H169" s="183"/>
      <c r="I169" s="183"/>
      <c r="J169" s="183"/>
      <c r="K169" s="183"/>
      <c r="L169" s="183"/>
      <c r="M169" s="183"/>
      <c r="N169" s="183"/>
      <c r="O169" s="183"/>
      <c r="P169" s="183"/>
      <c r="Q169" s="183"/>
      <c r="R169" s="183"/>
      <c r="S169" s="183"/>
      <c r="T169" s="183"/>
      <c r="U169" s="233"/>
      <c r="V169" s="233"/>
      <c r="W169" s="233"/>
      <c r="X169" s="233"/>
      <c r="Y169" s="183"/>
      <c r="Z169" s="183"/>
      <c r="AA169" s="183"/>
      <c r="AB169" s="183"/>
      <c r="AC169" s="183"/>
      <c r="AD169" s="183"/>
      <c r="AE169" s="183"/>
      <c r="AF169" s="183"/>
      <c r="AG169" s="183"/>
      <c r="AH169" s="183"/>
      <c r="AI169" s="183"/>
      <c r="AJ169" s="183"/>
      <c r="AK169" s="183"/>
      <c r="AL169" s="183"/>
      <c r="AM169" s="183"/>
      <c r="AN169" s="183"/>
      <c r="AO169" s="183"/>
      <c r="AP169" s="183"/>
      <c r="AQ169" s="183"/>
      <c r="AR169" s="183"/>
      <c r="AS169" s="183"/>
      <c r="AT169" s="183"/>
      <c r="AU169" s="183"/>
      <c r="AV169" s="183"/>
      <c r="AW169" s="183"/>
      <c r="AX169" s="183"/>
      <c r="AY169" s="183"/>
      <c r="AZ169" s="183"/>
      <c r="BA169" s="183"/>
      <c r="BB169" s="183"/>
      <c r="BC169" s="183"/>
      <c r="BD169" s="183"/>
      <c r="BE169" s="183"/>
      <c r="BF169" s="183"/>
      <c r="BG169" s="183"/>
      <c r="BH169" s="183"/>
      <c r="BI169" s="183"/>
      <c r="BJ169" s="183"/>
      <c r="BK169" s="183"/>
      <c r="BL169" s="183"/>
      <c r="BM169" s="183"/>
      <c r="BN169" s="183"/>
      <c r="BO169" s="183"/>
      <c r="BP169" s="183"/>
      <c r="BQ169" s="183"/>
      <c r="BR169" s="183"/>
      <c r="BS169" s="183"/>
      <c r="BT169" s="183"/>
      <c r="BU169" s="183"/>
      <c r="BV169" s="183"/>
      <c r="BW169" s="183"/>
      <c r="BX169" s="183"/>
      <c r="BY169" s="183"/>
      <c r="BZ169" s="183"/>
    </row>
    <row r="170" spans="1:78" s="160" customFormat="1" ht="96.75" customHeight="1">
      <c r="A170" s="1046" t="s">
        <v>1158</v>
      </c>
      <c r="B170" s="1351" t="s">
        <v>924</v>
      </c>
      <c r="C170" s="1351"/>
      <c r="D170" s="1351"/>
      <c r="E170" s="1351"/>
      <c r="F170" s="1351"/>
      <c r="G170" s="1351"/>
      <c r="H170" s="1351"/>
      <c r="I170" s="660"/>
      <c r="J170" s="660"/>
      <c r="K170" s="660"/>
      <c r="L170" s="660"/>
      <c r="M170" s="660"/>
      <c r="N170" s="525"/>
      <c r="O170" s="525"/>
      <c r="P170" s="525"/>
      <c r="Q170" s="525"/>
      <c r="R170" s="525"/>
      <c r="S170" s="525"/>
      <c r="T170" s="525"/>
      <c r="U170" s="661"/>
      <c r="V170" s="661"/>
      <c r="W170" s="661"/>
      <c r="X170" s="661"/>
      <c r="Y170" s="525"/>
      <c r="Z170" s="525"/>
      <c r="AA170" s="525"/>
      <c r="AB170" s="525"/>
      <c r="AC170" s="525"/>
      <c r="AD170" s="525"/>
      <c r="AE170" s="525"/>
      <c r="AF170" s="525"/>
      <c r="AG170" s="525"/>
      <c r="AH170" s="525"/>
      <c r="AI170" s="525"/>
      <c r="AJ170" s="525"/>
      <c r="AK170" s="525"/>
      <c r="AL170" s="525"/>
      <c r="AM170" s="525"/>
      <c r="AN170" s="525"/>
      <c r="AO170" s="525"/>
      <c r="AP170" s="525"/>
      <c r="AQ170" s="525"/>
      <c r="AR170" s="525"/>
      <c r="AS170" s="525"/>
      <c r="AT170" s="525"/>
      <c r="AU170" s="525"/>
      <c r="AV170" s="525"/>
      <c r="AW170" s="525"/>
      <c r="AX170" s="525"/>
      <c r="AY170" s="525"/>
      <c r="AZ170" s="525"/>
      <c r="BA170" s="525"/>
      <c r="BB170" s="525"/>
      <c r="BC170" s="525"/>
      <c r="BD170" s="525"/>
      <c r="BE170" s="525"/>
      <c r="BF170" s="525"/>
      <c r="BG170" s="525"/>
      <c r="BH170" s="525"/>
      <c r="BI170" s="525"/>
      <c r="BJ170" s="525"/>
      <c r="BK170" s="525"/>
      <c r="BL170" s="525"/>
      <c r="BM170" s="525"/>
      <c r="BN170" s="525"/>
      <c r="BO170" s="525"/>
      <c r="BP170" s="525"/>
      <c r="BQ170" s="525"/>
      <c r="BR170" s="525"/>
      <c r="BS170" s="525"/>
      <c r="BT170" s="525"/>
      <c r="BU170" s="525"/>
      <c r="BV170" s="525"/>
      <c r="BW170" s="525"/>
      <c r="BX170" s="525"/>
      <c r="BY170" s="525"/>
      <c r="BZ170" s="525"/>
    </row>
    <row r="171" spans="1:78" s="134" customFormat="1">
      <c r="A171" s="1045" t="s">
        <v>1159</v>
      </c>
      <c r="B171" s="63" t="s">
        <v>558</v>
      </c>
      <c r="C171" s="241"/>
      <c r="D171" s="241"/>
      <c r="E171" s="241"/>
      <c r="F171" s="183"/>
      <c r="G171" s="183"/>
      <c r="H171" s="183"/>
      <c r="I171" s="183"/>
      <c r="J171" s="183"/>
      <c r="K171" s="183"/>
      <c r="L171" s="183"/>
      <c r="M171" s="183"/>
      <c r="N171" s="183"/>
      <c r="O171" s="183"/>
      <c r="P171" s="183"/>
      <c r="Q171" s="183"/>
      <c r="R171" s="183"/>
      <c r="S171" s="183"/>
      <c r="T171" s="183"/>
      <c r="U171" s="233"/>
      <c r="V171" s="233"/>
      <c r="W171" s="233"/>
      <c r="X171" s="23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3"/>
      <c r="AY171" s="183"/>
      <c r="AZ171" s="183"/>
      <c r="BA171" s="183"/>
      <c r="BB171" s="183"/>
      <c r="BC171" s="183"/>
      <c r="BD171" s="183"/>
      <c r="BE171" s="183"/>
      <c r="BF171" s="183"/>
      <c r="BG171" s="183"/>
      <c r="BH171" s="183"/>
      <c r="BI171" s="183"/>
      <c r="BJ171" s="183"/>
      <c r="BK171" s="183"/>
      <c r="BL171" s="183"/>
      <c r="BM171" s="183"/>
      <c r="BN171" s="183"/>
      <c r="BO171" s="183"/>
      <c r="BP171" s="183"/>
      <c r="BQ171" s="183"/>
      <c r="BR171" s="183"/>
      <c r="BS171" s="183"/>
      <c r="BT171" s="183"/>
      <c r="BU171" s="183"/>
      <c r="BV171" s="183"/>
      <c r="BW171" s="183"/>
      <c r="BX171" s="183"/>
      <c r="BY171" s="183"/>
      <c r="BZ171" s="183"/>
    </row>
    <row r="172" spans="1:78" s="134" customFormat="1">
      <c r="A172" s="1045" t="s">
        <v>1160</v>
      </c>
      <c r="B172" s="63" t="s">
        <v>420</v>
      </c>
      <c r="C172" s="241"/>
      <c r="D172" s="241"/>
      <c r="E172" s="241"/>
      <c r="F172" s="183"/>
      <c r="G172" s="183"/>
      <c r="H172" s="183"/>
      <c r="I172" s="183"/>
      <c r="J172" s="183"/>
      <c r="K172" s="183"/>
      <c r="L172" s="183"/>
      <c r="M172" s="183"/>
      <c r="N172" s="183"/>
      <c r="O172" s="183"/>
      <c r="P172" s="183"/>
      <c r="Q172" s="183"/>
      <c r="R172" s="183"/>
      <c r="S172" s="183"/>
      <c r="T172" s="183"/>
      <c r="U172" s="233"/>
      <c r="V172" s="233"/>
      <c r="W172" s="233"/>
      <c r="X172" s="233"/>
      <c r="Y172" s="183"/>
      <c r="Z172" s="183"/>
      <c r="AA172" s="183"/>
      <c r="AB172" s="183"/>
      <c r="AC172" s="183"/>
      <c r="AD172" s="183"/>
      <c r="AE172" s="183"/>
      <c r="AF172" s="183"/>
      <c r="AG172" s="183"/>
      <c r="AH172" s="183"/>
      <c r="AI172" s="183"/>
      <c r="AJ172" s="183"/>
      <c r="AK172" s="183"/>
      <c r="AL172" s="183"/>
      <c r="AM172" s="183"/>
      <c r="AN172" s="183"/>
      <c r="AO172" s="183"/>
      <c r="AP172" s="183"/>
      <c r="AQ172" s="183"/>
      <c r="AR172" s="183"/>
      <c r="AS172" s="183"/>
      <c r="AT172" s="183"/>
      <c r="AU172" s="183"/>
      <c r="AV172" s="183"/>
      <c r="AW172" s="183"/>
      <c r="AX172" s="183"/>
      <c r="AY172" s="183"/>
      <c r="AZ172" s="183"/>
      <c r="BA172" s="183"/>
      <c r="BB172" s="183"/>
      <c r="BC172" s="183"/>
      <c r="BD172" s="183"/>
      <c r="BE172" s="183"/>
      <c r="BF172" s="183"/>
      <c r="BG172" s="183"/>
      <c r="BH172" s="183"/>
      <c r="BI172" s="183"/>
      <c r="BJ172" s="183"/>
      <c r="BK172" s="183"/>
      <c r="BL172" s="183"/>
      <c r="BM172" s="183"/>
      <c r="BN172" s="183"/>
      <c r="BO172" s="183"/>
      <c r="BP172" s="183"/>
      <c r="BQ172" s="183"/>
      <c r="BR172" s="183"/>
      <c r="BS172" s="183"/>
      <c r="BT172" s="183"/>
      <c r="BU172" s="183"/>
      <c r="BV172" s="183"/>
      <c r="BW172" s="183"/>
      <c r="BX172" s="183"/>
      <c r="BY172" s="183"/>
      <c r="BZ172" s="183"/>
    </row>
    <row r="173" spans="1:78" s="134" customFormat="1">
      <c r="A173" s="1045" t="s">
        <v>1161</v>
      </c>
      <c r="B173" s="63" t="s">
        <v>421</v>
      </c>
      <c r="C173" s="241"/>
      <c r="D173" s="241"/>
      <c r="E173" s="241"/>
      <c r="F173" s="183"/>
      <c r="G173" s="183"/>
      <c r="H173" s="183"/>
      <c r="I173" s="183"/>
      <c r="J173" s="183"/>
      <c r="K173" s="183"/>
      <c r="L173" s="183"/>
      <c r="M173" s="183"/>
      <c r="N173" s="183"/>
      <c r="O173" s="183"/>
      <c r="P173" s="183"/>
      <c r="Q173" s="183"/>
      <c r="R173" s="183"/>
      <c r="S173" s="183"/>
      <c r="T173" s="183"/>
      <c r="U173" s="233"/>
      <c r="V173" s="233"/>
      <c r="W173" s="233"/>
      <c r="X173" s="233"/>
      <c r="Y173" s="183"/>
      <c r="Z173" s="183"/>
      <c r="AA173" s="183"/>
      <c r="AB173" s="183"/>
      <c r="AC173" s="183"/>
      <c r="AD173" s="183"/>
      <c r="AE173" s="183"/>
      <c r="AF173" s="183"/>
      <c r="AG173" s="183"/>
      <c r="AH173" s="183"/>
      <c r="AI173" s="183"/>
      <c r="AJ173" s="183"/>
      <c r="AK173" s="183"/>
      <c r="AL173" s="183"/>
      <c r="AM173" s="183"/>
      <c r="AN173" s="183"/>
      <c r="AO173" s="183"/>
      <c r="AP173" s="183"/>
      <c r="AQ173" s="183"/>
      <c r="AR173" s="183"/>
      <c r="AS173" s="183"/>
      <c r="AT173" s="183"/>
      <c r="AU173" s="183"/>
      <c r="AV173" s="183"/>
      <c r="AW173" s="183"/>
      <c r="AX173" s="183"/>
      <c r="AY173" s="183"/>
      <c r="AZ173" s="183"/>
      <c r="BA173" s="183"/>
      <c r="BB173" s="183"/>
      <c r="BC173" s="183"/>
      <c r="BD173" s="183"/>
      <c r="BE173" s="183"/>
      <c r="BF173" s="183"/>
      <c r="BG173" s="183"/>
      <c r="BH173" s="183"/>
      <c r="BI173" s="183"/>
      <c r="BJ173" s="183"/>
      <c r="BK173" s="183"/>
      <c r="BL173" s="183"/>
      <c r="BM173" s="183"/>
      <c r="BN173" s="183"/>
      <c r="BO173" s="183"/>
      <c r="BP173" s="183"/>
      <c r="BQ173" s="183"/>
      <c r="BR173" s="183"/>
      <c r="BS173" s="183"/>
      <c r="BT173" s="183"/>
      <c r="BU173" s="183"/>
      <c r="BV173" s="183"/>
      <c r="BW173" s="183"/>
      <c r="BX173" s="183"/>
      <c r="BY173" s="183"/>
      <c r="BZ173" s="183"/>
    </row>
    <row r="174" spans="1:78" s="134" customFormat="1" ht="31.5" customHeight="1">
      <c r="A174" s="1046" t="s">
        <v>1162</v>
      </c>
      <c r="B174" s="1351" t="s">
        <v>784</v>
      </c>
      <c r="C174" s="1351"/>
      <c r="D174" s="1351"/>
      <c r="E174" s="1351"/>
      <c r="F174" s="1351"/>
      <c r="G174" s="1351"/>
      <c r="H174" s="1351"/>
      <c r="I174" s="662"/>
      <c r="J174" s="662"/>
      <c r="K174" s="662"/>
      <c r="L174" s="662"/>
      <c r="M174" s="662"/>
      <c r="N174" s="183"/>
      <c r="O174" s="183"/>
      <c r="P174" s="183"/>
      <c r="Q174" s="183"/>
      <c r="R174" s="183"/>
      <c r="S174" s="183"/>
      <c r="T174" s="183"/>
      <c r="U174" s="233"/>
      <c r="V174" s="233"/>
      <c r="W174" s="233"/>
      <c r="X174" s="233"/>
      <c r="Y174" s="183"/>
      <c r="Z174" s="183"/>
      <c r="AA174" s="183"/>
      <c r="AB174" s="183"/>
      <c r="AC174" s="183"/>
      <c r="AD174" s="183"/>
      <c r="AE174" s="183"/>
      <c r="AF174" s="183"/>
      <c r="AG174" s="183"/>
      <c r="AH174" s="183"/>
      <c r="AI174" s="183"/>
      <c r="AJ174" s="183"/>
      <c r="AK174" s="183"/>
      <c r="AL174" s="183"/>
      <c r="AM174" s="183"/>
      <c r="AN174" s="183"/>
      <c r="AO174" s="183"/>
      <c r="AP174" s="183"/>
      <c r="AQ174" s="183"/>
      <c r="AR174" s="183"/>
      <c r="AS174" s="183"/>
      <c r="AT174" s="183"/>
      <c r="AU174" s="183"/>
      <c r="AV174" s="183"/>
      <c r="AW174" s="183"/>
      <c r="AX174" s="183"/>
      <c r="AY174" s="183"/>
      <c r="AZ174" s="183"/>
      <c r="BA174" s="183"/>
      <c r="BB174" s="183"/>
      <c r="BC174" s="183"/>
      <c r="BD174" s="183"/>
      <c r="BE174" s="183"/>
      <c r="BF174" s="183"/>
      <c r="BG174" s="183"/>
      <c r="BH174" s="183"/>
      <c r="BI174" s="183"/>
      <c r="BJ174" s="183"/>
      <c r="BK174" s="183"/>
      <c r="BL174" s="183"/>
      <c r="BM174" s="183"/>
      <c r="BN174" s="183"/>
      <c r="BO174" s="183"/>
      <c r="BP174" s="183"/>
      <c r="BQ174" s="183"/>
      <c r="BR174" s="183"/>
      <c r="BS174" s="183"/>
      <c r="BT174" s="183"/>
      <c r="BU174" s="183"/>
      <c r="BV174" s="183"/>
      <c r="BW174" s="183"/>
      <c r="BX174" s="183"/>
      <c r="BY174" s="183"/>
      <c r="BZ174" s="183"/>
    </row>
    <row r="175" spans="1:78" s="134" customFormat="1" ht="35.25" customHeight="1">
      <c r="A175" s="1046" t="s">
        <v>1163</v>
      </c>
      <c r="B175" s="1351" t="s">
        <v>559</v>
      </c>
      <c r="C175" s="1351"/>
      <c r="D175" s="1351"/>
      <c r="E175" s="1351"/>
      <c r="F175" s="1351"/>
      <c r="G175" s="1351"/>
      <c r="H175" s="1351"/>
      <c r="I175" s="660"/>
      <c r="J175" s="660"/>
      <c r="K175" s="660"/>
      <c r="L175" s="660"/>
      <c r="M175" s="660"/>
      <c r="N175" s="183"/>
      <c r="O175" s="183"/>
      <c r="P175" s="183"/>
      <c r="Q175" s="183"/>
      <c r="R175" s="183"/>
      <c r="S175" s="183"/>
      <c r="T175" s="183"/>
      <c r="U175" s="233"/>
      <c r="V175" s="233"/>
      <c r="W175" s="233"/>
      <c r="X175" s="233"/>
      <c r="Y175" s="183"/>
      <c r="Z175" s="183"/>
      <c r="AA175" s="183"/>
      <c r="AB175" s="183"/>
      <c r="AC175" s="183"/>
      <c r="AD175" s="183"/>
      <c r="AE175" s="183"/>
      <c r="AF175" s="183"/>
      <c r="AG175" s="183"/>
      <c r="AH175" s="183"/>
      <c r="AI175" s="183"/>
      <c r="AJ175" s="183"/>
      <c r="AK175" s="183"/>
      <c r="AL175" s="183"/>
      <c r="AM175" s="183"/>
      <c r="AN175" s="183"/>
      <c r="AO175" s="183"/>
      <c r="AP175" s="183"/>
      <c r="AQ175" s="183"/>
      <c r="AR175" s="183"/>
      <c r="AS175" s="183"/>
      <c r="AT175" s="183"/>
      <c r="AU175" s="183"/>
      <c r="AV175" s="183"/>
      <c r="AW175" s="183"/>
      <c r="AX175" s="183"/>
      <c r="AY175" s="183"/>
      <c r="AZ175" s="183"/>
      <c r="BA175" s="183"/>
      <c r="BB175" s="183"/>
      <c r="BC175" s="183"/>
      <c r="BD175" s="183"/>
      <c r="BE175" s="183"/>
      <c r="BF175" s="183"/>
      <c r="BG175" s="183"/>
      <c r="BH175" s="183"/>
      <c r="BI175" s="183"/>
      <c r="BJ175" s="183"/>
      <c r="BK175" s="183"/>
      <c r="BL175" s="183"/>
      <c r="BM175" s="183"/>
      <c r="BN175" s="183"/>
      <c r="BO175" s="183"/>
      <c r="BP175" s="183"/>
      <c r="BQ175" s="183"/>
      <c r="BR175" s="183"/>
      <c r="BS175" s="183"/>
      <c r="BT175" s="183"/>
      <c r="BU175" s="183"/>
      <c r="BV175" s="183"/>
      <c r="BW175" s="183"/>
      <c r="BX175" s="183"/>
      <c r="BY175" s="183"/>
      <c r="BZ175" s="183"/>
    </row>
    <row r="176" spans="1:78" s="134" customFormat="1">
      <c r="A176" s="1045" t="s">
        <v>1164</v>
      </c>
      <c r="B176" s="63" t="s">
        <v>901</v>
      </c>
      <c r="C176" s="241"/>
      <c r="D176" s="241"/>
      <c r="E176" s="241"/>
      <c r="F176" s="183"/>
      <c r="G176" s="183"/>
      <c r="H176" s="183"/>
      <c r="I176" s="183"/>
      <c r="J176" s="183"/>
      <c r="K176" s="183"/>
      <c r="L176" s="183"/>
      <c r="M176" s="183"/>
      <c r="N176" s="183"/>
      <c r="O176" s="183"/>
      <c r="P176" s="183"/>
      <c r="Q176" s="183"/>
      <c r="R176" s="183"/>
      <c r="S176" s="183"/>
      <c r="T176" s="183"/>
      <c r="U176" s="233"/>
      <c r="V176" s="233"/>
      <c r="W176" s="233"/>
      <c r="X176" s="233"/>
      <c r="Y176" s="183"/>
      <c r="Z176" s="183"/>
      <c r="AA176" s="183"/>
      <c r="AB176" s="183"/>
      <c r="AC176" s="183"/>
      <c r="AD176" s="183"/>
      <c r="AE176" s="183"/>
      <c r="AF176" s="183"/>
      <c r="AG176" s="183"/>
      <c r="AH176" s="183"/>
      <c r="AI176" s="183"/>
      <c r="AJ176" s="183"/>
      <c r="AK176" s="183"/>
      <c r="AL176" s="183"/>
      <c r="AM176" s="183"/>
      <c r="AN176" s="183"/>
      <c r="AO176" s="183"/>
      <c r="AP176" s="183"/>
      <c r="AQ176" s="183"/>
      <c r="AR176" s="183"/>
      <c r="AS176" s="183"/>
      <c r="AT176" s="183"/>
      <c r="AU176" s="183"/>
      <c r="AV176" s="183"/>
      <c r="AW176" s="183"/>
      <c r="AX176" s="183"/>
      <c r="AY176" s="183"/>
      <c r="AZ176" s="183"/>
      <c r="BA176" s="183"/>
      <c r="BB176" s="183"/>
      <c r="BC176" s="183"/>
      <c r="BD176" s="183"/>
      <c r="BE176" s="183"/>
      <c r="BF176" s="183"/>
      <c r="BG176" s="183"/>
      <c r="BH176" s="183"/>
      <c r="BI176" s="183"/>
      <c r="BJ176" s="183"/>
      <c r="BK176" s="183"/>
      <c r="BL176" s="183"/>
      <c r="BM176" s="183"/>
      <c r="BN176" s="183"/>
      <c r="BO176" s="183"/>
      <c r="BP176" s="183"/>
      <c r="BQ176" s="183"/>
      <c r="BR176" s="183"/>
      <c r="BS176" s="183"/>
      <c r="BT176" s="183"/>
      <c r="BU176" s="183"/>
      <c r="BV176" s="183"/>
      <c r="BW176" s="183"/>
      <c r="BX176" s="183"/>
      <c r="BY176" s="183"/>
      <c r="BZ176" s="183"/>
    </row>
    <row r="177" spans="1:78" s="134" customFormat="1">
      <c r="A177" s="1045" t="s">
        <v>1165</v>
      </c>
      <c r="B177" s="63" t="s">
        <v>540</v>
      </c>
      <c r="C177" s="241"/>
      <c r="D177" s="241"/>
      <c r="E177" s="241"/>
      <c r="F177" s="183"/>
      <c r="G177" s="183"/>
      <c r="H177" s="183"/>
      <c r="I177" s="183"/>
      <c r="J177" s="183"/>
      <c r="K177" s="183"/>
      <c r="L177" s="183"/>
      <c r="M177" s="183"/>
      <c r="N177" s="183"/>
      <c r="O177" s="183"/>
      <c r="P177" s="183"/>
      <c r="Q177" s="183"/>
      <c r="R177" s="183"/>
      <c r="S177" s="183"/>
      <c r="T177" s="183"/>
      <c r="U177" s="233"/>
      <c r="V177" s="233"/>
      <c r="W177" s="233"/>
      <c r="X177" s="233"/>
      <c r="Y177" s="183"/>
      <c r="Z177" s="183"/>
      <c r="AA177" s="183"/>
      <c r="AB177" s="183"/>
      <c r="AC177" s="183"/>
      <c r="AD177" s="183"/>
      <c r="AE177" s="183"/>
      <c r="AF177" s="183"/>
      <c r="AG177" s="183"/>
      <c r="AH177" s="183"/>
      <c r="AI177" s="183"/>
      <c r="AJ177" s="183"/>
      <c r="AK177" s="183"/>
      <c r="AL177" s="183"/>
      <c r="AM177" s="183"/>
      <c r="AN177" s="183"/>
      <c r="AO177" s="183"/>
      <c r="AP177" s="183"/>
      <c r="AQ177" s="183"/>
      <c r="AR177" s="183"/>
      <c r="AS177" s="183"/>
      <c r="AT177" s="183"/>
      <c r="AU177" s="183"/>
      <c r="AV177" s="183"/>
      <c r="AW177" s="183"/>
      <c r="AX177" s="183"/>
      <c r="AY177" s="183"/>
      <c r="AZ177" s="183"/>
      <c r="BA177" s="183"/>
      <c r="BB177" s="183"/>
      <c r="BC177" s="183"/>
      <c r="BD177" s="183"/>
      <c r="BE177" s="183"/>
      <c r="BF177" s="183"/>
      <c r="BG177" s="183"/>
      <c r="BH177" s="183"/>
      <c r="BI177" s="183"/>
      <c r="BJ177" s="183"/>
      <c r="BK177" s="183"/>
      <c r="BL177" s="183"/>
      <c r="BM177" s="183"/>
      <c r="BN177" s="183"/>
      <c r="BO177" s="183"/>
      <c r="BP177" s="183"/>
      <c r="BQ177" s="183"/>
      <c r="BR177" s="183"/>
      <c r="BS177" s="183"/>
      <c r="BT177" s="183"/>
      <c r="BU177" s="183"/>
      <c r="BV177" s="183"/>
      <c r="BW177" s="183"/>
      <c r="BX177" s="183"/>
      <c r="BY177" s="183"/>
      <c r="BZ177" s="183"/>
    </row>
    <row r="178" spans="1:78" s="134" customFormat="1">
      <c r="A178" s="1047"/>
      <c r="B178" s="127"/>
      <c r="C178" s="241"/>
      <c r="D178" s="241"/>
      <c r="E178" s="241"/>
      <c r="F178" s="183"/>
      <c r="G178" s="183"/>
      <c r="H178" s="183"/>
      <c r="I178" s="183"/>
      <c r="J178" s="183"/>
      <c r="K178" s="183"/>
      <c r="L178" s="183"/>
      <c r="M178" s="183"/>
      <c r="N178" s="195"/>
      <c r="O178" s="183"/>
      <c r="P178" s="183"/>
      <c r="Q178" s="183"/>
      <c r="R178" s="183"/>
      <c r="S178" s="183"/>
      <c r="T178" s="183"/>
      <c r="U178" s="233"/>
      <c r="V178" s="233"/>
      <c r="W178" s="233"/>
      <c r="X178" s="23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83"/>
      <c r="AY178" s="183"/>
      <c r="AZ178" s="183"/>
      <c r="BA178" s="183"/>
      <c r="BB178" s="183"/>
      <c r="BC178" s="183"/>
      <c r="BD178" s="183"/>
      <c r="BE178" s="183"/>
      <c r="BF178" s="183"/>
      <c r="BG178" s="183"/>
      <c r="BH178" s="183"/>
      <c r="BI178" s="183"/>
      <c r="BJ178" s="183"/>
      <c r="BK178" s="183"/>
      <c r="BL178" s="183"/>
      <c r="BM178" s="183"/>
      <c r="BN178" s="183"/>
      <c r="BO178" s="183"/>
      <c r="BP178" s="183"/>
      <c r="BQ178" s="183"/>
      <c r="BR178" s="183"/>
      <c r="BS178" s="183"/>
      <c r="BT178" s="183"/>
      <c r="BU178" s="183"/>
      <c r="BV178" s="183"/>
      <c r="BW178" s="183"/>
      <c r="BX178" s="183"/>
      <c r="BY178" s="183"/>
      <c r="BZ178" s="183"/>
    </row>
    <row r="179" spans="1:78" s="134" customFormat="1">
      <c r="A179" s="1045" t="s">
        <v>1166</v>
      </c>
      <c r="B179" s="63" t="s">
        <v>595</v>
      </c>
      <c r="C179" s="241"/>
      <c r="D179" s="241"/>
      <c r="E179" s="241"/>
      <c r="F179" s="183"/>
      <c r="G179" s="183"/>
      <c r="H179" s="183"/>
      <c r="I179" s="183"/>
      <c r="J179" s="183"/>
      <c r="K179" s="183"/>
      <c r="L179" s="183"/>
      <c r="M179" s="183"/>
      <c r="N179" s="195"/>
      <c r="O179" s="183"/>
      <c r="P179" s="183"/>
      <c r="Q179" s="183"/>
      <c r="R179" s="183"/>
      <c r="S179" s="183"/>
      <c r="T179" s="183"/>
      <c r="U179" s="233"/>
      <c r="V179" s="233"/>
      <c r="W179" s="233"/>
      <c r="X179" s="233"/>
      <c r="Y179" s="183"/>
      <c r="Z179" s="183"/>
      <c r="AA179" s="183"/>
      <c r="AB179" s="183"/>
      <c r="AC179" s="183"/>
      <c r="AD179" s="183"/>
      <c r="AE179" s="183"/>
      <c r="AF179" s="183"/>
      <c r="AG179" s="183"/>
      <c r="AH179" s="183"/>
      <c r="AI179" s="183"/>
      <c r="AJ179" s="183"/>
      <c r="AK179" s="183"/>
      <c r="AL179" s="183"/>
      <c r="AM179" s="183"/>
      <c r="AN179" s="183"/>
      <c r="AO179" s="183"/>
      <c r="AP179" s="183"/>
      <c r="AQ179" s="183"/>
      <c r="AR179" s="183"/>
      <c r="AS179" s="183"/>
      <c r="AT179" s="183"/>
      <c r="AU179" s="183"/>
      <c r="AV179" s="183"/>
      <c r="AW179" s="183"/>
      <c r="AX179" s="183"/>
      <c r="AY179" s="183"/>
      <c r="AZ179" s="183"/>
      <c r="BA179" s="183"/>
      <c r="BB179" s="183"/>
      <c r="BC179" s="183"/>
      <c r="BD179" s="183"/>
      <c r="BE179" s="183"/>
      <c r="BF179" s="183"/>
      <c r="BG179" s="183"/>
      <c r="BH179" s="183"/>
      <c r="BI179" s="183"/>
      <c r="BJ179" s="183"/>
      <c r="BK179" s="183"/>
      <c r="BL179" s="183"/>
      <c r="BM179" s="183"/>
      <c r="BN179" s="183"/>
      <c r="BO179" s="183"/>
      <c r="BP179" s="183"/>
      <c r="BQ179" s="183"/>
      <c r="BR179" s="183"/>
      <c r="BS179" s="183"/>
      <c r="BT179" s="183"/>
      <c r="BU179" s="183"/>
      <c r="BV179" s="183"/>
      <c r="BW179" s="183"/>
      <c r="BX179" s="183"/>
      <c r="BY179" s="183"/>
      <c r="BZ179" s="183"/>
    </row>
    <row r="180" spans="1:78" s="280" customFormat="1">
      <c r="A180" s="1050" t="s">
        <v>1167</v>
      </c>
      <c r="B180" s="63" t="s">
        <v>887</v>
      </c>
      <c r="C180" s="295"/>
      <c r="D180" s="295" t="s">
        <v>918</v>
      </c>
      <c r="E180" s="295"/>
      <c r="F180" s="284"/>
      <c r="G180" s="284"/>
      <c r="H180" s="284"/>
      <c r="I180" s="284"/>
      <c r="J180" s="284"/>
      <c r="K180" s="284"/>
      <c r="L180" s="284"/>
      <c r="M180" s="284"/>
      <c r="N180" s="663"/>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row>
    <row r="181" spans="1:78" s="280" customFormat="1">
      <c r="A181" s="1051"/>
      <c r="B181" s="106"/>
      <c r="C181" s="295"/>
      <c r="D181" s="295"/>
      <c r="E181" s="295"/>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row>
    <row r="182" spans="1:78" s="279" customFormat="1">
      <c r="A182" s="1052"/>
      <c r="B182" s="252" t="s">
        <v>247</v>
      </c>
      <c r="C182" s="491"/>
      <c r="D182" s="491"/>
      <c r="E182" s="491"/>
      <c r="F182" s="665"/>
      <c r="G182" s="666"/>
      <c r="H182" s="666"/>
      <c r="I182" s="666"/>
      <c r="J182" s="666"/>
      <c r="K182" s="666"/>
      <c r="L182" s="666"/>
      <c r="M182" s="666"/>
      <c r="N182" s="666"/>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row>
    <row r="183" spans="1:78" s="132" customFormat="1">
      <c r="A183" s="1053"/>
      <c r="B183" s="667"/>
      <c r="C183" s="470"/>
      <c r="D183" s="470"/>
      <c r="E183" s="470"/>
      <c r="F183" s="668"/>
      <c r="G183" s="186"/>
      <c r="H183" s="186"/>
      <c r="I183" s="186"/>
      <c r="J183" s="186"/>
      <c r="K183" s="186"/>
      <c r="L183" s="186"/>
      <c r="M183" s="186"/>
      <c r="N183" s="186"/>
      <c r="O183" s="183"/>
      <c r="P183" s="183"/>
      <c r="Q183" s="183"/>
      <c r="R183" s="183"/>
      <c r="S183" s="183"/>
      <c r="T183" s="183"/>
      <c r="U183" s="233"/>
      <c r="V183" s="233"/>
      <c r="W183" s="233"/>
      <c r="X183" s="233"/>
      <c r="Y183" s="183"/>
      <c r="Z183" s="183"/>
      <c r="AA183" s="183"/>
      <c r="AB183" s="183"/>
      <c r="AC183" s="183"/>
      <c r="AD183" s="183"/>
      <c r="AE183" s="183"/>
      <c r="AF183" s="183"/>
      <c r="AG183" s="183"/>
      <c r="AH183" s="183"/>
      <c r="AI183" s="183"/>
      <c r="AJ183" s="183"/>
      <c r="AK183" s="183"/>
      <c r="AL183" s="183"/>
      <c r="AM183" s="183"/>
      <c r="AN183" s="183"/>
      <c r="AO183" s="183"/>
      <c r="AP183" s="183"/>
      <c r="AQ183" s="183"/>
      <c r="AR183" s="183"/>
      <c r="AS183" s="183"/>
      <c r="AT183" s="183"/>
      <c r="AU183" s="183"/>
      <c r="AV183" s="183"/>
      <c r="AW183" s="183"/>
      <c r="AX183" s="183"/>
      <c r="AY183" s="183"/>
      <c r="AZ183" s="183"/>
      <c r="BA183" s="183"/>
      <c r="BB183" s="183"/>
      <c r="BC183" s="183"/>
      <c r="BD183" s="183"/>
      <c r="BE183" s="183"/>
      <c r="BF183" s="183"/>
      <c r="BG183" s="183"/>
      <c r="BH183" s="183"/>
      <c r="BI183" s="183"/>
      <c r="BJ183" s="183"/>
      <c r="BK183" s="183"/>
      <c r="BL183" s="183"/>
      <c r="BM183" s="183"/>
      <c r="BN183" s="183"/>
      <c r="BO183" s="183"/>
      <c r="BP183" s="183"/>
      <c r="BQ183" s="183"/>
      <c r="BR183" s="183"/>
      <c r="BS183" s="183"/>
      <c r="BT183" s="183"/>
      <c r="BU183" s="183"/>
      <c r="BV183" s="183"/>
      <c r="BW183" s="183"/>
      <c r="BX183" s="183"/>
      <c r="BY183" s="183"/>
      <c r="BZ183" s="183"/>
    </row>
    <row r="184" spans="1:78" s="132" customFormat="1">
      <c r="A184" s="1054"/>
      <c r="B184" s="156" t="s">
        <v>248</v>
      </c>
      <c r="C184" s="484"/>
      <c r="D184" s="484"/>
      <c r="E184" s="484"/>
      <c r="F184" s="138" t="str">
        <f>IF('PPNR NII Worksheet'!D102=0,"N/A",'PPNR Projections Worksheet'!F31='PPNR NII Worksheet'!D102)</f>
        <v>N/A</v>
      </c>
      <c r="G184" s="138" t="str">
        <f>IF('PPNR NII Worksheet'!E102=0,"N/A",'PPNR Projections Worksheet'!G31='PPNR NII Worksheet'!E102)</f>
        <v>N/A</v>
      </c>
      <c r="H184" s="138" t="str">
        <f>IF('PPNR NII Worksheet'!F102=0,"N/A",'PPNR Projections Worksheet'!H31='PPNR NII Worksheet'!F102)</f>
        <v>N/A</v>
      </c>
      <c r="I184" s="138" t="str">
        <f>IF('PPNR NII Worksheet'!G102=0,"N/A",'PPNR Projections Worksheet'!I31='PPNR NII Worksheet'!G102)</f>
        <v>N/A</v>
      </c>
      <c r="J184" s="138" t="str">
        <f>IF('PPNR NII Worksheet'!H102=0,"N/A",'PPNR Projections Worksheet'!J31='PPNR NII Worksheet'!H102)</f>
        <v>N/A</v>
      </c>
      <c r="K184" s="138" t="str">
        <f>IF('PPNR NII Worksheet'!I102=0,"N/A",'PPNR Projections Worksheet'!K31='PPNR NII Worksheet'!I102)</f>
        <v>N/A</v>
      </c>
      <c r="L184" s="138" t="str">
        <f>IF('PPNR NII Worksheet'!J102=0,"N/A",'PPNR Projections Worksheet'!L31='PPNR NII Worksheet'!J102)</f>
        <v>N/A</v>
      </c>
      <c r="M184" s="138" t="str">
        <f>IF('PPNR NII Worksheet'!K102=0,"N/A",'PPNR Projections Worksheet'!M31='PPNR NII Worksheet'!K102)</f>
        <v>N/A</v>
      </c>
      <c r="N184" s="138" t="str">
        <f>IF('PPNR NII Worksheet'!L102=0,"N/A",'PPNR Projections Worksheet'!N31='PPNR NII Worksheet'!L102)</f>
        <v>N/A</v>
      </c>
      <c r="O184" s="183"/>
      <c r="P184" s="183"/>
      <c r="Q184" s="183"/>
      <c r="R184" s="183"/>
      <c r="S184" s="183"/>
      <c r="T184" s="183"/>
      <c r="U184" s="233"/>
      <c r="V184" s="233"/>
      <c r="W184" s="233"/>
      <c r="X184" s="233"/>
      <c r="Y184" s="183"/>
      <c r="Z184" s="183"/>
      <c r="AA184" s="183"/>
      <c r="AB184" s="183"/>
      <c r="AC184" s="183"/>
      <c r="AD184" s="183"/>
      <c r="AE184" s="183"/>
      <c r="AF184" s="183"/>
      <c r="AG184" s="183"/>
      <c r="AH184" s="183"/>
      <c r="AI184" s="183"/>
      <c r="AJ184" s="183"/>
      <c r="AK184" s="183"/>
      <c r="AL184" s="183"/>
      <c r="AM184" s="183"/>
      <c r="AN184" s="183"/>
      <c r="AO184" s="183"/>
      <c r="AP184" s="183"/>
      <c r="AQ184" s="183"/>
      <c r="AR184" s="183"/>
      <c r="AS184" s="183"/>
      <c r="AT184" s="183"/>
      <c r="AU184" s="183"/>
      <c r="AV184" s="183"/>
      <c r="AW184" s="183"/>
      <c r="AX184" s="183"/>
      <c r="AY184" s="183"/>
      <c r="AZ184" s="183"/>
      <c r="BA184" s="183"/>
      <c r="BB184" s="183"/>
      <c r="BC184" s="183"/>
      <c r="BD184" s="183"/>
      <c r="BE184" s="183"/>
      <c r="BF184" s="183"/>
      <c r="BG184" s="183"/>
      <c r="BH184" s="183"/>
      <c r="BI184" s="183"/>
      <c r="BJ184" s="183"/>
      <c r="BK184" s="183"/>
      <c r="BL184" s="183"/>
      <c r="BM184" s="183"/>
      <c r="BN184" s="183"/>
      <c r="BO184" s="183"/>
      <c r="BP184" s="183"/>
      <c r="BQ184" s="183"/>
      <c r="BR184" s="183"/>
      <c r="BS184" s="183"/>
      <c r="BT184" s="183"/>
      <c r="BU184" s="183"/>
      <c r="BV184" s="183"/>
      <c r="BW184" s="183"/>
      <c r="BX184" s="183"/>
      <c r="BY184" s="183"/>
      <c r="BZ184" s="183"/>
    </row>
    <row r="191" spans="1:78" ht="44.25" customHeight="1"/>
    <row r="194" ht="20.25" customHeight="1"/>
    <row r="198" ht="45.75" customHeight="1"/>
  </sheetData>
  <protectedRanges>
    <protectedRange sqref="B4" name="Choose menu_1_2"/>
  </protectedRanges>
  <dataConsolidate/>
  <mergeCells count="15">
    <mergeCell ref="B2:N2"/>
    <mergeCell ref="B1:N1"/>
    <mergeCell ref="F7:N7"/>
    <mergeCell ref="B48:C48"/>
    <mergeCell ref="B46:C46"/>
    <mergeCell ref="B130:F130"/>
    <mergeCell ref="B159:F159"/>
    <mergeCell ref="B162:H162"/>
    <mergeCell ref="B163:H163"/>
    <mergeCell ref="B164:F164"/>
    <mergeCell ref="B165:F165"/>
    <mergeCell ref="B167:H167"/>
    <mergeCell ref="B170:H170"/>
    <mergeCell ref="B174:H174"/>
    <mergeCell ref="B175:H175"/>
  </mergeCells>
  <conditionalFormatting sqref="F184:N184">
    <cfRule type="cellIs" dxfId="2" priority="3" operator="equal">
      <formula>FALSE</formula>
    </cfRule>
  </conditionalFormatting>
  <conditionalFormatting sqref="F184:N184">
    <cfRule type="expression" dxfId="1" priority="1">
      <formula>F184=FALSE</formula>
    </cfRule>
  </conditionalFormatting>
  <dataValidations disablePrompts="1" count="1">
    <dataValidation type="list" allowBlank="1" showInputMessage="1" showErrorMessage="1" sqref="B4">
      <formula1>$X$7:$X$9</formula1>
    </dataValidation>
  </dataValidations>
  <pageMargins left="0.49" right="0.44" top="0.75" bottom="0.75" header="0.3" footer="0.3"/>
  <pageSetup paperSize="5" scale="59" fitToHeight="10" orientation="landscape" r:id="rId1"/>
  <headerFooter>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97"/>
  <sheetViews>
    <sheetView showGridLines="0" zoomScaleNormal="100" zoomScaleSheetLayoutView="55" workbookViewId="0"/>
  </sheetViews>
  <sheetFormatPr defaultColWidth="9.109375" defaultRowHeight="14.4"/>
  <cols>
    <col min="1" max="1" width="6.109375" style="1025" customWidth="1"/>
    <col min="2" max="2" width="79.44140625" style="241" customWidth="1"/>
    <col min="3" max="3" width="6.44140625" style="241" customWidth="1"/>
    <col min="4" max="7" width="12.6640625" style="175" customWidth="1"/>
    <col min="8" max="8" width="14.44140625" style="175" customWidth="1"/>
    <col min="9" max="12" width="12.6640625" style="175" customWidth="1"/>
    <col min="13" max="19" width="9.109375" style="175"/>
    <col min="20" max="20" width="9.109375" style="234"/>
    <col min="21" max="16384" width="9.109375" style="175"/>
  </cols>
  <sheetData>
    <row r="1" spans="1:78" s="67" customFormat="1" ht="18">
      <c r="A1" s="1022"/>
      <c r="B1" s="1354" t="str">
        <f>'Summary Submission Cover Sheet'!D15&amp;" PPNR Net Interest Income Worksheet: "&amp;'Summary Submission Cover Sheet'!D12&amp;" in "&amp;'Summary Submission Cover Sheet'!B23</f>
        <v xml:space="preserve"> PPNR Net Interest Income Worksheet: XYZ in Baseline</v>
      </c>
      <c r="C1" s="1354"/>
      <c r="D1" s="1354"/>
      <c r="E1" s="1354"/>
      <c r="F1" s="1354"/>
      <c r="G1" s="1354"/>
      <c r="H1" s="1354"/>
      <c r="I1" s="1354"/>
      <c r="J1" s="1354"/>
      <c r="K1" s="1354"/>
      <c r="L1" s="1354"/>
      <c r="M1" s="408"/>
      <c r="N1" s="408"/>
      <c r="O1" s="408"/>
      <c r="P1" s="408"/>
      <c r="Q1" s="408"/>
      <c r="R1" s="408"/>
      <c r="S1" s="408"/>
      <c r="T1" s="669"/>
      <c r="U1" s="408"/>
      <c r="V1" s="408"/>
      <c r="W1" s="408"/>
      <c r="X1" s="408"/>
      <c r="Y1" s="408"/>
      <c r="Z1" s="408"/>
      <c r="AA1" s="408"/>
      <c r="AB1" s="408"/>
      <c r="AC1" s="408"/>
      <c r="AD1" s="408"/>
      <c r="AE1" s="408"/>
      <c r="AF1" s="408"/>
      <c r="AG1" s="408"/>
      <c r="AH1" s="408"/>
      <c r="AI1" s="408"/>
      <c r="AJ1" s="408"/>
      <c r="AK1" s="408"/>
      <c r="AL1" s="408"/>
      <c r="AM1" s="408"/>
      <c r="AN1" s="408"/>
      <c r="AO1" s="408"/>
      <c r="AP1" s="408"/>
      <c r="AQ1" s="408"/>
      <c r="AR1" s="408"/>
      <c r="AS1" s="408"/>
      <c r="AT1" s="408"/>
      <c r="AU1" s="408"/>
      <c r="AV1" s="408"/>
      <c r="AW1" s="408"/>
      <c r="AX1" s="408"/>
      <c r="AY1" s="408"/>
      <c r="AZ1" s="408"/>
      <c r="BA1" s="408"/>
      <c r="BB1" s="408"/>
      <c r="BC1" s="408"/>
      <c r="BD1" s="408"/>
      <c r="BE1" s="408"/>
      <c r="BF1" s="408"/>
      <c r="BG1" s="408"/>
      <c r="BH1" s="408"/>
      <c r="BI1" s="408"/>
      <c r="BJ1" s="408"/>
      <c r="BK1" s="408"/>
      <c r="BL1" s="408"/>
      <c r="BM1" s="408"/>
      <c r="BN1" s="408"/>
      <c r="BO1" s="408"/>
      <c r="BP1" s="408"/>
      <c r="BQ1" s="408"/>
      <c r="BR1" s="408"/>
      <c r="BS1" s="408"/>
      <c r="BT1" s="408"/>
      <c r="BU1" s="408"/>
      <c r="BV1" s="408"/>
      <c r="BW1" s="408"/>
      <c r="BX1" s="408"/>
      <c r="BY1" s="408"/>
      <c r="BZ1" s="408"/>
    </row>
    <row r="2" spans="1:78" s="67" customFormat="1" ht="39" customHeight="1">
      <c r="A2" s="1023"/>
      <c r="B2" s="1358" t="s">
        <v>889</v>
      </c>
      <c r="C2" s="1359"/>
      <c r="D2" s="1359"/>
      <c r="E2" s="1359"/>
      <c r="F2" s="1359"/>
      <c r="G2" s="1359"/>
      <c r="H2" s="1359"/>
      <c r="I2" s="1359"/>
      <c r="J2" s="1359"/>
      <c r="K2" s="1359"/>
      <c r="L2" s="1359"/>
      <c r="M2" s="408"/>
      <c r="N2" s="408"/>
      <c r="O2" s="408"/>
      <c r="P2" s="408"/>
      <c r="Q2" s="408"/>
      <c r="R2" s="408"/>
      <c r="S2" s="408"/>
      <c r="T2" s="669"/>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408"/>
      <c r="BA2" s="408"/>
      <c r="BB2" s="408"/>
      <c r="BC2" s="408"/>
      <c r="BD2" s="408"/>
      <c r="BE2" s="408"/>
      <c r="BF2" s="408"/>
      <c r="BG2" s="408"/>
      <c r="BH2" s="408"/>
      <c r="BI2" s="408"/>
      <c r="BJ2" s="408"/>
      <c r="BK2" s="408"/>
      <c r="BL2" s="408"/>
      <c r="BM2" s="408"/>
      <c r="BN2" s="408"/>
      <c r="BO2" s="408"/>
      <c r="BP2" s="408"/>
      <c r="BQ2" s="408"/>
      <c r="BR2" s="408"/>
      <c r="BS2" s="408"/>
      <c r="BT2" s="408"/>
      <c r="BU2" s="408"/>
      <c r="BV2" s="408"/>
      <c r="BW2" s="408"/>
      <c r="BX2" s="408"/>
      <c r="BY2" s="408"/>
      <c r="BZ2" s="408"/>
    </row>
    <row r="3" spans="1:78" s="136" customFormat="1" ht="15" thickBot="1">
      <c r="A3" s="1024"/>
      <c r="B3" s="626"/>
      <c r="C3" s="523"/>
      <c r="D3" s="175"/>
      <c r="E3" s="175"/>
      <c r="F3" s="183"/>
      <c r="G3" s="183"/>
      <c r="H3" s="175"/>
      <c r="I3" s="175"/>
      <c r="J3" s="175"/>
      <c r="K3" s="183"/>
      <c r="L3" s="175"/>
      <c r="M3" s="175"/>
      <c r="N3" s="175"/>
      <c r="O3" s="175"/>
      <c r="P3" s="175"/>
      <c r="Q3" s="175"/>
      <c r="R3" s="175"/>
      <c r="S3" s="175"/>
      <c r="T3" s="234"/>
      <c r="U3" s="175"/>
      <c r="V3" s="175"/>
      <c r="W3" s="175"/>
      <c r="X3" s="175"/>
      <c r="Y3" s="175"/>
      <c r="Z3" s="175"/>
      <c r="AA3" s="175"/>
      <c r="AB3" s="175"/>
      <c r="AC3" s="175"/>
      <c r="AD3" s="175"/>
      <c r="AE3" s="175"/>
      <c r="AF3" s="175"/>
      <c r="AG3" s="175"/>
      <c r="AH3" s="175"/>
      <c r="AI3" s="175"/>
      <c r="AJ3" s="175"/>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row>
    <row r="4" spans="1:78" s="136" customFormat="1" ht="18.600000000000001" thickBot="1">
      <c r="A4" s="1024"/>
      <c r="B4" s="140" t="s">
        <v>324</v>
      </c>
      <c r="C4" s="523"/>
      <c r="D4" s="175"/>
      <c r="E4" s="624"/>
      <c r="F4" s="624"/>
      <c r="G4" s="624"/>
      <c r="H4" s="624"/>
      <c r="I4" s="624"/>
      <c r="J4" s="624"/>
      <c r="K4" s="624"/>
      <c r="L4" s="624"/>
      <c r="M4" s="175"/>
      <c r="N4" s="175"/>
      <c r="O4" s="175"/>
      <c r="P4" s="175"/>
      <c r="Q4" s="175"/>
      <c r="R4" s="175"/>
      <c r="S4" s="175"/>
      <c r="T4" s="234"/>
      <c r="U4" s="175"/>
      <c r="V4" s="175"/>
      <c r="W4" s="175"/>
      <c r="X4" s="175"/>
      <c r="Y4" s="175"/>
      <c r="Z4" s="175"/>
      <c r="AA4" s="175"/>
      <c r="AB4" s="175"/>
      <c r="AC4" s="175"/>
      <c r="AD4" s="175"/>
      <c r="AE4" s="175"/>
      <c r="AF4" s="175"/>
      <c r="AG4" s="175"/>
      <c r="AH4" s="175"/>
      <c r="AI4" s="175"/>
      <c r="AJ4" s="175"/>
      <c r="AK4" s="175"/>
      <c r="AL4" s="175"/>
      <c r="AM4" s="175"/>
      <c r="AN4" s="175"/>
      <c r="AO4" s="175"/>
      <c r="AP4" s="175"/>
      <c r="AQ4" s="175"/>
      <c r="AR4" s="175"/>
      <c r="AS4" s="175"/>
      <c r="AT4" s="175"/>
      <c r="AU4" s="175"/>
      <c r="AV4" s="175"/>
      <c r="AW4" s="175"/>
      <c r="AX4" s="175"/>
      <c r="AY4" s="175"/>
      <c r="AZ4" s="175"/>
      <c r="BA4" s="175"/>
      <c r="BB4" s="175"/>
      <c r="BC4" s="175"/>
      <c r="BD4" s="175"/>
      <c r="BE4" s="175"/>
      <c r="BF4" s="175"/>
      <c r="BG4" s="175"/>
      <c r="BH4" s="175"/>
      <c r="BI4" s="175"/>
      <c r="BJ4" s="175"/>
      <c r="BK4" s="175"/>
      <c r="BL4" s="175"/>
      <c r="BM4" s="175"/>
      <c r="BN4" s="175"/>
      <c r="BO4" s="175"/>
      <c r="BP4" s="175"/>
      <c r="BQ4" s="175"/>
      <c r="BR4" s="175"/>
      <c r="BS4" s="175"/>
      <c r="BT4" s="175"/>
      <c r="BU4" s="175"/>
      <c r="BV4" s="175"/>
      <c r="BW4" s="175"/>
      <c r="BX4" s="175"/>
      <c r="BY4" s="175"/>
      <c r="BZ4" s="175"/>
    </row>
    <row r="5" spans="1:78" s="136" customFormat="1" ht="15" thickBot="1">
      <c r="A5" s="1024"/>
      <c r="B5" s="171"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404"/>
      <c r="D5" s="175"/>
      <c r="E5" s="175"/>
      <c r="F5" s="175"/>
      <c r="G5" s="175"/>
      <c r="H5" s="175"/>
      <c r="I5" s="175"/>
      <c r="J5" s="175"/>
      <c r="K5" s="175"/>
      <c r="L5" s="175"/>
      <c r="M5" s="175"/>
      <c r="N5" s="175"/>
      <c r="O5" s="175"/>
      <c r="P5" s="175"/>
      <c r="Q5" s="175"/>
      <c r="R5" s="175"/>
      <c r="S5" s="175"/>
      <c r="T5" s="234"/>
      <c r="U5" s="175"/>
      <c r="V5" s="175"/>
      <c r="W5" s="175"/>
      <c r="X5" s="175"/>
      <c r="Y5" s="175"/>
      <c r="Z5" s="175"/>
      <c r="AA5" s="175"/>
      <c r="AB5" s="175"/>
      <c r="AC5" s="175"/>
      <c r="AD5" s="175"/>
      <c r="AE5" s="175"/>
      <c r="AF5" s="175"/>
      <c r="AG5" s="175"/>
      <c r="AH5" s="175"/>
      <c r="AI5" s="175"/>
      <c r="AJ5" s="175"/>
      <c r="AK5" s="175"/>
      <c r="AL5" s="175"/>
      <c r="AM5" s="175"/>
      <c r="AN5" s="175"/>
      <c r="AO5" s="175"/>
      <c r="AP5" s="175"/>
      <c r="AQ5" s="175"/>
      <c r="AR5" s="175"/>
      <c r="AS5" s="175"/>
      <c r="AT5" s="175"/>
      <c r="AU5" s="175"/>
      <c r="AV5" s="175"/>
      <c r="AW5" s="175"/>
      <c r="AX5" s="175"/>
      <c r="AY5" s="175"/>
      <c r="AZ5" s="175"/>
      <c r="BA5" s="175"/>
      <c r="BB5" s="175"/>
      <c r="BC5" s="175"/>
      <c r="BD5" s="175"/>
      <c r="BE5" s="175"/>
      <c r="BF5" s="175"/>
      <c r="BG5" s="175"/>
      <c r="BH5" s="175"/>
      <c r="BI5" s="175"/>
      <c r="BJ5" s="175"/>
      <c r="BK5" s="175"/>
      <c r="BL5" s="175"/>
      <c r="BM5" s="175"/>
      <c r="BN5" s="175"/>
      <c r="BO5" s="175"/>
      <c r="BP5" s="175"/>
      <c r="BQ5" s="175"/>
      <c r="BR5" s="175"/>
      <c r="BS5" s="175"/>
      <c r="BT5" s="175"/>
      <c r="BU5" s="175"/>
      <c r="BV5" s="175"/>
      <c r="BW5" s="175"/>
      <c r="BX5" s="175"/>
      <c r="BY5" s="175"/>
      <c r="BZ5" s="175"/>
    </row>
    <row r="6" spans="1:78" s="136" customFormat="1" ht="15" customHeight="1">
      <c r="A6" s="1024"/>
      <c r="B6" s="241"/>
      <c r="C6" s="404"/>
      <c r="D6" s="1355" t="s">
        <v>27</v>
      </c>
      <c r="E6" s="1355"/>
      <c r="F6" s="1355"/>
      <c r="G6" s="1355"/>
      <c r="H6" s="1355"/>
      <c r="I6" s="1355"/>
      <c r="J6" s="1355"/>
      <c r="K6" s="1355"/>
      <c r="L6" s="1355"/>
      <c r="M6" s="175"/>
      <c r="N6" s="175"/>
      <c r="O6" s="175"/>
      <c r="P6" s="175"/>
      <c r="Q6" s="175"/>
      <c r="R6" s="175"/>
      <c r="S6" s="175"/>
      <c r="T6" s="234"/>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c r="BA6" s="175"/>
      <c r="BB6" s="175"/>
      <c r="BC6" s="175"/>
      <c r="BD6" s="175"/>
      <c r="BE6" s="175"/>
      <c r="BF6" s="175"/>
      <c r="BG6" s="175"/>
      <c r="BH6" s="175"/>
      <c r="BI6" s="175"/>
      <c r="BJ6" s="175"/>
      <c r="BK6" s="175"/>
      <c r="BL6" s="175"/>
      <c r="BM6" s="175"/>
      <c r="BN6" s="175"/>
      <c r="BO6" s="175"/>
      <c r="BP6" s="175"/>
      <c r="BQ6" s="175"/>
      <c r="BR6" s="175"/>
      <c r="BS6" s="175"/>
      <c r="BT6" s="175"/>
      <c r="BU6" s="175"/>
      <c r="BV6" s="175"/>
      <c r="BW6" s="175"/>
      <c r="BX6" s="175"/>
      <c r="BY6" s="175"/>
      <c r="BZ6" s="175"/>
    </row>
    <row r="7" spans="1:78" s="136" customFormat="1" ht="15" thickBot="1">
      <c r="A7" s="1025"/>
      <c r="B7" s="288" t="s">
        <v>888</v>
      </c>
      <c r="C7" s="629"/>
      <c r="D7" s="162" t="s">
        <v>650</v>
      </c>
      <c r="E7" s="172" t="s">
        <v>651</v>
      </c>
      <c r="F7" s="172" t="s">
        <v>652</v>
      </c>
      <c r="G7" s="172" t="s">
        <v>653</v>
      </c>
      <c r="H7" s="172" t="s">
        <v>654</v>
      </c>
      <c r="I7" s="172" t="s">
        <v>655</v>
      </c>
      <c r="J7" s="172" t="s">
        <v>656</v>
      </c>
      <c r="K7" s="172" t="s">
        <v>657</v>
      </c>
      <c r="L7" s="172" t="s">
        <v>658</v>
      </c>
      <c r="M7" s="175"/>
      <c r="N7" s="175"/>
      <c r="O7" s="175"/>
      <c r="P7" s="175"/>
      <c r="Q7" s="175"/>
      <c r="R7" s="175"/>
      <c r="S7" s="175"/>
      <c r="T7" s="234"/>
      <c r="U7" s="175"/>
      <c r="V7" s="175"/>
      <c r="W7" s="175"/>
      <c r="X7" s="175"/>
      <c r="Y7" s="175"/>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c r="BQ7" s="175"/>
      <c r="BR7" s="175"/>
      <c r="BS7" s="175"/>
      <c r="BT7" s="175"/>
      <c r="BU7" s="175"/>
      <c r="BV7" s="175"/>
      <c r="BW7" s="175"/>
      <c r="BX7" s="175"/>
      <c r="BY7" s="175"/>
      <c r="BZ7" s="175"/>
    </row>
    <row r="8" spans="1:78" ht="15" thickTop="1">
      <c r="A8" s="1026">
        <v>1</v>
      </c>
      <c r="B8" s="141" t="s">
        <v>360</v>
      </c>
      <c r="C8" s="437"/>
      <c r="D8" s="173"/>
      <c r="E8" s="173"/>
      <c r="F8" s="173"/>
      <c r="G8" s="173"/>
      <c r="H8" s="173"/>
      <c r="I8" s="173"/>
      <c r="J8" s="173"/>
      <c r="K8" s="173"/>
      <c r="L8" s="173"/>
    </row>
    <row r="9" spans="1:78" s="132" customFormat="1">
      <c r="A9" s="1026">
        <f>A8+1</f>
        <v>2</v>
      </c>
      <c r="B9" s="141" t="s">
        <v>361</v>
      </c>
      <c r="C9" s="437"/>
      <c r="D9" s="125"/>
      <c r="E9" s="193"/>
      <c r="F9" s="193"/>
      <c r="G9" s="193"/>
      <c r="H9" s="193"/>
      <c r="I9" s="193"/>
      <c r="J9" s="193"/>
      <c r="K9" s="193"/>
      <c r="L9" s="193"/>
      <c r="M9" s="183"/>
      <c r="N9" s="183"/>
      <c r="O9" s="183"/>
      <c r="P9" s="183"/>
      <c r="Q9" s="183"/>
      <c r="R9" s="183"/>
      <c r="S9" s="183"/>
      <c r="T9" s="236"/>
      <c r="U9" s="183"/>
      <c r="V9" s="183"/>
      <c r="W9" s="183"/>
      <c r="X9" s="183"/>
      <c r="Y9" s="183"/>
      <c r="Z9" s="183"/>
      <c r="AA9" s="183"/>
      <c r="AB9" s="183"/>
      <c r="AC9" s="183"/>
      <c r="AD9" s="183"/>
      <c r="AE9" s="183"/>
      <c r="AF9" s="183"/>
      <c r="AG9" s="183"/>
      <c r="AH9" s="183"/>
      <c r="AI9" s="183"/>
      <c r="AJ9" s="183"/>
      <c r="AK9" s="183"/>
      <c r="AL9" s="183"/>
      <c r="AM9" s="183"/>
      <c r="AN9" s="183"/>
      <c r="AO9" s="183"/>
      <c r="AP9" s="183"/>
      <c r="AQ9" s="183"/>
      <c r="AR9" s="183"/>
      <c r="AS9" s="183"/>
      <c r="AT9" s="183"/>
      <c r="AU9" s="183"/>
      <c r="AV9" s="183"/>
      <c r="AW9" s="183"/>
      <c r="AX9" s="183"/>
      <c r="AY9" s="183"/>
      <c r="AZ9" s="183"/>
      <c r="BA9" s="183"/>
      <c r="BB9" s="183"/>
      <c r="BC9" s="183"/>
      <c r="BD9" s="183"/>
      <c r="BE9" s="183"/>
      <c r="BF9" s="183"/>
      <c r="BG9" s="183"/>
      <c r="BH9" s="183"/>
      <c r="BI9" s="183"/>
      <c r="BJ9" s="183"/>
      <c r="BK9" s="183"/>
      <c r="BL9" s="183"/>
      <c r="BM9" s="183"/>
      <c r="BN9" s="183"/>
      <c r="BO9" s="183"/>
      <c r="BP9" s="183"/>
      <c r="BQ9" s="183"/>
      <c r="BR9" s="183"/>
      <c r="BS9" s="183"/>
      <c r="BT9" s="183"/>
      <c r="BU9" s="183"/>
      <c r="BV9" s="183"/>
      <c r="BW9" s="183"/>
      <c r="BX9" s="183"/>
      <c r="BY9" s="183"/>
      <c r="BZ9" s="183"/>
    </row>
    <row r="10" spans="1:78">
      <c r="A10" s="1027" t="str">
        <f>A9&amp;"A"</f>
        <v>2A</v>
      </c>
      <c r="B10" s="15" t="s">
        <v>3</v>
      </c>
      <c r="C10" s="467"/>
      <c r="D10" s="173"/>
      <c r="E10" s="173"/>
      <c r="F10" s="173"/>
      <c r="G10" s="173"/>
      <c r="H10" s="173"/>
      <c r="I10" s="173"/>
      <c r="J10" s="173"/>
      <c r="K10" s="173"/>
      <c r="L10" s="173"/>
    </row>
    <row r="11" spans="1:78">
      <c r="A11" s="1027" t="str">
        <f>A9&amp;"B"</f>
        <v>2B</v>
      </c>
      <c r="B11" s="15" t="s">
        <v>328</v>
      </c>
      <c r="C11" s="467"/>
      <c r="D11" s="173"/>
      <c r="E11" s="173"/>
      <c r="F11" s="173"/>
      <c r="G11" s="173"/>
      <c r="H11" s="173"/>
      <c r="I11" s="173"/>
      <c r="J11" s="173"/>
      <c r="K11" s="173"/>
      <c r="L11" s="173"/>
    </row>
    <row r="12" spans="1:78" s="284" customFormat="1">
      <c r="A12" s="1028">
        <v>3</v>
      </c>
      <c r="B12" s="285" t="s">
        <v>625</v>
      </c>
      <c r="C12" s="547"/>
      <c r="D12" s="106"/>
      <c r="E12" s="106"/>
      <c r="F12" s="106"/>
      <c r="G12" s="106"/>
      <c r="H12" s="106"/>
      <c r="I12" s="106"/>
      <c r="J12" s="106"/>
      <c r="K12" s="106"/>
      <c r="L12" s="106"/>
    </row>
    <row r="13" spans="1:78" s="132" customFormat="1">
      <c r="A13" s="1026">
        <v>4</v>
      </c>
      <c r="B13" s="282" t="s">
        <v>348</v>
      </c>
      <c r="C13" s="437"/>
      <c r="D13" s="173"/>
      <c r="E13" s="173"/>
      <c r="F13" s="173"/>
      <c r="G13" s="173"/>
      <c r="H13" s="173"/>
      <c r="I13" s="173"/>
      <c r="J13" s="173"/>
      <c r="K13" s="173"/>
      <c r="L13" s="173"/>
      <c r="M13" s="183"/>
      <c r="N13" s="183"/>
      <c r="O13" s="183"/>
      <c r="P13" s="183"/>
      <c r="Q13" s="183"/>
      <c r="R13" s="183"/>
      <c r="S13" s="183"/>
      <c r="T13" s="236"/>
      <c r="U13" s="183"/>
      <c r="V13" s="183"/>
      <c r="W13" s="183"/>
      <c r="X13" s="183"/>
      <c r="Y13" s="183"/>
      <c r="Z13" s="183"/>
      <c r="AA13" s="183"/>
      <c r="AB13" s="183"/>
      <c r="AC13" s="183"/>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3"/>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row>
    <row r="14" spans="1:78" s="136" customFormat="1">
      <c r="A14" s="1026">
        <f>A13+1</f>
        <v>5</v>
      </c>
      <c r="B14" s="141" t="s">
        <v>10</v>
      </c>
      <c r="C14" s="437"/>
      <c r="D14" s="173"/>
      <c r="E14" s="173"/>
      <c r="F14" s="173"/>
      <c r="G14" s="173"/>
      <c r="H14" s="173"/>
      <c r="I14" s="173"/>
      <c r="J14" s="173"/>
      <c r="K14" s="173"/>
      <c r="L14" s="173"/>
      <c r="M14" s="175"/>
      <c r="N14" s="175"/>
      <c r="O14" s="175"/>
      <c r="P14" s="175"/>
      <c r="Q14" s="175"/>
      <c r="R14" s="175"/>
      <c r="S14" s="175"/>
      <c r="T14" s="234"/>
      <c r="U14" s="175"/>
      <c r="V14" s="175"/>
      <c r="W14" s="175"/>
      <c r="X14" s="175"/>
      <c r="Y14" s="175"/>
      <c r="Z14" s="175"/>
      <c r="AA14" s="175"/>
      <c r="AB14" s="175"/>
      <c r="AC14" s="175"/>
      <c r="AD14" s="175"/>
      <c r="AE14" s="175"/>
      <c r="AF14" s="175"/>
      <c r="AG14" s="175"/>
      <c r="AH14" s="175"/>
      <c r="AI14" s="175"/>
      <c r="AJ14" s="175"/>
      <c r="AK14" s="175"/>
      <c r="AL14" s="175"/>
      <c r="AM14" s="175"/>
      <c r="AN14" s="175"/>
      <c r="AO14" s="175"/>
      <c r="AP14" s="175"/>
      <c r="AQ14" s="175"/>
      <c r="AR14" s="175"/>
      <c r="AS14" s="175"/>
      <c r="AT14" s="175"/>
      <c r="AU14" s="175"/>
      <c r="AV14" s="175"/>
      <c r="AW14" s="175"/>
      <c r="AX14" s="175"/>
      <c r="AY14" s="175"/>
      <c r="AZ14" s="175"/>
      <c r="BA14" s="175"/>
      <c r="BB14" s="175"/>
      <c r="BC14" s="175"/>
      <c r="BD14" s="175"/>
      <c r="BE14" s="175"/>
      <c r="BF14" s="175"/>
      <c r="BG14" s="175"/>
      <c r="BH14" s="175"/>
      <c r="BI14" s="175"/>
      <c r="BJ14" s="175"/>
      <c r="BK14" s="175"/>
      <c r="BL14" s="175"/>
      <c r="BM14" s="175"/>
      <c r="BN14" s="175"/>
      <c r="BO14" s="175"/>
      <c r="BP14" s="175"/>
      <c r="BQ14" s="175"/>
      <c r="BR14" s="175"/>
      <c r="BS14" s="175"/>
      <c r="BT14" s="175"/>
      <c r="BU14" s="175"/>
      <c r="BV14" s="175"/>
      <c r="BW14" s="175"/>
      <c r="BX14" s="175"/>
      <c r="BY14" s="175"/>
      <c r="BZ14" s="175"/>
    </row>
    <row r="15" spans="1:78" s="132" customFormat="1">
      <c r="A15" s="1026">
        <f>A14+1</f>
        <v>6</v>
      </c>
      <c r="B15" s="141" t="s">
        <v>11</v>
      </c>
      <c r="C15" s="437"/>
      <c r="D15" s="125"/>
      <c r="E15" s="193"/>
      <c r="F15" s="193"/>
      <c r="G15" s="193"/>
      <c r="H15" s="193"/>
      <c r="I15" s="193"/>
      <c r="J15" s="193"/>
      <c r="K15" s="193"/>
      <c r="L15" s="193"/>
      <c r="M15" s="183"/>
      <c r="N15" s="183"/>
      <c r="O15" s="183"/>
      <c r="P15" s="183"/>
      <c r="Q15" s="183"/>
      <c r="R15" s="183"/>
      <c r="S15" s="183"/>
      <c r="T15" s="236"/>
      <c r="U15" s="183"/>
      <c r="V15" s="183"/>
      <c r="W15" s="183"/>
      <c r="X15" s="183"/>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183"/>
      <c r="BE15" s="183"/>
      <c r="BF15" s="183"/>
      <c r="BG15" s="183"/>
      <c r="BH15" s="183"/>
      <c r="BI15" s="183"/>
      <c r="BJ15" s="183"/>
      <c r="BK15" s="183"/>
      <c r="BL15" s="183"/>
      <c r="BM15" s="183"/>
      <c r="BN15" s="183"/>
      <c r="BO15" s="183"/>
      <c r="BP15" s="183"/>
      <c r="BQ15" s="183"/>
      <c r="BR15" s="183"/>
      <c r="BS15" s="183"/>
      <c r="BT15" s="183"/>
      <c r="BU15" s="183"/>
      <c r="BV15" s="183"/>
      <c r="BW15" s="183"/>
      <c r="BX15" s="183"/>
      <c r="BY15" s="183"/>
      <c r="BZ15" s="183"/>
    </row>
    <row r="16" spans="1:78" s="136" customFormat="1">
      <c r="A16" s="1027" t="str">
        <f>A15&amp;"A"</f>
        <v>6A</v>
      </c>
      <c r="B16" s="15" t="s">
        <v>62</v>
      </c>
      <c r="C16" s="467"/>
      <c r="D16" s="173"/>
      <c r="E16" s="173"/>
      <c r="F16" s="173"/>
      <c r="G16" s="173"/>
      <c r="H16" s="173"/>
      <c r="I16" s="173"/>
      <c r="J16" s="173"/>
      <c r="K16" s="173"/>
      <c r="L16" s="173"/>
      <c r="M16" s="175"/>
      <c r="N16" s="175"/>
      <c r="O16" s="175"/>
      <c r="P16" s="175"/>
      <c r="Q16" s="175"/>
      <c r="R16" s="175"/>
      <c r="S16" s="175"/>
      <c r="T16" s="234"/>
      <c r="U16" s="175"/>
      <c r="V16" s="175"/>
      <c r="W16" s="175"/>
      <c r="X16" s="175"/>
      <c r="Y16" s="175"/>
      <c r="Z16" s="175"/>
      <c r="AA16" s="175"/>
      <c r="AB16" s="175"/>
      <c r="AC16" s="175"/>
      <c r="AD16" s="175"/>
      <c r="AE16" s="175"/>
      <c r="AF16" s="175"/>
      <c r="AG16" s="175"/>
      <c r="AH16" s="175"/>
      <c r="AI16" s="175"/>
      <c r="AJ16" s="175"/>
      <c r="AK16" s="175"/>
      <c r="AL16" s="175"/>
      <c r="AM16" s="175"/>
      <c r="AN16" s="175"/>
      <c r="AO16" s="175"/>
      <c r="AP16" s="175"/>
      <c r="AQ16" s="175"/>
      <c r="AR16" s="175"/>
      <c r="AS16" s="175"/>
      <c r="AT16" s="175"/>
      <c r="AU16" s="175"/>
      <c r="AV16" s="175"/>
      <c r="AW16" s="175"/>
      <c r="AX16" s="175"/>
      <c r="AY16" s="175"/>
      <c r="AZ16" s="175"/>
      <c r="BA16" s="175"/>
      <c r="BB16" s="175"/>
      <c r="BC16" s="175"/>
      <c r="BD16" s="175"/>
      <c r="BE16" s="175"/>
      <c r="BF16" s="175"/>
      <c r="BG16" s="175"/>
      <c r="BH16" s="175"/>
      <c r="BI16" s="175"/>
      <c r="BJ16" s="175"/>
      <c r="BK16" s="175"/>
      <c r="BL16" s="175"/>
      <c r="BM16" s="175"/>
      <c r="BN16" s="175"/>
      <c r="BO16" s="175"/>
      <c r="BP16" s="175"/>
      <c r="BQ16" s="175"/>
      <c r="BR16" s="175"/>
      <c r="BS16" s="175"/>
      <c r="BT16" s="175"/>
      <c r="BU16" s="175"/>
      <c r="BV16" s="175"/>
      <c r="BW16" s="175"/>
      <c r="BX16" s="175"/>
      <c r="BY16" s="175"/>
      <c r="BZ16" s="175"/>
    </row>
    <row r="17" spans="1:78" s="136" customFormat="1">
      <c r="A17" s="1027" t="str">
        <f>A15&amp;"B"</f>
        <v>6B</v>
      </c>
      <c r="B17" s="15" t="s">
        <v>61</v>
      </c>
      <c r="C17" s="467"/>
      <c r="D17" s="173"/>
      <c r="E17" s="173"/>
      <c r="F17" s="173"/>
      <c r="G17" s="173"/>
      <c r="H17" s="173"/>
      <c r="I17" s="173"/>
      <c r="J17" s="173"/>
      <c r="K17" s="173"/>
      <c r="L17" s="173"/>
      <c r="M17" s="175"/>
      <c r="N17" s="175"/>
      <c r="O17" s="175"/>
      <c r="P17" s="175"/>
      <c r="Q17" s="175"/>
      <c r="R17" s="175"/>
      <c r="S17" s="175"/>
      <c r="T17" s="234"/>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row>
    <row r="18" spans="1:78" s="136" customFormat="1" ht="18">
      <c r="A18" s="1027" t="str">
        <f>A15&amp;"C"</f>
        <v>6C</v>
      </c>
      <c r="B18" s="15" t="s">
        <v>327</v>
      </c>
      <c r="C18" s="467"/>
      <c r="D18" s="173"/>
      <c r="E18" s="173"/>
      <c r="F18" s="173"/>
      <c r="G18" s="173"/>
      <c r="H18" s="173"/>
      <c r="I18" s="173"/>
      <c r="J18" s="173"/>
      <c r="K18" s="173"/>
      <c r="L18" s="173"/>
      <c r="M18" s="175"/>
      <c r="N18" s="175"/>
      <c r="O18" s="175"/>
      <c r="P18" s="175"/>
      <c r="Q18" s="175"/>
      <c r="R18" s="175"/>
      <c r="S18" s="175"/>
      <c r="T18" s="235" t="s">
        <v>324</v>
      </c>
      <c r="U18" s="175"/>
      <c r="V18" s="175"/>
      <c r="W18" s="175"/>
      <c r="X18" s="175"/>
      <c r="Y18" s="175"/>
      <c r="Z18" s="175"/>
      <c r="AA18" s="175"/>
      <c r="AB18" s="175"/>
      <c r="AC18" s="175"/>
      <c r="AD18" s="175"/>
      <c r="AE18" s="175"/>
      <c r="AF18" s="175"/>
      <c r="AG18" s="175"/>
      <c r="AH18" s="175"/>
      <c r="AI18" s="175"/>
      <c r="AJ18" s="175"/>
      <c r="AK18" s="175"/>
      <c r="AL18" s="175"/>
      <c r="AM18" s="175"/>
      <c r="AN18" s="175"/>
      <c r="AO18" s="175"/>
      <c r="AP18" s="175"/>
      <c r="AQ18" s="175"/>
      <c r="AR18" s="175"/>
      <c r="AS18" s="175"/>
      <c r="AT18" s="175"/>
      <c r="AU18" s="175"/>
      <c r="AV18" s="175"/>
      <c r="AW18" s="175"/>
      <c r="AX18" s="175"/>
      <c r="AY18" s="175"/>
      <c r="AZ18" s="175"/>
      <c r="BA18" s="175"/>
      <c r="BB18" s="175"/>
      <c r="BC18" s="175"/>
      <c r="BD18" s="175"/>
      <c r="BE18" s="175"/>
      <c r="BF18" s="175"/>
      <c r="BG18" s="175"/>
      <c r="BH18" s="175"/>
      <c r="BI18" s="175"/>
      <c r="BJ18" s="175"/>
      <c r="BK18" s="175"/>
      <c r="BL18" s="175"/>
      <c r="BM18" s="175"/>
      <c r="BN18" s="175"/>
      <c r="BO18" s="175"/>
      <c r="BP18" s="175"/>
      <c r="BQ18" s="175"/>
      <c r="BR18" s="175"/>
      <c r="BS18" s="175"/>
      <c r="BT18" s="175"/>
      <c r="BU18" s="175"/>
      <c r="BV18" s="175"/>
      <c r="BW18" s="175"/>
      <c r="BX18" s="175"/>
      <c r="BY18" s="175"/>
      <c r="BZ18" s="175"/>
    </row>
    <row r="19" spans="1:78" s="136" customFormat="1" ht="18">
      <c r="A19" s="1026">
        <f>A15+1</f>
        <v>7</v>
      </c>
      <c r="B19" s="141" t="s">
        <v>401</v>
      </c>
      <c r="C19" s="467"/>
      <c r="D19" s="244"/>
      <c r="E19" s="244"/>
      <c r="F19" s="244"/>
      <c r="G19" s="244"/>
      <c r="H19" s="244"/>
      <c r="I19" s="244"/>
      <c r="J19" s="244"/>
      <c r="K19" s="244"/>
      <c r="L19" s="244"/>
      <c r="M19" s="175"/>
      <c r="N19" s="175"/>
      <c r="O19" s="175"/>
      <c r="P19" s="175"/>
      <c r="Q19" s="175"/>
      <c r="R19" s="175"/>
      <c r="S19" s="175"/>
      <c r="T19" s="235" t="s">
        <v>325</v>
      </c>
      <c r="U19" s="175"/>
      <c r="V19" s="175"/>
      <c r="W19" s="175"/>
      <c r="X19" s="175"/>
      <c r="Y19" s="175"/>
      <c r="Z19" s="175"/>
      <c r="AA19" s="175"/>
      <c r="AB19" s="175"/>
      <c r="AC19" s="175"/>
      <c r="AD19" s="175"/>
      <c r="AE19" s="175"/>
      <c r="AF19" s="175"/>
      <c r="AG19" s="175"/>
      <c r="AH19" s="175"/>
      <c r="AI19" s="175"/>
      <c r="AJ19" s="175"/>
      <c r="AK19" s="175"/>
      <c r="AL19" s="175"/>
      <c r="AM19" s="175"/>
      <c r="AN19" s="175"/>
      <c r="AO19" s="175"/>
      <c r="AP19" s="175"/>
      <c r="AQ19" s="175"/>
      <c r="AR19" s="175"/>
      <c r="AS19" s="175"/>
      <c r="AT19" s="175"/>
      <c r="AU19" s="175"/>
      <c r="AV19" s="175"/>
      <c r="AW19" s="175"/>
      <c r="AX19" s="175"/>
      <c r="AY19" s="175"/>
      <c r="AZ19" s="175"/>
      <c r="BA19" s="175"/>
      <c r="BB19" s="175"/>
      <c r="BC19" s="175"/>
      <c r="BD19" s="175"/>
      <c r="BE19" s="175"/>
      <c r="BF19" s="175"/>
      <c r="BG19" s="175"/>
      <c r="BH19" s="175"/>
      <c r="BI19" s="175"/>
      <c r="BJ19" s="175"/>
      <c r="BK19" s="175"/>
      <c r="BL19" s="175"/>
      <c r="BM19" s="175"/>
      <c r="BN19" s="175"/>
      <c r="BO19" s="175"/>
      <c r="BP19" s="175"/>
      <c r="BQ19" s="175"/>
      <c r="BR19" s="175"/>
      <c r="BS19" s="175"/>
      <c r="BT19" s="175"/>
      <c r="BU19" s="175"/>
      <c r="BV19" s="175"/>
      <c r="BW19" s="175"/>
      <c r="BX19" s="175"/>
      <c r="BY19" s="175"/>
      <c r="BZ19" s="175"/>
    </row>
    <row r="20" spans="1:78" s="136" customFormat="1" ht="18">
      <c r="A20" s="1027" t="str">
        <f>A19&amp;"A"</f>
        <v>7A</v>
      </c>
      <c r="B20" s="15" t="s">
        <v>509</v>
      </c>
      <c r="C20" s="467"/>
      <c r="D20" s="173"/>
      <c r="E20" s="173"/>
      <c r="F20" s="173"/>
      <c r="G20" s="173"/>
      <c r="H20" s="173"/>
      <c r="I20" s="173"/>
      <c r="J20" s="173"/>
      <c r="K20" s="173"/>
      <c r="L20" s="173"/>
      <c r="M20" s="175"/>
      <c r="N20" s="175"/>
      <c r="O20" s="175"/>
      <c r="P20" s="175"/>
      <c r="Q20" s="175"/>
      <c r="R20" s="175"/>
      <c r="S20" s="175"/>
      <c r="T20" s="235" t="s">
        <v>326</v>
      </c>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row>
    <row r="21" spans="1:78" s="136" customFormat="1">
      <c r="A21" s="1027" t="str">
        <f>A19&amp;"B"</f>
        <v>7B</v>
      </c>
      <c r="B21" s="15" t="s">
        <v>74</v>
      </c>
      <c r="C21" s="467"/>
      <c r="D21" s="173"/>
      <c r="E21" s="173"/>
      <c r="F21" s="173"/>
      <c r="G21" s="173"/>
      <c r="H21" s="173"/>
      <c r="I21" s="173"/>
      <c r="J21" s="173"/>
      <c r="K21" s="173"/>
      <c r="L21" s="173"/>
      <c r="M21" s="175"/>
      <c r="N21" s="175"/>
      <c r="O21" s="175"/>
      <c r="P21" s="175"/>
      <c r="Q21" s="175"/>
      <c r="R21" s="175"/>
      <c r="S21" s="175"/>
      <c r="T21" s="234"/>
      <c r="U21" s="175"/>
      <c r="V21" s="175"/>
      <c r="W21" s="175"/>
      <c r="X21" s="175"/>
      <c r="Y21" s="175"/>
      <c r="Z21" s="175"/>
      <c r="AA21" s="175"/>
      <c r="AB21" s="175"/>
      <c r="AC21" s="175"/>
      <c r="AD21" s="175"/>
      <c r="AE21" s="175"/>
      <c r="AF21" s="175"/>
      <c r="AG21" s="175"/>
      <c r="AH21" s="175"/>
      <c r="AI21" s="175"/>
      <c r="AJ21" s="175"/>
      <c r="AK21" s="175"/>
      <c r="AL21" s="175"/>
      <c r="AM21" s="175"/>
      <c r="AN21" s="175"/>
      <c r="AO21" s="175"/>
      <c r="AP21" s="175"/>
      <c r="AQ21" s="175"/>
      <c r="AR21" s="175"/>
      <c r="AS21" s="175"/>
      <c r="AT21" s="175"/>
      <c r="AU21" s="175"/>
      <c r="AV21" s="175"/>
      <c r="AW21" s="175"/>
      <c r="AX21" s="175"/>
      <c r="AY21" s="175"/>
      <c r="AZ21" s="175"/>
      <c r="BA21" s="175"/>
      <c r="BB21" s="175"/>
      <c r="BC21" s="175"/>
      <c r="BD21" s="175"/>
      <c r="BE21" s="175"/>
      <c r="BF21" s="175"/>
      <c r="BG21" s="175"/>
      <c r="BH21" s="175"/>
      <c r="BI21" s="175"/>
      <c r="BJ21" s="175"/>
      <c r="BK21" s="175"/>
      <c r="BL21" s="175"/>
      <c r="BM21" s="175"/>
      <c r="BN21" s="175"/>
      <c r="BO21" s="175"/>
      <c r="BP21" s="175"/>
      <c r="BQ21" s="175"/>
      <c r="BR21" s="175"/>
      <c r="BS21" s="175"/>
      <c r="BT21" s="175"/>
      <c r="BU21" s="175"/>
      <c r="BV21" s="175"/>
      <c r="BW21" s="175"/>
      <c r="BX21" s="175"/>
      <c r="BY21" s="175"/>
      <c r="BZ21" s="175"/>
    </row>
    <row r="22" spans="1:78" s="132" customFormat="1">
      <c r="A22" s="1026">
        <f>A19+1</f>
        <v>8</v>
      </c>
      <c r="B22" s="141" t="s">
        <v>564</v>
      </c>
      <c r="C22" s="437"/>
      <c r="D22" s="173"/>
      <c r="E22" s="173"/>
      <c r="F22" s="173"/>
      <c r="G22" s="173"/>
      <c r="H22" s="173"/>
      <c r="I22" s="173"/>
      <c r="J22" s="173"/>
      <c r="K22" s="173"/>
      <c r="L22" s="173"/>
      <c r="M22" s="183"/>
      <c r="N22" s="183"/>
      <c r="O22" s="183"/>
      <c r="P22" s="183"/>
      <c r="Q22" s="183"/>
      <c r="R22" s="183"/>
      <c r="S22" s="183"/>
      <c r="T22" s="236"/>
      <c r="U22" s="183"/>
      <c r="V22" s="183"/>
      <c r="W22" s="183"/>
      <c r="X22" s="183"/>
      <c r="Y22" s="183"/>
      <c r="Z22" s="183"/>
      <c r="AA22" s="183"/>
      <c r="AB22" s="183"/>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c r="AZ22" s="183"/>
      <c r="BA22" s="183"/>
      <c r="BB22" s="183"/>
      <c r="BC22" s="183"/>
      <c r="BD22" s="183"/>
      <c r="BE22" s="183"/>
      <c r="BF22" s="183"/>
      <c r="BG22" s="183"/>
      <c r="BH22" s="183"/>
      <c r="BI22" s="183"/>
      <c r="BJ22" s="183"/>
      <c r="BK22" s="183"/>
      <c r="BL22" s="183"/>
      <c r="BM22" s="183"/>
      <c r="BN22" s="183"/>
      <c r="BO22" s="183"/>
      <c r="BP22" s="183"/>
      <c r="BQ22" s="183"/>
      <c r="BR22" s="183"/>
      <c r="BS22" s="183"/>
      <c r="BT22" s="183"/>
      <c r="BU22" s="183"/>
      <c r="BV22" s="183"/>
      <c r="BW22" s="183"/>
      <c r="BX22" s="183"/>
      <c r="BY22" s="183"/>
      <c r="BZ22" s="183"/>
    </row>
    <row r="23" spans="1:78" s="132" customFormat="1">
      <c r="A23" s="1029">
        <f>A22+1</f>
        <v>9</v>
      </c>
      <c r="B23" s="285" t="s">
        <v>770</v>
      </c>
      <c r="C23" s="437"/>
      <c r="D23" s="173"/>
      <c r="E23" s="173"/>
      <c r="F23" s="173"/>
      <c r="G23" s="173"/>
      <c r="H23" s="173"/>
      <c r="I23" s="173"/>
      <c r="J23" s="173"/>
      <c r="K23" s="173"/>
      <c r="L23" s="173"/>
      <c r="M23" s="183"/>
      <c r="N23" s="183"/>
      <c r="O23" s="183"/>
      <c r="P23" s="183"/>
      <c r="Q23" s="183"/>
      <c r="R23" s="183"/>
      <c r="S23" s="183"/>
      <c r="T23" s="236"/>
      <c r="U23" s="183"/>
      <c r="V23" s="183"/>
      <c r="W23" s="183"/>
      <c r="X23" s="183"/>
      <c r="Y23" s="183"/>
      <c r="Z23" s="183"/>
      <c r="AA23" s="183"/>
      <c r="AB23" s="183"/>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183"/>
      <c r="BE23" s="183"/>
      <c r="BF23" s="183"/>
      <c r="BG23" s="183"/>
      <c r="BH23" s="183"/>
      <c r="BI23" s="183"/>
      <c r="BJ23" s="183"/>
      <c r="BK23" s="183"/>
      <c r="BL23" s="183"/>
      <c r="BM23" s="183"/>
      <c r="BN23" s="183"/>
      <c r="BO23" s="183"/>
      <c r="BP23" s="183"/>
      <c r="BQ23" s="183"/>
      <c r="BR23" s="183"/>
      <c r="BS23" s="183"/>
      <c r="BT23" s="183"/>
      <c r="BU23" s="183"/>
      <c r="BV23" s="183"/>
      <c r="BW23" s="183"/>
      <c r="BX23" s="183"/>
      <c r="BY23" s="183"/>
      <c r="BZ23" s="183"/>
    </row>
    <row r="24" spans="1:78" s="253" customFormat="1">
      <c r="A24" s="1030">
        <f>A23+1</f>
        <v>10</v>
      </c>
      <c r="B24" s="141" t="s">
        <v>628</v>
      </c>
      <c r="C24" s="670"/>
      <c r="D24" s="287"/>
      <c r="E24" s="287"/>
      <c r="F24" s="287"/>
      <c r="G24" s="287"/>
      <c r="H24" s="287"/>
      <c r="I24" s="287"/>
      <c r="J24" s="287"/>
      <c r="K24" s="287"/>
      <c r="L24" s="287"/>
      <c r="M24" s="493"/>
      <c r="N24" s="493"/>
      <c r="O24" s="493"/>
      <c r="P24" s="493"/>
      <c r="Q24" s="493"/>
      <c r="R24" s="493"/>
      <c r="S24" s="493"/>
      <c r="T24" s="493"/>
      <c r="U24" s="493"/>
      <c r="V24" s="493"/>
      <c r="W24" s="493"/>
      <c r="X24" s="493"/>
      <c r="Y24" s="493"/>
      <c r="Z24" s="493"/>
      <c r="AA24" s="493"/>
      <c r="AB24" s="493"/>
      <c r="AC24" s="493"/>
      <c r="AD24" s="493"/>
      <c r="AE24" s="493"/>
      <c r="AF24" s="493"/>
      <c r="AG24" s="493"/>
      <c r="AH24" s="493"/>
      <c r="AI24" s="493"/>
      <c r="AJ24" s="493"/>
      <c r="AK24" s="493"/>
      <c r="AL24" s="493"/>
      <c r="AM24" s="493"/>
      <c r="AN24" s="493"/>
      <c r="AO24" s="493"/>
      <c r="AP24" s="493"/>
      <c r="AQ24" s="493"/>
      <c r="AR24" s="493"/>
      <c r="AS24" s="493"/>
      <c r="AT24" s="493"/>
      <c r="AU24" s="493"/>
      <c r="AV24" s="493"/>
      <c r="AW24" s="493"/>
      <c r="AX24" s="493"/>
      <c r="AY24" s="493"/>
      <c r="AZ24" s="493"/>
      <c r="BA24" s="493"/>
      <c r="BB24" s="493"/>
      <c r="BC24" s="493"/>
      <c r="BD24" s="493"/>
      <c r="BE24" s="493"/>
      <c r="BF24" s="493"/>
      <c r="BG24" s="493"/>
      <c r="BH24" s="493"/>
      <c r="BI24" s="493"/>
      <c r="BJ24" s="493"/>
      <c r="BK24" s="493"/>
      <c r="BL24" s="493"/>
      <c r="BM24" s="493"/>
      <c r="BN24" s="493"/>
      <c r="BO24" s="493"/>
      <c r="BP24" s="493"/>
      <c r="BQ24" s="493"/>
      <c r="BR24" s="493"/>
      <c r="BS24" s="493"/>
      <c r="BT24" s="493"/>
      <c r="BU24" s="493"/>
      <c r="BV24" s="493"/>
      <c r="BW24" s="493"/>
      <c r="BX24" s="493"/>
      <c r="BY24" s="493"/>
      <c r="BZ24" s="493"/>
    </row>
    <row r="25" spans="1:78" s="253" customFormat="1">
      <c r="A25" s="1030">
        <f t="shared" ref="A25:A30" si="0">A24+1</f>
        <v>11</v>
      </c>
      <c r="B25" s="141" t="s">
        <v>626</v>
      </c>
      <c r="C25" s="670"/>
      <c r="D25" s="287"/>
      <c r="E25" s="287"/>
      <c r="F25" s="287"/>
      <c r="G25" s="287"/>
      <c r="H25" s="287"/>
      <c r="I25" s="287"/>
      <c r="J25" s="287"/>
      <c r="K25" s="287"/>
      <c r="L25" s="287"/>
      <c r="M25" s="493"/>
      <c r="N25" s="493"/>
      <c r="O25" s="493"/>
      <c r="P25" s="493"/>
      <c r="Q25" s="493"/>
      <c r="R25" s="493"/>
      <c r="S25" s="493"/>
      <c r="T25" s="493"/>
      <c r="U25" s="493"/>
      <c r="V25" s="493"/>
      <c r="W25" s="493"/>
      <c r="X25" s="493"/>
      <c r="Y25" s="493"/>
      <c r="Z25" s="493"/>
      <c r="AA25" s="493"/>
      <c r="AB25" s="493"/>
      <c r="AC25" s="493"/>
      <c r="AD25" s="493"/>
      <c r="AE25" s="493"/>
      <c r="AF25" s="493"/>
      <c r="AG25" s="493"/>
      <c r="AH25" s="493"/>
      <c r="AI25" s="493"/>
      <c r="AJ25" s="493"/>
      <c r="AK25" s="493"/>
      <c r="AL25" s="493"/>
      <c r="AM25" s="493"/>
      <c r="AN25" s="493"/>
      <c r="AO25" s="493"/>
      <c r="AP25" s="493"/>
      <c r="AQ25" s="493"/>
      <c r="AR25" s="493"/>
      <c r="AS25" s="493"/>
      <c r="AT25" s="493"/>
      <c r="AU25" s="493"/>
      <c r="AV25" s="493"/>
      <c r="AW25" s="493"/>
      <c r="AX25" s="493"/>
      <c r="AY25" s="493"/>
      <c r="AZ25" s="493"/>
      <c r="BA25" s="493"/>
      <c r="BB25" s="493"/>
      <c r="BC25" s="493"/>
      <c r="BD25" s="493"/>
      <c r="BE25" s="493"/>
      <c r="BF25" s="493"/>
      <c r="BG25" s="493"/>
      <c r="BH25" s="493"/>
      <c r="BI25" s="493"/>
      <c r="BJ25" s="493"/>
      <c r="BK25" s="493"/>
      <c r="BL25" s="493"/>
      <c r="BM25" s="493"/>
      <c r="BN25" s="493"/>
      <c r="BO25" s="493"/>
      <c r="BP25" s="493"/>
      <c r="BQ25" s="493"/>
      <c r="BR25" s="493"/>
      <c r="BS25" s="493"/>
      <c r="BT25" s="493"/>
      <c r="BU25" s="493"/>
      <c r="BV25" s="493"/>
      <c r="BW25" s="493"/>
      <c r="BX25" s="493"/>
      <c r="BY25" s="493"/>
      <c r="BZ25" s="493"/>
    </row>
    <row r="26" spans="1:78" s="253" customFormat="1">
      <c r="A26" s="1030">
        <f t="shared" si="0"/>
        <v>12</v>
      </c>
      <c r="B26" s="141" t="s">
        <v>627</v>
      </c>
      <c r="C26" s="670"/>
      <c r="D26" s="287"/>
      <c r="E26" s="287"/>
      <c r="F26" s="287"/>
      <c r="G26" s="287"/>
      <c r="H26" s="287"/>
      <c r="I26" s="287"/>
      <c r="J26" s="287"/>
      <c r="K26" s="287"/>
      <c r="L26" s="287"/>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c r="AK26" s="493"/>
      <c r="AL26" s="493"/>
      <c r="AM26" s="493"/>
      <c r="AN26" s="493"/>
      <c r="AO26" s="493"/>
      <c r="AP26" s="493"/>
      <c r="AQ26" s="493"/>
      <c r="AR26" s="493"/>
      <c r="AS26" s="493"/>
      <c r="AT26" s="493"/>
      <c r="AU26" s="493"/>
      <c r="AV26" s="493"/>
      <c r="AW26" s="493"/>
      <c r="AX26" s="493"/>
      <c r="AY26" s="493"/>
      <c r="AZ26" s="493"/>
      <c r="BA26" s="493"/>
      <c r="BB26" s="493"/>
      <c r="BC26" s="493"/>
      <c r="BD26" s="493"/>
      <c r="BE26" s="493"/>
      <c r="BF26" s="493"/>
      <c r="BG26" s="493"/>
      <c r="BH26" s="493"/>
      <c r="BI26" s="493"/>
      <c r="BJ26" s="493"/>
      <c r="BK26" s="493"/>
      <c r="BL26" s="493"/>
      <c r="BM26" s="493"/>
      <c r="BN26" s="493"/>
      <c r="BO26" s="493"/>
      <c r="BP26" s="493"/>
      <c r="BQ26" s="493"/>
      <c r="BR26" s="493"/>
      <c r="BS26" s="493"/>
      <c r="BT26" s="493"/>
      <c r="BU26" s="493"/>
      <c r="BV26" s="493"/>
      <c r="BW26" s="493"/>
      <c r="BX26" s="493"/>
      <c r="BY26" s="493"/>
      <c r="BZ26" s="493"/>
    </row>
    <row r="27" spans="1:78" s="132" customFormat="1">
      <c r="A27" s="1026">
        <f t="shared" si="0"/>
        <v>13</v>
      </c>
      <c r="B27" s="141" t="s">
        <v>38</v>
      </c>
      <c r="C27" s="437"/>
      <c r="D27" s="173"/>
      <c r="E27" s="173"/>
      <c r="F27" s="173"/>
      <c r="G27" s="173"/>
      <c r="H27" s="173"/>
      <c r="I27" s="173"/>
      <c r="J27" s="173"/>
      <c r="K27" s="173"/>
      <c r="L27" s="173"/>
      <c r="M27" s="183"/>
      <c r="N27" s="183"/>
      <c r="O27" s="183"/>
      <c r="P27" s="183"/>
      <c r="Q27" s="671"/>
      <c r="R27" s="183"/>
      <c r="S27" s="183"/>
      <c r="T27" s="236"/>
      <c r="U27" s="183"/>
      <c r="V27" s="183"/>
      <c r="W27" s="183"/>
      <c r="X27" s="183"/>
      <c r="Y27" s="183"/>
      <c r="Z27" s="183"/>
      <c r="AA27" s="183"/>
      <c r="AB27" s="183"/>
      <c r="AC27" s="183"/>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c r="AZ27" s="183"/>
      <c r="BA27" s="183"/>
      <c r="BB27" s="183"/>
      <c r="BC27" s="183"/>
      <c r="BD27" s="183"/>
      <c r="BE27" s="183"/>
      <c r="BF27" s="183"/>
      <c r="BG27" s="183"/>
      <c r="BH27" s="183"/>
      <c r="BI27" s="183"/>
      <c r="BJ27" s="183"/>
      <c r="BK27" s="183"/>
      <c r="BL27" s="183"/>
      <c r="BM27" s="183"/>
      <c r="BN27" s="183"/>
      <c r="BO27" s="183"/>
      <c r="BP27" s="183"/>
      <c r="BQ27" s="183"/>
      <c r="BR27" s="183"/>
      <c r="BS27" s="183"/>
      <c r="BT27" s="183"/>
      <c r="BU27" s="183"/>
      <c r="BV27" s="183"/>
      <c r="BW27" s="183"/>
      <c r="BX27" s="183"/>
      <c r="BY27" s="183"/>
      <c r="BZ27" s="183"/>
    </row>
    <row r="28" spans="1:78" s="132" customFormat="1">
      <c r="A28" s="1026">
        <f t="shared" si="0"/>
        <v>14</v>
      </c>
      <c r="B28" s="141" t="s">
        <v>249</v>
      </c>
      <c r="C28" s="437"/>
      <c r="D28" s="173"/>
      <c r="E28" s="173"/>
      <c r="F28" s="173"/>
      <c r="G28" s="173"/>
      <c r="H28" s="173"/>
      <c r="I28" s="173"/>
      <c r="J28" s="173"/>
      <c r="K28" s="173"/>
      <c r="L28" s="173"/>
      <c r="M28" s="183"/>
      <c r="N28" s="183"/>
      <c r="O28" s="183"/>
      <c r="P28" s="183"/>
      <c r="Q28" s="671"/>
      <c r="R28" s="183"/>
      <c r="S28" s="183"/>
      <c r="T28" s="236"/>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83"/>
      <c r="AY28" s="183"/>
      <c r="AZ28" s="183"/>
      <c r="BA28" s="183"/>
      <c r="BB28" s="183"/>
      <c r="BC28" s="183"/>
      <c r="BD28" s="183"/>
      <c r="BE28" s="183"/>
      <c r="BF28" s="183"/>
      <c r="BG28" s="183"/>
      <c r="BH28" s="183"/>
      <c r="BI28" s="183"/>
      <c r="BJ28" s="183"/>
      <c r="BK28" s="183"/>
      <c r="BL28" s="183"/>
      <c r="BM28" s="183"/>
      <c r="BN28" s="183"/>
      <c r="BO28" s="183"/>
      <c r="BP28" s="183"/>
      <c r="BQ28" s="183"/>
      <c r="BR28" s="183"/>
      <c r="BS28" s="183"/>
      <c r="BT28" s="183"/>
      <c r="BU28" s="183"/>
      <c r="BV28" s="183"/>
      <c r="BW28" s="183"/>
      <c r="BX28" s="183"/>
      <c r="BY28" s="183"/>
      <c r="BZ28" s="183"/>
    </row>
    <row r="29" spans="1:78" s="132" customFormat="1">
      <c r="A29" s="1026">
        <f t="shared" si="0"/>
        <v>15</v>
      </c>
      <c r="B29" s="285" t="s">
        <v>786</v>
      </c>
      <c r="C29" s="437"/>
      <c r="D29" s="173"/>
      <c r="E29" s="173"/>
      <c r="F29" s="173"/>
      <c r="G29" s="173"/>
      <c r="H29" s="173"/>
      <c r="I29" s="173"/>
      <c r="J29" s="173"/>
      <c r="K29" s="173"/>
      <c r="L29" s="173"/>
      <c r="M29" s="183"/>
      <c r="N29" s="183"/>
      <c r="O29" s="183"/>
      <c r="P29" s="183"/>
      <c r="Q29" s="183"/>
      <c r="R29" s="183"/>
      <c r="S29" s="183"/>
      <c r="T29" s="236"/>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3"/>
      <c r="BD29" s="183"/>
      <c r="BE29" s="183"/>
      <c r="BF29" s="183"/>
      <c r="BG29" s="183"/>
      <c r="BH29" s="183"/>
      <c r="BI29" s="183"/>
      <c r="BJ29" s="183"/>
      <c r="BK29" s="183"/>
      <c r="BL29" s="183"/>
      <c r="BM29" s="183"/>
      <c r="BN29" s="183"/>
      <c r="BO29" s="183"/>
      <c r="BP29" s="183"/>
      <c r="BQ29" s="183"/>
      <c r="BR29" s="183"/>
      <c r="BS29" s="183"/>
      <c r="BT29" s="183"/>
      <c r="BU29" s="183"/>
      <c r="BV29" s="183"/>
      <c r="BW29" s="183"/>
      <c r="BX29" s="183"/>
      <c r="BY29" s="183"/>
      <c r="BZ29" s="183"/>
    </row>
    <row r="30" spans="1:78" s="279" customFormat="1">
      <c r="A30" s="1029">
        <f t="shared" si="0"/>
        <v>16</v>
      </c>
      <c r="B30" s="285" t="s">
        <v>39</v>
      </c>
      <c r="C30" s="552"/>
      <c r="D30" s="173"/>
      <c r="E30" s="173"/>
      <c r="F30" s="173"/>
      <c r="G30" s="173"/>
      <c r="H30" s="173"/>
      <c r="I30" s="173"/>
      <c r="J30" s="173"/>
      <c r="K30" s="173"/>
      <c r="L30" s="173"/>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c r="BV30" s="284"/>
      <c r="BW30" s="284"/>
      <c r="BX30" s="284"/>
      <c r="BY30" s="284"/>
      <c r="BZ30" s="284"/>
    </row>
    <row r="31" spans="1:78" s="132" customFormat="1">
      <c r="A31" s="1024"/>
      <c r="B31" s="437"/>
      <c r="C31" s="437"/>
      <c r="D31" s="437"/>
      <c r="E31" s="437"/>
      <c r="F31" s="437"/>
      <c r="G31" s="437"/>
      <c r="H31" s="437"/>
      <c r="I31" s="437"/>
      <c r="J31" s="437"/>
      <c r="K31" s="437"/>
      <c r="L31" s="437"/>
      <c r="M31" s="183"/>
      <c r="N31" s="183"/>
      <c r="O31" s="183"/>
      <c r="P31" s="183"/>
      <c r="Q31" s="183"/>
      <c r="R31" s="183"/>
      <c r="S31" s="183"/>
      <c r="T31" s="236"/>
      <c r="U31" s="183"/>
      <c r="V31" s="183"/>
      <c r="W31" s="183"/>
      <c r="X31" s="183"/>
      <c r="Y31" s="183"/>
      <c r="Z31" s="183"/>
      <c r="AA31" s="183"/>
      <c r="AB31" s="183"/>
      <c r="AC31" s="183"/>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c r="AZ31" s="183"/>
      <c r="BA31" s="183"/>
      <c r="BB31" s="183"/>
      <c r="BC31" s="183"/>
      <c r="BD31" s="183"/>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row>
    <row r="32" spans="1:78" s="132" customFormat="1">
      <c r="A32" s="1031">
        <f>A30+1</f>
        <v>17</v>
      </c>
      <c r="B32" s="143" t="s">
        <v>762</v>
      </c>
      <c r="C32" s="672"/>
      <c r="D32" s="242"/>
      <c r="E32" s="242"/>
      <c r="F32" s="242"/>
      <c r="G32" s="242"/>
      <c r="H32" s="242"/>
      <c r="I32" s="242"/>
      <c r="J32" s="242"/>
      <c r="K32" s="242"/>
      <c r="L32" s="242"/>
      <c r="M32" s="183"/>
      <c r="N32" s="183"/>
      <c r="O32" s="183"/>
      <c r="P32" s="183"/>
      <c r="Q32" s="183"/>
      <c r="R32" s="183"/>
      <c r="S32" s="183"/>
      <c r="T32" s="236"/>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3"/>
      <c r="BM32" s="183"/>
      <c r="BN32" s="183"/>
      <c r="BO32" s="183"/>
      <c r="BP32" s="183"/>
      <c r="BQ32" s="183"/>
      <c r="BR32" s="183"/>
      <c r="BS32" s="183"/>
      <c r="BT32" s="183"/>
      <c r="BU32" s="183"/>
      <c r="BV32" s="183"/>
      <c r="BW32" s="183"/>
      <c r="BX32" s="183"/>
      <c r="BY32" s="183"/>
      <c r="BZ32" s="183"/>
    </row>
    <row r="33" spans="1:78" s="132" customFormat="1">
      <c r="A33" s="1024"/>
      <c r="B33" s="551"/>
      <c r="C33" s="551"/>
      <c r="D33" s="541"/>
      <c r="E33" s="673"/>
      <c r="F33" s="673"/>
      <c r="G33" s="673"/>
      <c r="H33" s="673"/>
      <c r="I33" s="673"/>
      <c r="J33" s="673"/>
      <c r="K33" s="673"/>
      <c r="L33" s="673"/>
      <c r="M33" s="183"/>
      <c r="N33" s="183"/>
      <c r="O33" s="183"/>
      <c r="P33" s="183"/>
      <c r="Q33" s="183"/>
      <c r="R33" s="183"/>
      <c r="S33" s="183"/>
      <c r="T33" s="236"/>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3"/>
      <c r="BM33" s="183"/>
      <c r="BN33" s="183"/>
      <c r="BO33" s="183"/>
      <c r="BP33" s="183"/>
      <c r="BQ33" s="183"/>
      <c r="BR33" s="183"/>
      <c r="BS33" s="183"/>
      <c r="BT33" s="183"/>
      <c r="BU33" s="183"/>
      <c r="BV33" s="183"/>
      <c r="BW33" s="183"/>
      <c r="BX33" s="183"/>
      <c r="BY33" s="183"/>
      <c r="BZ33" s="183"/>
    </row>
    <row r="34" spans="1:78" s="136" customFormat="1">
      <c r="A34" s="1024"/>
      <c r="B34" s="11" t="s">
        <v>493</v>
      </c>
      <c r="C34" s="629"/>
      <c r="D34" s="541"/>
      <c r="E34" s="673"/>
      <c r="F34" s="673"/>
      <c r="G34" s="673"/>
      <c r="H34" s="673"/>
      <c r="I34" s="673"/>
      <c r="J34" s="673"/>
      <c r="K34" s="673"/>
      <c r="L34" s="673"/>
      <c r="M34" s="175"/>
      <c r="N34" s="175"/>
      <c r="O34" s="175"/>
      <c r="P34" s="175"/>
      <c r="Q34" s="175"/>
      <c r="R34" s="175"/>
      <c r="S34" s="175"/>
      <c r="T34" s="234"/>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75"/>
      <c r="BM34" s="175"/>
      <c r="BN34" s="175"/>
      <c r="BO34" s="175"/>
      <c r="BP34" s="175"/>
      <c r="BQ34" s="175"/>
      <c r="BR34" s="175"/>
      <c r="BS34" s="175"/>
      <c r="BT34" s="175"/>
      <c r="BU34" s="175"/>
      <c r="BV34" s="175"/>
      <c r="BW34" s="175"/>
      <c r="BX34" s="175"/>
      <c r="BY34" s="175"/>
      <c r="BZ34" s="175"/>
    </row>
    <row r="35" spans="1:78" s="136" customFormat="1">
      <c r="A35" s="1026">
        <f>A32+1</f>
        <v>18</v>
      </c>
      <c r="B35" s="141" t="s">
        <v>360</v>
      </c>
      <c r="C35" s="437"/>
      <c r="D35" s="995"/>
      <c r="E35" s="995"/>
      <c r="F35" s="995"/>
      <c r="G35" s="995"/>
      <c r="H35" s="995"/>
      <c r="I35" s="995"/>
      <c r="J35" s="995"/>
      <c r="K35" s="995"/>
      <c r="L35" s="995"/>
      <c r="M35" s="175"/>
      <c r="N35" s="175"/>
      <c r="O35" s="175"/>
      <c r="P35" s="175"/>
      <c r="Q35" s="175"/>
      <c r="R35" s="175"/>
      <c r="S35" s="175"/>
      <c r="T35" s="234"/>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5"/>
      <c r="BK35" s="175"/>
      <c r="BL35" s="175"/>
      <c r="BM35" s="175"/>
      <c r="BN35" s="175"/>
      <c r="BO35" s="175"/>
      <c r="BP35" s="175"/>
      <c r="BQ35" s="175"/>
      <c r="BR35" s="175"/>
      <c r="BS35" s="175"/>
      <c r="BT35" s="175"/>
      <c r="BU35" s="175"/>
      <c r="BV35" s="175"/>
      <c r="BW35" s="175"/>
      <c r="BX35" s="175"/>
      <c r="BY35" s="175"/>
      <c r="BZ35" s="175"/>
    </row>
    <row r="36" spans="1:78" s="132" customFormat="1">
      <c r="A36" s="1026">
        <f>A35+1</f>
        <v>19</v>
      </c>
      <c r="B36" s="141" t="s">
        <v>361</v>
      </c>
      <c r="C36" s="437"/>
      <c r="D36" s="1002"/>
      <c r="E36" s="1003"/>
      <c r="F36" s="1003"/>
      <c r="G36" s="1003"/>
      <c r="H36" s="1003"/>
      <c r="I36" s="1003"/>
      <c r="J36" s="1003"/>
      <c r="K36" s="1003"/>
      <c r="L36" s="1003"/>
      <c r="M36" s="183"/>
      <c r="N36" s="183"/>
      <c r="O36" s="183"/>
      <c r="P36" s="183"/>
      <c r="Q36" s="183"/>
      <c r="R36" s="183"/>
      <c r="S36" s="183"/>
      <c r="T36" s="236"/>
      <c r="U36" s="183"/>
      <c r="V36" s="183"/>
      <c r="W36" s="183"/>
      <c r="X36" s="183"/>
      <c r="Y36" s="183"/>
      <c r="Z36" s="183"/>
      <c r="AA36" s="183"/>
      <c r="AB36" s="183"/>
      <c r="AC36" s="183"/>
      <c r="AD36" s="183"/>
      <c r="AE36" s="183"/>
      <c r="AF36" s="183"/>
      <c r="AG36" s="183"/>
      <c r="AH36" s="183"/>
      <c r="AI36" s="183"/>
      <c r="AJ36" s="183"/>
      <c r="AK36" s="183"/>
      <c r="AL36" s="183"/>
      <c r="AM36" s="183"/>
      <c r="AN36" s="183"/>
      <c r="AO36" s="183"/>
      <c r="AP36" s="183"/>
      <c r="AQ36" s="183"/>
      <c r="AR36" s="183"/>
      <c r="AS36" s="183"/>
      <c r="AT36" s="183"/>
      <c r="AU36" s="183"/>
      <c r="AV36" s="183"/>
      <c r="AW36" s="183"/>
      <c r="AX36" s="183"/>
      <c r="AY36" s="183"/>
      <c r="AZ36" s="183"/>
      <c r="BA36" s="183"/>
      <c r="BB36" s="183"/>
      <c r="BC36" s="183"/>
      <c r="BD36" s="183"/>
      <c r="BE36" s="183"/>
      <c r="BF36" s="183"/>
      <c r="BG36" s="183"/>
      <c r="BH36" s="183"/>
      <c r="BI36" s="183"/>
      <c r="BJ36" s="183"/>
      <c r="BK36" s="183"/>
      <c r="BL36" s="183"/>
      <c r="BM36" s="183"/>
      <c r="BN36" s="183"/>
      <c r="BO36" s="183"/>
      <c r="BP36" s="183"/>
      <c r="BQ36" s="183"/>
      <c r="BR36" s="183"/>
      <c r="BS36" s="183"/>
      <c r="BT36" s="183"/>
      <c r="BU36" s="183"/>
      <c r="BV36" s="183"/>
      <c r="BW36" s="183"/>
      <c r="BX36" s="183"/>
      <c r="BY36" s="183"/>
      <c r="BZ36" s="183"/>
    </row>
    <row r="37" spans="1:78" s="136" customFormat="1">
      <c r="A37" s="1027" t="str">
        <f>A36&amp;"A"</f>
        <v>19A</v>
      </c>
      <c r="B37" s="15" t="s">
        <v>3</v>
      </c>
      <c r="C37" s="467"/>
      <c r="D37" s="995"/>
      <c r="E37" s="995"/>
      <c r="F37" s="995"/>
      <c r="G37" s="995"/>
      <c r="H37" s="995"/>
      <c r="I37" s="995"/>
      <c r="J37" s="995"/>
      <c r="K37" s="995"/>
      <c r="L37" s="995"/>
      <c r="M37" s="175"/>
      <c r="N37" s="175"/>
      <c r="O37" s="175"/>
      <c r="P37" s="175"/>
      <c r="Q37" s="175"/>
      <c r="R37" s="175"/>
      <c r="S37" s="175"/>
      <c r="T37" s="234"/>
      <c r="U37" s="175"/>
      <c r="V37" s="175"/>
      <c r="W37" s="175"/>
      <c r="X37" s="175"/>
      <c r="Y37" s="175"/>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5"/>
      <c r="BK37" s="175"/>
      <c r="BL37" s="175"/>
      <c r="BM37" s="175"/>
      <c r="BN37" s="175"/>
      <c r="BO37" s="175"/>
      <c r="BP37" s="175"/>
      <c r="BQ37" s="175"/>
      <c r="BR37" s="175"/>
      <c r="BS37" s="175"/>
      <c r="BT37" s="175"/>
      <c r="BU37" s="175"/>
      <c r="BV37" s="175"/>
      <c r="BW37" s="175"/>
      <c r="BX37" s="175"/>
      <c r="BY37" s="175"/>
      <c r="BZ37" s="175"/>
    </row>
    <row r="38" spans="1:78" s="136" customFormat="1">
      <c r="A38" s="1027" t="str">
        <f>A36&amp;"B"</f>
        <v>19B</v>
      </c>
      <c r="B38" s="15" t="s">
        <v>4</v>
      </c>
      <c r="C38" s="467"/>
      <c r="D38" s="995"/>
      <c r="E38" s="995"/>
      <c r="F38" s="995"/>
      <c r="G38" s="995"/>
      <c r="H38" s="995"/>
      <c r="I38" s="995"/>
      <c r="J38" s="995"/>
      <c r="K38" s="995"/>
      <c r="L38" s="995"/>
      <c r="M38" s="175"/>
      <c r="N38" s="175"/>
      <c r="O38" s="175"/>
      <c r="P38" s="175"/>
      <c r="Q38" s="175"/>
      <c r="R38" s="175"/>
      <c r="S38" s="175"/>
      <c r="T38" s="234"/>
      <c r="U38" s="175"/>
      <c r="V38" s="175"/>
      <c r="W38" s="175"/>
      <c r="X38" s="175"/>
      <c r="Y38" s="175"/>
      <c r="Z38" s="175"/>
      <c r="AA38" s="175"/>
      <c r="AB38" s="175"/>
      <c r="AC38" s="175"/>
      <c r="AD38" s="175"/>
      <c r="AE38" s="175"/>
      <c r="AF38" s="175"/>
      <c r="AG38" s="175"/>
      <c r="AH38" s="175"/>
      <c r="AI38" s="175"/>
      <c r="AJ38" s="175"/>
      <c r="AK38" s="175"/>
      <c r="AL38" s="175"/>
      <c r="AM38" s="175"/>
      <c r="AN38" s="175"/>
      <c r="AO38" s="175"/>
      <c r="AP38" s="175"/>
      <c r="AQ38" s="175"/>
      <c r="AR38" s="175"/>
      <c r="AS38" s="175"/>
      <c r="AT38" s="175"/>
      <c r="AU38" s="175"/>
      <c r="AV38" s="175"/>
      <c r="AW38" s="175"/>
      <c r="AX38" s="175"/>
      <c r="AY38" s="175"/>
      <c r="AZ38" s="175"/>
      <c r="BA38" s="175"/>
      <c r="BB38" s="175"/>
      <c r="BC38" s="175"/>
      <c r="BD38" s="175"/>
      <c r="BE38" s="175"/>
      <c r="BF38" s="175"/>
      <c r="BG38" s="175"/>
      <c r="BH38" s="175"/>
      <c r="BI38" s="175"/>
      <c r="BJ38" s="175"/>
      <c r="BK38" s="175"/>
      <c r="BL38" s="175"/>
      <c r="BM38" s="175"/>
      <c r="BN38" s="175"/>
      <c r="BO38" s="175"/>
      <c r="BP38" s="175"/>
      <c r="BQ38" s="175"/>
      <c r="BR38" s="175"/>
      <c r="BS38" s="175"/>
      <c r="BT38" s="175"/>
      <c r="BU38" s="175"/>
      <c r="BV38" s="175"/>
      <c r="BW38" s="175"/>
      <c r="BX38" s="175"/>
      <c r="BY38" s="175"/>
      <c r="BZ38" s="175"/>
    </row>
    <row r="39" spans="1:78" s="284" customFormat="1">
      <c r="A39" s="1028">
        <f>A36+1</f>
        <v>20</v>
      </c>
      <c r="B39" s="285" t="s">
        <v>625</v>
      </c>
      <c r="C39" s="547"/>
      <c r="D39" s="997"/>
      <c r="E39" s="997"/>
      <c r="F39" s="997"/>
      <c r="G39" s="997"/>
      <c r="H39" s="997"/>
      <c r="I39" s="997"/>
      <c r="J39" s="997"/>
      <c r="K39" s="997"/>
      <c r="L39" s="997"/>
    </row>
    <row r="40" spans="1:78" s="132" customFormat="1">
      <c r="A40" s="1026">
        <f>A39+1</f>
        <v>21</v>
      </c>
      <c r="B40" s="141" t="s">
        <v>348</v>
      </c>
      <c r="C40" s="437"/>
      <c r="D40" s="995"/>
      <c r="E40" s="995"/>
      <c r="F40" s="995"/>
      <c r="G40" s="995"/>
      <c r="H40" s="995"/>
      <c r="I40" s="995"/>
      <c r="J40" s="995"/>
      <c r="K40" s="995"/>
      <c r="L40" s="995"/>
      <c r="M40" s="183"/>
      <c r="N40" s="183"/>
      <c r="O40" s="183"/>
      <c r="P40" s="183"/>
      <c r="Q40" s="183"/>
      <c r="R40" s="183"/>
      <c r="S40" s="183"/>
      <c r="T40" s="236"/>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183"/>
      <c r="BE40" s="183"/>
      <c r="BF40" s="183"/>
      <c r="BG40" s="183"/>
      <c r="BH40" s="183"/>
      <c r="BI40" s="183"/>
      <c r="BJ40" s="183"/>
      <c r="BK40" s="183"/>
      <c r="BL40" s="183"/>
      <c r="BM40" s="183"/>
      <c r="BN40" s="183"/>
      <c r="BO40" s="183"/>
      <c r="BP40" s="183"/>
      <c r="BQ40" s="183"/>
      <c r="BR40" s="183"/>
      <c r="BS40" s="183"/>
      <c r="BT40" s="183"/>
      <c r="BU40" s="183"/>
      <c r="BV40" s="183"/>
      <c r="BW40" s="183"/>
      <c r="BX40" s="183"/>
      <c r="BY40" s="183"/>
      <c r="BZ40" s="183"/>
    </row>
    <row r="41" spans="1:78" s="136" customFormat="1">
      <c r="A41" s="1026">
        <f>A40+1</f>
        <v>22</v>
      </c>
      <c r="B41" s="141" t="s">
        <v>10</v>
      </c>
      <c r="C41" s="437"/>
      <c r="D41" s="995"/>
      <c r="E41" s="995"/>
      <c r="F41" s="995"/>
      <c r="G41" s="995"/>
      <c r="H41" s="995"/>
      <c r="I41" s="995"/>
      <c r="J41" s="995"/>
      <c r="K41" s="995"/>
      <c r="L41" s="995"/>
      <c r="M41" s="175"/>
      <c r="N41" s="175"/>
      <c r="O41" s="175"/>
      <c r="P41" s="175"/>
      <c r="Q41" s="175"/>
      <c r="R41" s="175"/>
      <c r="S41" s="175"/>
      <c r="T41" s="234"/>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75"/>
      <c r="BM41" s="175"/>
      <c r="BN41" s="175"/>
      <c r="BO41" s="175"/>
      <c r="BP41" s="175"/>
      <c r="BQ41" s="175"/>
      <c r="BR41" s="175"/>
      <c r="BS41" s="175"/>
      <c r="BT41" s="175"/>
      <c r="BU41" s="175"/>
      <c r="BV41" s="175"/>
      <c r="BW41" s="175"/>
      <c r="BX41" s="175"/>
      <c r="BY41" s="175"/>
      <c r="BZ41" s="175"/>
    </row>
    <row r="42" spans="1:78" s="132" customFormat="1">
      <c r="A42" s="1026">
        <f>A41+1</f>
        <v>23</v>
      </c>
      <c r="B42" s="141" t="s">
        <v>11</v>
      </c>
      <c r="C42" s="437"/>
      <c r="D42" s="1002"/>
      <c r="E42" s="1003"/>
      <c r="F42" s="1003"/>
      <c r="G42" s="1003"/>
      <c r="H42" s="1003"/>
      <c r="I42" s="1003"/>
      <c r="J42" s="1003"/>
      <c r="K42" s="1003"/>
      <c r="L42" s="1003"/>
      <c r="M42" s="183"/>
      <c r="N42" s="183"/>
      <c r="O42" s="183"/>
      <c r="P42" s="183"/>
      <c r="Q42" s="183"/>
      <c r="R42" s="183"/>
      <c r="S42" s="183"/>
      <c r="T42" s="236"/>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row>
    <row r="43" spans="1:78" s="136" customFormat="1">
      <c r="A43" s="1027" t="str">
        <f>A42&amp;"A"</f>
        <v>23A</v>
      </c>
      <c r="B43" s="15" t="s">
        <v>62</v>
      </c>
      <c r="C43" s="467"/>
      <c r="D43" s="995"/>
      <c r="E43" s="995"/>
      <c r="F43" s="995"/>
      <c r="G43" s="995"/>
      <c r="H43" s="995"/>
      <c r="I43" s="995"/>
      <c r="J43" s="995"/>
      <c r="K43" s="995"/>
      <c r="L43" s="995"/>
      <c r="M43" s="175"/>
      <c r="N43" s="175"/>
      <c r="O43" s="175"/>
      <c r="P43" s="175"/>
      <c r="Q43" s="175"/>
      <c r="R43" s="175"/>
      <c r="S43" s="175"/>
      <c r="T43" s="234"/>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5"/>
      <c r="BK43" s="175"/>
      <c r="BL43" s="175"/>
      <c r="BM43" s="175"/>
      <c r="BN43" s="175"/>
      <c r="BO43" s="175"/>
      <c r="BP43" s="175"/>
      <c r="BQ43" s="175"/>
      <c r="BR43" s="175"/>
      <c r="BS43" s="175"/>
      <c r="BT43" s="175"/>
      <c r="BU43" s="175"/>
      <c r="BV43" s="175"/>
      <c r="BW43" s="175"/>
      <c r="BX43" s="175"/>
      <c r="BY43" s="175"/>
      <c r="BZ43" s="175"/>
    </row>
    <row r="44" spans="1:78" s="136" customFormat="1">
      <c r="A44" s="1027" t="str">
        <f>A42&amp;"B"</f>
        <v>23B</v>
      </c>
      <c r="B44" s="15" t="s">
        <v>61</v>
      </c>
      <c r="C44" s="467"/>
      <c r="D44" s="995"/>
      <c r="E44" s="995"/>
      <c r="F44" s="995"/>
      <c r="G44" s="995"/>
      <c r="H44" s="995"/>
      <c r="I44" s="995"/>
      <c r="J44" s="995"/>
      <c r="K44" s="995"/>
      <c r="L44" s="995"/>
      <c r="M44" s="175"/>
      <c r="N44" s="175"/>
      <c r="O44" s="175"/>
      <c r="P44" s="175"/>
      <c r="Q44" s="175"/>
      <c r="R44" s="175"/>
      <c r="S44" s="175"/>
      <c r="T44" s="234"/>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c r="BR44" s="175"/>
      <c r="BS44" s="175"/>
      <c r="BT44" s="175"/>
      <c r="BU44" s="175"/>
      <c r="BV44" s="175"/>
      <c r="BW44" s="175"/>
      <c r="BX44" s="175"/>
      <c r="BY44" s="175"/>
      <c r="BZ44" s="175"/>
    </row>
    <row r="45" spans="1:78" s="136" customFormat="1">
      <c r="A45" s="1027" t="str">
        <f>A42&amp;"C"</f>
        <v>23C</v>
      </c>
      <c r="B45" s="15" t="s">
        <v>327</v>
      </c>
      <c r="C45" s="467"/>
      <c r="D45" s="995"/>
      <c r="E45" s="995"/>
      <c r="F45" s="995"/>
      <c r="G45" s="995"/>
      <c r="H45" s="995"/>
      <c r="I45" s="995"/>
      <c r="J45" s="995"/>
      <c r="K45" s="995"/>
      <c r="L45" s="995"/>
      <c r="M45" s="175"/>
      <c r="N45" s="175"/>
      <c r="O45" s="175"/>
      <c r="P45" s="175"/>
      <c r="Q45" s="175"/>
      <c r="R45" s="175"/>
      <c r="S45" s="175"/>
      <c r="T45" s="234"/>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75"/>
      <c r="BM45" s="175"/>
      <c r="BN45" s="175"/>
      <c r="BO45" s="175"/>
      <c r="BP45" s="175"/>
      <c r="BQ45" s="175"/>
      <c r="BR45" s="175"/>
      <c r="BS45" s="175"/>
      <c r="BT45" s="175"/>
      <c r="BU45" s="175"/>
      <c r="BV45" s="175"/>
      <c r="BW45" s="175"/>
      <c r="BX45" s="175"/>
      <c r="BY45" s="175"/>
      <c r="BZ45" s="175"/>
    </row>
    <row r="46" spans="1:78" s="136" customFormat="1">
      <c r="A46" s="1026">
        <f>A42+1</f>
        <v>24</v>
      </c>
      <c r="B46" s="141" t="s">
        <v>401</v>
      </c>
      <c r="C46" s="467"/>
      <c r="D46" s="1002"/>
      <c r="E46" s="1003"/>
      <c r="F46" s="1003"/>
      <c r="G46" s="1003"/>
      <c r="H46" s="1003"/>
      <c r="I46" s="1003"/>
      <c r="J46" s="1003"/>
      <c r="K46" s="1003"/>
      <c r="L46" s="1003"/>
      <c r="M46" s="175"/>
      <c r="N46" s="175"/>
      <c r="O46" s="175"/>
      <c r="P46" s="175"/>
      <c r="Q46" s="175"/>
      <c r="R46" s="175"/>
      <c r="S46" s="175"/>
      <c r="T46" s="234"/>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BS46" s="175"/>
      <c r="BT46" s="175"/>
      <c r="BU46" s="175"/>
      <c r="BV46" s="175"/>
      <c r="BW46" s="175"/>
      <c r="BX46" s="175"/>
      <c r="BY46" s="175"/>
      <c r="BZ46" s="175"/>
    </row>
    <row r="47" spans="1:78" s="136" customFormat="1">
      <c r="A47" s="1027" t="str">
        <f>A46&amp;"A"</f>
        <v>24A</v>
      </c>
      <c r="B47" s="15" t="s">
        <v>509</v>
      </c>
      <c r="C47" s="467"/>
      <c r="D47" s="995"/>
      <c r="E47" s="995"/>
      <c r="F47" s="995"/>
      <c r="G47" s="995"/>
      <c r="H47" s="995"/>
      <c r="I47" s="995"/>
      <c r="J47" s="995"/>
      <c r="K47" s="995"/>
      <c r="L47" s="995"/>
      <c r="M47" s="175"/>
      <c r="N47" s="175"/>
      <c r="O47" s="175"/>
      <c r="P47" s="175"/>
      <c r="Q47" s="175"/>
      <c r="R47" s="175"/>
      <c r="S47" s="175"/>
      <c r="T47" s="234"/>
      <c r="U47" s="175"/>
      <c r="V47" s="175"/>
      <c r="W47" s="175"/>
      <c r="X47" s="175"/>
      <c r="Y47" s="175"/>
      <c r="Z47" s="175"/>
      <c r="AA47" s="175"/>
      <c r="AB47" s="175"/>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175"/>
      <c r="AY47" s="175"/>
      <c r="AZ47" s="175"/>
      <c r="BA47" s="175"/>
      <c r="BB47" s="175"/>
      <c r="BC47" s="175"/>
      <c r="BD47" s="175"/>
      <c r="BE47" s="175"/>
      <c r="BF47" s="175"/>
      <c r="BG47" s="175"/>
      <c r="BH47" s="175"/>
      <c r="BI47" s="175"/>
      <c r="BJ47" s="175"/>
      <c r="BK47" s="175"/>
      <c r="BL47" s="175"/>
      <c r="BM47" s="175"/>
      <c r="BN47" s="175"/>
      <c r="BO47" s="175"/>
      <c r="BP47" s="175"/>
      <c r="BQ47" s="175"/>
      <c r="BR47" s="175"/>
      <c r="BS47" s="175"/>
      <c r="BT47" s="175"/>
      <c r="BU47" s="175"/>
      <c r="BV47" s="175"/>
      <c r="BW47" s="175"/>
      <c r="BX47" s="175"/>
      <c r="BY47" s="175"/>
      <c r="BZ47" s="175"/>
    </row>
    <row r="48" spans="1:78" s="136" customFormat="1">
      <c r="A48" s="1027" t="str">
        <f>A46&amp;"B"</f>
        <v>24B</v>
      </c>
      <c r="B48" s="15" t="s">
        <v>74</v>
      </c>
      <c r="C48" s="467"/>
      <c r="D48" s="995"/>
      <c r="E48" s="995"/>
      <c r="F48" s="995"/>
      <c r="G48" s="995"/>
      <c r="H48" s="995"/>
      <c r="I48" s="995"/>
      <c r="J48" s="995"/>
      <c r="K48" s="995"/>
      <c r="L48" s="995"/>
      <c r="M48" s="175"/>
      <c r="N48" s="175"/>
      <c r="O48" s="175"/>
      <c r="P48" s="175"/>
      <c r="Q48" s="175"/>
      <c r="R48" s="175"/>
      <c r="S48" s="175"/>
      <c r="T48" s="234"/>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75"/>
      <c r="BL48" s="175"/>
      <c r="BM48" s="175"/>
      <c r="BN48" s="175"/>
      <c r="BO48" s="175"/>
      <c r="BP48" s="175"/>
      <c r="BQ48" s="175"/>
      <c r="BR48" s="175"/>
      <c r="BS48" s="175"/>
      <c r="BT48" s="175"/>
      <c r="BU48" s="175"/>
      <c r="BV48" s="175"/>
      <c r="BW48" s="175"/>
      <c r="BX48" s="175"/>
      <c r="BY48" s="175"/>
      <c r="BZ48" s="175"/>
    </row>
    <row r="49" spans="1:78" s="132" customFormat="1">
      <c r="A49" s="1026">
        <f>A46+1</f>
        <v>25</v>
      </c>
      <c r="B49" s="141" t="s">
        <v>496</v>
      </c>
      <c r="C49" s="437"/>
      <c r="D49" s="995"/>
      <c r="E49" s="995"/>
      <c r="F49" s="995"/>
      <c r="G49" s="995"/>
      <c r="H49" s="995"/>
      <c r="I49" s="995"/>
      <c r="J49" s="995"/>
      <c r="K49" s="995"/>
      <c r="L49" s="995"/>
      <c r="M49" s="183"/>
      <c r="N49" s="183"/>
      <c r="O49" s="183"/>
      <c r="P49" s="183"/>
      <c r="Q49" s="183"/>
      <c r="R49" s="183"/>
      <c r="S49" s="183"/>
      <c r="T49" s="236"/>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83"/>
      <c r="AY49" s="183"/>
      <c r="AZ49" s="183"/>
      <c r="BA49" s="183"/>
      <c r="BB49" s="183"/>
      <c r="BC49" s="183"/>
      <c r="BD49" s="183"/>
      <c r="BE49" s="183"/>
      <c r="BF49" s="183"/>
      <c r="BG49" s="183"/>
      <c r="BH49" s="183"/>
      <c r="BI49" s="183"/>
      <c r="BJ49" s="183"/>
      <c r="BK49" s="183"/>
      <c r="BL49" s="183"/>
      <c r="BM49" s="183"/>
      <c r="BN49" s="183"/>
      <c r="BO49" s="183"/>
      <c r="BP49" s="183"/>
      <c r="BQ49" s="183"/>
      <c r="BR49" s="183"/>
      <c r="BS49" s="183"/>
      <c r="BT49" s="183"/>
      <c r="BU49" s="183"/>
      <c r="BV49" s="183"/>
      <c r="BW49" s="183"/>
      <c r="BX49" s="183"/>
      <c r="BY49" s="183"/>
      <c r="BZ49" s="183"/>
    </row>
    <row r="50" spans="1:78" s="132" customFormat="1">
      <c r="A50" s="1029">
        <f t="shared" ref="A50:A56" si="1">A49+1</f>
        <v>26</v>
      </c>
      <c r="B50" s="285" t="s">
        <v>770</v>
      </c>
      <c r="C50" s="437"/>
      <c r="D50" s="996"/>
      <c r="E50" s="996"/>
      <c r="F50" s="996"/>
      <c r="G50" s="996"/>
      <c r="H50" s="996"/>
      <c r="I50" s="996"/>
      <c r="J50" s="996"/>
      <c r="K50" s="996"/>
      <c r="L50" s="996"/>
      <c r="M50" s="183"/>
      <c r="N50" s="183"/>
      <c r="O50" s="183"/>
      <c r="P50" s="183"/>
      <c r="Q50" s="183"/>
      <c r="R50" s="183"/>
      <c r="S50" s="183"/>
      <c r="T50" s="236"/>
      <c r="U50" s="183"/>
      <c r="V50" s="183"/>
      <c r="W50" s="183"/>
      <c r="X50" s="183"/>
      <c r="Y50" s="183"/>
      <c r="Z50" s="183"/>
      <c r="AA50" s="183"/>
      <c r="AB50" s="183"/>
      <c r="AC50" s="183"/>
      <c r="AD50" s="183"/>
      <c r="AE50" s="183"/>
      <c r="AF50" s="183"/>
      <c r="AG50" s="183"/>
      <c r="AH50" s="183"/>
      <c r="AI50" s="183"/>
      <c r="AJ50" s="183"/>
      <c r="AK50" s="183"/>
      <c r="AL50" s="183"/>
      <c r="AM50" s="183"/>
      <c r="AN50" s="183"/>
      <c r="AO50" s="183"/>
      <c r="AP50" s="183"/>
      <c r="AQ50" s="183"/>
      <c r="AR50" s="183"/>
      <c r="AS50" s="183"/>
      <c r="AT50" s="183"/>
      <c r="AU50" s="183"/>
      <c r="AV50" s="183"/>
      <c r="AW50" s="183"/>
      <c r="AX50" s="183"/>
      <c r="AY50" s="183"/>
      <c r="AZ50" s="183"/>
      <c r="BA50" s="183"/>
      <c r="BB50" s="183"/>
      <c r="BC50" s="183"/>
      <c r="BD50" s="183"/>
      <c r="BE50" s="183"/>
      <c r="BF50" s="183"/>
      <c r="BG50" s="183"/>
      <c r="BH50" s="183"/>
      <c r="BI50" s="183"/>
      <c r="BJ50" s="183"/>
      <c r="BK50" s="183"/>
      <c r="BL50" s="183"/>
      <c r="BM50" s="183"/>
      <c r="BN50" s="183"/>
      <c r="BO50" s="183"/>
      <c r="BP50" s="183"/>
      <c r="BQ50" s="183"/>
      <c r="BR50" s="183"/>
      <c r="BS50" s="183"/>
      <c r="BT50" s="183"/>
      <c r="BU50" s="183"/>
      <c r="BV50" s="183"/>
      <c r="BW50" s="183"/>
      <c r="BX50" s="183"/>
      <c r="BY50" s="183"/>
      <c r="BZ50" s="183"/>
    </row>
    <row r="51" spans="1:78" s="132" customFormat="1">
      <c r="A51" s="1028">
        <f t="shared" si="1"/>
        <v>27</v>
      </c>
      <c r="B51" s="141" t="s">
        <v>628</v>
      </c>
      <c r="C51" s="437"/>
      <c r="D51" s="996"/>
      <c r="E51" s="996"/>
      <c r="F51" s="996"/>
      <c r="G51" s="996"/>
      <c r="H51" s="996"/>
      <c r="I51" s="996"/>
      <c r="J51" s="996"/>
      <c r="K51" s="996"/>
      <c r="L51" s="996"/>
      <c r="M51" s="183"/>
      <c r="N51" s="183"/>
      <c r="O51" s="183"/>
      <c r="P51" s="183"/>
      <c r="Q51" s="183"/>
      <c r="R51" s="183"/>
      <c r="S51" s="183"/>
      <c r="T51" s="236"/>
      <c r="U51" s="183"/>
      <c r="V51" s="183"/>
      <c r="W51" s="183"/>
      <c r="X51" s="183"/>
      <c r="Y51" s="183"/>
      <c r="Z51" s="183"/>
      <c r="AA51" s="183"/>
      <c r="AB51" s="183"/>
      <c r="AC51" s="183"/>
      <c r="AD51" s="183"/>
      <c r="AE51" s="183"/>
      <c r="AF51" s="183"/>
      <c r="AG51" s="183"/>
      <c r="AH51" s="183"/>
      <c r="AI51" s="183"/>
      <c r="AJ51" s="183"/>
      <c r="AK51" s="183"/>
      <c r="AL51" s="183"/>
      <c r="AM51" s="183"/>
      <c r="AN51" s="183"/>
      <c r="AO51" s="183"/>
      <c r="AP51" s="183"/>
      <c r="AQ51" s="183"/>
      <c r="AR51" s="183"/>
      <c r="AS51" s="183"/>
      <c r="AT51" s="183"/>
      <c r="AU51" s="183"/>
      <c r="AV51" s="183"/>
      <c r="AW51" s="183"/>
      <c r="AX51" s="183"/>
      <c r="AY51" s="183"/>
      <c r="AZ51" s="183"/>
      <c r="BA51" s="183"/>
      <c r="BB51" s="183"/>
      <c r="BC51" s="183"/>
      <c r="BD51" s="183"/>
      <c r="BE51" s="183"/>
      <c r="BF51" s="183"/>
      <c r="BG51" s="183"/>
      <c r="BH51" s="183"/>
      <c r="BI51" s="183"/>
      <c r="BJ51" s="183"/>
      <c r="BK51" s="183"/>
      <c r="BL51" s="183"/>
      <c r="BM51" s="183"/>
      <c r="BN51" s="183"/>
      <c r="BO51" s="183"/>
      <c r="BP51" s="183"/>
      <c r="BQ51" s="183"/>
      <c r="BR51" s="183"/>
      <c r="BS51" s="183"/>
      <c r="BT51" s="183"/>
      <c r="BU51" s="183"/>
      <c r="BV51" s="183"/>
      <c r="BW51" s="183"/>
      <c r="BX51" s="183"/>
      <c r="BY51" s="183"/>
      <c r="BZ51" s="183"/>
    </row>
    <row r="52" spans="1:78" s="132" customFormat="1">
      <c r="A52" s="1028">
        <f t="shared" si="1"/>
        <v>28</v>
      </c>
      <c r="B52" s="141" t="s">
        <v>626</v>
      </c>
      <c r="C52" s="437"/>
      <c r="D52" s="996"/>
      <c r="E52" s="996"/>
      <c r="F52" s="996"/>
      <c r="G52" s="996"/>
      <c r="H52" s="996"/>
      <c r="I52" s="996"/>
      <c r="J52" s="996"/>
      <c r="K52" s="996"/>
      <c r="L52" s="996"/>
      <c r="M52" s="183"/>
      <c r="N52" s="183"/>
      <c r="O52" s="183"/>
      <c r="P52" s="183"/>
      <c r="Q52" s="183"/>
      <c r="R52" s="183"/>
      <c r="S52" s="183"/>
      <c r="T52" s="236"/>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3"/>
      <c r="BO52" s="183"/>
      <c r="BP52" s="183"/>
      <c r="BQ52" s="183"/>
      <c r="BR52" s="183"/>
      <c r="BS52" s="183"/>
      <c r="BT52" s="183"/>
      <c r="BU52" s="183"/>
      <c r="BV52" s="183"/>
      <c r="BW52" s="183"/>
      <c r="BX52" s="183"/>
      <c r="BY52" s="183"/>
      <c r="BZ52" s="183"/>
    </row>
    <row r="53" spans="1:78" s="132" customFormat="1">
      <c r="A53" s="1028">
        <f t="shared" si="1"/>
        <v>29</v>
      </c>
      <c r="B53" s="141" t="s">
        <v>627</v>
      </c>
      <c r="C53" s="437"/>
      <c r="D53" s="996"/>
      <c r="E53" s="996"/>
      <c r="F53" s="996"/>
      <c r="G53" s="996"/>
      <c r="H53" s="996"/>
      <c r="I53" s="996"/>
      <c r="J53" s="996"/>
      <c r="K53" s="996"/>
      <c r="L53" s="996"/>
      <c r="M53" s="183"/>
      <c r="N53" s="183"/>
      <c r="O53" s="183"/>
      <c r="P53" s="183"/>
      <c r="Q53" s="183"/>
      <c r="R53" s="183"/>
      <c r="S53" s="183"/>
      <c r="T53" s="236"/>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c r="BQ53" s="183"/>
      <c r="BR53" s="183"/>
      <c r="BS53" s="183"/>
      <c r="BT53" s="183"/>
      <c r="BU53" s="183"/>
      <c r="BV53" s="183"/>
      <c r="BW53" s="183"/>
      <c r="BX53" s="183"/>
      <c r="BY53" s="183"/>
      <c r="BZ53" s="183"/>
    </row>
    <row r="54" spans="1:78" s="132" customFormat="1">
      <c r="A54" s="1026">
        <f t="shared" si="1"/>
        <v>30</v>
      </c>
      <c r="B54" s="141" t="s">
        <v>38</v>
      </c>
      <c r="C54" s="437"/>
      <c r="D54" s="995"/>
      <c r="E54" s="995"/>
      <c r="F54" s="995"/>
      <c r="G54" s="995"/>
      <c r="H54" s="995"/>
      <c r="I54" s="995"/>
      <c r="J54" s="995"/>
      <c r="K54" s="995"/>
      <c r="L54" s="995"/>
      <c r="M54" s="183"/>
      <c r="N54" s="183"/>
      <c r="O54" s="183"/>
      <c r="P54" s="183"/>
      <c r="Q54" s="183"/>
      <c r="R54" s="183"/>
      <c r="S54" s="183"/>
      <c r="T54" s="236"/>
      <c r="U54" s="183"/>
      <c r="V54" s="183"/>
      <c r="W54" s="183"/>
      <c r="X54" s="183"/>
      <c r="Y54" s="183"/>
      <c r="Z54" s="183"/>
      <c r="AA54" s="183"/>
      <c r="AB54" s="183"/>
      <c r="AC54" s="183"/>
      <c r="AD54" s="183"/>
      <c r="AE54" s="183"/>
      <c r="AF54" s="183"/>
      <c r="AG54" s="183"/>
      <c r="AH54" s="183"/>
      <c r="AI54" s="183"/>
      <c r="AJ54" s="183"/>
      <c r="AK54" s="183"/>
      <c r="AL54" s="183"/>
      <c r="AM54" s="183"/>
      <c r="AN54" s="183"/>
      <c r="AO54" s="183"/>
      <c r="AP54" s="183"/>
      <c r="AQ54" s="183"/>
      <c r="AR54" s="183"/>
      <c r="AS54" s="183"/>
      <c r="AT54" s="183"/>
      <c r="AU54" s="183"/>
      <c r="AV54" s="183"/>
      <c r="AW54" s="183"/>
      <c r="AX54" s="183"/>
      <c r="AY54" s="183"/>
      <c r="AZ54" s="183"/>
      <c r="BA54" s="183"/>
      <c r="BB54" s="183"/>
      <c r="BC54" s="183"/>
      <c r="BD54" s="183"/>
      <c r="BE54" s="183"/>
      <c r="BF54" s="183"/>
      <c r="BG54" s="183"/>
      <c r="BH54" s="183"/>
      <c r="BI54" s="183"/>
      <c r="BJ54" s="183"/>
      <c r="BK54" s="183"/>
      <c r="BL54" s="183"/>
      <c r="BM54" s="183"/>
      <c r="BN54" s="183"/>
      <c r="BO54" s="183"/>
      <c r="BP54" s="183"/>
      <c r="BQ54" s="183"/>
      <c r="BR54" s="183"/>
      <c r="BS54" s="183"/>
      <c r="BT54" s="183"/>
      <c r="BU54" s="183"/>
      <c r="BV54" s="183"/>
      <c r="BW54" s="183"/>
      <c r="BX54" s="183"/>
      <c r="BY54" s="183"/>
      <c r="BZ54" s="183"/>
    </row>
    <row r="55" spans="1:78" s="132" customFormat="1">
      <c r="A55" s="1026">
        <f t="shared" si="1"/>
        <v>31</v>
      </c>
      <c r="B55" s="141" t="s">
        <v>249</v>
      </c>
      <c r="C55" s="437"/>
      <c r="D55" s="995"/>
      <c r="E55" s="995"/>
      <c r="F55" s="995"/>
      <c r="G55" s="995"/>
      <c r="H55" s="995"/>
      <c r="I55" s="995"/>
      <c r="J55" s="995"/>
      <c r="K55" s="995"/>
      <c r="L55" s="995"/>
      <c r="M55" s="183"/>
      <c r="N55" s="183"/>
      <c r="O55" s="183"/>
      <c r="P55" s="183"/>
      <c r="Q55" s="183"/>
      <c r="R55" s="183"/>
      <c r="S55" s="183"/>
      <c r="T55" s="236"/>
      <c r="U55" s="183"/>
      <c r="V55" s="183"/>
      <c r="W55" s="183"/>
      <c r="X55" s="183"/>
      <c r="Y55" s="183"/>
      <c r="Z55" s="183"/>
      <c r="AA55" s="183"/>
      <c r="AB55" s="183"/>
      <c r="AC55" s="183"/>
      <c r="AD55" s="183"/>
      <c r="AE55" s="183"/>
      <c r="AF55" s="183"/>
      <c r="AG55" s="183"/>
      <c r="AH55" s="183"/>
      <c r="AI55" s="183"/>
      <c r="AJ55" s="183"/>
      <c r="AK55" s="183"/>
      <c r="AL55" s="183"/>
      <c r="AM55" s="183"/>
      <c r="AN55" s="183"/>
      <c r="AO55" s="183"/>
      <c r="AP55" s="183"/>
      <c r="AQ55" s="183"/>
      <c r="AR55" s="183"/>
      <c r="AS55" s="183"/>
      <c r="AT55" s="183"/>
      <c r="AU55" s="183"/>
      <c r="AV55" s="183"/>
      <c r="AW55" s="183"/>
      <c r="AX55" s="183"/>
      <c r="AY55" s="183"/>
      <c r="AZ55" s="183"/>
      <c r="BA55" s="183"/>
      <c r="BB55" s="183"/>
      <c r="BC55" s="183"/>
      <c r="BD55" s="183"/>
      <c r="BE55" s="183"/>
      <c r="BF55" s="183"/>
      <c r="BG55" s="183"/>
      <c r="BH55" s="183"/>
      <c r="BI55" s="183"/>
      <c r="BJ55" s="183"/>
      <c r="BK55" s="183"/>
      <c r="BL55" s="183"/>
      <c r="BM55" s="183"/>
      <c r="BN55" s="183"/>
      <c r="BO55" s="183"/>
      <c r="BP55" s="183"/>
      <c r="BQ55" s="183"/>
      <c r="BR55" s="183"/>
      <c r="BS55" s="183"/>
      <c r="BT55" s="183"/>
      <c r="BU55" s="183"/>
      <c r="BV55" s="183"/>
      <c r="BW55" s="183"/>
      <c r="BX55" s="183"/>
      <c r="BY55" s="183"/>
      <c r="BZ55" s="183"/>
    </row>
    <row r="56" spans="1:78" s="132" customFormat="1">
      <c r="A56" s="1026">
        <f t="shared" si="1"/>
        <v>32</v>
      </c>
      <c r="B56" s="285" t="s">
        <v>785</v>
      </c>
      <c r="C56" s="437"/>
      <c r="D56" s="995"/>
      <c r="E56" s="995"/>
      <c r="F56" s="995"/>
      <c r="G56" s="995"/>
      <c r="H56" s="995"/>
      <c r="I56" s="995"/>
      <c r="J56" s="995"/>
      <c r="K56" s="995"/>
      <c r="L56" s="995"/>
      <c r="M56" s="183"/>
      <c r="N56" s="183"/>
      <c r="O56" s="183"/>
      <c r="P56" s="183"/>
      <c r="Q56" s="183"/>
      <c r="R56" s="183"/>
      <c r="S56" s="183"/>
      <c r="T56" s="236"/>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83"/>
      <c r="AY56" s="183"/>
      <c r="AZ56" s="183"/>
      <c r="BA56" s="183"/>
      <c r="BB56" s="183"/>
      <c r="BC56" s="183"/>
      <c r="BD56" s="183"/>
      <c r="BE56" s="183"/>
      <c r="BF56" s="183"/>
      <c r="BG56" s="183"/>
      <c r="BH56" s="183"/>
      <c r="BI56" s="183"/>
      <c r="BJ56" s="183"/>
      <c r="BK56" s="183"/>
      <c r="BL56" s="183"/>
      <c r="BM56" s="183"/>
      <c r="BN56" s="183"/>
      <c r="BO56" s="183"/>
      <c r="BP56" s="183"/>
      <c r="BQ56" s="183"/>
      <c r="BR56" s="183"/>
      <c r="BS56" s="183"/>
      <c r="BT56" s="183"/>
      <c r="BU56" s="183"/>
      <c r="BV56" s="183"/>
      <c r="BW56" s="183"/>
      <c r="BX56" s="183"/>
      <c r="BY56" s="183"/>
      <c r="BZ56" s="183"/>
    </row>
    <row r="57" spans="1:78" s="136" customFormat="1">
      <c r="A57" s="1025"/>
      <c r="B57" s="241"/>
      <c r="C57" s="241"/>
      <c r="D57" s="674"/>
      <c r="E57" s="675"/>
      <c r="F57" s="675"/>
      <c r="G57" s="675"/>
      <c r="H57" s="675"/>
      <c r="I57" s="675"/>
      <c r="J57" s="675"/>
      <c r="K57" s="675"/>
      <c r="L57" s="675"/>
      <c r="M57" s="175"/>
      <c r="N57" s="175"/>
      <c r="O57" s="175"/>
      <c r="P57" s="175"/>
      <c r="Q57" s="175"/>
      <c r="R57" s="175"/>
      <c r="S57" s="175"/>
      <c r="T57" s="234"/>
      <c r="U57" s="175"/>
      <c r="V57" s="175"/>
      <c r="W57" s="175"/>
      <c r="X57" s="175"/>
      <c r="Y57" s="175"/>
      <c r="Z57" s="175"/>
      <c r="AA57" s="175"/>
      <c r="AB57" s="175"/>
      <c r="AC57" s="175"/>
      <c r="AD57" s="175"/>
      <c r="AE57" s="175"/>
      <c r="AF57" s="175"/>
      <c r="AG57" s="175"/>
      <c r="AH57" s="175"/>
      <c r="AI57" s="175"/>
      <c r="AJ57" s="175"/>
      <c r="AK57" s="175"/>
      <c r="AL57" s="175"/>
      <c r="AM57" s="175"/>
      <c r="AN57" s="175"/>
      <c r="AO57" s="175"/>
      <c r="AP57" s="175"/>
      <c r="AQ57" s="175"/>
      <c r="AR57" s="175"/>
      <c r="AS57" s="175"/>
      <c r="AT57" s="175"/>
      <c r="AU57" s="175"/>
      <c r="AV57" s="175"/>
      <c r="AW57" s="175"/>
      <c r="AX57" s="175"/>
      <c r="AY57" s="175"/>
      <c r="AZ57" s="175"/>
      <c r="BA57" s="175"/>
      <c r="BB57" s="175"/>
      <c r="BC57" s="175"/>
      <c r="BD57" s="175"/>
      <c r="BE57" s="175"/>
      <c r="BF57" s="175"/>
      <c r="BG57" s="175"/>
      <c r="BH57" s="175"/>
      <c r="BI57" s="175"/>
      <c r="BJ57" s="175"/>
      <c r="BK57" s="175"/>
      <c r="BL57" s="175"/>
      <c r="BM57" s="175"/>
      <c r="BN57" s="175"/>
      <c r="BO57" s="175"/>
      <c r="BP57" s="175"/>
      <c r="BQ57" s="175"/>
      <c r="BR57" s="175"/>
      <c r="BS57" s="175"/>
      <c r="BT57" s="175"/>
      <c r="BU57" s="175"/>
      <c r="BV57" s="175"/>
      <c r="BW57" s="175"/>
      <c r="BX57" s="175"/>
      <c r="BY57" s="175"/>
      <c r="BZ57" s="175"/>
    </row>
    <row r="58" spans="1:78" s="136" customFormat="1">
      <c r="A58" s="1031">
        <f>A56+1</f>
        <v>33</v>
      </c>
      <c r="B58" s="145" t="s">
        <v>178</v>
      </c>
      <c r="C58" s="635"/>
      <c r="D58" s="177"/>
      <c r="E58" s="177"/>
      <c r="F58" s="177"/>
      <c r="G58" s="177"/>
      <c r="H58" s="177"/>
      <c r="I58" s="177"/>
      <c r="J58" s="177"/>
      <c r="K58" s="177"/>
      <c r="L58" s="177"/>
      <c r="M58" s="175"/>
      <c r="N58" s="175"/>
      <c r="O58" s="175"/>
      <c r="P58" s="175"/>
      <c r="Q58" s="175"/>
      <c r="R58" s="175"/>
      <c r="S58" s="175"/>
      <c r="T58" s="234"/>
      <c r="U58" s="175"/>
      <c r="V58" s="175"/>
      <c r="W58" s="175"/>
      <c r="X58" s="175"/>
      <c r="Y58" s="175"/>
      <c r="Z58" s="175"/>
      <c r="AA58" s="175"/>
      <c r="AB58" s="175"/>
      <c r="AC58" s="175"/>
      <c r="AD58" s="175"/>
      <c r="AE58" s="175"/>
      <c r="AF58" s="175"/>
      <c r="AG58" s="175"/>
      <c r="AH58" s="175"/>
      <c r="AI58" s="175"/>
      <c r="AJ58" s="175"/>
      <c r="AK58" s="175"/>
      <c r="AL58" s="175"/>
      <c r="AM58" s="175"/>
      <c r="AN58" s="175"/>
      <c r="AO58" s="175"/>
      <c r="AP58" s="175"/>
      <c r="AQ58" s="175"/>
      <c r="AR58" s="175"/>
      <c r="AS58" s="175"/>
      <c r="AT58" s="175"/>
      <c r="AU58" s="175"/>
      <c r="AV58" s="175"/>
      <c r="AW58" s="175"/>
      <c r="AX58" s="175"/>
      <c r="AY58" s="175"/>
      <c r="AZ58" s="175"/>
      <c r="BA58" s="175"/>
      <c r="BB58" s="175"/>
      <c r="BC58" s="175"/>
      <c r="BD58" s="175"/>
      <c r="BE58" s="175"/>
      <c r="BF58" s="175"/>
      <c r="BG58" s="175"/>
      <c r="BH58" s="175"/>
      <c r="BI58" s="175"/>
      <c r="BJ58" s="175"/>
      <c r="BK58" s="175"/>
      <c r="BL58" s="175"/>
      <c r="BM58" s="175"/>
      <c r="BN58" s="175"/>
      <c r="BO58" s="175"/>
      <c r="BP58" s="175"/>
      <c r="BQ58" s="175"/>
      <c r="BR58" s="175"/>
      <c r="BS58" s="175"/>
      <c r="BT58" s="175"/>
      <c r="BU58" s="175"/>
      <c r="BV58" s="175"/>
      <c r="BW58" s="175"/>
      <c r="BX58" s="175"/>
      <c r="BY58" s="175"/>
      <c r="BZ58" s="175"/>
    </row>
    <row r="59" spans="1:78" s="136" customFormat="1">
      <c r="A59" s="1025"/>
      <c r="B59" s="667"/>
      <c r="C59" s="667"/>
      <c r="D59" s="676"/>
      <c r="E59" s="677"/>
      <c r="F59" s="677"/>
      <c r="G59" s="677"/>
      <c r="H59" s="677"/>
      <c r="I59" s="677"/>
      <c r="J59" s="677"/>
      <c r="K59" s="677"/>
      <c r="L59" s="677"/>
      <c r="M59" s="175"/>
      <c r="N59" s="175"/>
      <c r="O59" s="175"/>
      <c r="P59" s="175"/>
      <c r="Q59" s="175"/>
      <c r="R59" s="175"/>
      <c r="S59" s="175"/>
      <c r="T59" s="234"/>
      <c r="U59" s="175"/>
      <c r="V59" s="175"/>
      <c r="W59" s="175"/>
      <c r="X59" s="175"/>
      <c r="Y59" s="175"/>
      <c r="Z59" s="175"/>
      <c r="AA59" s="175"/>
      <c r="AB59" s="175"/>
      <c r="AC59" s="175"/>
      <c r="AD59" s="175"/>
      <c r="AE59" s="175"/>
      <c r="AF59" s="175"/>
      <c r="AG59" s="175"/>
      <c r="AH59" s="175"/>
      <c r="AI59" s="175"/>
      <c r="AJ59" s="175"/>
      <c r="AK59" s="175"/>
      <c r="AL59" s="175"/>
      <c r="AM59" s="175"/>
      <c r="AN59" s="175"/>
      <c r="AO59" s="175"/>
      <c r="AP59" s="175"/>
      <c r="AQ59" s="175"/>
      <c r="AR59" s="175"/>
      <c r="AS59" s="175"/>
      <c r="AT59" s="175"/>
      <c r="AU59" s="175"/>
      <c r="AV59" s="175"/>
      <c r="AW59" s="175"/>
      <c r="AX59" s="175"/>
      <c r="AY59" s="175"/>
      <c r="AZ59" s="175"/>
      <c r="BA59" s="175"/>
      <c r="BB59" s="175"/>
      <c r="BC59" s="175"/>
      <c r="BD59" s="175"/>
      <c r="BE59" s="175"/>
      <c r="BF59" s="175"/>
      <c r="BG59" s="175"/>
      <c r="BH59" s="175"/>
      <c r="BI59" s="175"/>
      <c r="BJ59" s="175"/>
      <c r="BK59" s="175"/>
      <c r="BL59" s="175"/>
      <c r="BM59" s="175"/>
      <c r="BN59" s="175"/>
      <c r="BO59" s="175"/>
      <c r="BP59" s="175"/>
      <c r="BQ59" s="175"/>
      <c r="BR59" s="175"/>
      <c r="BS59" s="175"/>
      <c r="BT59" s="175"/>
      <c r="BU59" s="175"/>
      <c r="BV59" s="175"/>
      <c r="BW59" s="175"/>
      <c r="BX59" s="175"/>
      <c r="BY59" s="175"/>
      <c r="BZ59" s="175"/>
    </row>
    <row r="60" spans="1:78" s="136" customFormat="1">
      <c r="A60" s="1024"/>
      <c r="B60" s="11" t="s">
        <v>763</v>
      </c>
      <c r="C60" s="629"/>
      <c r="D60" s="676"/>
      <c r="E60" s="677"/>
      <c r="F60" s="677"/>
      <c r="G60" s="677"/>
      <c r="H60" s="677"/>
      <c r="I60" s="677"/>
      <c r="J60" s="677"/>
      <c r="K60" s="677"/>
      <c r="L60" s="677"/>
      <c r="M60" s="175"/>
      <c r="N60" s="175"/>
      <c r="O60" s="175"/>
      <c r="P60" s="175"/>
      <c r="Q60" s="175"/>
      <c r="R60" s="175"/>
      <c r="S60" s="175"/>
      <c r="T60" s="234"/>
      <c r="U60" s="175"/>
      <c r="V60" s="175"/>
      <c r="W60" s="175"/>
      <c r="X60" s="175"/>
      <c r="Y60" s="175"/>
      <c r="Z60" s="175"/>
      <c r="AA60" s="175"/>
      <c r="AB60" s="175"/>
      <c r="AC60" s="175"/>
      <c r="AD60" s="175"/>
      <c r="AE60" s="175"/>
      <c r="AF60" s="175"/>
      <c r="AG60" s="175"/>
      <c r="AH60" s="175"/>
      <c r="AI60" s="175"/>
      <c r="AJ60" s="175"/>
      <c r="AK60" s="175"/>
      <c r="AL60" s="175"/>
      <c r="AM60" s="175"/>
      <c r="AN60" s="175"/>
      <c r="AO60" s="175"/>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c r="BX60" s="175"/>
      <c r="BY60" s="175"/>
      <c r="BZ60" s="175"/>
    </row>
    <row r="61" spans="1:78" s="132" customFormat="1">
      <c r="A61" s="1026">
        <f>A58+1</f>
        <v>34</v>
      </c>
      <c r="B61" s="146" t="s">
        <v>764</v>
      </c>
      <c r="C61" s="474"/>
      <c r="D61" s="125"/>
      <c r="E61" s="193"/>
      <c r="F61" s="193"/>
      <c r="G61" s="193"/>
      <c r="H61" s="193"/>
      <c r="I61" s="193"/>
      <c r="J61" s="193"/>
      <c r="K61" s="193"/>
      <c r="L61" s="193"/>
      <c r="M61" s="183"/>
      <c r="N61" s="183"/>
      <c r="O61" s="183"/>
      <c r="P61" s="183"/>
      <c r="Q61" s="183"/>
      <c r="R61" s="183"/>
      <c r="S61" s="183"/>
      <c r="T61" s="236"/>
      <c r="U61" s="183"/>
      <c r="V61" s="183"/>
      <c r="W61" s="183"/>
      <c r="X61" s="183"/>
      <c r="Y61" s="183"/>
      <c r="Z61" s="183"/>
      <c r="AA61" s="183"/>
      <c r="AB61" s="183"/>
      <c r="AC61" s="183"/>
      <c r="AD61" s="183"/>
      <c r="AE61" s="183"/>
      <c r="AF61" s="183"/>
      <c r="AG61" s="183"/>
      <c r="AH61" s="183"/>
      <c r="AI61" s="183"/>
      <c r="AJ61" s="183"/>
      <c r="AK61" s="183"/>
      <c r="AL61" s="183"/>
      <c r="AM61" s="183"/>
      <c r="AN61" s="183"/>
      <c r="AO61" s="183"/>
      <c r="AP61" s="183"/>
      <c r="AQ61" s="183"/>
      <c r="AR61" s="183"/>
      <c r="AS61" s="183"/>
      <c r="AT61" s="183"/>
      <c r="AU61" s="183"/>
      <c r="AV61" s="183"/>
      <c r="AW61" s="183"/>
      <c r="AX61" s="183"/>
      <c r="AY61" s="183"/>
      <c r="AZ61" s="183"/>
      <c r="BA61" s="183"/>
      <c r="BB61" s="183"/>
      <c r="BC61" s="183"/>
      <c r="BD61" s="183"/>
      <c r="BE61" s="183"/>
      <c r="BF61" s="183"/>
      <c r="BG61" s="183"/>
      <c r="BH61" s="183"/>
      <c r="BI61" s="183"/>
      <c r="BJ61" s="183"/>
      <c r="BK61" s="183"/>
      <c r="BL61" s="183"/>
      <c r="BM61" s="183"/>
      <c r="BN61" s="183"/>
      <c r="BO61" s="183"/>
      <c r="BP61" s="183"/>
      <c r="BQ61" s="183"/>
      <c r="BR61" s="183"/>
      <c r="BS61" s="183"/>
      <c r="BT61" s="183"/>
      <c r="BU61" s="183"/>
      <c r="BV61" s="183"/>
      <c r="BW61" s="183"/>
      <c r="BX61" s="183"/>
      <c r="BY61" s="183"/>
      <c r="BZ61" s="183"/>
    </row>
    <row r="62" spans="1:78" s="136" customFormat="1">
      <c r="A62" s="1027" t="str">
        <f>A61&amp;"A"</f>
        <v>34A</v>
      </c>
      <c r="B62" s="15" t="s">
        <v>329</v>
      </c>
      <c r="C62" s="467"/>
      <c r="D62" s="127"/>
      <c r="E62" s="127"/>
      <c r="F62" s="127"/>
      <c r="G62" s="127"/>
      <c r="H62" s="127"/>
      <c r="I62" s="127"/>
      <c r="J62" s="127"/>
      <c r="K62" s="127"/>
      <c r="L62" s="127"/>
      <c r="M62" s="175"/>
      <c r="N62" s="175"/>
      <c r="O62" s="175"/>
      <c r="P62" s="175"/>
      <c r="Q62" s="175"/>
      <c r="R62" s="175"/>
      <c r="S62" s="175"/>
      <c r="T62" s="234"/>
      <c r="U62" s="175"/>
      <c r="V62" s="175"/>
      <c r="W62" s="175"/>
      <c r="X62" s="175"/>
      <c r="Y62" s="175"/>
      <c r="Z62" s="175"/>
      <c r="AA62" s="175"/>
      <c r="AB62" s="175"/>
      <c r="AC62" s="175"/>
      <c r="AD62" s="175"/>
      <c r="AE62" s="175"/>
      <c r="AF62" s="175"/>
      <c r="AG62" s="175"/>
      <c r="AH62" s="175"/>
      <c r="AI62" s="175"/>
      <c r="AJ62" s="175"/>
      <c r="AK62" s="175"/>
      <c r="AL62" s="175"/>
      <c r="AM62" s="175"/>
      <c r="AN62" s="175"/>
      <c r="AO62" s="175"/>
      <c r="AP62" s="175"/>
      <c r="AQ62" s="175"/>
      <c r="AR62" s="175"/>
      <c r="AS62" s="175"/>
      <c r="AT62" s="175"/>
      <c r="AU62" s="175"/>
      <c r="AV62" s="175"/>
      <c r="AW62" s="175"/>
      <c r="AX62" s="175"/>
      <c r="AY62" s="175"/>
      <c r="AZ62" s="175"/>
      <c r="BA62" s="175"/>
      <c r="BB62" s="175"/>
      <c r="BC62" s="175"/>
      <c r="BD62" s="175"/>
      <c r="BE62" s="175"/>
      <c r="BF62" s="175"/>
      <c r="BG62" s="175"/>
      <c r="BH62" s="175"/>
      <c r="BI62" s="175"/>
      <c r="BJ62" s="175"/>
      <c r="BK62" s="175"/>
      <c r="BL62" s="175"/>
      <c r="BM62" s="175"/>
      <c r="BN62" s="175"/>
      <c r="BO62" s="175"/>
      <c r="BP62" s="175"/>
      <c r="BQ62" s="175"/>
      <c r="BR62" s="175"/>
      <c r="BS62" s="175"/>
      <c r="BT62" s="175"/>
      <c r="BU62" s="175"/>
      <c r="BV62" s="175"/>
      <c r="BW62" s="175"/>
      <c r="BX62" s="175"/>
      <c r="BY62" s="175"/>
      <c r="BZ62" s="175"/>
    </row>
    <row r="63" spans="1:78" s="136" customFormat="1">
      <c r="A63" s="1027" t="str">
        <f>A61&amp;"B"</f>
        <v>34B</v>
      </c>
      <c r="B63" s="15" t="s">
        <v>330</v>
      </c>
      <c r="C63" s="467"/>
      <c r="D63" s="127"/>
      <c r="E63" s="127"/>
      <c r="F63" s="127"/>
      <c r="G63" s="127"/>
      <c r="H63" s="127"/>
      <c r="I63" s="127"/>
      <c r="J63" s="127"/>
      <c r="K63" s="127"/>
      <c r="L63" s="127"/>
      <c r="M63" s="175"/>
      <c r="N63" s="175"/>
      <c r="O63" s="175"/>
      <c r="P63" s="175"/>
      <c r="Q63" s="175"/>
      <c r="R63" s="175"/>
      <c r="S63" s="175"/>
      <c r="T63" s="234"/>
      <c r="U63" s="175"/>
      <c r="V63" s="175"/>
      <c r="W63" s="175"/>
      <c r="X63" s="175"/>
      <c r="Y63" s="175"/>
      <c r="Z63" s="175"/>
      <c r="AA63" s="175"/>
      <c r="AB63" s="175"/>
      <c r="AC63" s="175"/>
      <c r="AD63" s="175"/>
      <c r="AE63" s="175"/>
      <c r="AF63" s="175"/>
      <c r="AG63" s="175"/>
      <c r="AH63" s="175"/>
      <c r="AI63" s="175"/>
      <c r="AJ63" s="175"/>
      <c r="AK63" s="175"/>
      <c r="AL63" s="175"/>
      <c r="AM63" s="175"/>
      <c r="AN63" s="175"/>
      <c r="AO63" s="175"/>
      <c r="AP63" s="175"/>
      <c r="AQ63" s="175"/>
      <c r="AR63" s="175"/>
      <c r="AS63" s="175"/>
      <c r="AT63" s="175"/>
      <c r="AU63" s="175"/>
      <c r="AV63" s="175"/>
      <c r="AW63" s="175"/>
      <c r="AX63" s="175"/>
      <c r="AY63" s="175"/>
      <c r="AZ63" s="175"/>
      <c r="BA63" s="175"/>
      <c r="BB63" s="175"/>
      <c r="BC63" s="175"/>
      <c r="BD63" s="175"/>
      <c r="BE63" s="175"/>
      <c r="BF63" s="175"/>
      <c r="BG63" s="175"/>
      <c r="BH63" s="175"/>
      <c r="BI63" s="175"/>
      <c r="BJ63" s="175"/>
      <c r="BK63" s="175"/>
      <c r="BL63" s="175"/>
      <c r="BM63" s="175"/>
      <c r="BN63" s="175"/>
      <c r="BO63" s="175"/>
      <c r="BP63" s="175"/>
      <c r="BQ63" s="175"/>
      <c r="BR63" s="175"/>
      <c r="BS63" s="175"/>
      <c r="BT63" s="175"/>
      <c r="BU63" s="175"/>
      <c r="BV63" s="175"/>
      <c r="BW63" s="175"/>
      <c r="BX63" s="175"/>
      <c r="BY63" s="175"/>
      <c r="BZ63" s="175"/>
    </row>
    <row r="64" spans="1:78" s="136" customFormat="1">
      <c r="A64" s="1027" t="str">
        <f>A61&amp;"C"</f>
        <v>34C</v>
      </c>
      <c r="B64" s="15" t="s">
        <v>179</v>
      </c>
      <c r="C64" s="467"/>
      <c r="D64" s="173"/>
      <c r="E64" s="173"/>
      <c r="F64" s="173"/>
      <c r="G64" s="173"/>
      <c r="H64" s="173"/>
      <c r="I64" s="173"/>
      <c r="J64" s="173"/>
      <c r="K64" s="173"/>
      <c r="L64" s="173"/>
      <c r="M64" s="175"/>
      <c r="N64" s="175"/>
      <c r="O64" s="175"/>
      <c r="P64" s="175"/>
      <c r="Q64" s="175"/>
      <c r="R64" s="175"/>
      <c r="S64" s="175"/>
      <c r="T64" s="234"/>
      <c r="U64" s="175"/>
      <c r="V64" s="175"/>
      <c r="W64" s="175"/>
      <c r="X64" s="175"/>
      <c r="Y64" s="175"/>
      <c r="Z64" s="175"/>
      <c r="AA64" s="175"/>
      <c r="AB64" s="175"/>
      <c r="AC64" s="175"/>
      <c r="AD64" s="175"/>
      <c r="AE64" s="175"/>
      <c r="AF64" s="175"/>
      <c r="AG64" s="175"/>
      <c r="AH64" s="175"/>
      <c r="AI64" s="175"/>
      <c r="AJ64" s="175"/>
      <c r="AK64" s="175"/>
      <c r="AL64" s="175"/>
      <c r="AM64" s="175"/>
      <c r="AN64" s="175"/>
      <c r="AO64" s="175"/>
      <c r="AP64" s="175"/>
      <c r="AQ64" s="175"/>
      <c r="AR64" s="175"/>
      <c r="AS64" s="175"/>
      <c r="AT64" s="175"/>
      <c r="AU64" s="175"/>
      <c r="AV64" s="175"/>
      <c r="AW64" s="175"/>
      <c r="AX64" s="175"/>
      <c r="AY64" s="175"/>
      <c r="AZ64" s="175"/>
      <c r="BA64" s="175"/>
      <c r="BB64" s="175"/>
      <c r="BC64" s="175"/>
      <c r="BD64" s="175"/>
      <c r="BE64" s="175"/>
      <c r="BF64" s="175"/>
      <c r="BG64" s="175"/>
      <c r="BH64" s="175"/>
      <c r="BI64" s="175"/>
      <c r="BJ64" s="175"/>
      <c r="BK64" s="175"/>
      <c r="BL64" s="175"/>
      <c r="BM64" s="175"/>
      <c r="BN64" s="175"/>
      <c r="BO64" s="175"/>
      <c r="BP64" s="175"/>
      <c r="BQ64" s="175"/>
      <c r="BR64" s="175"/>
      <c r="BS64" s="175"/>
      <c r="BT64" s="175"/>
      <c r="BU64" s="175"/>
      <c r="BV64" s="175"/>
      <c r="BW64" s="175"/>
      <c r="BX64" s="175"/>
      <c r="BY64" s="175"/>
      <c r="BZ64" s="175"/>
    </row>
    <row r="65" spans="1:78" s="136" customFormat="1">
      <c r="A65" s="1027" t="str">
        <f>A61&amp;"D"</f>
        <v>34D</v>
      </c>
      <c r="B65" s="15" t="s">
        <v>180</v>
      </c>
      <c r="C65" s="467"/>
      <c r="D65" s="173"/>
      <c r="E65" s="173"/>
      <c r="F65" s="173"/>
      <c r="G65" s="173"/>
      <c r="H65" s="173"/>
      <c r="I65" s="173"/>
      <c r="J65" s="173"/>
      <c r="K65" s="173"/>
      <c r="L65" s="173"/>
      <c r="M65" s="175"/>
      <c r="N65" s="175"/>
      <c r="O65" s="175"/>
      <c r="P65" s="175"/>
      <c r="Q65" s="175"/>
      <c r="R65" s="175"/>
      <c r="S65" s="175"/>
      <c r="T65" s="234"/>
      <c r="U65" s="175"/>
      <c r="V65" s="175"/>
      <c r="W65" s="175"/>
      <c r="X65" s="175"/>
      <c r="Y65" s="175"/>
      <c r="Z65" s="175"/>
      <c r="AA65" s="175"/>
      <c r="AB65" s="175"/>
      <c r="AC65" s="175"/>
      <c r="AD65" s="175"/>
      <c r="AE65" s="175"/>
      <c r="AF65" s="175"/>
      <c r="AG65" s="175"/>
      <c r="AH65" s="175"/>
      <c r="AI65" s="175"/>
      <c r="AJ65" s="175"/>
      <c r="AK65" s="175"/>
      <c r="AL65" s="175"/>
      <c r="AM65" s="175"/>
      <c r="AN65" s="175"/>
      <c r="AO65" s="175"/>
      <c r="AP65" s="175"/>
      <c r="AQ65" s="175"/>
      <c r="AR65" s="175"/>
      <c r="AS65" s="175"/>
      <c r="AT65" s="175"/>
      <c r="AU65" s="175"/>
      <c r="AV65" s="175"/>
      <c r="AW65" s="175"/>
      <c r="AX65" s="175"/>
      <c r="AY65" s="175"/>
      <c r="AZ65" s="175"/>
      <c r="BA65" s="175"/>
      <c r="BB65" s="175"/>
      <c r="BC65" s="175"/>
      <c r="BD65" s="175"/>
      <c r="BE65" s="175"/>
      <c r="BF65" s="175"/>
      <c r="BG65" s="175"/>
      <c r="BH65" s="175"/>
      <c r="BI65" s="175"/>
      <c r="BJ65" s="175"/>
      <c r="BK65" s="175"/>
      <c r="BL65" s="175"/>
      <c r="BM65" s="175"/>
      <c r="BN65" s="175"/>
      <c r="BO65" s="175"/>
      <c r="BP65" s="175"/>
      <c r="BQ65" s="175"/>
      <c r="BR65" s="175"/>
      <c r="BS65" s="175"/>
      <c r="BT65" s="175"/>
      <c r="BU65" s="175"/>
      <c r="BV65" s="175"/>
      <c r="BW65" s="175"/>
      <c r="BX65" s="175"/>
      <c r="BY65" s="175"/>
      <c r="BZ65" s="175"/>
    </row>
    <row r="66" spans="1:78" s="136" customFormat="1">
      <c r="A66" s="1027" t="str">
        <f>A61&amp;"E"</f>
        <v>34E</v>
      </c>
      <c r="B66" s="15" t="s">
        <v>181</v>
      </c>
      <c r="C66" s="467"/>
      <c r="D66" s="173"/>
      <c r="E66" s="173"/>
      <c r="F66" s="173"/>
      <c r="G66" s="173"/>
      <c r="H66" s="173"/>
      <c r="I66" s="173"/>
      <c r="J66" s="173"/>
      <c r="K66" s="173"/>
      <c r="L66" s="173"/>
      <c r="M66" s="175"/>
      <c r="N66" s="175"/>
      <c r="O66" s="175"/>
      <c r="P66" s="175"/>
      <c r="Q66" s="175"/>
      <c r="R66" s="175"/>
      <c r="S66" s="175"/>
      <c r="T66" s="234"/>
      <c r="U66" s="175"/>
      <c r="V66" s="175"/>
      <c r="W66" s="175"/>
      <c r="X66" s="175"/>
      <c r="Y66" s="175"/>
      <c r="Z66" s="175"/>
      <c r="AA66" s="175"/>
      <c r="AB66" s="175"/>
      <c r="AC66" s="175"/>
      <c r="AD66" s="175"/>
      <c r="AE66" s="175"/>
      <c r="AF66" s="175"/>
      <c r="AG66" s="175"/>
      <c r="AH66" s="175"/>
      <c r="AI66" s="175"/>
      <c r="AJ66" s="175"/>
      <c r="AK66" s="175"/>
      <c r="AL66" s="175"/>
      <c r="AM66" s="175"/>
      <c r="AN66" s="175"/>
      <c r="AO66" s="175"/>
      <c r="AP66" s="175"/>
      <c r="AQ66" s="175"/>
      <c r="AR66" s="175"/>
      <c r="AS66" s="175"/>
      <c r="AT66" s="175"/>
      <c r="AU66" s="175"/>
      <c r="AV66" s="175"/>
      <c r="AW66" s="175"/>
      <c r="AX66" s="175"/>
      <c r="AY66" s="175"/>
      <c r="AZ66" s="175"/>
      <c r="BA66" s="175"/>
      <c r="BB66" s="175"/>
      <c r="BC66" s="175"/>
      <c r="BD66" s="175"/>
      <c r="BE66" s="175"/>
      <c r="BF66" s="175"/>
      <c r="BG66" s="175"/>
      <c r="BH66" s="175"/>
      <c r="BI66" s="175"/>
      <c r="BJ66" s="175"/>
      <c r="BK66" s="175"/>
      <c r="BL66" s="175"/>
      <c r="BM66" s="175"/>
      <c r="BN66" s="175"/>
      <c r="BO66" s="175"/>
      <c r="BP66" s="175"/>
      <c r="BQ66" s="175"/>
      <c r="BR66" s="175"/>
      <c r="BS66" s="175"/>
      <c r="BT66" s="175"/>
      <c r="BU66" s="175"/>
      <c r="BV66" s="175"/>
      <c r="BW66" s="175"/>
      <c r="BX66" s="175"/>
      <c r="BY66" s="175"/>
      <c r="BZ66" s="175"/>
    </row>
    <row r="67" spans="1:78" s="136" customFormat="1">
      <c r="A67" s="1026">
        <f>A61+1</f>
        <v>35</v>
      </c>
      <c r="B67" s="146" t="s">
        <v>765</v>
      </c>
      <c r="C67" s="474"/>
      <c r="D67" s="125"/>
      <c r="E67" s="193"/>
      <c r="F67" s="193"/>
      <c r="G67" s="193"/>
      <c r="H67" s="193"/>
      <c r="I67" s="193"/>
      <c r="J67" s="193"/>
      <c r="K67" s="193"/>
      <c r="L67" s="193"/>
      <c r="M67" s="175"/>
      <c r="N67" s="175"/>
      <c r="O67" s="175"/>
      <c r="P67" s="175"/>
      <c r="Q67" s="175"/>
      <c r="R67" s="175"/>
      <c r="S67" s="175"/>
      <c r="T67" s="234"/>
      <c r="U67" s="175"/>
      <c r="V67" s="175"/>
      <c r="W67" s="175"/>
      <c r="X67" s="175"/>
      <c r="Y67" s="175"/>
      <c r="Z67" s="175"/>
      <c r="AA67" s="175"/>
      <c r="AB67" s="175"/>
      <c r="AC67" s="175"/>
      <c r="AD67" s="175"/>
      <c r="AE67" s="175"/>
      <c r="AF67" s="175"/>
      <c r="AG67" s="175"/>
      <c r="AH67" s="175"/>
      <c r="AI67" s="175"/>
      <c r="AJ67" s="175"/>
      <c r="AK67" s="175"/>
      <c r="AL67" s="175"/>
      <c r="AM67" s="175"/>
      <c r="AN67" s="175"/>
      <c r="AO67" s="175"/>
      <c r="AP67" s="175"/>
      <c r="AQ67" s="175"/>
      <c r="AR67" s="175"/>
      <c r="AS67" s="175"/>
      <c r="AT67" s="175"/>
      <c r="AU67" s="175"/>
      <c r="AV67" s="175"/>
      <c r="AW67" s="175"/>
      <c r="AX67" s="175"/>
      <c r="AY67" s="175"/>
      <c r="AZ67" s="175"/>
      <c r="BA67" s="175"/>
      <c r="BB67" s="175"/>
      <c r="BC67" s="175"/>
      <c r="BD67" s="175"/>
      <c r="BE67" s="175"/>
      <c r="BF67" s="175"/>
      <c r="BG67" s="175"/>
      <c r="BH67" s="175"/>
      <c r="BI67" s="175"/>
      <c r="BJ67" s="175"/>
      <c r="BK67" s="175"/>
      <c r="BL67" s="175"/>
      <c r="BM67" s="175"/>
      <c r="BN67" s="175"/>
      <c r="BO67" s="175"/>
      <c r="BP67" s="175"/>
      <c r="BQ67" s="175"/>
      <c r="BR67" s="175"/>
      <c r="BS67" s="175"/>
      <c r="BT67" s="175"/>
      <c r="BU67" s="175"/>
      <c r="BV67" s="175"/>
      <c r="BW67" s="175"/>
      <c r="BX67" s="175"/>
      <c r="BY67" s="175"/>
      <c r="BZ67" s="175"/>
    </row>
    <row r="68" spans="1:78" s="136" customFormat="1">
      <c r="A68" s="1027" t="str">
        <f>A67&amp;"A"</f>
        <v>35A</v>
      </c>
      <c r="B68" s="15" t="s">
        <v>331</v>
      </c>
      <c r="C68" s="467"/>
      <c r="D68" s="127"/>
      <c r="E68" s="127"/>
      <c r="F68" s="127"/>
      <c r="G68" s="127"/>
      <c r="H68" s="127"/>
      <c r="I68" s="127"/>
      <c r="J68" s="127"/>
      <c r="K68" s="127"/>
      <c r="L68" s="127"/>
      <c r="M68" s="175"/>
      <c r="N68" s="175"/>
      <c r="O68" s="175"/>
      <c r="P68" s="175"/>
      <c r="Q68" s="175"/>
      <c r="R68" s="175"/>
      <c r="S68" s="175"/>
      <c r="T68" s="234"/>
      <c r="U68" s="175"/>
      <c r="V68" s="175"/>
      <c r="W68" s="175"/>
      <c r="X68" s="175"/>
      <c r="Y68" s="175"/>
      <c r="Z68" s="175"/>
      <c r="AA68" s="175"/>
      <c r="AB68" s="175"/>
      <c r="AC68" s="175"/>
      <c r="AD68" s="175"/>
      <c r="AE68" s="175"/>
      <c r="AF68" s="175"/>
      <c r="AG68" s="175"/>
      <c r="AH68" s="175"/>
      <c r="AI68" s="175"/>
      <c r="AJ68" s="175"/>
      <c r="AK68" s="175"/>
      <c r="AL68" s="175"/>
      <c r="AM68" s="175"/>
      <c r="AN68" s="175"/>
      <c r="AO68" s="175"/>
      <c r="AP68" s="175"/>
      <c r="AQ68" s="175"/>
      <c r="AR68" s="175"/>
      <c r="AS68" s="175"/>
      <c r="AT68" s="175"/>
      <c r="AU68" s="175"/>
      <c r="AV68" s="175"/>
      <c r="AW68" s="175"/>
      <c r="AX68" s="175"/>
      <c r="AY68" s="175"/>
      <c r="AZ68" s="175"/>
      <c r="BA68" s="175"/>
      <c r="BB68" s="175"/>
      <c r="BC68" s="175"/>
      <c r="BD68" s="175"/>
      <c r="BE68" s="175"/>
      <c r="BF68" s="175"/>
      <c r="BG68" s="175"/>
      <c r="BH68" s="175"/>
      <c r="BI68" s="175"/>
      <c r="BJ68" s="175"/>
      <c r="BK68" s="175"/>
      <c r="BL68" s="175"/>
      <c r="BM68" s="175"/>
      <c r="BN68" s="175"/>
      <c r="BO68" s="175"/>
      <c r="BP68" s="175"/>
      <c r="BQ68" s="175"/>
      <c r="BR68" s="175"/>
      <c r="BS68" s="175"/>
      <c r="BT68" s="175"/>
      <c r="BU68" s="175"/>
      <c r="BV68" s="175"/>
      <c r="BW68" s="175"/>
      <c r="BX68" s="175"/>
      <c r="BY68" s="175"/>
      <c r="BZ68" s="175"/>
    </row>
    <row r="69" spans="1:78" s="136" customFormat="1">
      <c r="A69" s="1027" t="str">
        <f>A67&amp;"B"</f>
        <v>35B</v>
      </c>
      <c r="B69" s="15" t="s">
        <v>182</v>
      </c>
      <c r="C69" s="467"/>
      <c r="D69" s="127"/>
      <c r="E69" s="127"/>
      <c r="F69" s="127"/>
      <c r="G69" s="127"/>
      <c r="H69" s="127"/>
      <c r="I69" s="127"/>
      <c r="J69" s="127"/>
      <c r="K69" s="127"/>
      <c r="L69" s="127"/>
      <c r="M69" s="175"/>
      <c r="N69" s="175"/>
      <c r="O69" s="175"/>
      <c r="P69" s="175"/>
      <c r="Q69" s="175"/>
      <c r="R69" s="175"/>
      <c r="S69" s="175"/>
      <c r="T69" s="234"/>
      <c r="U69" s="175"/>
      <c r="V69" s="175"/>
      <c r="W69" s="175"/>
      <c r="X69" s="175"/>
      <c r="Y69" s="175"/>
      <c r="Z69" s="175"/>
      <c r="AA69" s="175"/>
      <c r="AB69" s="175"/>
      <c r="AC69" s="175"/>
      <c r="AD69" s="175"/>
      <c r="AE69" s="175"/>
      <c r="AF69" s="175"/>
      <c r="AG69" s="175"/>
      <c r="AH69" s="175"/>
      <c r="AI69" s="175"/>
      <c r="AJ69" s="175"/>
      <c r="AK69" s="175"/>
      <c r="AL69" s="175"/>
      <c r="AM69" s="175"/>
      <c r="AN69" s="175"/>
      <c r="AO69" s="175"/>
      <c r="AP69" s="175"/>
      <c r="AQ69" s="175"/>
      <c r="AR69" s="175"/>
      <c r="AS69" s="175"/>
      <c r="AT69" s="175"/>
      <c r="AU69" s="175"/>
      <c r="AV69" s="175"/>
      <c r="AW69" s="175"/>
      <c r="AX69" s="175"/>
      <c r="AY69" s="175"/>
      <c r="AZ69" s="175"/>
      <c r="BA69" s="175"/>
      <c r="BB69" s="175"/>
      <c r="BC69" s="175"/>
      <c r="BD69" s="175"/>
      <c r="BE69" s="175"/>
      <c r="BF69" s="175"/>
      <c r="BG69" s="175"/>
      <c r="BH69" s="175"/>
      <c r="BI69" s="175"/>
      <c r="BJ69" s="175"/>
      <c r="BK69" s="175"/>
      <c r="BL69" s="175"/>
      <c r="BM69" s="175"/>
      <c r="BN69" s="175"/>
      <c r="BO69" s="175"/>
      <c r="BP69" s="175"/>
      <c r="BQ69" s="175"/>
      <c r="BR69" s="175"/>
      <c r="BS69" s="175"/>
      <c r="BT69" s="175"/>
      <c r="BU69" s="175"/>
      <c r="BV69" s="175"/>
      <c r="BW69" s="175"/>
      <c r="BX69" s="175"/>
      <c r="BY69" s="175"/>
      <c r="BZ69" s="175"/>
    </row>
    <row r="70" spans="1:78" s="132" customFormat="1">
      <c r="A70" s="1026">
        <f>A67+1</f>
        <v>36</v>
      </c>
      <c r="B70" s="146" t="s">
        <v>183</v>
      </c>
      <c r="C70" s="474"/>
      <c r="D70" s="125"/>
      <c r="E70" s="193"/>
      <c r="F70" s="193"/>
      <c r="G70" s="193"/>
      <c r="H70" s="193"/>
      <c r="I70" s="193"/>
      <c r="J70" s="193"/>
      <c r="K70" s="193"/>
      <c r="L70" s="193"/>
      <c r="M70" s="183"/>
      <c r="N70" s="183"/>
      <c r="O70" s="183"/>
      <c r="P70" s="183"/>
      <c r="Q70" s="183"/>
      <c r="R70" s="183"/>
      <c r="S70" s="183"/>
      <c r="T70" s="236"/>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83"/>
      <c r="AY70" s="183"/>
      <c r="AZ70" s="183"/>
      <c r="BA70" s="183"/>
      <c r="BB70" s="183"/>
      <c r="BC70" s="183"/>
      <c r="BD70" s="183"/>
      <c r="BE70" s="183"/>
      <c r="BF70" s="183"/>
      <c r="BG70" s="183"/>
      <c r="BH70" s="183"/>
      <c r="BI70" s="183"/>
      <c r="BJ70" s="183"/>
      <c r="BK70" s="183"/>
      <c r="BL70" s="183"/>
      <c r="BM70" s="183"/>
      <c r="BN70" s="183"/>
      <c r="BO70" s="183"/>
      <c r="BP70" s="183"/>
      <c r="BQ70" s="183"/>
      <c r="BR70" s="183"/>
      <c r="BS70" s="183"/>
      <c r="BT70" s="183"/>
      <c r="BU70" s="183"/>
      <c r="BV70" s="183"/>
      <c r="BW70" s="183"/>
      <c r="BX70" s="183"/>
      <c r="BY70" s="183"/>
      <c r="BZ70" s="183"/>
    </row>
    <row r="71" spans="1:78" s="136" customFormat="1">
      <c r="A71" s="1027" t="str">
        <f>A70&amp;"A"</f>
        <v>36A</v>
      </c>
      <c r="B71" s="15" t="s">
        <v>332</v>
      </c>
      <c r="C71" s="467"/>
      <c r="D71" s="127"/>
      <c r="E71" s="127"/>
      <c r="F71" s="127"/>
      <c r="G71" s="127"/>
      <c r="H71" s="127"/>
      <c r="I71" s="127"/>
      <c r="J71" s="127"/>
      <c r="K71" s="127"/>
      <c r="L71" s="127"/>
      <c r="M71" s="175"/>
      <c r="N71" s="175"/>
      <c r="O71" s="175"/>
      <c r="P71" s="175"/>
      <c r="Q71" s="175"/>
      <c r="R71" s="175"/>
      <c r="S71" s="175"/>
      <c r="T71" s="234"/>
      <c r="U71" s="175"/>
      <c r="V71" s="175"/>
      <c r="W71" s="175"/>
      <c r="X71" s="175"/>
      <c r="Y71" s="175"/>
      <c r="Z71" s="175"/>
      <c r="AA71" s="175"/>
      <c r="AB71" s="175"/>
      <c r="AC71" s="175"/>
      <c r="AD71" s="175"/>
      <c r="AE71" s="175"/>
      <c r="AF71" s="175"/>
      <c r="AG71" s="175"/>
      <c r="AH71" s="175"/>
      <c r="AI71" s="175"/>
      <c r="AJ71" s="175"/>
      <c r="AK71" s="175"/>
      <c r="AL71" s="175"/>
      <c r="AM71" s="175"/>
      <c r="AN71" s="175"/>
      <c r="AO71" s="175"/>
      <c r="AP71" s="175"/>
      <c r="AQ71" s="175"/>
      <c r="AR71" s="175"/>
      <c r="AS71" s="175"/>
      <c r="AT71" s="175"/>
      <c r="AU71" s="175"/>
      <c r="AV71" s="175"/>
      <c r="AW71" s="175"/>
      <c r="AX71" s="175"/>
      <c r="AY71" s="175"/>
      <c r="AZ71" s="175"/>
      <c r="BA71" s="175"/>
      <c r="BB71" s="175"/>
      <c r="BC71" s="175"/>
      <c r="BD71" s="175"/>
      <c r="BE71" s="175"/>
      <c r="BF71" s="175"/>
      <c r="BG71" s="175"/>
      <c r="BH71" s="175"/>
      <c r="BI71" s="175"/>
      <c r="BJ71" s="175"/>
      <c r="BK71" s="175"/>
      <c r="BL71" s="175"/>
      <c r="BM71" s="175"/>
      <c r="BN71" s="175"/>
      <c r="BO71" s="175"/>
      <c r="BP71" s="175"/>
      <c r="BQ71" s="175"/>
      <c r="BR71" s="175"/>
      <c r="BS71" s="175"/>
      <c r="BT71" s="175"/>
      <c r="BU71" s="175"/>
      <c r="BV71" s="175"/>
      <c r="BW71" s="175"/>
      <c r="BX71" s="175"/>
      <c r="BY71" s="175"/>
      <c r="BZ71" s="175"/>
    </row>
    <row r="72" spans="1:78" s="132" customFormat="1">
      <c r="A72" s="1027" t="str">
        <f>A70&amp;"B"</f>
        <v>36B</v>
      </c>
      <c r="B72" s="15" t="s">
        <v>185</v>
      </c>
      <c r="C72" s="467"/>
      <c r="D72" s="127"/>
      <c r="E72" s="127"/>
      <c r="F72" s="127"/>
      <c r="G72" s="127"/>
      <c r="H72" s="127"/>
      <c r="I72" s="127"/>
      <c r="J72" s="127"/>
      <c r="K72" s="127"/>
      <c r="L72" s="127"/>
      <c r="M72" s="183"/>
      <c r="N72" s="183"/>
      <c r="O72" s="183"/>
      <c r="P72" s="183"/>
      <c r="Q72" s="183"/>
      <c r="R72" s="183"/>
      <c r="S72" s="183"/>
      <c r="T72" s="236"/>
      <c r="U72" s="183"/>
      <c r="V72" s="183"/>
      <c r="W72" s="183"/>
      <c r="X72" s="183"/>
      <c r="Y72" s="183"/>
      <c r="Z72" s="183"/>
      <c r="AA72" s="183"/>
      <c r="AB72" s="183"/>
      <c r="AC72" s="183"/>
      <c r="AD72" s="183"/>
      <c r="AE72" s="183"/>
      <c r="AF72" s="183"/>
      <c r="AG72" s="183"/>
      <c r="AH72" s="183"/>
      <c r="AI72" s="183"/>
      <c r="AJ72" s="183"/>
      <c r="AK72" s="183"/>
      <c r="AL72" s="183"/>
      <c r="AM72" s="183"/>
      <c r="AN72" s="183"/>
      <c r="AO72" s="183"/>
      <c r="AP72" s="183"/>
      <c r="AQ72" s="183"/>
      <c r="AR72" s="183"/>
      <c r="AS72" s="183"/>
      <c r="AT72" s="183"/>
      <c r="AU72" s="183"/>
      <c r="AV72" s="183"/>
      <c r="AW72" s="183"/>
      <c r="AX72" s="183"/>
      <c r="AY72" s="183"/>
      <c r="AZ72" s="183"/>
      <c r="BA72" s="183"/>
      <c r="BB72" s="183"/>
      <c r="BC72" s="183"/>
      <c r="BD72" s="183"/>
      <c r="BE72" s="183"/>
      <c r="BF72" s="183"/>
      <c r="BG72" s="183"/>
      <c r="BH72" s="183"/>
      <c r="BI72" s="183"/>
      <c r="BJ72" s="183"/>
      <c r="BK72" s="183"/>
      <c r="BL72" s="183"/>
      <c r="BM72" s="183"/>
      <c r="BN72" s="183"/>
      <c r="BO72" s="183"/>
      <c r="BP72" s="183"/>
      <c r="BQ72" s="183"/>
      <c r="BR72" s="183"/>
      <c r="BS72" s="183"/>
      <c r="BT72" s="183"/>
      <c r="BU72" s="183"/>
      <c r="BV72" s="183"/>
      <c r="BW72" s="183"/>
      <c r="BX72" s="183"/>
      <c r="BY72" s="183"/>
      <c r="BZ72" s="183"/>
    </row>
    <row r="73" spans="1:78" s="132" customFormat="1">
      <c r="A73" s="1027" t="str">
        <f>A70&amp;"C"</f>
        <v>36C</v>
      </c>
      <c r="B73" s="15" t="s">
        <v>766</v>
      </c>
      <c r="C73" s="467"/>
      <c r="D73" s="173"/>
      <c r="E73" s="173"/>
      <c r="F73" s="173"/>
      <c r="G73" s="173"/>
      <c r="H73" s="173"/>
      <c r="I73" s="173"/>
      <c r="J73" s="173"/>
      <c r="K73" s="173"/>
      <c r="L73" s="173"/>
      <c r="M73" s="183"/>
      <c r="N73" s="183"/>
      <c r="O73" s="183"/>
      <c r="P73" s="183"/>
      <c r="Q73" s="183"/>
      <c r="R73" s="183"/>
      <c r="S73" s="183"/>
      <c r="T73" s="236"/>
      <c r="U73" s="183"/>
      <c r="V73" s="183"/>
      <c r="W73" s="183"/>
      <c r="X73" s="183"/>
      <c r="Y73" s="183"/>
      <c r="Z73" s="183"/>
      <c r="AA73" s="183"/>
      <c r="AB73" s="183"/>
      <c r="AC73" s="183"/>
      <c r="AD73" s="183"/>
      <c r="AE73" s="183"/>
      <c r="AF73" s="183"/>
      <c r="AG73" s="183"/>
      <c r="AH73" s="183"/>
      <c r="AI73" s="183"/>
      <c r="AJ73" s="183"/>
      <c r="AK73" s="183"/>
      <c r="AL73" s="183"/>
      <c r="AM73" s="183"/>
      <c r="AN73" s="183"/>
      <c r="AO73" s="183"/>
      <c r="AP73" s="183"/>
      <c r="AQ73" s="183"/>
      <c r="AR73" s="183"/>
      <c r="AS73" s="183"/>
      <c r="AT73" s="183"/>
      <c r="AU73" s="183"/>
      <c r="AV73" s="183"/>
      <c r="AW73" s="183"/>
      <c r="AX73" s="183"/>
      <c r="AY73" s="183"/>
      <c r="AZ73" s="183"/>
      <c r="BA73" s="183"/>
      <c r="BB73" s="183"/>
      <c r="BC73" s="183"/>
      <c r="BD73" s="183"/>
      <c r="BE73" s="183"/>
      <c r="BF73" s="183"/>
      <c r="BG73" s="183"/>
      <c r="BH73" s="183"/>
      <c r="BI73" s="183"/>
      <c r="BJ73" s="183"/>
      <c r="BK73" s="183"/>
      <c r="BL73" s="183"/>
      <c r="BM73" s="183"/>
      <c r="BN73" s="183"/>
      <c r="BO73" s="183"/>
      <c r="BP73" s="183"/>
      <c r="BQ73" s="183"/>
      <c r="BR73" s="183"/>
      <c r="BS73" s="183"/>
      <c r="BT73" s="183"/>
      <c r="BU73" s="183"/>
      <c r="BV73" s="183"/>
      <c r="BW73" s="183"/>
      <c r="BX73" s="183"/>
      <c r="BY73" s="183"/>
      <c r="BZ73" s="183"/>
    </row>
    <row r="74" spans="1:78" s="136" customFormat="1">
      <c r="A74" s="1026">
        <f>A70+1</f>
        <v>37</v>
      </c>
      <c r="B74" s="146" t="s">
        <v>57</v>
      </c>
      <c r="C74" s="474"/>
      <c r="D74" s="127"/>
      <c r="E74" s="173"/>
      <c r="F74" s="173"/>
      <c r="G74" s="173"/>
      <c r="H74" s="173"/>
      <c r="I74" s="173"/>
      <c r="J74" s="173"/>
      <c r="K74" s="173"/>
      <c r="L74" s="173"/>
      <c r="M74" s="175"/>
      <c r="N74" s="175"/>
      <c r="O74" s="175"/>
      <c r="P74" s="175"/>
      <c r="Q74" s="175"/>
      <c r="R74" s="175"/>
      <c r="S74" s="175"/>
      <c r="T74" s="234"/>
      <c r="U74" s="175"/>
      <c r="V74" s="175"/>
      <c r="W74" s="175"/>
      <c r="X74" s="175"/>
      <c r="Y74" s="175"/>
      <c r="Z74" s="175"/>
      <c r="AA74" s="175"/>
      <c r="AB74" s="175"/>
      <c r="AC74" s="175"/>
      <c r="AD74" s="175"/>
      <c r="AE74" s="175"/>
      <c r="AF74" s="175"/>
      <c r="AG74" s="175"/>
      <c r="AH74" s="175"/>
      <c r="AI74" s="175"/>
      <c r="AJ74" s="175"/>
      <c r="AK74" s="175"/>
      <c r="AL74" s="175"/>
      <c r="AM74" s="175"/>
      <c r="AN74" s="175"/>
      <c r="AO74" s="175"/>
      <c r="AP74" s="175"/>
      <c r="AQ74" s="175"/>
      <c r="AR74" s="175"/>
      <c r="AS74" s="175"/>
      <c r="AT74" s="175"/>
      <c r="AU74" s="175"/>
      <c r="AV74" s="175"/>
      <c r="AW74" s="175"/>
      <c r="AX74" s="175"/>
      <c r="AY74" s="175"/>
      <c r="AZ74" s="175"/>
      <c r="BA74" s="175"/>
      <c r="BB74" s="175"/>
      <c r="BC74" s="175"/>
      <c r="BD74" s="175"/>
      <c r="BE74" s="175"/>
      <c r="BF74" s="175"/>
      <c r="BG74" s="175"/>
      <c r="BH74" s="175"/>
      <c r="BI74" s="175"/>
      <c r="BJ74" s="175"/>
      <c r="BK74" s="175"/>
      <c r="BL74" s="175"/>
      <c r="BM74" s="175"/>
      <c r="BN74" s="175"/>
      <c r="BO74" s="175"/>
      <c r="BP74" s="175"/>
      <c r="BQ74" s="175"/>
      <c r="BR74" s="175"/>
      <c r="BS74" s="175"/>
      <c r="BT74" s="175"/>
      <c r="BU74" s="175"/>
      <c r="BV74" s="175"/>
      <c r="BW74" s="175"/>
      <c r="BX74" s="175"/>
      <c r="BY74" s="175"/>
      <c r="BZ74" s="175"/>
    </row>
    <row r="75" spans="1:78" s="86" customFormat="1" ht="28.8">
      <c r="A75" s="1032">
        <f>A74+1</f>
        <v>38</v>
      </c>
      <c r="B75" s="941" t="s">
        <v>243</v>
      </c>
      <c r="C75" s="933"/>
      <c r="D75" s="998"/>
      <c r="E75" s="998"/>
      <c r="F75" s="998"/>
      <c r="G75" s="998"/>
      <c r="H75" s="998"/>
      <c r="I75" s="998"/>
      <c r="J75" s="998"/>
      <c r="K75" s="998"/>
      <c r="L75" s="998"/>
      <c r="M75" s="532"/>
      <c r="N75" s="532"/>
      <c r="O75" s="532"/>
      <c r="P75" s="532"/>
      <c r="Q75" s="532"/>
      <c r="R75" s="532"/>
      <c r="S75" s="532"/>
      <c r="T75" s="534"/>
      <c r="U75" s="532"/>
      <c r="V75" s="532"/>
      <c r="W75" s="532"/>
      <c r="X75" s="532"/>
      <c r="Y75" s="532"/>
      <c r="Z75" s="532"/>
      <c r="AA75" s="532"/>
      <c r="AB75" s="532"/>
      <c r="AC75" s="532"/>
      <c r="AD75" s="532"/>
      <c r="AE75" s="532"/>
      <c r="AF75" s="532"/>
      <c r="AG75" s="532"/>
      <c r="AH75" s="532"/>
      <c r="AI75" s="532"/>
      <c r="AJ75" s="532"/>
      <c r="AK75" s="532"/>
      <c r="AL75" s="532"/>
      <c r="AM75" s="532"/>
      <c r="AN75" s="532"/>
      <c r="AO75" s="532"/>
      <c r="AP75" s="532"/>
      <c r="AQ75" s="532"/>
      <c r="AR75" s="532"/>
      <c r="AS75" s="532"/>
      <c r="AT75" s="532"/>
      <c r="AU75" s="532"/>
      <c r="AV75" s="532"/>
      <c r="AW75" s="532"/>
      <c r="AX75" s="532"/>
      <c r="AY75" s="532"/>
      <c r="AZ75" s="532"/>
      <c r="BA75" s="532"/>
      <c r="BB75" s="532"/>
      <c r="BC75" s="532"/>
      <c r="BD75" s="532"/>
      <c r="BE75" s="532"/>
      <c r="BF75" s="532"/>
      <c r="BG75" s="532"/>
      <c r="BH75" s="532"/>
      <c r="BI75" s="532"/>
      <c r="BJ75" s="532"/>
      <c r="BK75" s="532"/>
      <c r="BL75" s="532"/>
      <c r="BM75" s="532"/>
      <c r="BN75" s="532"/>
      <c r="BO75" s="532"/>
      <c r="BP75" s="532"/>
      <c r="BQ75" s="532"/>
      <c r="BR75" s="532"/>
      <c r="BS75" s="532"/>
      <c r="BT75" s="532"/>
      <c r="BU75" s="532"/>
      <c r="BV75" s="532"/>
      <c r="BW75" s="532"/>
      <c r="BX75" s="532"/>
      <c r="BY75" s="532"/>
      <c r="BZ75" s="532"/>
    </row>
    <row r="76" spans="1:78" s="136" customFormat="1">
      <c r="A76" s="1029">
        <f>A75+1</f>
        <v>39</v>
      </c>
      <c r="B76" s="286" t="s">
        <v>629</v>
      </c>
      <c r="C76" s="474"/>
      <c r="D76" s="127"/>
      <c r="E76" s="173"/>
      <c r="F76" s="173"/>
      <c r="G76" s="173"/>
      <c r="H76" s="173"/>
      <c r="I76" s="173"/>
      <c r="J76" s="173"/>
      <c r="K76" s="173"/>
      <c r="L76" s="173"/>
      <c r="M76" s="175"/>
      <c r="N76" s="175"/>
      <c r="O76" s="175"/>
      <c r="P76" s="175"/>
      <c r="Q76" s="175"/>
      <c r="R76" s="175"/>
      <c r="S76" s="175"/>
      <c r="T76" s="234"/>
      <c r="U76" s="175"/>
      <c r="V76" s="175"/>
      <c r="W76" s="175"/>
      <c r="X76" s="175"/>
      <c r="Y76" s="175"/>
      <c r="Z76" s="175"/>
      <c r="AA76" s="175"/>
      <c r="AB76" s="175"/>
      <c r="AC76" s="175"/>
      <c r="AD76" s="175"/>
      <c r="AE76" s="175"/>
      <c r="AF76" s="175"/>
      <c r="AG76" s="175"/>
      <c r="AH76" s="175"/>
      <c r="AI76" s="175"/>
      <c r="AJ76" s="175"/>
      <c r="AK76" s="175"/>
      <c r="AL76" s="175"/>
      <c r="AM76" s="175"/>
      <c r="AN76" s="175"/>
      <c r="AO76" s="175"/>
      <c r="AP76" s="175"/>
      <c r="AQ76" s="175"/>
      <c r="AR76" s="175"/>
      <c r="AS76" s="175"/>
      <c r="AT76" s="175"/>
      <c r="AU76" s="175"/>
      <c r="AV76" s="175"/>
      <c r="AW76" s="175"/>
      <c r="AX76" s="175"/>
      <c r="AY76" s="175"/>
      <c r="AZ76" s="175"/>
      <c r="BA76" s="175"/>
      <c r="BB76" s="175"/>
      <c r="BC76" s="175"/>
      <c r="BD76" s="175"/>
      <c r="BE76" s="175"/>
      <c r="BF76" s="175"/>
      <c r="BG76" s="175"/>
      <c r="BH76" s="175"/>
      <c r="BI76" s="175"/>
      <c r="BJ76" s="175"/>
      <c r="BK76" s="175"/>
      <c r="BL76" s="175"/>
      <c r="BM76" s="175"/>
      <c r="BN76" s="175"/>
      <c r="BO76" s="175"/>
      <c r="BP76" s="175"/>
      <c r="BQ76" s="175"/>
      <c r="BR76" s="175"/>
      <c r="BS76" s="175"/>
      <c r="BT76" s="175"/>
      <c r="BU76" s="175"/>
      <c r="BV76" s="175"/>
      <c r="BW76" s="175"/>
      <c r="BX76" s="175"/>
      <c r="BY76" s="175"/>
      <c r="BZ76" s="175"/>
    </row>
    <row r="77" spans="1:78" s="136" customFormat="1">
      <c r="A77" s="1029">
        <f>A76+1</f>
        <v>40</v>
      </c>
      <c r="B77" s="286" t="s">
        <v>772</v>
      </c>
      <c r="C77" s="474"/>
      <c r="D77" s="127"/>
      <c r="E77" s="173"/>
      <c r="F77" s="173"/>
      <c r="G77" s="173"/>
      <c r="H77" s="173"/>
      <c r="I77" s="173"/>
      <c r="J77" s="173"/>
      <c r="K77" s="173"/>
      <c r="L77" s="173"/>
      <c r="M77" s="175"/>
      <c r="N77" s="175"/>
      <c r="O77" s="175"/>
      <c r="P77" s="175"/>
      <c r="Q77" s="175"/>
      <c r="R77" s="175"/>
      <c r="S77" s="175"/>
      <c r="T77" s="234"/>
      <c r="U77" s="175"/>
      <c r="V77" s="175"/>
      <c r="W77" s="175"/>
      <c r="X77" s="175"/>
      <c r="Y77" s="175"/>
      <c r="Z77" s="175"/>
      <c r="AA77" s="175"/>
      <c r="AB77" s="175"/>
      <c r="AC77" s="175"/>
      <c r="AD77" s="175"/>
      <c r="AE77" s="175"/>
      <c r="AF77" s="175"/>
      <c r="AG77" s="175"/>
      <c r="AH77" s="175"/>
      <c r="AI77" s="175"/>
      <c r="AJ77" s="175"/>
      <c r="AK77" s="175"/>
      <c r="AL77" s="175"/>
      <c r="AM77" s="175"/>
      <c r="AN77" s="175"/>
      <c r="AO77" s="175"/>
      <c r="AP77" s="175"/>
      <c r="AQ77" s="175"/>
      <c r="AR77" s="175"/>
      <c r="AS77" s="175"/>
      <c r="AT77" s="175"/>
      <c r="AU77" s="175"/>
      <c r="AV77" s="175"/>
      <c r="AW77" s="175"/>
      <c r="AX77" s="175"/>
      <c r="AY77" s="175"/>
      <c r="AZ77" s="175"/>
      <c r="BA77" s="175"/>
      <c r="BB77" s="175"/>
      <c r="BC77" s="175"/>
      <c r="BD77" s="175"/>
      <c r="BE77" s="175"/>
      <c r="BF77" s="175"/>
      <c r="BG77" s="175"/>
      <c r="BH77" s="175"/>
      <c r="BI77" s="175"/>
      <c r="BJ77" s="175"/>
      <c r="BK77" s="175"/>
      <c r="BL77" s="175"/>
      <c r="BM77" s="175"/>
      <c r="BN77" s="175"/>
      <c r="BO77" s="175"/>
      <c r="BP77" s="175"/>
      <c r="BQ77" s="175"/>
      <c r="BR77" s="175"/>
      <c r="BS77" s="175"/>
      <c r="BT77" s="175"/>
      <c r="BU77" s="175"/>
      <c r="BV77" s="175"/>
      <c r="BW77" s="175"/>
      <c r="BX77" s="175"/>
      <c r="BY77" s="175"/>
      <c r="BZ77" s="175"/>
    </row>
    <row r="78" spans="1:78" s="136" customFormat="1">
      <c r="A78" s="1024"/>
      <c r="B78" s="474"/>
      <c r="C78" s="474"/>
      <c r="D78" s="179"/>
      <c r="E78" s="180"/>
      <c r="F78" s="180"/>
      <c r="G78" s="180"/>
      <c r="H78" s="180"/>
      <c r="I78" s="180"/>
      <c r="J78" s="180"/>
      <c r="K78" s="180"/>
      <c r="L78" s="180"/>
      <c r="M78" s="175"/>
      <c r="N78" s="175"/>
      <c r="O78" s="175"/>
      <c r="P78" s="175"/>
      <c r="Q78" s="175"/>
      <c r="R78" s="175"/>
      <c r="S78" s="175"/>
      <c r="T78" s="234"/>
      <c r="U78" s="175"/>
      <c r="V78" s="175"/>
      <c r="W78" s="175"/>
      <c r="X78" s="175"/>
      <c r="Y78" s="175"/>
      <c r="Z78" s="175"/>
      <c r="AA78" s="175"/>
      <c r="AB78" s="175"/>
      <c r="AC78" s="175"/>
      <c r="AD78" s="175"/>
      <c r="AE78" s="175"/>
      <c r="AF78" s="175"/>
      <c r="AG78" s="175"/>
      <c r="AH78" s="175"/>
      <c r="AI78" s="175"/>
      <c r="AJ78" s="175"/>
      <c r="AK78" s="175"/>
      <c r="AL78" s="175"/>
      <c r="AM78" s="175"/>
      <c r="AN78" s="175"/>
      <c r="AO78" s="175"/>
      <c r="AP78" s="175"/>
      <c r="AQ78" s="175"/>
      <c r="AR78" s="175"/>
      <c r="AS78" s="175"/>
      <c r="AT78" s="175"/>
      <c r="AU78" s="175"/>
      <c r="AV78" s="175"/>
      <c r="AW78" s="175"/>
      <c r="AX78" s="175"/>
      <c r="AY78" s="175"/>
      <c r="AZ78" s="175"/>
      <c r="BA78" s="175"/>
      <c r="BB78" s="175"/>
      <c r="BC78" s="175"/>
      <c r="BD78" s="175"/>
      <c r="BE78" s="175"/>
      <c r="BF78" s="175"/>
      <c r="BG78" s="175"/>
      <c r="BH78" s="175"/>
      <c r="BI78" s="175"/>
      <c r="BJ78" s="175"/>
      <c r="BK78" s="175"/>
      <c r="BL78" s="175"/>
      <c r="BM78" s="175"/>
      <c r="BN78" s="175"/>
      <c r="BO78" s="175"/>
      <c r="BP78" s="175"/>
      <c r="BQ78" s="175"/>
      <c r="BR78" s="175"/>
      <c r="BS78" s="175"/>
      <c r="BT78" s="175"/>
      <c r="BU78" s="175"/>
      <c r="BV78" s="175"/>
      <c r="BW78" s="175"/>
      <c r="BX78" s="175"/>
      <c r="BY78" s="175"/>
      <c r="BZ78" s="175"/>
    </row>
    <row r="79" spans="1:78" s="132" customFormat="1">
      <c r="A79" s="1031">
        <f>A77+1</f>
        <v>41</v>
      </c>
      <c r="B79" s="143" t="s">
        <v>767</v>
      </c>
      <c r="C79" s="672"/>
      <c r="D79" s="242"/>
      <c r="E79" s="243"/>
      <c r="F79" s="243"/>
      <c r="G79" s="243"/>
      <c r="H79" s="243"/>
      <c r="I79" s="243"/>
      <c r="J79" s="243"/>
      <c r="K79" s="243"/>
      <c r="L79" s="243"/>
      <c r="M79" s="183"/>
      <c r="N79" s="183"/>
      <c r="O79" s="183"/>
      <c r="P79" s="183"/>
      <c r="Q79" s="183"/>
      <c r="R79" s="183"/>
      <c r="S79" s="183"/>
      <c r="T79" s="236"/>
      <c r="U79" s="183"/>
      <c r="V79" s="183"/>
      <c r="W79" s="183"/>
      <c r="X79" s="183"/>
      <c r="Y79" s="183"/>
      <c r="Z79" s="183"/>
      <c r="AA79" s="183"/>
      <c r="AB79" s="183"/>
      <c r="AC79" s="183"/>
      <c r="AD79" s="183"/>
      <c r="AE79" s="183"/>
      <c r="AF79" s="183"/>
      <c r="AG79" s="183"/>
      <c r="AH79" s="183"/>
      <c r="AI79" s="183"/>
      <c r="AJ79" s="183"/>
      <c r="AK79" s="183"/>
      <c r="AL79" s="183"/>
      <c r="AM79" s="183"/>
      <c r="AN79" s="183"/>
      <c r="AO79" s="183"/>
      <c r="AP79" s="183"/>
      <c r="AQ79" s="183"/>
      <c r="AR79" s="183"/>
      <c r="AS79" s="183"/>
      <c r="AT79" s="183"/>
      <c r="AU79" s="183"/>
      <c r="AV79" s="183"/>
      <c r="AW79" s="183"/>
      <c r="AX79" s="183"/>
      <c r="AY79" s="183"/>
      <c r="AZ79" s="183"/>
      <c r="BA79" s="183"/>
      <c r="BB79" s="183"/>
      <c r="BC79" s="183"/>
      <c r="BD79" s="183"/>
      <c r="BE79" s="183"/>
      <c r="BF79" s="183"/>
      <c r="BG79" s="183"/>
      <c r="BH79" s="183"/>
      <c r="BI79" s="183"/>
      <c r="BJ79" s="183"/>
      <c r="BK79" s="183"/>
      <c r="BL79" s="183"/>
      <c r="BM79" s="183"/>
      <c r="BN79" s="183"/>
      <c r="BO79" s="183"/>
      <c r="BP79" s="183"/>
      <c r="BQ79" s="183"/>
      <c r="BR79" s="183"/>
      <c r="BS79" s="183"/>
      <c r="BT79" s="183"/>
      <c r="BU79" s="183"/>
      <c r="BV79" s="183"/>
      <c r="BW79" s="183"/>
      <c r="BX79" s="183"/>
      <c r="BY79" s="183"/>
      <c r="BZ79" s="183"/>
    </row>
    <row r="80" spans="1:78" s="133" customFormat="1">
      <c r="A80" s="1024"/>
      <c r="B80" s="678"/>
      <c r="C80" s="678"/>
      <c r="D80" s="130"/>
      <c r="E80" s="186"/>
      <c r="F80" s="186"/>
      <c r="G80" s="186"/>
      <c r="H80" s="186"/>
      <c r="I80" s="186"/>
      <c r="J80" s="186"/>
      <c r="K80" s="186"/>
      <c r="L80" s="186"/>
      <c r="M80" s="195"/>
      <c r="N80" s="195"/>
      <c r="O80" s="195"/>
      <c r="P80" s="195"/>
      <c r="Q80" s="195"/>
      <c r="R80" s="195"/>
      <c r="S80" s="195"/>
      <c r="T80" s="679"/>
      <c r="U80" s="195"/>
      <c r="V80" s="195"/>
      <c r="W80" s="195"/>
      <c r="X80" s="195"/>
      <c r="Y80" s="195"/>
      <c r="Z80" s="195"/>
      <c r="AA80" s="195"/>
      <c r="AB80" s="195"/>
      <c r="AC80" s="195"/>
      <c r="AD80" s="195"/>
      <c r="AE80" s="195"/>
      <c r="AF80" s="195"/>
      <c r="AG80" s="195"/>
      <c r="AH80" s="195"/>
      <c r="AI80" s="195"/>
      <c r="AJ80" s="195"/>
      <c r="AK80" s="195"/>
      <c r="AL80" s="195"/>
      <c r="AM80" s="195"/>
      <c r="AN80" s="195"/>
      <c r="AO80" s="195"/>
      <c r="AP80" s="195"/>
      <c r="AQ80" s="195"/>
      <c r="AR80" s="195"/>
      <c r="AS80" s="195"/>
      <c r="AT80" s="195"/>
      <c r="AU80" s="195"/>
      <c r="AV80" s="195"/>
      <c r="AW80" s="195"/>
      <c r="AX80" s="195"/>
      <c r="AY80" s="195"/>
      <c r="AZ80" s="195"/>
      <c r="BA80" s="195"/>
      <c r="BB80" s="195"/>
      <c r="BC80" s="195"/>
      <c r="BD80" s="195"/>
      <c r="BE80" s="195"/>
      <c r="BF80" s="195"/>
      <c r="BG80" s="195"/>
      <c r="BH80" s="195"/>
      <c r="BI80" s="195"/>
      <c r="BJ80" s="195"/>
      <c r="BK80" s="195"/>
      <c r="BL80" s="195"/>
      <c r="BM80" s="195"/>
      <c r="BN80" s="195"/>
      <c r="BO80" s="195"/>
      <c r="BP80" s="195"/>
      <c r="BQ80" s="195"/>
      <c r="BR80" s="195"/>
      <c r="BS80" s="195"/>
      <c r="BT80" s="195"/>
      <c r="BU80" s="195"/>
      <c r="BV80" s="195"/>
      <c r="BW80" s="195"/>
      <c r="BX80" s="195"/>
      <c r="BY80" s="195"/>
      <c r="BZ80" s="195"/>
    </row>
    <row r="81" spans="1:78" s="133" customFormat="1">
      <c r="A81" s="1024"/>
      <c r="B81" s="147" t="s">
        <v>494</v>
      </c>
      <c r="C81" s="680"/>
      <c r="D81" s="130"/>
      <c r="E81" s="186"/>
      <c r="F81" s="186"/>
      <c r="G81" s="186"/>
      <c r="H81" s="186"/>
      <c r="I81" s="186"/>
      <c r="J81" s="186"/>
      <c r="K81" s="186"/>
      <c r="L81" s="186"/>
      <c r="M81" s="195"/>
      <c r="N81" s="195"/>
      <c r="O81" s="195"/>
      <c r="P81" s="195"/>
      <c r="Q81" s="195"/>
      <c r="R81" s="195"/>
      <c r="S81" s="195"/>
      <c r="T81" s="679"/>
      <c r="U81" s="195"/>
      <c r="V81" s="195"/>
      <c r="W81" s="195"/>
      <c r="X81" s="195"/>
      <c r="Y81" s="195"/>
      <c r="Z81" s="195"/>
      <c r="AA81" s="195"/>
      <c r="AB81" s="195"/>
      <c r="AC81" s="195"/>
      <c r="AD81" s="195"/>
      <c r="AE81" s="195"/>
      <c r="AF81" s="195"/>
      <c r="AG81" s="195"/>
      <c r="AH81" s="195"/>
      <c r="AI81" s="195"/>
      <c r="AJ81" s="195"/>
      <c r="AK81" s="195"/>
      <c r="AL81" s="195"/>
      <c r="AM81" s="195"/>
      <c r="AN81" s="195"/>
      <c r="AO81" s="195"/>
      <c r="AP81" s="195"/>
      <c r="AQ81" s="195"/>
      <c r="AR81" s="195"/>
      <c r="AS81" s="195"/>
      <c r="AT81" s="195"/>
      <c r="AU81" s="195"/>
      <c r="AV81" s="195"/>
      <c r="AW81" s="195"/>
      <c r="AX81" s="195"/>
      <c r="AY81" s="195"/>
      <c r="AZ81" s="195"/>
      <c r="BA81" s="195"/>
      <c r="BB81" s="195"/>
      <c r="BC81" s="195"/>
      <c r="BD81" s="195"/>
      <c r="BE81" s="195"/>
      <c r="BF81" s="195"/>
      <c r="BG81" s="195"/>
      <c r="BH81" s="195"/>
      <c r="BI81" s="195"/>
      <c r="BJ81" s="195"/>
      <c r="BK81" s="195"/>
      <c r="BL81" s="195"/>
      <c r="BM81" s="195"/>
      <c r="BN81" s="195"/>
      <c r="BO81" s="195"/>
      <c r="BP81" s="195"/>
      <c r="BQ81" s="195"/>
      <c r="BR81" s="195"/>
      <c r="BS81" s="195"/>
      <c r="BT81" s="195"/>
      <c r="BU81" s="195"/>
      <c r="BV81" s="195"/>
      <c r="BW81" s="195"/>
      <c r="BX81" s="195"/>
      <c r="BY81" s="195"/>
      <c r="BZ81" s="195"/>
    </row>
    <row r="82" spans="1:78" s="132" customFormat="1">
      <c r="A82" s="1026">
        <f>A79+1</f>
        <v>42</v>
      </c>
      <c r="B82" s="146" t="s">
        <v>764</v>
      </c>
      <c r="C82" s="474"/>
      <c r="D82" s="1002"/>
      <c r="E82" s="1003"/>
      <c r="F82" s="1003"/>
      <c r="G82" s="1003"/>
      <c r="H82" s="1003"/>
      <c r="I82" s="1003"/>
      <c r="J82" s="1003"/>
      <c r="K82" s="1003"/>
      <c r="L82" s="1003"/>
      <c r="M82" s="183"/>
      <c r="N82" s="183"/>
      <c r="O82" s="183"/>
      <c r="P82" s="183"/>
      <c r="Q82" s="183"/>
      <c r="R82" s="183"/>
      <c r="S82" s="183"/>
      <c r="T82" s="236"/>
      <c r="U82" s="183"/>
      <c r="V82" s="183"/>
      <c r="W82" s="183"/>
      <c r="X82" s="183"/>
      <c r="Y82" s="183"/>
      <c r="Z82" s="183"/>
      <c r="AA82" s="183"/>
      <c r="AB82" s="183"/>
      <c r="AC82" s="183"/>
      <c r="AD82" s="183"/>
      <c r="AE82" s="183"/>
      <c r="AF82" s="183"/>
      <c r="AG82" s="183"/>
      <c r="AH82" s="183"/>
      <c r="AI82" s="183"/>
      <c r="AJ82" s="183"/>
      <c r="AK82" s="183"/>
      <c r="AL82" s="183"/>
      <c r="AM82" s="183"/>
      <c r="AN82" s="183"/>
      <c r="AO82" s="183"/>
      <c r="AP82" s="183"/>
      <c r="AQ82" s="183"/>
      <c r="AR82" s="183"/>
      <c r="AS82" s="183"/>
      <c r="AT82" s="183"/>
      <c r="AU82" s="183"/>
      <c r="AV82" s="183"/>
      <c r="AW82" s="183"/>
      <c r="AX82" s="183"/>
      <c r="AY82" s="183"/>
      <c r="AZ82" s="183"/>
      <c r="BA82" s="183"/>
      <c r="BB82" s="183"/>
      <c r="BC82" s="183"/>
      <c r="BD82" s="183"/>
      <c r="BE82" s="183"/>
      <c r="BF82" s="183"/>
      <c r="BG82" s="183"/>
      <c r="BH82" s="183"/>
      <c r="BI82" s="183"/>
      <c r="BJ82" s="183"/>
      <c r="BK82" s="183"/>
      <c r="BL82" s="183"/>
      <c r="BM82" s="183"/>
      <c r="BN82" s="183"/>
      <c r="BO82" s="183"/>
      <c r="BP82" s="183"/>
      <c r="BQ82" s="183"/>
      <c r="BR82" s="183"/>
      <c r="BS82" s="183"/>
      <c r="BT82" s="183"/>
      <c r="BU82" s="183"/>
      <c r="BV82" s="183"/>
      <c r="BW82" s="183"/>
      <c r="BX82" s="183"/>
      <c r="BY82" s="183"/>
      <c r="BZ82" s="183"/>
    </row>
    <row r="83" spans="1:78" s="136" customFormat="1">
      <c r="A83" s="1027" t="str">
        <f>A82&amp;"A"</f>
        <v>42A</v>
      </c>
      <c r="B83" s="15" t="s">
        <v>526</v>
      </c>
      <c r="C83" s="467"/>
      <c r="D83" s="1004"/>
      <c r="E83" s="1004"/>
      <c r="F83" s="1004"/>
      <c r="G83" s="1004"/>
      <c r="H83" s="1004"/>
      <c r="I83" s="1004"/>
      <c r="J83" s="1004"/>
      <c r="K83" s="1004"/>
      <c r="L83" s="1004"/>
      <c r="M83" s="175"/>
      <c r="N83" s="175"/>
      <c r="O83" s="175"/>
      <c r="P83" s="175"/>
      <c r="Q83" s="175"/>
      <c r="R83" s="175"/>
      <c r="S83" s="175"/>
      <c r="T83" s="234"/>
      <c r="U83" s="175"/>
      <c r="V83" s="175"/>
      <c r="W83" s="175"/>
      <c r="X83" s="175"/>
      <c r="Y83" s="175"/>
      <c r="Z83" s="175"/>
      <c r="AA83" s="175"/>
      <c r="AB83" s="175"/>
      <c r="AC83" s="175"/>
      <c r="AD83" s="175"/>
      <c r="AE83" s="175"/>
      <c r="AF83" s="175"/>
      <c r="AG83" s="175"/>
      <c r="AH83" s="175"/>
      <c r="AI83" s="175"/>
      <c r="AJ83" s="175"/>
      <c r="AK83" s="175"/>
      <c r="AL83" s="175"/>
      <c r="AM83" s="175"/>
      <c r="AN83" s="175"/>
      <c r="AO83" s="175"/>
      <c r="AP83" s="175"/>
      <c r="AQ83" s="175"/>
      <c r="AR83" s="175"/>
      <c r="AS83" s="175"/>
      <c r="AT83" s="175"/>
      <c r="AU83" s="175"/>
      <c r="AV83" s="175"/>
      <c r="AW83" s="175"/>
      <c r="AX83" s="175"/>
      <c r="AY83" s="175"/>
      <c r="AZ83" s="175"/>
      <c r="BA83" s="175"/>
      <c r="BB83" s="175"/>
      <c r="BC83" s="175"/>
      <c r="BD83" s="175"/>
      <c r="BE83" s="175"/>
      <c r="BF83" s="175"/>
      <c r="BG83" s="175"/>
      <c r="BH83" s="175"/>
      <c r="BI83" s="175"/>
      <c r="BJ83" s="175"/>
      <c r="BK83" s="175"/>
      <c r="BL83" s="175"/>
      <c r="BM83" s="175"/>
      <c r="BN83" s="175"/>
      <c r="BO83" s="175"/>
      <c r="BP83" s="175"/>
      <c r="BQ83" s="175"/>
      <c r="BR83" s="175"/>
      <c r="BS83" s="175"/>
      <c r="BT83" s="175"/>
      <c r="BU83" s="175"/>
      <c r="BV83" s="175"/>
      <c r="BW83" s="175"/>
      <c r="BX83" s="175"/>
      <c r="BY83" s="175"/>
      <c r="BZ83" s="175"/>
    </row>
    <row r="84" spans="1:78" s="136" customFormat="1">
      <c r="A84" s="1027" t="str">
        <f>A82&amp;"B"</f>
        <v>42B</v>
      </c>
      <c r="B84" s="15" t="s">
        <v>330</v>
      </c>
      <c r="C84" s="467"/>
      <c r="D84" s="1005"/>
      <c r="E84" s="1005"/>
      <c r="F84" s="1005"/>
      <c r="G84" s="1005"/>
      <c r="H84" s="1005"/>
      <c r="I84" s="1005"/>
      <c r="J84" s="1005"/>
      <c r="K84" s="1005"/>
      <c r="L84" s="1005"/>
      <c r="M84" s="175"/>
      <c r="N84" s="175"/>
      <c r="O84" s="175"/>
      <c r="P84" s="175"/>
      <c r="Q84" s="175"/>
      <c r="R84" s="175"/>
      <c r="S84" s="175"/>
      <c r="T84" s="234"/>
      <c r="U84" s="175"/>
      <c r="V84" s="175"/>
      <c r="W84" s="175"/>
      <c r="X84" s="175"/>
      <c r="Y84" s="175"/>
      <c r="Z84" s="175"/>
      <c r="AA84" s="175"/>
      <c r="AB84" s="175"/>
      <c r="AC84" s="175"/>
      <c r="AD84" s="175"/>
      <c r="AE84" s="175"/>
      <c r="AF84" s="175"/>
      <c r="AG84" s="175"/>
      <c r="AH84" s="175"/>
      <c r="AI84" s="175"/>
      <c r="AJ84" s="175"/>
      <c r="AK84" s="175"/>
      <c r="AL84" s="175"/>
      <c r="AM84" s="175"/>
      <c r="AN84" s="175"/>
      <c r="AO84" s="175"/>
      <c r="AP84" s="175"/>
      <c r="AQ84" s="175"/>
      <c r="AR84" s="175"/>
      <c r="AS84" s="175"/>
      <c r="AT84" s="175"/>
      <c r="AU84" s="175"/>
      <c r="AV84" s="175"/>
      <c r="AW84" s="175"/>
      <c r="AX84" s="175"/>
      <c r="AY84" s="175"/>
      <c r="AZ84" s="175"/>
      <c r="BA84" s="175"/>
      <c r="BB84" s="175"/>
      <c r="BC84" s="175"/>
      <c r="BD84" s="175"/>
      <c r="BE84" s="175"/>
      <c r="BF84" s="175"/>
      <c r="BG84" s="175"/>
      <c r="BH84" s="175"/>
      <c r="BI84" s="175"/>
      <c r="BJ84" s="175"/>
      <c r="BK84" s="175"/>
      <c r="BL84" s="175"/>
      <c r="BM84" s="175"/>
      <c r="BN84" s="175"/>
      <c r="BO84" s="175"/>
      <c r="BP84" s="175"/>
      <c r="BQ84" s="175"/>
      <c r="BR84" s="175"/>
      <c r="BS84" s="175"/>
      <c r="BT84" s="175"/>
      <c r="BU84" s="175"/>
      <c r="BV84" s="175"/>
      <c r="BW84" s="175"/>
      <c r="BX84" s="175"/>
      <c r="BY84" s="175"/>
      <c r="BZ84" s="175"/>
    </row>
    <row r="85" spans="1:78" s="136" customFormat="1">
      <c r="A85" s="1027" t="str">
        <f>A82&amp;"C"</f>
        <v>42C</v>
      </c>
      <c r="B85" s="15" t="s">
        <v>179</v>
      </c>
      <c r="C85" s="467"/>
      <c r="D85" s="1005"/>
      <c r="E85" s="1005"/>
      <c r="F85" s="1005"/>
      <c r="G85" s="1005"/>
      <c r="H85" s="1005"/>
      <c r="I85" s="1005"/>
      <c r="J85" s="1005"/>
      <c r="K85" s="1005"/>
      <c r="L85" s="1005"/>
      <c r="M85" s="175"/>
      <c r="N85" s="175"/>
      <c r="O85" s="175"/>
      <c r="P85" s="175"/>
      <c r="Q85" s="175"/>
      <c r="R85" s="175"/>
      <c r="S85" s="175"/>
      <c r="T85" s="234"/>
      <c r="U85" s="175"/>
      <c r="V85" s="175"/>
      <c r="W85" s="175"/>
      <c r="X85" s="175"/>
      <c r="Y85" s="175"/>
      <c r="Z85" s="175"/>
      <c r="AA85" s="175"/>
      <c r="AB85" s="175"/>
      <c r="AC85" s="175"/>
      <c r="AD85" s="175"/>
      <c r="AE85" s="175"/>
      <c r="AF85" s="175"/>
      <c r="AG85" s="175"/>
      <c r="AH85" s="175"/>
      <c r="AI85" s="175"/>
      <c r="AJ85" s="175"/>
      <c r="AK85" s="175"/>
      <c r="AL85" s="175"/>
      <c r="AM85" s="175"/>
      <c r="AN85" s="175"/>
      <c r="AO85" s="175"/>
      <c r="AP85" s="175"/>
      <c r="AQ85" s="175"/>
      <c r="AR85" s="175"/>
      <c r="AS85" s="175"/>
      <c r="AT85" s="175"/>
      <c r="AU85" s="175"/>
      <c r="AV85" s="175"/>
      <c r="AW85" s="175"/>
      <c r="AX85" s="175"/>
      <c r="AY85" s="175"/>
      <c r="AZ85" s="175"/>
      <c r="BA85" s="175"/>
      <c r="BB85" s="175"/>
      <c r="BC85" s="175"/>
      <c r="BD85" s="175"/>
      <c r="BE85" s="175"/>
      <c r="BF85" s="175"/>
      <c r="BG85" s="175"/>
      <c r="BH85" s="175"/>
      <c r="BI85" s="175"/>
      <c r="BJ85" s="175"/>
      <c r="BK85" s="175"/>
      <c r="BL85" s="175"/>
      <c r="BM85" s="175"/>
      <c r="BN85" s="175"/>
      <c r="BO85" s="175"/>
      <c r="BP85" s="175"/>
      <c r="BQ85" s="175"/>
      <c r="BR85" s="175"/>
      <c r="BS85" s="175"/>
      <c r="BT85" s="175"/>
      <c r="BU85" s="175"/>
      <c r="BV85" s="175"/>
      <c r="BW85" s="175"/>
      <c r="BX85" s="175"/>
      <c r="BY85" s="175"/>
      <c r="BZ85" s="175"/>
    </row>
    <row r="86" spans="1:78" s="136" customFormat="1" ht="28.8">
      <c r="A86" s="1027" t="str">
        <f>A82&amp;"D"</f>
        <v>42D</v>
      </c>
      <c r="B86" s="18" t="s">
        <v>333</v>
      </c>
      <c r="C86" s="467"/>
      <c r="D86" s="1005"/>
      <c r="E86" s="1005"/>
      <c r="F86" s="1005"/>
      <c r="G86" s="1005"/>
      <c r="H86" s="1005"/>
      <c r="I86" s="1005"/>
      <c r="J86" s="1005"/>
      <c r="K86" s="1005"/>
      <c r="L86" s="1005"/>
      <c r="M86" s="175"/>
      <c r="N86" s="175"/>
      <c r="O86" s="175"/>
      <c r="P86" s="175"/>
      <c r="Q86" s="175"/>
      <c r="R86" s="175"/>
      <c r="S86" s="175"/>
      <c r="T86" s="234"/>
      <c r="U86" s="175"/>
      <c r="V86" s="175"/>
      <c r="W86" s="175"/>
      <c r="X86" s="175"/>
      <c r="Y86" s="175"/>
      <c r="Z86" s="175"/>
      <c r="AA86" s="175"/>
      <c r="AB86" s="175"/>
      <c r="AC86" s="175"/>
      <c r="AD86" s="175"/>
      <c r="AE86" s="175"/>
      <c r="AF86" s="175"/>
      <c r="AG86" s="175"/>
      <c r="AH86" s="175"/>
      <c r="AI86" s="175"/>
      <c r="AJ86" s="175"/>
      <c r="AK86" s="175"/>
      <c r="AL86" s="175"/>
      <c r="AM86" s="175"/>
      <c r="AN86" s="175"/>
      <c r="AO86" s="175"/>
      <c r="AP86" s="175"/>
      <c r="AQ86" s="175"/>
      <c r="AR86" s="175"/>
      <c r="AS86" s="175"/>
      <c r="AT86" s="175"/>
      <c r="AU86" s="175"/>
      <c r="AV86" s="175"/>
      <c r="AW86" s="175"/>
      <c r="AX86" s="175"/>
      <c r="AY86" s="175"/>
      <c r="AZ86" s="175"/>
      <c r="BA86" s="175"/>
      <c r="BB86" s="175"/>
      <c r="BC86" s="175"/>
      <c r="BD86" s="175"/>
      <c r="BE86" s="175"/>
      <c r="BF86" s="175"/>
      <c r="BG86" s="175"/>
      <c r="BH86" s="175"/>
      <c r="BI86" s="175"/>
      <c r="BJ86" s="175"/>
      <c r="BK86" s="175"/>
      <c r="BL86" s="175"/>
      <c r="BM86" s="175"/>
      <c r="BN86" s="175"/>
      <c r="BO86" s="175"/>
      <c r="BP86" s="175"/>
      <c r="BQ86" s="175"/>
      <c r="BR86" s="175"/>
      <c r="BS86" s="175"/>
      <c r="BT86" s="175"/>
      <c r="BU86" s="175"/>
      <c r="BV86" s="175"/>
      <c r="BW86" s="175"/>
      <c r="BX86" s="175"/>
      <c r="BY86" s="175"/>
      <c r="BZ86" s="175"/>
    </row>
    <row r="87" spans="1:78" s="136" customFormat="1">
      <c r="A87" s="1027" t="str">
        <f>A82&amp;"E"</f>
        <v>42E</v>
      </c>
      <c r="B87" s="15" t="s">
        <v>181</v>
      </c>
      <c r="C87" s="467"/>
      <c r="D87" s="1005"/>
      <c r="E87" s="1005"/>
      <c r="F87" s="1005"/>
      <c r="G87" s="1005"/>
      <c r="H87" s="1005"/>
      <c r="I87" s="1005"/>
      <c r="J87" s="1005"/>
      <c r="K87" s="1005"/>
      <c r="L87" s="1005"/>
      <c r="M87" s="175"/>
      <c r="N87" s="175"/>
      <c r="O87" s="175"/>
      <c r="P87" s="175"/>
      <c r="Q87" s="175"/>
      <c r="R87" s="175"/>
      <c r="S87" s="175"/>
      <c r="T87" s="234"/>
      <c r="U87" s="175"/>
      <c r="V87" s="175"/>
      <c r="W87" s="175"/>
      <c r="X87" s="175"/>
      <c r="Y87" s="175"/>
      <c r="Z87" s="175"/>
      <c r="AA87" s="175"/>
      <c r="AB87" s="175"/>
      <c r="AC87" s="175"/>
      <c r="AD87" s="175"/>
      <c r="AE87" s="175"/>
      <c r="AF87" s="175"/>
      <c r="AG87" s="175"/>
      <c r="AH87" s="175"/>
      <c r="AI87" s="175"/>
      <c r="AJ87" s="175"/>
      <c r="AK87" s="175"/>
      <c r="AL87" s="175"/>
      <c r="AM87" s="175"/>
      <c r="AN87" s="175"/>
      <c r="AO87" s="175"/>
      <c r="AP87" s="175"/>
      <c r="AQ87" s="175"/>
      <c r="AR87" s="175"/>
      <c r="AS87" s="175"/>
      <c r="AT87" s="175"/>
      <c r="AU87" s="175"/>
      <c r="AV87" s="175"/>
      <c r="AW87" s="175"/>
      <c r="AX87" s="175"/>
      <c r="AY87" s="175"/>
      <c r="AZ87" s="175"/>
      <c r="BA87" s="175"/>
      <c r="BB87" s="175"/>
      <c r="BC87" s="175"/>
      <c r="BD87" s="175"/>
      <c r="BE87" s="175"/>
      <c r="BF87" s="175"/>
      <c r="BG87" s="175"/>
      <c r="BH87" s="175"/>
      <c r="BI87" s="175"/>
      <c r="BJ87" s="175"/>
      <c r="BK87" s="175"/>
      <c r="BL87" s="175"/>
      <c r="BM87" s="175"/>
      <c r="BN87" s="175"/>
      <c r="BO87" s="175"/>
      <c r="BP87" s="175"/>
      <c r="BQ87" s="175"/>
      <c r="BR87" s="175"/>
      <c r="BS87" s="175"/>
      <c r="BT87" s="175"/>
      <c r="BU87" s="175"/>
      <c r="BV87" s="175"/>
      <c r="BW87" s="175"/>
      <c r="BX87" s="175"/>
      <c r="BY87" s="175"/>
      <c r="BZ87" s="175"/>
    </row>
    <row r="88" spans="1:78" s="132" customFormat="1">
      <c r="A88" s="1026">
        <f>A82+1</f>
        <v>43</v>
      </c>
      <c r="B88" s="146" t="s">
        <v>765</v>
      </c>
      <c r="C88" s="474"/>
      <c r="D88" s="1002"/>
      <c r="E88" s="1003"/>
      <c r="F88" s="1003"/>
      <c r="G88" s="1003"/>
      <c r="H88" s="1003"/>
      <c r="I88" s="1003"/>
      <c r="J88" s="1003"/>
      <c r="K88" s="1003"/>
      <c r="L88" s="1003"/>
      <c r="M88" s="183"/>
      <c r="N88" s="183"/>
      <c r="O88" s="183"/>
      <c r="P88" s="183"/>
      <c r="Q88" s="183"/>
      <c r="R88" s="183"/>
      <c r="S88" s="183"/>
      <c r="T88" s="236"/>
      <c r="U88" s="183"/>
      <c r="V88" s="183"/>
      <c r="W88" s="183"/>
      <c r="X88" s="183"/>
      <c r="Y88" s="183"/>
      <c r="Z88" s="183"/>
      <c r="AA88" s="183"/>
      <c r="AB88" s="183"/>
      <c r="AC88" s="183"/>
      <c r="AD88" s="183"/>
      <c r="AE88" s="183"/>
      <c r="AF88" s="183"/>
      <c r="AG88" s="183"/>
      <c r="AH88" s="183"/>
      <c r="AI88" s="183"/>
      <c r="AJ88" s="183"/>
      <c r="AK88" s="183"/>
      <c r="AL88" s="183"/>
      <c r="AM88" s="183"/>
      <c r="AN88" s="183"/>
      <c r="AO88" s="183"/>
      <c r="AP88" s="183"/>
      <c r="AQ88" s="183"/>
      <c r="AR88" s="183"/>
      <c r="AS88" s="183"/>
      <c r="AT88" s="183"/>
      <c r="AU88" s="183"/>
      <c r="AV88" s="183"/>
      <c r="AW88" s="183"/>
      <c r="AX88" s="183"/>
      <c r="AY88" s="183"/>
      <c r="AZ88" s="183"/>
      <c r="BA88" s="183"/>
      <c r="BB88" s="183"/>
      <c r="BC88" s="183"/>
      <c r="BD88" s="183"/>
      <c r="BE88" s="183"/>
      <c r="BF88" s="183"/>
      <c r="BG88" s="183"/>
      <c r="BH88" s="183"/>
      <c r="BI88" s="183"/>
      <c r="BJ88" s="183"/>
      <c r="BK88" s="183"/>
      <c r="BL88" s="183"/>
      <c r="BM88" s="183"/>
      <c r="BN88" s="183"/>
      <c r="BO88" s="183"/>
      <c r="BP88" s="183"/>
      <c r="BQ88" s="183"/>
      <c r="BR88" s="183"/>
      <c r="BS88" s="183"/>
      <c r="BT88" s="183"/>
      <c r="BU88" s="183"/>
      <c r="BV88" s="183"/>
      <c r="BW88" s="183"/>
      <c r="BX88" s="183"/>
      <c r="BY88" s="183"/>
      <c r="BZ88" s="183"/>
    </row>
    <row r="89" spans="1:78" s="136" customFormat="1">
      <c r="A89" s="1027" t="str">
        <f>A88&amp;"A"</f>
        <v>43A</v>
      </c>
      <c r="B89" s="15" t="s">
        <v>331</v>
      </c>
      <c r="C89" s="467"/>
      <c r="D89" s="1005"/>
      <c r="E89" s="1005"/>
      <c r="F89" s="1005"/>
      <c r="G89" s="1005"/>
      <c r="H89" s="1005"/>
      <c r="I89" s="1005"/>
      <c r="J89" s="1005"/>
      <c r="K89" s="1005"/>
      <c r="L89" s="1005"/>
      <c r="M89" s="175"/>
      <c r="N89" s="175"/>
      <c r="O89" s="175"/>
      <c r="P89" s="175"/>
      <c r="Q89" s="175"/>
      <c r="R89" s="175"/>
      <c r="S89" s="175"/>
      <c r="T89" s="234"/>
      <c r="U89" s="175"/>
      <c r="V89" s="175"/>
      <c r="W89" s="175"/>
      <c r="X89" s="175"/>
      <c r="Y89" s="175"/>
      <c r="Z89" s="175"/>
      <c r="AA89" s="175"/>
      <c r="AB89" s="175"/>
      <c r="AC89" s="175"/>
      <c r="AD89" s="175"/>
      <c r="AE89" s="175"/>
      <c r="AF89" s="175"/>
      <c r="AG89" s="175"/>
      <c r="AH89" s="175"/>
      <c r="AI89" s="175"/>
      <c r="AJ89" s="175"/>
      <c r="AK89" s="175"/>
      <c r="AL89" s="175"/>
      <c r="AM89" s="175"/>
      <c r="AN89" s="175"/>
      <c r="AO89" s="175"/>
      <c r="AP89" s="175"/>
      <c r="AQ89" s="175"/>
      <c r="AR89" s="175"/>
      <c r="AS89" s="175"/>
      <c r="AT89" s="175"/>
      <c r="AU89" s="175"/>
      <c r="AV89" s="175"/>
      <c r="AW89" s="175"/>
      <c r="AX89" s="175"/>
      <c r="AY89" s="175"/>
      <c r="AZ89" s="175"/>
      <c r="BA89" s="175"/>
      <c r="BB89" s="175"/>
      <c r="BC89" s="175"/>
      <c r="BD89" s="175"/>
      <c r="BE89" s="175"/>
      <c r="BF89" s="175"/>
      <c r="BG89" s="175"/>
      <c r="BH89" s="175"/>
      <c r="BI89" s="175"/>
      <c r="BJ89" s="175"/>
      <c r="BK89" s="175"/>
      <c r="BL89" s="175"/>
      <c r="BM89" s="175"/>
      <c r="BN89" s="175"/>
      <c r="BO89" s="175"/>
      <c r="BP89" s="175"/>
      <c r="BQ89" s="175"/>
      <c r="BR89" s="175"/>
      <c r="BS89" s="175"/>
      <c r="BT89" s="175"/>
      <c r="BU89" s="175"/>
      <c r="BV89" s="175"/>
      <c r="BW89" s="175"/>
      <c r="BX89" s="175"/>
      <c r="BY89" s="175"/>
      <c r="BZ89" s="175"/>
    </row>
    <row r="90" spans="1:78" s="136" customFormat="1">
      <c r="A90" s="1027" t="str">
        <f>A88&amp;"B"</f>
        <v>43B</v>
      </c>
      <c r="B90" s="15" t="s">
        <v>182</v>
      </c>
      <c r="C90" s="467"/>
      <c r="D90" s="1005"/>
      <c r="E90" s="1005"/>
      <c r="F90" s="1005"/>
      <c r="G90" s="1005"/>
      <c r="H90" s="1005"/>
      <c r="I90" s="1005"/>
      <c r="J90" s="1005"/>
      <c r="K90" s="1005"/>
      <c r="L90" s="1005"/>
      <c r="M90" s="175"/>
      <c r="N90" s="175"/>
      <c r="O90" s="175"/>
      <c r="P90" s="175"/>
      <c r="Q90" s="175"/>
      <c r="R90" s="175"/>
      <c r="S90" s="175"/>
      <c r="T90" s="234"/>
      <c r="U90" s="175"/>
      <c r="V90" s="175"/>
      <c r="W90" s="175"/>
      <c r="X90" s="175"/>
      <c r="Y90" s="175"/>
      <c r="Z90" s="175"/>
      <c r="AA90" s="175"/>
      <c r="AB90" s="175"/>
      <c r="AC90" s="175"/>
      <c r="AD90" s="175"/>
      <c r="AE90" s="175"/>
      <c r="AF90" s="175"/>
      <c r="AG90" s="175"/>
      <c r="AH90" s="175"/>
      <c r="AI90" s="175"/>
      <c r="AJ90" s="175"/>
      <c r="AK90" s="175"/>
      <c r="AL90" s="175"/>
      <c r="AM90" s="175"/>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5"/>
      <c r="BR90" s="175"/>
      <c r="BS90" s="175"/>
      <c r="BT90" s="175"/>
      <c r="BU90" s="175"/>
      <c r="BV90" s="175"/>
      <c r="BW90" s="175"/>
      <c r="BX90" s="175"/>
      <c r="BY90" s="175"/>
      <c r="BZ90" s="175"/>
    </row>
    <row r="91" spans="1:78" s="132" customFormat="1">
      <c r="A91" s="1026">
        <f>A88+1</f>
        <v>44</v>
      </c>
      <c r="B91" s="146" t="s">
        <v>183</v>
      </c>
      <c r="C91" s="474"/>
      <c r="D91" s="1002"/>
      <c r="E91" s="1003"/>
      <c r="F91" s="1003"/>
      <c r="G91" s="1003"/>
      <c r="H91" s="1003"/>
      <c r="I91" s="1003"/>
      <c r="J91" s="1003"/>
      <c r="K91" s="1003"/>
      <c r="L91" s="1003"/>
      <c r="M91" s="183"/>
      <c r="N91" s="183"/>
      <c r="O91" s="183"/>
      <c r="P91" s="183"/>
      <c r="Q91" s="183"/>
      <c r="R91" s="183"/>
      <c r="S91" s="183"/>
      <c r="T91" s="236"/>
      <c r="U91" s="183"/>
      <c r="V91" s="183"/>
      <c r="W91" s="183"/>
      <c r="X91" s="183"/>
      <c r="Y91" s="183"/>
      <c r="Z91" s="183"/>
      <c r="AA91" s="183"/>
      <c r="AB91" s="183"/>
      <c r="AC91" s="183"/>
      <c r="AD91" s="183"/>
      <c r="AE91" s="183"/>
      <c r="AF91" s="183"/>
      <c r="AG91" s="183"/>
      <c r="AH91" s="183"/>
      <c r="AI91" s="183"/>
      <c r="AJ91" s="183"/>
      <c r="AK91" s="183"/>
      <c r="AL91" s="183"/>
      <c r="AM91" s="183"/>
      <c r="AN91" s="183"/>
      <c r="AO91" s="183"/>
      <c r="AP91" s="183"/>
      <c r="AQ91" s="183"/>
      <c r="AR91" s="183"/>
      <c r="AS91" s="183"/>
      <c r="AT91" s="183"/>
      <c r="AU91" s="183"/>
      <c r="AV91" s="183"/>
      <c r="AW91" s="183"/>
      <c r="AX91" s="183"/>
      <c r="AY91" s="183"/>
      <c r="AZ91" s="183"/>
      <c r="BA91" s="183"/>
      <c r="BB91" s="183"/>
      <c r="BC91" s="183"/>
      <c r="BD91" s="183"/>
      <c r="BE91" s="183"/>
      <c r="BF91" s="183"/>
      <c r="BG91" s="183"/>
      <c r="BH91" s="183"/>
      <c r="BI91" s="183"/>
      <c r="BJ91" s="183"/>
      <c r="BK91" s="183"/>
      <c r="BL91" s="183"/>
      <c r="BM91" s="183"/>
      <c r="BN91" s="183"/>
      <c r="BO91" s="183"/>
      <c r="BP91" s="183"/>
      <c r="BQ91" s="183"/>
      <c r="BR91" s="183"/>
      <c r="BS91" s="183"/>
      <c r="BT91" s="183"/>
      <c r="BU91" s="183"/>
      <c r="BV91" s="183"/>
      <c r="BW91" s="183"/>
      <c r="BX91" s="183"/>
      <c r="BY91" s="183"/>
      <c r="BZ91" s="183"/>
    </row>
    <row r="92" spans="1:78" s="136" customFormat="1">
      <c r="A92" s="1027" t="str">
        <f>A91&amp;"A"</f>
        <v>44A</v>
      </c>
      <c r="B92" s="15" t="s">
        <v>332</v>
      </c>
      <c r="C92" s="467"/>
      <c r="D92" s="1005"/>
      <c r="E92" s="1005"/>
      <c r="F92" s="1005"/>
      <c r="G92" s="1005"/>
      <c r="H92" s="1005"/>
      <c r="I92" s="1005"/>
      <c r="J92" s="1005"/>
      <c r="K92" s="1005"/>
      <c r="L92" s="1005"/>
      <c r="M92" s="175"/>
      <c r="N92" s="175"/>
      <c r="O92" s="175"/>
      <c r="P92" s="175"/>
      <c r="Q92" s="175"/>
      <c r="R92" s="175"/>
      <c r="S92" s="175"/>
      <c r="T92" s="234"/>
      <c r="U92" s="175"/>
      <c r="V92" s="175"/>
      <c r="W92" s="175"/>
      <c r="X92" s="175"/>
      <c r="Y92" s="175"/>
      <c r="Z92" s="175"/>
      <c r="AA92" s="175"/>
      <c r="AB92" s="175"/>
      <c r="AC92" s="175"/>
      <c r="AD92" s="175"/>
      <c r="AE92" s="175"/>
      <c r="AF92" s="175"/>
      <c r="AG92" s="175"/>
      <c r="AH92" s="175"/>
      <c r="AI92" s="175"/>
      <c r="AJ92" s="175"/>
      <c r="AK92" s="175"/>
      <c r="AL92" s="175"/>
      <c r="AM92" s="175"/>
      <c r="AN92" s="175"/>
      <c r="AO92" s="175"/>
      <c r="AP92" s="175"/>
      <c r="AQ92" s="175"/>
      <c r="AR92" s="175"/>
      <c r="AS92" s="175"/>
      <c r="AT92" s="175"/>
      <c r="AU92" s="175"/>
      <c r="AV92" s="175"/>
      <c r="AW92" s="175"/>
      <c r="AX92" s="175"/>
      <c r="AY92" s="175"/>
      <c r="AZ92" s="175"/>
      <c r="BA92" s="175"/>
      <c r="BB92" s="175"/>
      <c r="BC92" s="175"/>
      <c r="BD92" s="175"/>
      <c r="BE92" s="175"/>
      <c r="BF92" s="175"/>
      <c r="BG92" s="175"/>
      <c r="BH92" s="175"/>
      <c r="BI92" s="175"/>
      <c r="BJ92" s="175"/>
      <c r="BK92" s="175"/>
      <c r="BL92" s="175"/>
      <c r="BM92" s="175"/>
      <c r="BN92" s="175"/>
      <c r="BO92" s="175"/>
      <c r="BP92" s="175"/>
      <c r="BQ92" s="175"/>
      <c r="BR92" s="175"/>
      <c r="BS92" s="175"/>
      <c r="BT92" s="175"/>
      <c r="BU92" s="175"/>
      <c r="BV92" s="175"/>
      <c r="BW92" s="175"/>
      <c r="BX92" s="175"/>
      <c r="BY92" s="175"/>
      <c r="BZ92" s="175"/>
    </row>
    <row r="93" spans="1:78" s="132" customFormat="1">
      <c r="A93" s="1027" t="str">
        <f>A91&amp;"B"</f>
        <v>44B</v>
      </c>
      <c r="B93" s="15" t="s">
        <v>185</v>
      </c>
      <c r="C93" s="467"/>
      <c r="D93" s="1005"/>
      <c r="E93" s="1005"/>
      <c r="F93" s="1005"/>
      <c r="G93" s="1005"/>
      <c r="H93" s="1005"/>
      <c r="I93" s="1005"/>
      <c r="J93" s="1005"/>
      <c r="K93" s="1005"/>
      <c r="L93" s="1005"/>
      <c r="M93" s="183"/>
      <c r="N93" s="183"/>
      <c r="O93" s="183"/>
      <c r="P93" s="183"/>
      <c r="Q93" s="183"/>
      <c r="R93" s="183"/>
      <c r="S93" s="183"/>
      <c r="T93" s="236"/>
      <c r="U93" s="183"/>
      <c r="V93" s="183"/>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83"/>
      <c r="AT93" s="183"/>
      <c r="AU93" s="183"/>
      <c r="AV93" s="183"/>
      <c r="AW93" s="183"/>
      <c r="AX93" s="183"/>
      <c r="AY93" s="183"/>
      <c r="AZ93" s="183"/>
      <c r="BA93" s="183"/>
      <c r="BB93" s="183"/>
      <c r="BC93" s="183"/>
      <c r="BD93" s="183"/>
      <c r="BE93" s="183"/>
      <c r="BF93" s="183"/>
      <c r="BG93" s="183"/>
      <c r="BH93" s="183"/>
      <c r="BI93" s="183"/>
      <c r="BJ93" s="183"/>
      <c r="BK93" s="183"/>
      <c r="BL93" s="183"/>
      <c r="BM93" s="183"/>
      <c r="BN93" s="183"/>
      <c r="BO93" s="183"/>
      <c r="BP93" s="183"/>
      <c r="BQ93" s="183"/>
      <c r="BR93" s="183"/>
      <c r="BS93" s="183"/>
      <c r="BT93" s="183"/>
      <c r="BU93" s="183"/>
      <c r="BV93" s="183"/>
      <c r="BW93" s="183"/>
      <c r="BX93" s="183"/>
      <c r="BY93" s="183"/>
      <c r="BZ93" s="183"/>
    </row>
    <row r="94" spans="1:78" s="132" customFormat="1">
      <c r="A94" s="1027" t="str">
        <f>A91&amp;"C"</f>
        <v>44C</v>
      </c>
      <c r="B94" s="15" t="s">
        <v>186</v>
      </c>
      <c r="C94" s="467"/>
      <c r="D94" s="1005"/>
      <c r="E94" s="1005"/>
      <c r="F94" s="1005"/>
      <c r="G94" s="1005"/>
      <c r="H94" s="1005"/>
      <c r="I94" s="1005"/>
      <c r="J94" s="1005"/>
      <c r="K94" s="1005"/>
      <c r="L94" s="1005"/>
      <c r="M94" s="183"/>
      <c r="N94" s="183"/>
      <c r="O94" s="183"/>
      <c r="P94" s="183"/>
      <c r="Q94" s="183"/>
      <c r="R94" s="183"/>
      <c r="S94" s="183"/>
      <c r="T94" s="236"/>
      <c r="U94" s="183"/>
      <c r="V94" s="183"/>
      <c r="W94" s="183"/>
      <c r="X94" s="183"/>
      <c r="Y94" s="183"/>
      <c r="Z94" s="183"/>
      <c r="AA94" s="183"/>
      <c r="AB94" s="183"/>
      <c r="AC94" s="183"/>
      <c r="AD94" s="183"/>
      <c r="AE94" s="183"/>
      <c r="AF94" s="183"/>
      <c r="AG94" s="183"/>
      <c r="AH94" s="183"/>
      <c r="AI94" s="183"/>
      <c r="AJ94" s="183"/>
      <c r="AK94" s="183"/>
      <c r="AL94" s="183"/>
      <c r="AM94" s="183"/>
      <c r="AN94" s="183"/>
      <c r="AO94" s="183"/>
      <c r="AP94" s="183"/>
      <c r="AQ94" s="183"/>
      <c r="AR94" s="183"/>
      <c r="AS94" s="183"/>
      <c r="AT94" s="183"/>
      <c r="AU94" s="183"/>
      <c r="AV94" s="183"/>
      <c r="AW94" s="183"/>
      <c r="AX94" s="183"/>
      <c r="AY94" s="183"/>
      <c r="AZ94" s="183"/>
      <c r="BA94" s="183"/>
      <c r="BB94" s="183"/>
      <c r="BC94" s="183"/>
      <c r="BD94" s="183"/>
      <c r="BE94" s="183"/>
      <c r="BF94" s="183"/>
      <c r="BG94" s="183"/>
      <c r="BH94" s="183"/>
      <c r="BI94" s="183"/>
      <c r="BJ94" s="183"/>
      <c r="BK94" s="183"/>
      <c r="BL94" s="183"/>
      <c r="BM94" s="183"/>
      <c r="BN94" s="183"/>
      <c r="BO94" s="183"/>
      <c r="BP94" s="183"/>
      <c r="BQ94" s="183"/>
      <c r="BR94" s="183"/>
      <c r="BS94" s="183"/>
      <c r="BT94" s="183"/>
      <c r="BU94" s="183"/>
      <c r="BV94" s="183"/>
      <c r="BW94" s="183"/>
      <c r="BX94" s="183"/>
      <c r="BY94" s="183"/>
      <c r="BZ94" s="183"/>
    </row>
    <row r="95" spans="1:78" s="136" customFormat="1">
      <c r="A95" s="1026">
        <f>A91+1</f>
        <v>45</v>
      </c>
      <c r="B95" s="146" t="s">
        <v>57</v>
      </c>
      <c r="C95" s="474"/>
      <c r="D95" s="1005"/>
      <c r="E95" s="1005"/>
      <c r="F95" s="1005"/>
      <c r="G95" s="1005"/>
      <c r="H95" s="1005"/>
      <c r="I95" s="1005"/>
      <c r="J95" s="1005"/>
      <c r="K95" s="1005"/>
      <c r="L95" s="1005"/>
      <c r="M95" s="175"/>
      <c r="N95" s="175"/>
      <c r="O95" s="175"/>
      <c r="P95" s="175"/>
      <c r="Q95" s="175"/>
      <c r="R95" s="175"/>
      <c r="S95" s="175"/>
      <c r="T95" s="234"/>
      <c r="U95" s="175"/>
      <c r="V95" s="175"/>
      <c r="W95" s="175"/>
      <c r="X95" s="175"/>
      <c r="Y95" s="175"/>
      <c r="Z95" s="175"/>
      <c r="AA95" s="175"/>
      <c r="AB95" s="175"/>
      <c r="AC95" s="175"/>
      <c r="AD95" s="175"/>
      <c r="AE95" s="175"/>
      <c r="AF95" s="175"/>
      <c r="AG95" s="175"/>
      <c r="AH95" s="175"/>
      <c r="AI95" s="175"/>
      <c r="AJ95" s="175"/>
      <c r="AK95" s="175"/>
      <c r="AL95" s="175"/>
      <c r="AM95" s="175"/>
      <c r="AN95" s="175"/>
      <c r="AO95" s="175"/>
      <c r="AP95" s="175"/>
      <c r="AQ95" s="175"/>
      <c r="AR95" s="175"/>
      <c r="AS95" s="175"/>
      <c r="AT95" s="175"/>
      <c r="AU95" s="175"/>
      <c r="AV95" s="175"/>
      <c r="AW95" s="175"/>
      <c r="AX95" s="175"/>
      <c r="AY95" s="175"/>
      <c r="AZ95" s="175"/>
      <c r="BA95" s="175"/>
      <c r="BB95" s="175"/>
      <c r="BC95" s="175"/>
      <c r="BD95" s="175"/>
      <c r="BE95" s="175"/>
      <c r="BF95" s="175"/>
      <c r="BG95" s="175"/>
      <c r="BH95" s="175"/>
      <c r="BI95" s="175"/>
      <c r="BJ95" s="175"/>
      <c r="BK95" s="175"/>
      <c r="BL95" s="175"/>
      <c r="BM95" s="175"/>
      <c r="BN95" s="175"/>
      <c r="BO95" s="175"/>
      <c r="BP95" s="175"/>
      <c r="BQ95" s="175"/>
      <c r="BR95" s="175"/>
      <c r="BS95" s="175"/>
      <c r="BT95" s="175"/>
      <c r="BU95" s="175"/>
      <c r="BV95" s="175"/>
      <c r="BW95" s="175"/>
      <c r="BX95" s="175"/>
      <c r="BY95" s="175"/>
      <c r="BZ95" s="175"/>
    </row>
    <row r="96" spans="1:78" s="86" customFormat="1" ht="28.8">
      <c r="A96" s="1032">
        <f>A95+1</f>
        <v>46</v>
      </c>
      <c r="B96" s="941" t="s">
        <v>58</v>
      </c>
      <c r="C96" s="934"/>
      <c r="D96" s="1006"/>
      <c r="E96" s="1006"/>
      <c r="F96" s="1006"/>
      <c r="G96" s="1006"/>
      <c r="H96" s="1006"/>
      <c r="I96" s="1006"/>
      <c r="J96" s="1006"/>
      <c r="K96" s="1006"/>
      <c r="L96" s="1006"/>
      <c r="M96" s="532"/>
      <c r="N96" s="532"/>
      <c r="O96" s="532"/>
      <c r="P96" s="532"/>
      <c r="Q96" s="532"/>
      <c r="R96" s="532"/>
      <c r="S96" s="532"/>
      <c r="T96" s="534"/>
      <c r="U96" s="532"/>
      <c r="V96" s="532"/>
      <c r="W96" s="532"/>
      <c r="X96" s="532"/>
      <c r="Y96" s="532"/>
      <c r="Z96" s="532"/>
      <c r="AA96" s="532"/>
      <c r="AB96" s="532"/>
      <c r="AC96" s="532"/>
      <c r="AD96" s="532"/>
      <c r="AE96" s="532"/>
      <c r="AF96" s="532"/>
      <c r="AG96" s="532"/>
      <c r="AH96" s="532"/>
      <c r="AI96" s="532"/>
      <c r="AJ96" s="532"/>
      <c r="AK96" s="532"/>
      <c r="AL96" s="532"/>
      <c r="AM96" s="532"/>
      <c r="AN96" s="532"/>
      <c r="AO96" s="532"/>
      <c r="AP96" s="532"/>
      <c r="AQ96" s="532"/>
      <c r="AR96" s="532"/>
      <c r="AS96" s="532"/>
      <c r="AT96" s="532"/>
      <c r="AU96" s="532"/>
      <c r="AV96" s="532"/>
      <c r="AW96" s="532"/>
      <c r="AX96" s="532"/>
      <c r="AY96" s="532"/>
      <c r="AZ96" s="532"/>
      <c r="BA96" s="532"/>
      <c r="BB96" s="532"/>
      <c r="BC96" s="532"/>
      <c r="BD96" s="532"/>
      <c r="BE96" s="532"/>
      <c r="BF96" s="532"/>
      <c r="BG96" s="532"/>
      <c r="BH96" s="532"/>
      <c r="BI96" s="532"/>
      <c r="BJ96" s="532"/>
      <c r="BK96" s="532"/>
      <c r="BL96" s="532"/>
      <c r="BM96" s="532"/>
      <c r="BN96" s="532"/>
      <c r="BO96" s="532"/>
      <c r="BP96" s="532"/>
      <c r="BQ96" s="532"/>
      <c r="BR96" s="532"/>
      <c r="BS96" s="532"/>
      <c r="BT96" s="532"/>
      <c r="BU96" s="532"/>
      <c r="BV96" s="532"/>
      <c r="BW96" s="532"/>
      <c r="BX96" s="532"/>
      <c r="BY96" s="532"/>
      <c r="BZ96" s="532"/>
    </row>
    <row r="97" spans="1:78" s="136" customFormat="1">
      <c r="A97" s="1026">
        <f>A96+1</f>
        <v>47</v>
      </c>
      <c r="B97" s="286" t="s">
        <v>629</v>
      </c>
      <c r="C97" s="474"/>
      <c r="D97" s="1007"/>
      <c r="E97" s="1007"/>
      <c r="F97" s="1007"/>
      <c r="G97" s="1007"/>
      <c r="H97" s="1007"/>
      <c r="I97" s="1007"/>
      <c r="J97" s="1007"/>
      <c r="K97" s="1007"/>
      <c r="L97" s="1007"/>
      <c r="M97" s="175"/>
      <c r="N97" s="175"/>
      <c r="O97" s="175"/>
      <c r="P97" s="175"/>
      <c r="Q97" s="175"/>
      <c r="R97" s="175"/>
      <c r="S97" s="175"/>
      <c r="T97" s="234"/>
      <c r="U97" s="175"/>
      <c r="V97" s="175"/>
      <c r="W97" s="175"/>
      <c r="X97" s="175"/>
      <c r="Y97" s="175"/>
      <c r="Z97" s="175"/>
      <c r="AA97" s="175"/>
      <c r="AB97" s="175"/>
      <c r="AC97" s="175"/>
      <c r="AD97" s="175"/>
      <c r="AE97" s="175"/>
      <c r="AF97" s="175"/>
      <c r="AG97" s="175"/>
      <c r="AH97" s="175"/>
      <c r="AI97" s="175"/>
      <c r="AJ97" s="175"/>
      <c r="AK97" s="175"/>
      <c r="AL97" s="175"/>
      <c r="AM97" s="175"/>
      <c r="AN97" s="175"/>
      <c r="AO97" s="175"/>
      <c r="AP97" s="175"/>
      <c r="AQ97" s="175"/>
      <c r="AR97" s="175"/>
      <c r="AS97" s="175"/>
      <c r="AT97" s="175"/>
      <c r="AU97" s="175"/>
      <c r="AV97" s="175"/>
      <c r="AW97" s="175"/>
      <c r="AX97" s="175"/>
      <c r="AY97" s="175"/>
      <c r="AZ97" s="175"/>
      <c r="BA97" s="175"/>
      <c r="BB97" s="175"/>
      <c r="BC97" s="175"/>
      <c r="BD97" s="175"/>
      <c r="BE97" s="175"/>
      <c r="BF97" s="175"/>
      <c r="BG97" s="175"/>
      <c r="BH97" s="175"/>
      <c r="BI97" s="175"/>
      <c r="BJ97" s="175"/>
      <c r="BK97" s="175"/>
      <c r="BL97" s="175"/>
      <c r="BM97" s="175"/>
      <c r="BN97" s="175"/>
      <c r="BO97" s="175"/>
      <c r="BP97" s="175"/>
      <c r="BQ97" s="175"/>
      <c r="BR97" s="175"/>
      <c r="BS97" s="175"/>
      <c r="BT97" s="175"/>
      <c r="BU97" s="175"/>
      <c r="BV97" s="175"/>
      <c r="BW97" s="175"/>
      <c r="BX97" s="175"/>
      <c r="BY97" s="175"/>
      <c r="BZ97" s="175"/>
    </row>
    <row r="98" spans="1:78" s="136" customFormat="1">
      <c r="A98" s="1024"/>
      <c r="B98" s="520"/>
      <c r="C98" s="474"/>
      <c r="D98" s="474"/>
      <c r="E98" s="474"/>
      <c r="F98" s="474"/>
      <c r="G98" s="474"/>
      <c r="H98" s="474"/>
      <c r="I98" s="474"/>
      <c r="J98" s="474"/>
      <c r="K98" s="474"/>
      <c r="L98" s="474"/>
      <c r="M98" s="175"/>
      <c r="N98" s="175"/>
      <c r="O98" s="175"/>
      <c r="P98" s="175"/>
      <c r="Q98" s="175"/>
      <c r="R98" s="175"/>
      <c r="S98" s="175"/>
      <c r="T98" s="234"/>
      <c r="U98" s="175"/>
      <c r="V98" s="175"/>
      <c r="W98" s="175"/>
      <c r="X98" s="175"/>
      <c r="Y98" s="175"/>
      <c r="Z98" s="175"/>
      <c r="AA98" s="175"/>
      <c r="AB98" s="175"/>
      <c r="AC98" s="175"/>
      <c r="AD98" s="175"/>
      <c r="AE98" s="175"/>
      <c r="AF98" s="175"/>
      <c r="AG98" s="175"/>
      <c r="AH98" s="175"/>
      <c r="AI98" s="175"/>
      <c r="AJ98" s="175"/>
      <c r="AK98" s="175"/>
      <c r="AL98" s="175"/>
      <c r="AM98" s="175"/>
      <c r="AN98" s="175"/>
      <c r="AO98" s="175"/>
      <c r="AP98" s="175"/>
      <c r="AQ98" s="175"/>
      <c r="AR98" s="175"/>
      <c r="AS98" s="175"/>
      <c r="AT98" s="175"/>
      <c r="AU98" s="175"/>
      <c r="AV98" s="175"/>
      <c r="AW98" s="175"/>
      <c r="AX98" s="175"/>
      <c r="AY98" s="175"/>
      <c r="AZ98" s="175"/>
      <c r="BA98" s="175"/>
      <c r="BB98" s="175"/>
      <c r="BC98" s="175"/>
      <c r="BD98" s="175"/>
      <c r="BE98" s="175"/>
      <c r="BF98" s="175"/>
      <c r="BG98" s="175"/>
      <c r="BH98" s="175"/>
      <c r="BI98" s="175"/>
      <c r="BJ98" s="175"/>
      <c r="BK98" s="175"/>
      <c r="BL98" s="175"/>
      <c r="BM98" s="175"/>
      <c r="BN98" s="175"/>
      <c r="BO98" s="175"/>
      <c r="BP98" s="175"/>
      <c r="BQ98" s="175"/>
      <c r="BR98" s="175"/>
      <c r="BS98" s="175"/>
      <c r="BT98" s="175"/>
      <c r="BU98" s="175"/>
      <c r="BV98" s="175"/>
      <c r="BW98" s="175"/>
      <c r="BX98" s="175"/>
      <c r="BY98" s="175"/>
      <c r="BZ98" s="175"/>
    </row>
    <row r="99" spans="1:78" s="133" customFormat="1">
      <c r="A99" s="1022"/>
      <c r="B99" s="680"/>
      <c r="C99" s="680"/>
      <c r="D99" s="181"/>
      <c r="E99" s="182"/>
      <c r="F99" s="182"/>
      <c r="G99" s="182"/>
      <c r="H99" s="182"/>
      <c r="I99" s="182"/>
      <c r="J99" s="182"/>
      <c r="K99" s="182"/>
      <c r="L99" s="182"/>
      <c r="M99" s="195"/>
      <c r="N99" s="195"/>
      <c r="O99" s="195"/>
      <c r="P99" s="195"/>
      <c r="Q99" s="195"/>
      <c r="R99" s="195"/>
      <c r="S99" s="195"/>
      <c r="T99" s="679"/>
      <c r="U99" s="195"/>
      <c r="V99" s="195"/>
      <c r="W99" s="195"/>
      <c r="X99" s="195"/>
      <c r="Y99" s="195"/>
      <c r="Z99" s="195"/>
      <c r="AA99" s="195"/>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c r="AX99" s="195"/>
      <c r="AY99" s="195"/>
      <c r="AZ99" s="195"/>
      <c r="BA99" s="195"/>
      <c r="BB99" s="195"/>
      <c r="BC99" s="195"/>
      <c r="BD99" s="195"/>
      <c r="BE99" s="195"/>
      <c r="BF99" s="195"/>
      <c r="BG99" s="195"/>
      <c r="BH99" s="195"/>
      <c r="BI99" s="195"/>
      <c r="BJ99" s="195"/>
      <c r="BK99" s="195"/>
      <c r="BL99" s="195"/>
      <c r="BM99" s="195"/>
      <c r="BN99" s="195"/>
      <c r="BO99" s="195"/>
      <c r="BP99" s="195"/>
      <c r="BQ99" s="195"/>
      <c r="BR99" s="195"/>
      <c r="BS99" s="195"/>
      <c r="BT99" s="195"/>
      <c r="BU99" s="195"/>
      <c r="BV99" s="195"/>
      <c r="BW99" s="195"/>
      <c r="BX99" s="195"/>
      <c r="BY99" s="195"/>
      <c r="BZ99" s="195"/>
    </row>
    <row r="100" spans="1:78" s="136" customFormat="1">
      <c r="A100" s="1031">
        <f>A97+1</f>
        <v>48</v>
      </c>
      <c r="B100" s="145" t="s">
        <v>187</v>
      </c>
      <c r="C100" s="635"/>
      <c r="D100" s="177"/>
      <c r="E100" s="177"/>
      <c r="F100" s="177"/>
      <c r="G100" s="177"/>
      <c r="H100" s="177"/>
      <c r="I100" s="177"/>
      <c r="J100" s="177"/>
      <c r="K100" s="177"/>
      <c r="L100" s="177"/>
      <c r="M100" s="175"/>
      <c r="N100" s="175"/>
      <c r="O100" s="175"/>
      <c r="P100" s="175"/>
      <c r="Q100" s="175"/>
      <c r="R100" s="175"/>
      <c r="S100" s="175"/>
      <c r="T100" s="234"/>
      <c r="U100" s="175"/>
      <c r="V100" s="175"/>
      <c r="W100" s="175"/>
      <c r="X100" s="175"/>
      <c r="Y100" s="175"/>
      <c r="Z100" s="175"/>
      <c r="AA100" s="175"/>
      <c r="AB100" s="175"/>
      <c r="AC100" s="175"/>
      <c r="AD100" s="175"/>
      <c r="AE100" s="175"/>
      <c r="AF100" s="175"/>
      <c r="AG100" s="175"/>
      <c r="AH100" s="175"/>
      <c r="AI100" s="175"/>
      <c r="AJ100" s="175"/>
      <c r="AK100" s="175"/>
      <c r="AL100" s="175"/>
      <c r="AM100" s="175"/>
      <c r="AN100" s="175"/>
      <c r="AO100" s="175"/>
      <c r="AP100" s="175"/>
      <c r="AQ100" s="175"/>
      <c r="AR100" s="175"/>
      <c r="AS100" s="175"/>
      <c r="AT100" s="175"/>
      <c r="AU100" s="175"/>
      <c r="AV100" s="175"/>
      <c r="AW100" s="175"/>
      <c r="AX100" s="175"/>
      <c r="AY100" s="175"/>
      <c r="AZ100" s="175"/>
      <c r="BA100" s="175"/>
      <c r="BB100" s="175"/>
      <c r="BC100" s="175"/>
      <c r="BD100" s="175"/>
      <c r="BE100" s="175"/>
      <c r="BF100" s="175"/>
      <c r="BG100" s="175"/>
      <c r="BH100" s="175"/>
      <c r="BI100" s="175"/>
      <c r="BJ100" s="175"/>
      <c r="BK100" s="175"/>
      <c r="BL100" s="175"/>
      <c r="BM100" s="175"/>
      <c r="BN100" s="175"/>
      <c r="BO100" s="175"/>
      <c r="BP100" s="175"/>
      <c r="BQ100" s="175"/>
      <c r="BR100" s="175"/>
      <c r="BS100" s="175"/>
      <c r="BT100" s="175"/>
      <c r="BU100" s="175"/>
      <c r="BV100" s="175"/>
      <c r="BW100" s="175"/>
      <c r="BX100" s="175"/>
      <c r="BY100" s="175"/>
      <c r="BZ100" s="175"/>
    </row>
    <row r="101" spans="1:78" s="136" customFormat="1">
      <c r="A101" s="1023"/>
      <c r="B101" s="435"/>
      <c r="C101" s="435"/>
      <c r="D101" s="681"/>
      <c r="E101" s="682"/>
      <c r="F101" s="682"/>
      <c r="G101" s="682"/>
      <c r="H101" s="682"/>
      <c r="I101" s="682"/>
      <c r="J101" s="682"/>
      <c r="K101" s="682"/>
      <c r="L101" s="682"/>
      <c r="M101" s="175"/>
      <c r="N101" s="175"/>
      <c r="O101" s="175"/>
      <c r="P101" s="175"/>
      <c r="Q101" s="175"/>
      <c r="R101" s="175"/>
      <c r="S101" s="175"/>
      <c r="T101" s="234"/>
      <c r="U101" s="175"/>
      <c r="V101" s="175"/>
      <c r="W101" s="175"/>
      <c r="X101" s="175"/>
      <c r="Y101" s="175"/>
      <c r="Z101" s="175"/>
      <c r="AA101" s="175"/>
      <c r="AB101" s="175"/>
      <c r="AC101" s="175"/>
      <c r="AD101" s="175"/>
      <c r="AE101" s="175"/>
      <c r="AF101" s="175"/>
      <c r="AG101" s="175"/>
      <c r="AH101" s="175"/>
      <c r="AI101" s="175"/>
      <c r="AJ101" s="175"/>
      <c r="AK101" s="175"/>
      <c r="AL101" s="175"/>
      <c r="AM101" s="175"/>
      <c r="AN101" s="175"/>
      <c r="AO101" s="175"/>
      <c r="AP101" s="175"/>
      <c r="AQ101" s="175"/>
      <c r="AR101" s="175"/>
      <c r="AS101" s="175"/>
      <c r="AT101" s="175"/>
      <c r="AU101" s="175"/>
      <c r="AV101" s="175"/>
      <c r="AW101" s="175"/>
      <c r="AX101" s="175"/>
      <c r="AY101" s="175"/>
      <c r="AZ101" s="175"/>
      <c r="BA101" s="175"/>
      <c r="BB101" s="175"/>
      <c r="BC101" s="175"/>
      <c r="BD101" s="175"/>
      <c r="BE101" s="175"/>
      <c r="BF101" s="175"/>
      <c r="BG101" s="175"/>
      <c r="BH101" s="175"/>
      <c r="BI101" s="175"/>
      <c r="BJ101" s="175"/>
      <c r="BK101" s="175"/>
      <c r="BL101" s="175"/>
      <c r="BM101" s="175"/>
      <c r="BN101" s="175"/>
      <c r="BO101" s="175"/>
      <c r="BP101" s="175"/>
      <c r="BQ101" s="175"/>
      <c r="BR101" s="175"/>
      <c r="BS101" s="175"/>
      <c r="BT101" s="175"/>
      <c r="BU101" s="175"/>
      <c r="BV101" s="175"/>
      <c r="BW101" s="175"/>
      <c r="BX101" s="175"/>
      <c r="BY101" s="175"/>
      <c r="BZ101" s="175"/>
    </row>
    <row r="102" spans="1:78" s="136" customFormat="1">
      <c r="A102" s="1031">
        <f>A100+1</f>
        <v>49</v>
      </c>
      <c r="B102" s="145" t="s">
        <v>250</v>
      </c>
      <c r="C102" s="635"/>
      <c r="D102" s="177"/>
      <c r="E102" s="178"/>
      <c r="F102" s="178"/>
      <c r="G102" s="178"/>
      <c r="H102" s="178"/>
      <c r="I102" s="178"/>
      <c r="J102" s="178"/>
      <c r="K102" s="178"/>
      <c r="L102" s="178"/>
      <c r="M102" s="175"/>
      <c r="N102" s="175"/>
      <c r="O102" s="175"/>
      <c r="P102" s="175"/>
      <c r="Q102" s="175"/>
      <c r="R102" s="175"/>
      <c r="S102" s="175"/>
      <c r="T102" s="234"/>
      <c r="U102" s="175"/>
      <c r="V102" s="175"/>
      <c r="W102" s="175"/>
      <c r="X102" s="175"/>
      <c r="Y102" s="175"/>
      <c r="Z102" s="175"/>
      <c r="AA102" s="175"/>
      <c r="AB102" s="175"/>
      <c r="AC102" s="175"/>
      <c r="AD102" s="175"/>
      <c r="AE102" s="175"/>
      <c r="AF102" s="175"/>
      <c r="AG102" s="175"/>
      <c r="AH102" s="175"/>
      <c r="AI102" s="175"/>
      <c r="AJ102" s="175"/>
      <c r="AK102" s="175"/>
      <c r="AL102" s="175"/>
      <c r="AM102" s="175"/>
      <c r="AN102" s="175"/>
      <c r="AO102" s="175"/>
      <c r="AP102" s="175"/>
      <c r="AQ102" s="175"/>
      <c r="AR102" s="175"/>
      <c r="AS102" s="175"/>
      <c r="AT102" s="175"/>
      <c r="AU102" s="175"/>
      <c r="AV102" s="175"/>
      <c r="AW102" s="175"/>
      <c r="AX102" s="175"/>
      <c r="AY102" s="175"/>
      <c r="AZ102" s="175"/>
      <c r="BA102" s="175"/>
      <c r="BB102" s="175"/>
      <c r="BC102" s="175"/>
      <c r="BD102" s="175"/>
      <c r="BE102" s="175"/>
      <c r="BF102" s="175"/>
      <c r="BG102" s="175"/>
      <c r="BH102" s="175"/>
      <c r="BI102" s="175"/>
      <c r="BJ102" s="175"/>
      <c r="BK102" s="175"/>
      <c r="BL102" s="175"/>
      <c r="BM102" s="175"/>
      <c r="BN102" s="175"/>
      <c r="BO102" s="175"/>
      <c r="BP102" s="175"/>
      <c r="BQ102" s="175"/>
      <c r="BR102" s="175"/>
      <c r="BS102" s="175"/>
      <c r="BT102" s="175"/>
      <c r="BU102" s="175"/>
      <c r="BV102" s="175"/>
      <c r="BW102" s="175"/>
      <c r="BX102" s="175"/>
      <c r="BY102" s="175"/>
      <c r="BZ102" s="175"/>
    </row>
    <row r="103" spans="1:78" s="136" customFormat="1">
      <c r="A103" s="1022"/>
      <c r="B103" s="435"/>
      <c r="C103" s="435"/>
      <c r="D103" s="681"/>
      <c r="E103" s="682"/>
      <c r="F103" s="682"/>
      <c r="G103" s="682"/>
      <c r="H103" s="682"/>
      <c r="I103" s="682"/>
      <c r="J103" s="682"/>
      <c r="K103" s="682"/>
      <c r="L103" s="682"/>
      <c r="M103" s="175"/>
      <c r="N103" s="175"/>
      <c r="O103" s="175"/>
      <c r="P103" s="175"/>
      <c r="Q103" s="175"/>
      <c r="R103" s="175"/>
      <c r="S103" s="175"/>
      <c r="T103" s="234"/>
      <c r="U103" s="175"/>
      <c r="V103" s="175"/>
      <c r="W103" s="175"/>
      <c r="X103" s="175"/>
      <c r="Y103" s="175"/>
      <c r="Z103" s="175"/>
      <c r="AA103" s="175"/>
      <c r="AB103" s="175"/>
      <c r="AC103" s="175"/>
      <c r="AD103" s="175"/>
      <c r="AE103" s="175"/>
      <c r="AF103" s="175"/>
      <c r="AG103" s="175"/>
      <c r="AH103" s="175"/>
      <c r="AI103" s="175"/>
      <c r="AJ103" s="175"/>
      <c r="AK103" s="175"/>
      <c r="AL103" s="175"/>
      <c r="AM103" s="175"/>
      <c r="AN103" s="175"/>
      <c r="AO103" s="175"/>
      <c r="AP103" s="175"/>
      <c r="AQ103" s="175"/>
      <c r="AR103" s="175"/>
      <c r="AS103" s="175"/>
      <c r="AT103" s="175"/>
      <c r="AU103" s="175"/>
      <c r="AV103" s="175"/>
      <c r="AW103" s="175"/>
      <c r="AX103" s="175"/>
      <c r="AY103" s="175"/>
      <c r="AZ103" s="175"/>
      <c r="BA103" s="175"/>
      <c r="BB103" s="175"/>
      <c r="BC103" s="175"/>
      <c r="BD103" s="175"/>
      <c r="BE103" s="175"/>
      <c r="BF103" s="175"/>
      <c r="BG103" s="175"/>
      <c r="BH103" s="175"/>
      <c r="BI103" s="175"/>
      <c r="BJ103" s="175"/>
      <c r="BK103" s="175"/>
      <c r="BL103" s="175"/>
      <c r="BM103" s="175"/>
      <c r="BN103" s="175"/>
      <c r="BO103" s="175"/>
      <c r="BP103" s="175"/>
      <c r="BQ103" s="175"/>
      <c r="BR103" s="175"/>
      <c r="BS103" s="175"/>
      <c r="BT103" s="175"/>
      <c r="BU103" s="175"/>
      <c r="BV103" s="175"/>
      <c r="BW103" s="175"/>
      <c r="BX103" s="175"/>
      <c r="BY103" s="175"/>
      <c r="BZ103" s="175"/>
    </row>
    <row r="104" spans="1:78" s="132" customFormat="1">
      <c r="A104" s="1033" t="s">
        <v>582</v>
      </c>
      <c r="B104" s="656"/>
      <c r="C104" s="656"/>
      <c r="D104" s="656"/>
      <c r="E104" s="657"/>
      <c r="F104" s="658"/>
      <c r="G104" s="658"/>
      <c r="H104" s="658"/>
      <c r="I104" s="658"/>
      <c r="J104" s="658"/>
      <c r="K104" s="658"/>
      <c r="L104" s="658"/>
      <c r="M104" s="183"/>
      <c r="N104" s="183"/>
      <c r="O104" s="183"/>
      <c r="P104" s="183"/>
      <c r="Q104" s="183"/>
      <c r="R104" s="183"/>
      <c r="S104" s="183"/>
      <c r="T104" s="236"/>
      <c r="U104" s="183"/>
      <c r="V104" s="183"/>
      <c r="W104" s="183"/>
      <c r="X104" s="183"/>
      <c r="Y104" s="183"/>
      <c r="Z104" s="183"/>
      <c r="AA104" s="183"/>
      <c r="AB104" s="183"/>
      <c r="AC104" s="183"/>
      <c r="AD104" s="183"/>
      <c r="AE104" s="183"/>
      <c r="AF104" s="183"/>
      <c r="AG104" s="183"/>
      <c r="AH104" s="183"/>
      <c r="AI104" s="183"/>
      <c r="AJ104" s="183"/>
      <c r="AK104" s="183"/>
      <c r="AL104" s="183"/>
      <c r="AM104" s="183"/>
      <c r="AN104" s="183"/>
      <c r="AO104" s="183"/>
      <c r="AP104" s="183"/>
      <c r="AQ104" s="183"/>
      <c r="AR104" s="183"/>
      <c r="AS104" s="183"/>
      <c r="AT104" s="183"/>
      <c r="AU104" s="183"/>
      <c r="AV104" s="183"/>
      <c r="AW104" s="183"/>
      <c r="AX104" s="183"/>
      <c r="AY104" s="183"/>
      <c r="AZ104" s="183"/>
      <c r="BA104" s="183"/>
      <c r="BB104" s="183"/>
      <c r="BC104" s="183"/>
      <c r="BD104" s="183"/>
      <c r="BE104" s="183"/>
      <c r="BF104" s="183"/>
      <c r="BG104" s="183"/>
      <c r="BH104" s="183"/>
      <c r="BI104" s="183"/>
      <c r="BJ104" s="183"/>
      <c r="BK104" s="183"/>
      <c r="BL104" s="183"/>
      <c r="BM104" s="183"/>
      <c r="BN104" s="183"/>
      <c r="BO104" s="183"/>
      <c r="BP104" s="183"/>
      <c r="BQ104" s="183"/>
      <c r="BR104" s="183"/>
      <c r="BS104" s="183"/>
      <c r="BT104" s="183"/>
      <c r="BU104" s="183"/>
      <c r="BV104" s="183"/>
      <c r="BW104" s="183"/>
      <c r="BX104" s="183"/>
      <c r="BY104" s="183"/>
      <c r="BZ104" s="183"/>
    </row>
    <row r="105" spans="1:78" s="63" customFormat="1">
      <c r="A105" s="1034" t="s">
        <v>1150</v>
      </c>
      <c r="B105" s="249" t="s">
        <v>771</v>
      </c>
      <c r="C105" s="662"/>
      <c r="D105" s="241"/>
      <c r="E105" s="241"/>
      <c r="F105" s="241"/>
      <c r="G105" s="241"/>
      <c r="H105" s="241"/>
      <c r="I105" s="241"/>
      <c r="J105" s="241"/>
      <c r="K105" s="241"/>
      <c r="L105" s="241"/>
      <c r="M105" s="241"/>
      <c r="N105" s="241"/>
      <c r="O105" s="241"/>
      <c r="P105" s="241"/>
      <c r="Q105" s="241"/>
      <c r="R105" s="241"/>
      <c r="S105" s="241"/>
      <c r="T105" s="683"/>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row>
    <row r="106" spans="1:78" s="63" customFormat="1">
      <c r="A106" s="1034" t="s">
        <v>1151</v>
      </c>
      <c r="B106" s="249" t="s">
        <v>787</v>
      </c>
      <c r="C106" s="662"/>
      <c r="D106" s="406"/>
      <c r="E106" s="406"/>
      <c r="F106" s="406"/>
      <c r="G106" s="406"/>
      <c r="H106" s="406"/>
      <c r="I106" s="406"/>
      <c r="J106" s="406"/>
      <c r="K106" s="406"/>
      <c r="L106" s="406"/>
      <c r="M106" s="406"/>
      <c r="N106" s="241"/>
      <c r="O106" s="241"/>
      <c r="P106" s="241"/>
      <c r="Q106" s="241"/>
      <c r="R106" s="241"/>
      <c r="S106" s="241"/>
      <c r="T106" s="683"/>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row>
    <row r="107" spans="1:78" s="63" customFormat="1">
      <c r="A107" s="1025" t="s">
        <v>1098</v>
      </c>
      <c r="B107" s="127"/>
      <c r="C107" s="1013"/>
      <c r="D107" s="1014" t="s">
        <v>1140</v>
      </c>
      <c r="E107" s="1014"/>
      <c r="F107" s="1014"/>
      <c r="G107" s="1014"/>
      <c r="H107" s="1014"/>
      <c r="I107" s="1014"/>
      <c r="J107" s="1014"/>
      <c r="K107" s="1014"/>
      <c r="L107" s="1014"/>
      <c r="M107" s="406"/>
      <c r="N107" s="241"/>
      <c r="O107" s="241"/>
      <c r="P107" s="241"/>
      <c r="Q107" s="241"/>
      <c r="R107" s="241"/>
      <c r="S107" s="241"/>
      <c r="T107" s="683"/>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row>
    <row r="108" spans="1:78" s="63" customFormat="1">
      <c r="A108" s="1025" t="s">
        <v>1099</v>
      </c>
      <c r="B108" s="1012"/>
      <c r="C108" s="1010"/>
      <c r="D108" s="127"/>
      <c r="E108" s="127"/>
      <c r="F108" s="127"/>
      <c r="G108" s="127"/>
      <c r="H108" s="127"/>
      <c r="I108" s="127"/>
      <c r="J108" s="127"/>
      <c r="K108" s="127"/>
      <c r="L108" s="127"/>
      <c r="M108" s="241"/>
      <c r="N108" s="241"/>
      <c r="O108" s="241"/>
      <c r="P108" s="241"/>
      <c r="Q108" s="241"/>
      <c r="R108" s="241"/>
      <c r="S108" s="241"/>
      <c r="T108" s="683"/>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row>
    <row r="109" spans="1:78" s="63" customFormat="1">
      <c r="A109" s="1025" t="s">
        <v>1100</v>
      </c>
      <c r="B109" s="127"/>
      <c r="C109" s="130"/>
      <c r="D109" s="1014" t="s">
        <v>1140</v>
      </c>
      <c r="E109" s="1014"/>
      <c r="F109" s="1014"/>
      <c r="G109" s="1014"/>
      <c r="H109" s="1014"/>
      <c r="I109" s="1014"/>
      <c r="J109" s="1014"/>
      <c r="K109" s="1014"/>
      <c r="L109" s="1014"/>
      <c r="M109" s="406"/>
      <c r="N109" s="241"/>
      <c r="O109" s="241"/>
      <c r="P109" s="241"/>
      <c r="Q109" s="241"/>
      <c r="R109" s="241"/>
      <c r="S109" s="241"/>
      <c r="T109" s="683"/>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row>
    <row r="110" spans="1:78" s="63" customFormat="1">
      <c r="A110" s="1025" t="s">
        <v>1101</v>
      </c>
      <c r="B110" s="1011"/>
      <c r="C110" s="130"/>
      <c r="D110" s="127"/>
      <c r="E110" s="127"/>
      <c r="F110" s="127"/>
      <c r="G110" s="127"/>
      <c r="H110" s="127"/>
      <c r="I110" s="127"/>
      <c r="J110" s="127"/>
      <c r="K110" s="127"/>
      <c r="L110" s="127"/>
      <c r="M110" s="241"/>
      <c r="N110" s="241"/>
      <c r="O110" s="241"/>
      <c r="P110" s="241"/>
      <c r="Q110" s="241"/>
      <c r="R110" s="241"/>
      <c r="S110" s="241"/>
      <c r="T110" s="683"/>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row>
    <row r="111" spans="1:78" s="63" customFormat="1">
      <c r="A111" s="1025" t="s">
        <v>1102</v>
      </c>
      <c r="B111" s="127"/>
      <c r="C111" s="130"/>
      <c r="D111" s="1014" t="s">
        <v>1140</v>
      </c>
      <c r="E111" s="1011"/>
      <c r="F111" s="1011"/>
      <c r="G111" s="1011"/>
      <c r="H111" s="1011"/>
      <c r="I111" s="1011"/>
      <c r="J111" s="1011"/>
      <c r="K111" s="1011"/>
      <c r="L111" s="1011"/>
      <c r="M111" s="241"/>
      <c r="N111" s="241"/>
      <c r="O111" s="241"/>
      <c r="P111" s="241"/>
      <c r="Q111" s="241"/>
      <c r="R111" s="241"/>
      <c r="S111" s="241"/>
      <c r="T111" s="683"/>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row>
    <row r="112" spans="1:78" s="63" customFormat="1">
      <c r="A112" s="1023" t="s">
        <v>1103</v>
      </c>
      <c r="B112" s="1011"/>
      <c r="C112" s="1010"/>
      <c r="D112" s="127"/>
      <c r="E112" s="127"/>
      <c r="F112" s="127"/>
      <c r="G112" s="127"/>
      <c r="H112" s="127"/>
      <c r="I112" s="127"/>
      <c r="J112" s="127"/>
      <c r="K112" s="127"/>
      <c r="L112" s="127"/>
      <c r="M112" s="241"/>
      <c r="N112" s="241"/>
      <c r="O112" s="241"/>
      <c r="P112" s="241"/>
      <c r="Q112" s="241"/>
      <c r="R112" s="241"/>
      <c r="S112" s="241"/>
      <c r="T112" s="683"/>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row>
    <row r="113" spans="1:78" s="63" customFormat="1">
      <c r="A113" s="1025" t="s">
        <v>1104</v>
      </c>
      <c r="B113" s="127"/>
      <c r="C113" s="1013"/>
      <c r="D113" s="1014" t="s">
        <v>1140</v>
      </c>
      <c r="E113" s="1011"/>
      <c r="F113" s="1011"/>
      <c r="G113" s="1011"/>
      <c r="H113" s="1011"/>
      <c r="I113" s="1011"/>
      <c r="J113" s="1011"/>
      <c r="K113" s="1011"/>
      <c r="L113" s="1011"/>
      <c r="M113" s="406"/>
      <c r="N113" s="241"/>
      <c r="O113" s="241"/>
      <c r="P113" s="241"/>
      <c r="Q113" s="241"/>
      <c r="R113" s="241"/>
      <c r="S113" s="241"/>
      <c r="T113" s="683"/>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row>
    <row r="114" spans="1:78" s="63" customFormat="1">
      <c r="A114" s="1035" t="s">
        <v>1105</v>
      </c>
      <c r="B114" s="1011"/>
      <c r="C114" s="1010"/>
      <c r="D114" s="127"/>
      <c r="E114" s="127"/>
      <c r="F114" s="127"/>
      <c r="G114" s="127"/>
      <c r="H114" s="127"/>
      <c r="I114" s="127"/>
      <c r="J114" s="127"/>
      <c r="K114" s="127"/>
      <c r="L114" s="127"/>
      <c r="M114" s="241"/>
      <c r="N114" s="241"/>
      <c r="O114" s="241"/>
      <c r="P114" s="241"/>
      <c r="Q114" s="241"/>
      <c r="R114" s="241"/>
      <c r="S114" s="241"/>
      <c r="T114" s="683"/>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row>
    <row r="115" spans="1:78" s="63" customFormat="1">
      <c r="A115" s="1025" t="s">
        <v>1106</v>
      </c>
      <c r="B115" s="127"/>
      <c r="C115" s="1013"/>
      <c r="D115" s="1014" t="s">
        <v>1140</v>
      </c>
      <c r="E115" s="1011"/>
      <c r="F115" s="1011"/>
      <c r="G115" s="1011"/>
      <c r="H115" s="1011"/>
      <c r="I115" s="1011"/>
      <c r="J115" s="1011"/>
      <c r="K115" s="1011"/>
      <c r="L115" s="1011"/>
      <c r="M115" s="406"/>
      <c r="N115" s="241"/>
      <c r="O115" s="241"/>
      <c r="P115" s="241"/>
      <c r="Q115" s="241"/>
      <c r="R115" s="241"/>
      <c r="S115" s="241"/>
      <c r="T115" s="683"/>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row>
    <row r="116" spans="1:78" s="63" customFormat="1">
      <c r="A116" s="1023" t="s">
        <v>1107</v>
      </c>
      <c r="B116" s="1012"/>
      <c r="C116" s="130"/>
      <c r="D116" s="127"/>
      <c r="E116" s="127"/>
      <c r="F116" s="127"/>
      <c r="G116" s="127"/>
      <c r="H116" s="127"/>
      <c r="I116" s="127"/>
      <c r="J116" s="127"/>
      <c r="K116" s="127"/>
      <c r="L116" s="127"/>
      <c r="M116" s="241"/>
      <c r="N116" s="241"/>
      <c r="O116" s="241"/>
      <c r="P116" s="241"/>
      <c r="Q116" s="241"/>
      <c r="R116" s="241"/>
      <c r="S116" s="241"/>
      <c r="T116" s="683"/>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row>
    <row r="117" spans="1:78" s="63" customFormat="1">
      <c r="A117" s="1034" t="s">
        <v>1141</v>
      </c>
      <c r="B117" s="290" t="s">
        <v>768</v>
      </c>
      <c r="C117" s="684"/>
      <c r="D117" s="1019"/>
      <c r="E117" s="1019"/>
      <c r="F117" s="1019"/>
      <c r="G117" s="1019"/>
      <c r="H117" s="1019"/>
      <c r="I117" s="1019"/>
      <c r="J117" s="1019"/>
      <c r="K117" s="1019"/>
      <c r="L117" s="1019"/>
      <c r="M117" s="241"/>
      <c r="N117" s="241"/>
      <c r="O117" s="241"/>
      <c r="P117" s="241"/>
      <c r="Q117" s="241"/>
      <c r="R117" s="241"/>
      <c r="S117" s="241"/>
      <c r="T117" s="683"/>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row>
    <row r="118" spans="1:78" s="63" customFormat="1">
      <c r="A118" s="1025" t="s">
        <v>1130</v>
      </c>
      <c r="B118" s="106"/>
      <c r="C118" s="289"/>
      <c r="D118" s="1014" t="s">
        <v>1140</v>
      </c>
      <c r="E118" s="1018"/>
      <c r="F118" s="1018"/>
      <c r="G118" s="1018"/>
      <c r="H118" s="1018"/>
      <c r="I118" s="1018"/>
      <c r="J118" s="1018"/>
      <c r="K118" s="1018"/>
      <c r="L118" s="1018"/>
      <c r="M118" s="406"/>
      <c r="N118" s="241"/>
      <c r="O118" s="241"/>
      <c r="P118" s="241"/>
      <c r="Q118" s="241"/>
      <c r="R118" s="241"/>
      <c r="S118" s="241"/>
      <c r="T118" s="683"/>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row>
    <row r="119" spans="1:78" s="63" customFormat="1">
      <c r="A119" s="1025" t="s">
        <v>1131</v>
      </c>
      <c r="B119" s="1015"/>
      <c r="C119" s="289"/>
      <c r="D119" s="106"/>
      <c r="E119" s="106"/>
      <c r="F119" s="106"/>
      <c r="G119" s="106"/>
      <c r="H119" s="106"/>
      <c r="I119" s="106"/>
      <c r="J119" s="106"/>
      <c r="K119" s="106"/>
      <c r="L119" s="106"/>
      <c r="M119" s="241"/>
      <c r="N119" s="241"/>
      <c r="O119" s="241"/>
      <c r="P119" s="241"/>
      <c r="Q119" s="241"/>
      <c r="R119" s="241"/>
      <c r="S119" s="241"/>
      <c r="T119" s="683"/>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row>
    <row r="120" spans="1:78" s="63" customFormat="1">
      <c r="A120" s="1025" t="s">
        <v>1132</v>
      </c>
      <c r="B120" s="106"/>
      <c r="C120" s="289"/>
      <c r="D120" s="1014" t="s">
        <v>1140</v>
      </c>
      <c r="E120" s="1015"/>
      <c r="F120" s="1015"/>
      <c r="G120" s="1015"/>
      <c r="H120" s="1015"/>
      <c r="I120" s="1015"/>
      <c r="J120" s="1015"/>
      <c r="K120" s="1015"/>
      <c r="L120" s="1015"/>
      <c r="M120" s="241"/>
      <c r="N120" s="241"/>
      <c r="O120" s="241"/>
      <c r="P120" s="241"/>
      <c r="Q120" s="241"/>
      <c r="R120" s="241"/>
      <c r="S120" s="241"/>
      <c r="T120" s="683"/>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row>
    <row r="121" spans="1:78" s="63" customFormat="1">
      <c r="A121" s="1025" t="s">
        <v>1133</v>
      </c>
      <c r="B121" s="1015"/>
      <c r="C121" s="1017"/>
      <c r="D121" s="106"/>
      <c r="E121" s="106"/>
      <c r="F121" s="106"/>
      <c r="G121" s="106"/>
      <c r="H121" s="106"/>
      <c r="I121" s="106"/>
      <c r="J121" s="106"/>
      <c r="K121" s="106"/>
      <c r="L121" s="106"/>
      <c r="M121" s="241"/>
      <c r="N121" s="241"/>
      <c r="O121" s="241"/>
      <c r="P121" s="241"/>
      <c r="Q121" s="241"/>
      <c r="R121" s="241"/>
      <c r="S121" s="241"/>
      <c r="T121" s="683"/>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row>
    <row r="122" spans="1:78" s="63" customFormat="1">
      <c r="A122" s="1025" t="s">
        <v>1134</v>
      </c>
      <c r="B122" s="106"/>
      <c r="C122" s="289"/>
      <c r="D122" s="1014" t="s">
        <v>1140</v>
      </c>
      <c r="E122" s="1015"/>
      <c r="F122" s="1015"/>
      <c r="G122" s="1015"/>
      <c r="H122" s="1015"/>
      <c r="I122" s="1015"/>
      <c r="J122" s="1015"/>
      <c r="K122" s="1015"/>
      <c r="L122" s="1015"/>
      <c r="M122" s="241"/>
      <c r="N122" s="241"/>
      <c r="O122" s="241"/>
      <c r="P122" s="241"/>
      <c r="Q122" s="241"/>
      <c r="R122" s="241"/>
      <c r="S122" s="241"/>
      <c r="T122" s="683"/>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row>
    <row r="123" spans="1:78" s="63" customFormat="1">
      <c r="A123" s="1025" t="s">
        <v>1135</v>
      </c>
      <c r="B123" s="1015"/>
      <c r="C123" s="1017"/>
      <c r="D123" s="106"/>
      <c r="E123" s="106"/>
      <c r="F123" s="106"/>
      <c r="G123" s="106"/>
      <c r="H123" s="106"/>
      <c r="I123" s="106"/>
      <c r="J123" s="106"/>
      <c r="K123" s="106"/>
      <c r="L123" s="106"/>
      <c r="M123" s="241"/>
      <c r="N123" s="241"/>
      <c r="O123" s="241"/>
      <c r="P123" s="241"/>
      <c r="Q123" s="241"/>
      <c r="R123" s="241"/>
      <c r="S123" s="241"/>
      <c r="T123" s="683"/>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row>
    <row r="124" spans="1:78" s="63" customFormat="1">
      <c r="A124" s="1023" t="s">
        <v>1136</v>
      </c>
      <c r="B124" s="106"/>
      <c r="C124" s="289"/>
      <c r="D124" s="1014" t="s">
        <v>1140</v>
      </c>
      <c r="E124" s="1015"/>
      <c r="F124" s="1015"/>
      <c r="G124" s="1015"/>
      <c r="H124" s="1015"/>
      <c r="I124" s="1015"/>
      <c r="J124" s="1015"/>
      <c r="K124" s="1015"/>
      <c r="L124" s="1015"/>
      <c r="M124" s="406"/>
      <c r="N124" s="241"/>
      <c r="O124" s="241"/>
      <c r="P124" s="241"/>
      <c r="Q124" s="241"/>
      <c r="R124" s="241"/>
      <c r="S124" s="241"/>
      <c r="T124" s="683"/>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row>
    <row r="125" spans="1:78" s="63" customFormat="1">
      <c r="A125" s="1025" t="s">
        <v>1137</v>
      </c>
      <c r="B125" s="1015"/>
      <c r="C125" s="289"/>
      <c r="D125" s="106"/>
      <c r="E125" s="106"/>
      <c r="F125" s="106"/>
      <c r="G125" s="106"/>
      <c r="H125" s="106"/>
      <c r="I125" s="106"/>
      <c r="J125" s="106"/>
      <c r="K125" s="106"/>
      <c r="L125" s="106"/>
      <c r="M125" s="241"/>
      <c r="N125" s="241"/>
      <c r="O125" s="241"/>
      <c r="P125" s="241"/>
      <c r="Q125" s="241"/>
      <c r="R125" s="241"/>
      <c r="S125" s="241"/>
      <c r="T125" s="683"/>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row>
    <row r="126" spans="1:78" s="63" customFormat="1">
      <c r="A126" s="1023" t="s">
        <v>1138</v>
      </c>
      <c r="B126" s="106"/>
      <c r="C126" s="289"/>
      <c r="D126" s="1014" t="s">
        <v>1140</v>
      </c>
      <c r="E126" s="1015"/>
      <c r="F126" s="1015"/>
      <c r="G126" s="1015"/>
      <c r="H126" s="1015"/>
      <c r="I126" s="1015"/>
      <c r="J126" s="1015"/>
      <c r="K126" s="1015"/>
      <c r="L126" s="1015"/>
      <c r="M126" s="406"/>
      <c r="N126" s="241"/>
      <c r="O126" s="241"/>
      <c r="P126" s="241"/>
      <c r="Q126" s="241"/>
      <c r="R126" s="241"/>
      <c r="S126" s="241"/>
      <c r="T126" s="683"/>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row>
    <row r="127" spans="1:78" s="63" customFormat="1">
      <c r="A127" s="1035" t="s">
        <v>1139</v>
      </c>
      <c r="B127" s="1016"/>
      <c r="C127" s="1017"/>
      <c r="D127" s="106"/>
      <c r="E127" s="106"/>
      <c r="F127" s="106"/>
      <c r="G127" s="106"/>
      <c r="H127" s="106"/>
      <c r="I127" s="106"/>
      <c r="J127" s="106"/>
      <c r="K127" s="106"/>
      <c r="L127" s="106"/>
      <c r="M127" s="241"/>
      <c r="N127" s="241"/>
      <c r="O127" s="241"/>
      <c r="P127" s="241"/>
      <c r="Q127" s="241"/>
      <c r="R127" s="241"/>
      <c r="S127" s="241"/>
      <c r="T127" s="683"/>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row>
    <row r="128" spans="1:78" s="63" customFormat="1">
      <c r="A128" s="1035"/>
      <c r="B128" s="289"/>
      <c r="C128" s="289"/>
      <c r="D128" s="289"/>
      <c r="E128" s="289"/>
      <c r="F128" s="289"/>
      <c r="G128" s="289"/>
      <c r="H128" s="289"/>
      <c r="I128" s="289"/>
      <c r="J128" s="289"/>
      <c r="K128" s="289"/>
      <c r="L128" s="289"/>
      <c r="M128" s="241"/>
      <c r="N128" s="241"/>
      <c r="O128" s="241"/>
      <c r="P128" s="241"/>
      <c r="Q128" s="241"/>
      <c r="R128" s="241"/>
      <c r="S128" s="241"/>
      <c r="T128" s="683"/>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row>
    <row r="129" spans="1:78" s="63" customFormat="1">
      <c r="A129" s="1035"/>
      <c r="B129" s="289"/>
      <c r="C129" s="289"/>
      <c r="D129" s="289"/>
      <c r="E129" s="289"/>
      <c r="F129" s="289"/>
      <c r="G129" s="289"/>
      <c r="H129" s="289"/>
      <c r="I129" s="289"/>
      <c r="J129" s="289"/>
      <c r="K129" s="289"/>
      <c r="L129" s="289"/>
      <c r="M129" s="241"/>
      <c r="N129" s="241"/>
      <c r="O129" s="241"/>
      <c r="P129" s="241"/>
      <c r="Q129" s="241"/>
      <c r="R129" s="241"/>
      <c r="S129" s="241"/>
      <c r="T129" s="683"/>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row>
    <row r="130" spans="1:78" s="63" customFormat="1">
      <c r="A130" s="1034" t="s">
        <v>1142</v>
      </c>
      <c r="B130" s="65" t="s">
        <v>594</v>
      </c>
      <c r="C130" s="406"/>
      <c r="D130" s="241"/>
      <c r="E130" s="241"/>
      <c r="F130" s="241"/>
      <c r="G130" s="241"/>
      <c r="H130" s="241"/>
      <c r="I130" s="241"/>
      <c r="J130" s="241"/>
      <c r="K130" s="241"/>
      <c r="L130" s="241"/>
      <c r="M130" s="241"/>
      <c r="N130" s="241"/>
      <c r="O130" s="241"/>
      <c r="P130" s="241"/>
      <c r="Q130" s="241"/>
      <c r="R130" s="241"/>
      <c r="S130" s="241"/>
      <c r="T130" s="683"/>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row>
    <row r="131" spans="1:78" s="63" customFormat="1">
      <c r="A131" s="1034" t="s">
        <v>1143</v>
      </c>
      <c r="B131" s="278" t="s">
        <v>788</v>
      </c>
      <c r="C131" s="406"/>
      <c r="D131" s="241"/>
      <c r="E131" s="241"/>
      <c r="F131" s="241"/>
      <c r="G131" s="241"/>
      <c r="H131" s="241"/>
      <c r="I131" s="241"/>
      <c r="J131" s="241"/>
      <c r="K131" s="241"/>
      <c r="L131" s="241"/>
      <c r="M131" s="241"/>
      <c r="N131" s="241"/>
      <c r="O131" s="241"/>
      <c r="P131" s="241"/>
      <c r="Q131" s="241"/>
      <c r="R131" s="241"/>
      <c r="S131" s="241"/>
      <c r="T131" s="683"/>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row>
    <row r="132" spans="1:78" s="63" customFormat="1">
      <c r="A132" s="1034" t="s">
        <v>1144</v>
      </c>
      <c r="B132" s="63" t="s">
        <v>890</v>
      </c>
      <c r="C132" s="241"/>
      <c r="D132" s="241"/>
      <c r="E132" s="241"/>
      <c r="F132" s="241"/>
      <c r="G132" s="241"/>
      <c r="H132" s="241"/>
      <c r="I132" s="241"/>
      <c r="J132" s="241"/>
      <c r="K132" s="241"/>
      <c r="L132" s="241"/>
      <c r="M132" s="241"/>
      <c r="N132" s="241"/>
      <c r="O132" s="241"/>
      <c r="P132" s="241"/>
      <c r="Q132" s="241"/>
      <c r="R132" s="241"/>
      <c r="S132" s="241"/>
      <c r="T132" s="683"/>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row>
    <row r="133" spans="1:78" s="63" customFormat="1">
      <c r="A133" s="1034" t="s">
        <v>1145</v>
      </c>
      <c r="B133" s="290" t="s">
        <v>769</v>
      </c>
      <c r="C133" s="241"/>
      <c r="D133" s="241"/>
      <c r="E133" s="241"/>
      <c r="F133" s="241"/>
      <c r="G133" s="241"/>
      <c r="H133" s="241"/>
      <c r="I133" s="241"/>
      <c r="J133" s="241"/>
      <c r="K133" s="241"/>
      <c r="L133" s="241"/>
      <c r="M133" s="241"/>
      <c r="N133" s="241"/>
      <c r="O133" s="241"/>
      <c r="P133" s="241"/>
      <c r="Q133" s="241"/>
      <c r="R133" s="241"/>
      <c r="S133" s="241"/>
      <c r="T133" s="683"/>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row>
    <row r="134" spans="1:78" s="63" customFormat="1">
      <c r="A134" s="1034" t="s">
        <v>1146</v>
      </c>
      <c r="B134" s="63" t="s">
        <v>362</v>
      </c>
      <c r="C134" s="241"/>
      <c r="D134" s="241"/>
      <c r="E134" s="241"/>
      <c r="F134" s="241"/>
      <c r="G134" s="241"/>
      <c r="H134" s="241"/>
      <c r="I134" s="241"/>
      <c r="J134" s="241"/>
      <c r="K134" s="241"/>
      <c r="L134" s="241"/>
      <c r="M134" s="241"/>
      <c r="N134" s="241"/>
      <c r="O134" s="241"/>
      <c r="P134" s="241"/>
      <c r="Q134" s="241"/>
      <c r="R134" s="241"/>
      <c r="S134" s="241"/>
      <c r="T134" s="683"/>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row>
    <row r="135" spans="1:78" s="63" customFormat="1">
      <c r="A135" s="1034" t="s">
        <v>1147</v>
      </c>
      <c r="B135" s="63" t="s">
        <v>363</v>
      </c>
      <c r="C135" s="241"/>
      <c r="D135" s="241"/>
      <c r="E135" s="241"/>
      <c r="F135" s="241"/>
      <c r="G135" s="241"/>
      <c r="H135" s="241"/>
      <c r="I135" s="241"/>
      <c r="J135" s="241"/>
      <c r="K135" s="241"/>
      <c r="L135" s="241"/>
      <c r="M135" s="241"/>
      <c r="N135" s="241"/>
      <c r="O135" s="241"/>
      <c r="P135" s="241"/>
      <c r="Q135" s="241"/>
      <c r="R135" s="241"/>
      <c r="S135" s="241"/>
      <c r="T135" s="683"/>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row>
    <row r="136" spans="1:78" s="132" customFormat="1">
      <c r="A136" s="1034" t="s">
        <v>1148</v>
      </c>
      <c r="B136" s="63" t="s">
        <v>891</v>
      </c>
      <c r="C136" s="241"/>
      <c r="D136" s="183"/>
      <c r="E136" s="183"/>
      <c r="F136" s="183"/>
      <c r="G136" s="183"/>
      <c r="H136" s="183"/>
      <c r="I136" s="183"/>
      <c r="J136" s="183"/>
      <c r="K136" s="183"/>
      <c r="L136" s="183"/>
      <c r="M136" s="183"/>
      <c r="N136" s="183"/>
      <c r="O136" s="183"/>
      <c r="P136" s="183"/>
      <c r="Q136" s="183"/>
      <c r="R136" s="183"/>
      <c r="S136" s="183"/>
      <c r="T136" s="236"/>
      <c r="U136" s="183"/>
      <c r="V136" s="183"/>
      <c r="W136" s="183"/>
      <c r="X136" s="183"/>
      <c r="Y136" s="183"/>
      <c r="Z136" s="183"/>
      <c r="AA136" s="183"/>
      <c r="AB136" s="183"/>
      <c r="AC136" s="183"/>
      <c r="AD136" s="183"/>
      <c r="AE136" s="183"/>
      <c r="AF136" s="183"/>
      <c r="AG136" s="183"/>
      <c r="AH136" s="183"/>
      <c r="AI136" s="183"/>
      <c r="AJ136" s="183"/>
      <c r="AK136" s="183"/>
      <c r="AL136" s="183"/>
      <c r="AM136" s="183"/>
      <c r="AN136" s="183"/>
      <c r="AO136" s="183"/>
      <c r="AP136" s="183"/>
      <c r="AQ136" s="183"/>
      <c r="AR136" s="183"/>
      <c r="AS136" s="183"/>
      <c r="AT136" s="183"/>
      <c r="AU136" s="183"/>
      <c r="AV136" s="183"/>
      <c r="AW136" s="183"/>
      <c r="AX136" s="183"/>
      <c r="AY136" s="183"/>
      <c r="AZ136" s="183"/>
      <c r="BA136" s="183"/>
      <c r="BB136" s="183"/>
      <c r="BC136" s="183"/>
      <c r="BD136" s="183"/>
      <c r="BE136" s="183"/>
      <c r="BF136" s="183"/>
      <c r="BG136" s="183"/>
      <c r="BH136" s="183"/>
      <c r="BI136" s="183"/>
      <c r="BJ136" s="183"/>
      <c r="BK136" s="183"/>
      <c r="BL136" s="183"/>
      <c r="BM136" s="183"/>
      <c r="BN136" s="183"/>
      <c r="BO136" s="183"/>
      <c r="BP136" s="183"/>
      <c r="BQ136" s="183"/>
      <c r="BR136" s="183"/>
      <c r="BS136" s="183"/>
      <c r="BT136" s="183"/>
      <c r="BU136" s="183"/>
      <c r="BV136" s="183"/>
      <c r="BW136" s="183"/>
      <c r="BX136" s="183"/>
      <c r="BY136" s="183"/>
      <c r="BZ136" s="183"/>
    </row>
    <row r="137" spans="1:78" s="132" customFormat="1">
      <c r="A137" s="1036" t="s">
        <v>1149</v>
      </c>
      <c r="B137" s="278" t="s">
        <v>892</v>
      </c>
      <c r="C137" s="241"/>
      <c r="D137" s="183"/>
      <c r="E137" s="183"/>
      <c r="F137" s="183"/>
      <c r="G137" s="183"/>
      <c r="H137" s="183"/>
      <c r="I137" s="183"/>
      <c r="J137" s="183"/>
      <c r="K137" s="183"/>
      <c r="L137" s="183"/>
      <c r="M137" s="183"/>
      <c r="N137" s="183"/>
      <c r="O137" s="183"/>
      <c r="P137" s="183"/>
      <c r="Q137" s="183"/>
      <c r="R137" s="183"/>
      <c r="S137" s="183"/>
      <c r="T137" s="236"/>
      <c r="U137" s="183"/>
      <c r="V137" s="183"/>
      <c r="W137" s="183"/>
      <c r="X137" s="183"/>
      <c r="Y137" s="183"/>
      <c r="Z137" s="183"/>
      <c r="AA137" s="183"/>
      <c r="AB137" s="183"/>
      <c r="AC137" s="183"/>
      <c r="AD137" s="183"/>
      <c r="AE137" s="183"/>
      <c r="AF137" s="183"/>
      <c r="AG137" s="183"/>
      <c r="AH137" s="183"/>
      <c r="AI137" s="183"/>
      <c r="AJ137" s="183"/>
      <c r="AK137" s="183"/>
      <c r="AL137" s="183"/>
      <c r="AM137" s="183"/>
      <c r="AN137" s="183"/>
      <c r="AO137" s="183"/>
      <c r="AP137" s="183"/>
      <c r="AQ137" s="183"/>
      <c r="AR137" s="183"/>
      <c r="AS137" s="183"/>
      <c r="AT137" s="183"/>
      <c r="AU137" s="183"/>
      <c r="AV137" s="183"/>
      <c r="AW137" s="183"/>
      <c r="AX137" s="183"/>
      <c r="AY137" s="183"/>
      <c r="AZ137" s="183"/>
      <c r="BA137" s="183"/>
      <c r="BB137" s="183"/>
      <c r="BC137" s="183"/>
      <c r="BD137" s="183"/>
      <c r="BE137" s="183"/>
      <c r="BF137" s="183"/>
      <c r="BG137" s="183"/>
      <c r="BH137" s="183"/>
      <c r="BI137" s="183"/>
      <c r="BJ137" s="183"/>
      <c r="BK137" s="183"/>
      <c r="BL137" s="183"/>
      <c r="BM137" s="183"/>
      <c r="BN137" s="183"/>
      <c r="BO137" s="183"/>
      <c r="BP137" s="183"/>
      <c r="BQ137" s="183"/>
      <c r="BR137" s="183"/>
      <c r="BS137" s="183"/>
      <c r="BT137" s="183"/>
      <c r="BU137" s="183"/>
      <c r="BV137" s="183"/>
      <c r="BW137" s="183"/>
      <c r="BX137" s="183"/>
      <c r="BY137" s="183"/>
      <c r="BZ137" s="183"/>
    </row>
    <row r="138" spans="1:78" s="132" customFormat="1">
      <c r="A138" s="1037"/>
      <c r="B138" s="183"/>
      <c r="C138" s="241"/>
      <c r="D138" s="183"/>
      <c r="E138" s="183"/>
      <c r="F138" s="183"/>
      <c r="G138" s="183"/>
      <c r="H138" s="183"/>
      <c r="I138" s="183"/>
      <c r="J138" s="183"/>
      <c r="K138" s="183"/>
      <c r="L138" s="183"/>
      <c r="M138" s="183"/>
      <c r="N138" s="183"/>
      <c r="O138" s="183"/>
      <c r="P138" s="183"/>
      <c r="Q138" s="183"/>
      <c r="R138" s="183"/>
      <c r="S138" s="183"/>
      <c r="T138" s="236"/>
      <c r="U138" s="183"/>
      <c r="V138" s="183"/>
      <c r="W138" s="183"/>
      <c r="X138" s="183"/>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c r="AW138" s="183"/>
      <c r="AX138" s="183"/>
      <c r="AY138" s="183"/>
      <c r="AZ138" s="183"/>
      <c r="BA138" s="183"/>
      <c r="BB138" s="183"/>
      <c r="BC138" s="183"/>
      <c r="BD138" s="183"/>
      <c r="BE138" s="183"/>
      <c r="BF138" s="183"/>
      <c r="BG138" s="183"/>
      <c r="BH138" s="183"/>
      <c r="BI138" s="183"/>
      <c r="BJ138" s="183"/>
      <c r="BK138" s="183"/>
      <c r="BL138" s="183"/>
      <c r="BM138" s="183"/>
      <c r="BN138" s="183"/>
      <c r="BO138" s="183"/>
      <c r="BP138" s="183"/>
      <c r="BQ138" s="183"/>
      <c r="BR138" s="183"/>
      <c r="BS138" s="183"/>
      <c r="BT138" s="183"/>
      <c r="BU138" s="183"/>
      <c r="BV138" s="183"/>
      <c r="BW138" s="183"/>
      <c r="BX138" s="183"/>
      <c r="BY138" s="183"/>
      <c r="BZ138" s="183"/>
    </row>
    <row r="139" spans="1:78" s="132" customFormat="1">
      <c r="A139" s="1038"/>
      <c r="B139" s="241"/>
      <c r="C139" s="241"/>
      <c r="D139" s="183"/>
      <c r="E139" s="183"/>
      <c r="F139" s="183"/>
      <c r="G139" s="183"/>
      <c r="H139" s="183"/>
      <c r="I139" s="183"/>
      <c r="J139" s="183"/>
      <c r="K139" s="183"/>
      <c r="L139" s="183"/>
      <c r="M139" s="183"/>
      <c r="N139" s="183"/>
      <c r="O139" s="183"/>
      <c r="P139" s="183"/>
      <c r="Q139" s="183"/>
      <c r="R139" s="183"/>
      <c r="S139" s="183"/>
      <c r="T139" s="236"/>
      <c r="U139" s="183"/>
      <c r="V139" s="183"/>
      <c r="W139" s="183"/>
      <c r="X139" s="183"/>
      <c r="Y139" s="183"/>
      <c r="Z139" s="183"/>
      <c r="AA139" s="183"/>
      <c r="AB139" s="183"/>
      <c r="AC139" s="183"/>
      <c r="AD139" s="183"/>
      <c r="AE139" s="183"/>
      <c r="AF139" s="183"/>
      <c r="AG139" s="183"/>
      <c r="AH139" s="183"/>
      <c r="AI139" s="183"/>
      <c r="AJ139" s="183"/>
      <c r="AK139" s="183"/>
      <c r="AL139" s="183"/>
      <c r="AM139" s="183"/>
      <c r="AN139" s="183"/>
      <c r="AO139" s="183"/>
      <c r="AP139" s="183"/>
      <c r="AQ139" s="183"/>
      <c r="AR139" s="183"/>
      <c r="AS139" s="183"/>
      <c r="AT139" s="183"/>
      <c r="AU139" s="183"/>
      <c r="AV139" s="183"/>
      <c r="AW139" s="183"/>
      <c r="AX139" s="183"/>
      <c r="AY139" s="183"/>
      <c r="AZ139" s="183"/>
      <c r="BA139" s="183"/>
      <c r="BB139" s="183"/>
      <c r="BC139" s="183"/>
      <c r="BD139" s="183"/>
      <c r="BE139" s="183"/>
      <c r="BF139" s="183"/>
      <c r="BG139" s="183"/>
      <c r="BH139" s="183"/>
      <c r="BI139" s="183"/>
      <c r="BJ139" s="183"/>
      <c r="BK139" s="183"/>
      <c r="BL139" s="183"/>
      <c r="BM139" s="183"/>
      <c r="BN139" s="183"/>
      <c r="BO139" s="183"/>
      <c r="BP139" s="183"/>
      <c r="BQ139" s="183"/>
      <c r="BR139" s="183"/>
      <c r="BS139" s="183"/>
      <c r="BT139" s="183"/>
      <c r="BU139" s="183"/>
      <c r="BV139" s="183"/>
      <c r="BW139" s="183"/>
      <c r="BX139" s="183"/>
      <c r="BY139" s="183"/>
      <c r="BZ139" s="183"/>
    </row>
    <row r="140" spans="1:78" s="132" customFormat="1" ht="28.8">
      <c r="A140" s="1025"/>
      <c r="B140" s="154" t="s">
        <v>514</v>
      </c>
      <c r="C140" s="241"/>
      <c r="D140" s="132" t="str">
        <f t="shared" ref="D140:L140" si="2">IF(D29=0,"N/A",IF(D29/D32&gt;5%,"YES","NO"))</f>
        <v>N/A</v>
      </c>
      <c r="E140" s="132" t="str">
        <f t="shared" si="2"/>
        <v>N/A</v>
      </c>
      <c r="F140" s="132" t="str">
        <f t="shared" si="2"/>
        <v>N/A</v>
      </c>
      <c r="G140" s="132" t="str">
        <f t="shared" si="2"/>
        <v>N/A</v>
      </c>
      <c r="H140" s="132" t="str">
        <f t="shared" si="2"/>
        <v>N/A</v>
      </c>
      <c r="I140" s="132" t="str">
        <f t="shared" si="2"/>
        <v>N/A</v>
      </c>
      <c r="J140" s="132" t="str">
        <f t="shared" si="2"/>
        <v>N/A</v>
      </c>
      <c r="K140" s="132" t="str">
        <f t="shared" si="2"/>
        <v>N/A</v>
      </c>
      <c r="L140" s="132" t="str">
        <f t="shared" si="2"/>
        <v>N/A</v>
      </c>
      <c r="M140" s="183"/>
      <c r="N140" s="183"/>
      <c r="O140" s="183"/>
      <c r="P140" s="183"/>
      <c r="Q140" s="183"/>
      <c r="R140" s="183"/>
      <c r="S140" s="183"/>
      <c r="T140" s="236"/>
      <c r="U140" s="183"/>
      <c r="V140" s="183"/>
      <c r="W140" s="183"/>
      <c r="X140" s="183"/>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183"/>
      <c r="AT140" s="183"/>
      <c r="AU140" s="183"/>
      <c r="AV140" s="183"/>
      <c r="AW140" s="183"/>
      <c r="AX140" s="183"/>
      <c r="AY140" s="183"/>
      <c r="AZ140" s="183"/>
      <c r="BA140" s="183"/>
      <c r="BB140" s="183"/>
      <c r="BC140" s="183"/>
      <c r="BD140" s="183"/>
      <c r="BE140" s="183"/>
      <c r="BF140" s="183"/>
      <c r="BG140" s="183"/>
      <c r="BH140" s="183"/>
      <c r="BI140" s="183"/>
      <c r="BJ140" s="183"/>
      <c r="BK140" s="183"/>
      <c r="BL140" s="183"/>
      <c r="BM140" s="183"/>
      <c r="BN140" s="183"/>
      <c r="BO140" s="183"/>
      <c r="BP140" s="183"/>
      <c r="BQ140" s="183"/>
      <c r="BR140" s="183"/>
      <c r="BS140" s="183"/>
      <c r="BT140" s="183"/>
      <c r="BU140" s="183"/>
      <c r="BV140" s="183"/>
      <c r="BW140" s="183"/>
      <c r="BX140" s="183"/>
      <c r="BY140" s="183"/>
      <c r="BZ140" s="183"/>
    </row>
    <row r="141" spans="1:78" s="132" customFormat="1">
      <c r="A141" s="1025"/>
      <c r="B141" s="241"/>
      <c r="C141" s="241"/>
      <c r="D141" s="183"/>
      <c r="E141" s="183"/>
      <c r="F141" s="183"/>
      <c r="G141" s="183"/>
      <c r="H141" s="183"/>
      <c r="I141" s="183"/>
      <c r="J141" s="183"/>
      <c r="K141" s="183"/>
      <c r="L141" s="183"/>
      <c r="M141" s="183"/>
      <c r="N141" s="183"/>
      <c r="O141" s="183"/>
      <c r="P141" s="183"/>
      <c r="Q141" s="183"/>
      <c r="R141" s="183"/>
      <c r="S141" s="183"/>
      <c r="T141" s="236"/>
      <c r="U141" s="183"/>
      <c r="V141" s="183"/>
      <c r="W141" s="183"/>
      <c r="X141" s="183"/>
      <c r="Y141" s="183"/>
      <c r="Z141" s="183"/>
      <c r="AA141" s="183"/>
      <c r="AB141" s="183"/>
      <c r="AC141" s="183"/>
      <c r="AD141" s="183"/>
      <c r="AE141" s="183"/>
      <c r="AF141" s="183"/>
      <c r="AG141" s="183"/>
      <c r="AH141" s="183"/>
      <c r="AI141" s="183"/>
      <c r="AJ141" s="183"/>
      <c r="AK141" s="183"/>
      <c r="AL141" s="183"/>
      <c r="AM141" s="183"/>
      <c r="AN141" s="183"/>
      <c r="AO141" s="183"/>
      <c r="AP141" s="183"/>
      <c r="AQ141" s="183"/>
      <c r="AR141" s="183"/>
      <c r="AS141" s="183"/>
      <c r="AT141" s="183"/>
      <c r="AU141" s="183"/>
      <c r="AV141" s="183"/>
      <c r="AW141" s="183"/>
      <c r="AX141" s="183"/>
      <c r="AY141" s="183"/>
      <c r="AZ141" s="183"/>
      <c r="BA141" s="183"/>
      <c r="BB141" s="183"/>
      <c r="BC141" s="183"/>
      <c r="BD141" s="183"/>
      <c r="BE141" s="183"/>
      <c r="BF141" s="183"/>
      <c r="BG141" s="183"/>
      <c r="BH141" s="183"/>
      <c r="BI141" s="183"/>
      <c r="BJ141" s="183"/>
      <c r="BK141" s="183"/>
      <c r="BL141" s="183"/>
      <c r="BM141" s="183"/>
      <c r="BN141" s="183"/>
      <c r="BO141" s="183"/>
      <c r="BP141" s="183"/>
      <c r="BQ141" s="183"/>
      <c r="BR141" s="183"/>
      <c r="BS141" s="183"/>
      <c r="BT141" s="183"/>
      <c r="BU141" s="183"/>
      <c r="BV141" s="183"/>
      <c r="BW141" s="183"/>
      <c r="BX141" s="183"/>
      <c r="BY141" s="183"/>
      <c r="BZ141" s="183"/>
    </row>
    <row r="142" spans="1:78" s="183" customFormat="1" ht="28.8">
      <c r="A142" s="1025"/>
      <c r="B142" s="154" t="s">
        <v>515</v>
      </c>
      <c r="C142" s="662"/>
      <c r="D142" s="132" t="str">
        <f>IF(D77=0,"N/A",IF(D77/D79&gt;5%,"YES","NO"))</f>
        <v>N/A</v>
      </c>
      <c r="E142" s="132" t="str">
        <f t="shared" ref="E142:L142" si="3">IF(E77=0,"N/A",IF(E77/E79&gt;5%,"YES","NO"))</f>
        <v>N/A</v>
      </c>
      <c r="F142" s="132" t="str">
        <f t="shared" si="3"/>
        <v>N/A</v>
      </c>
      <c r="G142" s="132" t="str">
        <f t="shared" si="3"/>
        <v>N/A</v>
      </c>
      <c r="H142" s="132" t="str">
        <f t="shared" si="3"/>
        <v>N/A</v>
      </c>
      <c r="I142" s="132" t="str">
        <f t="shared" si="3"/>
        <v>N/A</v>
      </c>
      <c r="J142" s="132" t="str">
        <f t="shared" si="3"/>
        <v>N/A</v>
      </c>
      <c r="K142" s="132" t="str">
        <f t="shared" si="3"/>
        <v>N/A</v>
      </c>
      <c r="L142" s="132" t="str">
        <f t="shared" si="3"/>
        <v>N/A</v>
      </c>
      <c r="T142" s="236"/>
    </row>
    <row r="163" ht="33" customHeight="1"/>
    <row r="166" ht="30" customHeight="1"/>
    <row r="190" ht="44.25" customHeight="1"/>
    <row r="193" ht="20.25" customHeight="1"/>
    <row r="197" ht="45.75" customHeight="1"/>
  </sheetData>
  <protectedRanges>
    <protectedRange sqref="B4" name="Choose menu_1"/>
  </protectedRanges>
  <mergeCells count="3">
    <mergeCell ref="B2:L2"/>
    <mergeCell ref="B1:L1"/>
    <mergeCell ref="D6:L6"/>
  </mergeCells>
  <dataValidations disablePrompts="1" count="1">
    <dataValidation type="list" allowBlank="1" showInputMessage="1" showErrorMessage="1" sqref="B4">
      <formula1>$T$18:$T$20</formula1>
    </dataValidation>
  </dataValidations>
  <pageMargins left="0.7" right="0.7" top="0.75" bottom="0.75" header="0.3" footer="0.3"/>
  <pageSetup paperSize="5" scale="77" fitToHeight="0" orientation="landscape"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Y194"/>
  <sheetViews>
    <sheetView showGridLines="0" zoomScale="80" zoomScaleNormal="80" zoomScaleSheetLayoutView="55" workbookViewId="0">
      <selection sqref="A1:XFD1"/>
    </sheetView>
  </sheetViews>
  <sheetFormatPr defaultColWidth="9.109375" defaultRowHeight="14.4"/>
  <cols>
    <col min="1" max="1" width="8.33203125" style="417" customWidth="1"/>
    <col min="2" max="2" width="80.33203125" style="404" customWidth="1"/>
    <col min="3" max="3" width="36.44140625" style="457" customWidth="1"/>
    <col min="4" max="4" width="12.5546875" style="458" customWidth="1"/>
    <col min="5" max="5" width="14.5546875" style="403" customWidth="1"/>
    <col min="6" max="6" width="12.6640625" style="403" customWidth="1"/>
    <col min="7" max="8" width="11.33203125" style="403" customWidth="1"/>
    <col min="9" max="9" width="12" style="403" customWidth="1"/>
    <col min="10" max="10" width="12.33203125" style="403" customWidth="1"/>
    <col min="11" max="11" width="11.5546875" style="403" customWidth="1"/>
    <col min="12" max="12" width="13.88671875" style="403" customWidth="1"/>
    <col min="13" max="13" width="11.5546875" style="403" customWidth="1"/>
    <col min="14" max="14" width="2.44140625" style="403" customWidth="1"/>
    <col min="15" max="17" width="13.88671875" style="403" customWidth="1"/>
    <col min="18" max="77" width="9.109375" style="402"/>
    <col min="78" max="16384" width="9.109375" style="45"/>
  </cols>
  <sheetData>
    <row r="1" spans="1:17" s="1303" customFormat="1" ht="15.6">
      <c r="A1" s="1303" t="s">
        <v>1033</v>
      </c>
    </row>
    <row r="2" spans="1:17">
      <c r="A2" s="1300" t="str">
        <f>IF('Summary Submission Cover Sheet'!D16="","",'Summary Submission Cover Sheet'!D16)</f>
        <v/>
      </c>
      <c r="B2" s="1300"/>
      <c r="C2" s="1300"/>
      <c r="D2" s="1300"/>
      <c r="E2" s="1300"/>
      <c r="F2" s="1300"/>
      <c r="G2" s="1300"/>
      <c r="H2" s="1300"/>
      <c r="I2" s="1300"/>
      <c r="J2" s="1300"/>
      <c r="K2" s="1300"/>
      <c r="L2" s="1300"/>
      <c r="M2" s="1300"/>
      <c r="N2" s="1300"/>
      <c r="O2" s="1300"/>
      <c r="P2" s="1300"/>
      <c r="Q2" s="1300"/>
    </row>
    <row r="3" spans="1:17" ht="28.8">
      <c r="A3" s="410"/>
      <c r="B3" s="408"/>
      <c r="C3" s="411"/>
      <c r="D3" s="55" t="s">
        <v>26</v>
      </c>
      <c r="E3" s="1301" t="s">
        <v>27</v>
      </c>
      <c r="F3" s="1301"/>
      <c r="G3" s="1301"/>
      <c r="H3" s="1301"/>
      <c r="I3" s="1301"/>
      <c r="J3" s="1301"/>
      <c r="K3" s="1301"/>
      <c r="L3" s="1301"/>
      <c r="M3" s="1301"/>
      <c r="N3" s="413"/>
      <c r="O3" s="1302" t="s">
        <v>88</v>
      </c>
      <c r="P3" s="1302"/>
      <c r="Q3" s="1302"/>
    </row>
    <row r="4" spans="1:17" ht="15" thickBot="1">
      <c r="A4" s="208" t="s">
        <v>90</v>
      </c>
      <c r="B4" s="414"/>
      <c r="C4" s="91"/>
      <c r="D4" s="88" t="s">
        <v>649</v>
      </c>
      <c r="E4" s="88" t="s">
        <v>650</v>
      </c>
      <c r="F4" s="88" t="s">
        <v>651</v>
      </c>
      <c r="G4" s="88" t="s">
        <v>652</v>
      </c>
      <c r="H4" s="88" t="s">
        <v>653</v>
      </c>
      <c r="I4" s="88" t="s">
        <v>654</v>
      </c>
      <c r="J4" s="88" t="s">
        <v>655</v>
      </c>
      <c r="K4" s="88" t="s">
        <v>656</v>
      </c>
      <c r="L4" s="88" t="s">
        <v>657</v>
      </c>
      <c r="M4" s="88" t="s">
        <v>658</v>
      </c>
      <c r="N4" s="416"/>
      <c r="O4" s="44" t="s">
        <v>1065</v>
      </c>
      <c r="P4" s="44" t="s">
        <v>1066</v>
      </c>
      <c r="Q4" s="44" t="s">
        <v>87</v>
      </c>
    </row>
    <row r="5" spans="1:17" ht="15" thickTop="1">
      <c r="B5" s="408"/>
      <c r="C5" s="411"/>
      <c r="D5" s="412"/>
      <c r="E5" s="418"/>
      <c r="F5" s="418"/>
      <c r="G5" s="418"/>
      <c r="H5" s="418"/>
      <c r="I5" s="418"/>
      <c r="J5" s="418"/>
      <c r="K5" s="418"/>
      <c r="L5" s="418"/>
      <c r="M5" s="418"/>
    </row>
    <row r="6" spans="1:17">
      <c r="B6" s="26" t="s">
        <v>746</v>
      </c>
      <c r="C6" s="420"/>
      <c r="D6" s="412"/>
      <c r="E6" s="418"/>
      <c r="F6" s="418"/>
      <c r="G6" s="418"/>
      <c r="H6" s="418"/>
      <c r="I6" s="418"/>
      <c r="J6" s="418"/>
      <c r="K6" s="418"/>
      <c r="L6" s="418"/>
      <c r="M6" s="418"/>
    </row>
    <row r="7" spans="1:17">
      <c r="A7" s="71">
        <v>1</v>
      </c>
      <c r="B7" s="27" t="s">
        <v>335</v>
      </c>
      <c r="C7" s="29"/>
      <c r="D7" s="96"/>
      <c r="E7" s="96"/>
      <c r="F7" s="96"/>
      <c r="G7" s="96"/>
      <c r="H7" s="96"/>
      <c r="I7" s="96"/>
      <c r="J7" s="96"/>
      <c r="K7" s="96"/>
      <c r="L7" s="96"/>
      <c r="M7" s="96"/>
      <c r="O7" s="96"/>
      <c r="P7" s="96"/>
      <c r="Q7" s="96"/>
    </row>
    <row r="8" spans="1:17">
      <c r="A8" s="71">
        <f>A7+1</f>
        <v>2</v>
      </c>
      <c r="B8" s="31" t="s">
        <v>1</v>
      </c>
      <c r="C8" s="29"/>
      <c r="D8" s="96"/>
      <c r="E8" s="96"/>
      <c r="F8" s="96"/>
      <c r="G8" s="96"/>
      <c r="H8" s="96"/>
      <c r="I8" s="96"/>
      <c r="J8" s="96"/>
      <c r="K8" s="96"/>
      <c r="L8" s="96"/>
      <c r="M8" s="96"/>
      <c r="O8" s="96"/>
      <c r="P8" s="96"/>
      <c r="Q8" s="96"/>
    </row>
    <row r="9" spans="1:17">
      <c r="A9" s="71">
        <f t="shared" ref="A9:A49" si="0">A8+1</f>
        <v>3</v>
      </c>
      <c r="B9" s="152" t="s">
        <v>1</v>
      </c>
      <c r="C9" s="423"/>
      <c r="D9" s="66"/>
      <c r="E9" s="96"/>
      <c r="F9" s="96"/>
      <c r="G9" s="96"/>
      <c r="H9" s="96"/>
      <c r="I9" s="96"/>
      <c r="J9" s="96"/>
      <c r="K9" s="96"/>
      <c r="L9" s="96"/>
      <c r="M9" s="96"/>
      <c r="O9" s="96"/>
      <c r="P9" s="96"/>
      <c r="Q9" s="96"/>
    </row>
    <row r="10" spans="1:17">
      <c r="A10" s="71">
        <f t="shared" si="0"/>
        <v>4</v>
      </c>
      <c r="B10" s="152" t="s">
        <v>265</v>
      </c>
      <c r="C10" s="423"/>
      <c r="D10" s="66"/>
      <c r="E10" s="96"/>
      <c r="F10" s="96"/>
      <c r="G10" s="96"/>
      <c r="H10" s="96"/>
      <c r="I10" s="96"/>
      <c r="J10" s="96"/>
      <c r="K10" s="96"/>
      <c r="L10" s="96"/>
      <c r="M10" s="96"/>
      <c r="O10" s="96"/>
      <c r="P10" s="96"/>
      <c r="Q10" s="96"/>
    </row>
    <row r="11" spans="1:17">
      <c r="A11" s="71">
        <f t="shared" si="0"/>
        <v>5</v>
      </c>
      <c r="B11" s="31" t="s">
        <v>2</v>
      </c>
      <c r="C11" s="51"/>
      <c r="D11" s="96"/>
      <c r="E11" s="96"/>
      <c r="F11" s="96"/>
      <c r="G11" s="96"/>
      <c r="H11" s="96"/>
      <c r="I11" s="96"/>
      <c r="J11" s="96"/>
      <c r="K11" s="96"/>
      <c r="L11" s="96"/>
      <c r="M11" s="96"/>
      <c r="O11" s="96"/>
      <c r="P11" s="96"/>
      <c r="Q11" s="96"/>
    </row>
    <row r="12" spans="1:17">
      <c r="A12" s="71">
        <f t="shared" si="0"/>
        <v>6</v>
      </c>
      <c r="B12" s="209" t="s">
        <v>3</v>
      </c>
      <c r="C12" s="424"/>
      <c r="D12" s="66"/>
      <c r="E12" s="96"/>
      <c r="F12" s="96"/>
      <c r="G12" s="96"/>
      <c r="H12" s="96"/>
      <c r="I12" s="96"/>
      <c r="J12" s="96"/>
      <c r="K12" s="96"/>
      <c r="L12" s="96"/>
      <c r="M12" s="96"/>
      <c r="O12" s="96"/>
      <c r="P12" s="96"/>
      <c r="Q12" s="96"/>
    </row>
    <row r="13" spans="1:17">
      <c r="A13" s="71">
        <f t="shared" si="0"/>
        <v>7</v>
      </c>
      <c r="B13" s="209" t="s">
        <v>4</v>
      </c>
      <c r="C13" s="424"/>
      <c r="D13" s="66"/>
      <c r="E13" s="96"/>
      <c r="F13" s="96"/>
      <c r="G13" s="96"/>
      <c r="H13" s="96"/>
      <c r="I13" s="96"/>
      <c r="J13" s="96"/>
      <c r="K13" s="96"/>
      <c r="L13" s="96"/>
      <c r="M13" s="96"/>
      <c r="O13" s="96"/>
      <c r="P13" s="96"/>
      <c r="Q13" s="96"/>
    </row>
    <row r="14" spans="1:17">
      <c r="A14" s="71">
        <f t="shared" si="0"/>
        <v>8</v>
      </c>
      <c r="B14" s="31" t="s">
        <v>6</v>
      </c>
      <c r="C14" s="51"/>
      <c r="D14" s="96"/>
      <c r="E14" s="96"/>
      <c r="F14" s="96"/>
      <c r="G14" s="96"/>
      <c r="H14" s="96"/>
      <c r="I14" s="96"/>
      <c r="J14" s="96"/>
      <c r="K14" s="96"/>
      <c r="L14" s="96"/>
      <c r="M14" s="96"/>
      <c r="O14" s="96"/>
      <c r="P14" s="96"/>
      <c r="Q14" s="96"/>
    </row>
    <row r="15" spans="1:17">
      <c r="A15" s="71">
        <f t="shared" si="0"/>
        <v>9</v>
      </c>
      <c r="B15" s="209" t="s">
        <v>7</v>
      </c>
      <c r="C15" s="424"/>
      <c r="D15" s="66"/>
      <c r="E15" s="66"/>
      <c r="F15" s="66"/>
      <c r="G15" s="66"/>
      <c r="H15" s="66"/>
      <c r="I15" s="66"/>
      <c r="J15" s="66"/>
      <c r="K15" s="66"/>
      <c r="L15" s="66"/>
      <c r="M15" s="66"/>
      <c r="O15" s="96"/>
      <c r="P15" s="96"/>
      <c r="Q15" s="96"/>
    </row>
    <row r="16" spans="1:17">
      <c r="A16" s="71">
        <f t="shared" si="0"/>
        <v>10</v>
      </c>
      <c r="B16" s="209" t="s">
        <v>8</v>
      </c>
      <c r="C16" s="424"/>
      <c r="D16" s="66"/>
      <c r="E16" s="66"/>
      <c r="F16" s="66"/>
      <c r="G16" s="66"/>
      <c r="H16" s="66"/>
      <c r="I16" s="66"/>
      <c r="J16" s="66"/>
      <c r="K16" s="66"/>
      <c r="L16" s="66"/>
      <c r="M16" s="66"/>
      <c r="O16" s="96"/>
      <c r="P16" s="96"/>
      <c r="Q16" s="96"/>
    </row>
    <row r="17" spans="1:17">
      <c r="A17" s="71">
        <f t="shared" si="0"/>
        <v>11</v>
      </c>
      <c r="B17" s="209" t="s">
        <v>9</v>
      </c>
      <c r="C17" s="51"/>
      <c r="D17" s="96"/>
      <c r="E17" s="96"/>
      <c r="F17" s="96"/>
      <c r="G17" s="96"/>
      <c r="H17" s="96"/>
      <c r="I17" s="96"/>
      <c r="J17" s="96"/>
      <c r="K17" s="96"/>
      <c r="L17" s="96"/>
      <c r="M17" s="96"/>
      <c r="O17" s="96"/>
      <c r="P17" s="96"/>
      <c r="Q17" s="96"/>
    </row>
    <row r="18" spans="1:17">
      <c r="A18" s="71">
        <f t="shared" si="0"/>
        <v>12</v>
      </c>
      <c r="B18" s="169" t="s">
        <v>40</v>
      </c>
      <c r="C18" s="424"/>
      <c r="D18" s="66"/>
      <c r="E18" s="66"/>
      <c r="F18" s="66"/>
      <c r="G18" s="66"/>
      <c r="H18" s="66"/>
      <c r="I18" s="66"/>
      <c r="J18" s="66"/>
      <c r="K18" s="66"/>
      <c r="L18" s="66"/>
      <c r="M18" s="66"/>
      <c r="O18" s="96"/>
      <c r="P18" s="96"/>
      <c r="Q18" s="96"/>
    </row>
    <row r="19" spans="1:17">
      <c r="A19" s="71">
        <f t="shared" si="0"/>
        <v>13</v>
      </c>
      <c r="B19" s="169" t="s">
        <v>264</v>
      </c>
      <c r="C19" s="424"/>
      <c r="D19" s="66"/>
      <c r="E19" s="66"/>
      <c r="F19" s="66"/>
      <c r="G19" s="66"/>
      <c r="H19" s="66"/>
      <c r="I19" s="66"/>
      <c r="J19" s="66"/>
      <c r="K19" s="66"/>
      <c r="L19" s="66"/>
      <c r="M19" s="66"/>
      <c r="O19" s="96"/>
      <c r="P19" s="96"/>
      <c r="Q19" s="96"/>
    </row>
    <row r="20" spans="1:17">
      <c r="A20" s="71">
        <f t="shared" si="0"/>
        <v>14</v>
      </c>
      <c r="B20" s="31" t="s">
        <v>336</v>
      </c>
      <c r="C20" s="424"/>
      <c r="D20" s="66"/>
      <c r="E20" s="66"/>
      <c r="F20" s="66"/>
      <c r="G20" s="66"/>
      <c r="H20" s="66"/>
      <c r="I20" s="66"/>
      <c r="J20" s="66"/>
      <c r="K20" s="66"/>
      <c r="L20" s="66"/>
      <c r="M20" s="66"/>
      <c r="O20" s="96"/>
      <c r="P20" s="96"/>
      <c r="Q20" s="96"/>
    </row>
    <row r="21" spans="1:17">
      <c r="A21" s="71">
        <f t="shared" si="0"/>
        <v>15</v>
      </c>
      <c r="B21" s="27" t="s">
        <v>401</v>
      </c>
      <c r="C21" s="29"/>
      <c r="D21" s="96"/>
      <c r="E21" s="96"/>
      <c r="F21" s="96"/>
      <c r="G21" s="96"/>
      <c r="H21" s="96"/>
      <c r="I21" s="96"/>
      <c r="J21" s="96"/>
      <c r="K21" s="96"/>
      <c r="L21" s="96"/>
      <c r="M21" s="96"/>
      <c r="O21" s="96"/>
      <c r="P21" s="96"/>
      <c r="Q21" s="96"/>
    </row>
    <row r="22" spans="1:17">
      <c r="A22" s="71">
        <f t="shared" si="0"/>
        <v>16</v>
      </c>
      <c r="B22" s="122" t="s">
        <v>1</v>
      </c>
      <c r="C22" s="424"/>
      <c r="D22" s="66"/>
      <c r="E22" s="96"/>
      <c r="F22" s="96"/>
      <c r="G22" s="96"/>
      <c r="H22" s="96"/>
      <c r="I22" s="96"/>
      <c r="J22" s="96"/>
      <c r="K22" s="96"/>
      <c r="L22" s="96"/>
      <c r="M22" s="96"/>
      <c r="O22" s="96"/>
      <c r="P22" s="96"/>
      <c r="Q22" s="96"/>
    </row>
    <row r="23" spans="1:17">
      <c r="A23" s="71">
        <f t="shared" si="0"/>
        <v>17</v>
      </c>
      <c r="B23" s="122" t="s">
        <v>2</v>
      </c>
      <c r="C23" s="424"/>
      <c r="D23" s="66"/>
      <c r="E23" s="96"/>
      <c r="F23" s="96"/>
      <c r="G23" s="96"/>
      <c r="H23" s="96"/>
      <c r="I23" s="96"/>
      <c r="J23" s="96"/>
      <c r="K23" s="96"/>
      <c r="L23" s="96"/>
      <c r="M23" s="96"/>
      <c r="O23" s="96"/>
      <c r="P23" s="96"/>
      <c r="Q23" s="96"/>
    </row>
    <row r="24" spans="1:17">
      <c r="A24" s="71">
        <f t="shared" si="0"/>
        <v>18</v>
      </c>
      <c r="B24" s="31" t="s">
        <v>6</v>
      </c>
      <c r="C24" s="29"/>
      <c r="D24" s="96"/>
      <c r="E24" s="96"/>
      <c r="F24" s="96"/>
      <c r="G24" s="96"/>
      <c r="H24" s="96"/>
      <c r="I24" s="96"/>
      <c r="J24" s="96"/>
      <c r="K24" s="96"/>
      <c r="L24" s="96"/>
      <c r="M24" s="96"/>
      <c r="O24" s="96"/>
      <c r="P24" s="96"/>
      <c r="Q24" s="96"/>
    </row>
    <row r="25" spans="1:17">
      <c r="A25" s="71">
        <f t="shared" si="0"/>
        <v>19</v>
      </c>
      <c r="B25" s="152" t="s">
        <v>7</v>
      </c>
      <c r="C25" s="424"/>
      <c r="D25" s="66"/>
      <c r="E25" s="66"/>
      <c r="F25" s="66"/>
      <c r="G25" s="66"/>
      <c r="H25" s="66"/>
      <c r="I25" s="66"/>
      <c r="J25" s="66"/>
      <c r="K25" s="66"/>
      <c r="L25" s="66"/>
      <c r="M25" s="66"/>
      <c r="O25" s="96"/>
      <c r="P25" s="96"/>
      <c r="Q25" s="96"/>
    </row>
    <row r="26" spans="1:17">
      <c r="A26" s="71">
        <f t="shared" si="0"/>
        <v>20</v>
      </c>
      <c r="B26" s="152" t="s">
        <v>8</v>
      </c>
      <c r="C26" s="424"/>
      <c r="D26" s="66"/>
      <c r="E26" s="66"/>
      <c r="F26" s="66"/>
      <c r="G26" s="66"/>
      <c r="H26" s="66"/>
      <c r="I26" s="66"/>
      <c r="J26" s="66"/>
      <c r="K26" s="66"/>
      <c r="L26" s="66"/>
      <c r="M26" s="66"/>
      <c r="O26" s="96"/>
      <c r="P26" s="96"/>
      <c r="Q26" s="96"/>
    </row>
    <row r="27" spans="1:17">
      <c r="A27" s="71">
        <f t="shared" si="0"/>
        <v>21</v>
      </c>
      <c r="B27" s="209" t="s">
        <v>9</v>
      </c>
      <c r="C27" s="51"/>
      <c r="D27" s="96"/>
      <c r="E27" s="96"/>
      <c r="F27" s="96"/>
      <c r="G27" s="96"/>
      <c r="H27" s="96"/>
      <c r="I27" s="96"/>
      <c r="J27" s="96"/>
      <c r="K27" s="96"/>
      <c r="L27" s="96"/>
      <c r="M27" s="96"/>
      <c r="O27" s="96"/>
      <c r="P27" s="96"/>
      <c r="Q27" s="96"/>
    </row>
    <row r="28" spans="1:17">
      <c r="A28" s="71">
        <f t="shared" si="0"/>
        <v>22</v>
      </c>
      <c r="B28" s="169" t="s">
        <v>40</v>
      </c>
      <c r="C28" s="424"/>
      <c r="D28" s="66"/>
      <c r="E28" s="66"/>
      <c r="F28" s="66"/>
      <c r="G28" s="66"/>
      <c r="H28" s="66"/>
      <c r="I28" s="66"/>
      <c r="J28" s="66"/>
      <c r="K28" s="66"/>
      <c r="L28" s="66"/>
      <c r="M28" s="66"/>
      <c r="O28" s="96"/>
      <c r="P28" s="96"/>
      <c r="Q28" s="96"/>
    </row>
    <row r="29" spans="1:17">
      <c r="A29" s="71">
        <f t="shared" si="0"/>
        <v>23</v>
      </c>
      <c r="B29" s="169" t="s">
        <v>264</v>
      </c>
      <c r="C29" s="424"/>
      <c r="D29" s="66"/>
      <c r="E29" s="66"/>
      <c r="F29" s="66"/>
      <c r="G29" s="66"/>
      <c r="H29" s="66"/>
      <c r="I29" s="66"/>
      <c r="J29" s="66"/>
      <c r="K29" s="66"/>
      <c r="L29" s="66"/>
      <c r="M29" s="66"/>
      <c r="O29" s="96"/>
      <c r="P29" s="96"/>
      <c r="Q29" s="96"/>
    </row>
    <row r="30" spans="1:17">
      <c r="A30" s="71">
        <f t="shared" si="0"/>
        <v>24</v>
      </c>
      <c r="B30" s="122" t="s">
        <v>336</v>
      </c>
      <c r="C30" s="424"/>
      <c r="D30" s="66"/>
      <c r="E30" s="66"/>
      <c r="F30" s="66"/>
      <c r="G30" s="66"/>
      <c r="H30" s="66"/>
      <c r="I30" s="66"/>
      <c r="J30" s="66"/>
      <c r="K30" s="66"/>
      <c r="L30" s="66"/>
      <c r="M30" s="66"/>
      <c r="O30" s="96"/>
      <c r="P30" s="96"/>
      <c r="Q30" s="96"/>
    </row>
    <row r="31" spans="1:17">
      <c r="A31" s="71">
        <f t="shared" si="0"/>
        <v>25</v>
      </c>
      <c r="B31" s="27" t="s">
        <v>5</v>
      </c>
      <c r="C31" s="51"/>
      <c r="D31" s="96"/>
      <c r="E31" s="96"/>
      <c r="F31" s="96"/>
      <c r="G31" s="96"/>
      <c r="H31" s="96"/>
      <c r="I31" s="96"/>
      <c r="J31" s="96"/>
      <c r="K31" s="96"/>
      <c r="L31" s="96"/>
      <c r="M31" s="96"/>
      <c r="O31" s="96"/>
      <c r="P31" s="96"/>
      <c r="Q31" s="96"/>
    </row>
    <row r="32" spans="1:17">
      <c r="A32" s="71">
        <f t="shared" si="0"/>
        <v>26</v>
      </c>
      <c r="B32" s="15" t="s">
        <v>304</v>
      </c>
      <c r="C32" s="427"/>
      <c r="D32" s="66"/>
      <c r="E32" s="66"/>
      <c r="F32" s="66"/>
      <c r="G32" s="66"/>
      <c r="H32" s="66"/>
      <c r="I32" s="66"/>
      <c r="J32" s="66"/>
      <c r="K32" s="66"/>
      <c r="L32" s="66"/>
      <c r="M32" s="66"/>
      <c r="O32" s="96"/>
      <c r="P32" s="96"/>
      <c r="Q32" s="96"/>
    </row>
    <row r="33" spans="1:17">
      <c r="A33" s="71">
        <f t="shared" si="0"/>
        <v>27</v>
      </c>
      <c r="B33" s="122" t="s">
        <v>63</v>
      </c>
      <c r="C33" s="427"/>
      <c r="D33" s="66"/>
      <c r="E33" s="96"/>
      <c r="F33" s="96"/>
      <c r="G33" s="96"/>
      <c r="H33" s="96"/>
      <c r="I33" s="96"/>
      <c r="J33" s="96"/>
      <c r="K33" s="96"/>
      <c r="L33" s="96"/>
      <c r="M33" s="96"/>
      <c r="O33" s="96"/>
      <c r="P33" s="96"/>
      <c r="Q33" s="96"/>
    </row>
    <row r="34" spans="1:17">
      <c r="A34" s="71">
        <f t="shared" si="0"/>
        <v>28</v>
      </c>
      <c r="B34" s="15" t="s">
        <v>614</v>
      </c>
      <c r="C34" s="423"/>
      <c r="D34" s="66"/>
      <c r="E34" s="96"/>
      <c r="F34" s="96"/>
      <c r="G34" s="96"/>
      <c r="H34" s="96"/>
      <c r="I34" s="96"/>
      <c r="J34" s="96"/>
      <c r="K34" s="96"/>
      <c r="L34" s="96"/>
      <c r="M34" s="96"/>
      <c r="O34" s="96"/>
      <c r="P34" s="96"/>
      <c r="Q34" s="96"/>
    </row>
    <row r="35" spans="1:17">
      <c r="A35" s="71">
        <f t="shared" si="0"/>
        <v>29</v>
      </c>
      <c r="B35" s="27" t="s">
        <v>10</v>
      </c>
      <c r="C35" s="423"/>
      <c r="D35" s="66"/>
      <c r="E35" s="96"/>
      <c r="F35" s="96"/>
      <c r="G35" s="96"/>
      <c r="H35" s="96"/>
      <c r="I35" s="96"/>
      <c r="J35" s="96"/>
      <c r="K35" s="96"/>
      <c r="L35" s="96"/>
      <c r="M35" s="96"/>
      <c r="O35" s="96"/>
      <c r="P35" s="96"/>
      <c r="Q35" s="96"/>
    </row>
    <row r="36" spans="1:17">
      <c r="A36" s="71">
        <f t="shared" si="0"/>
        <v>30</v>
      </c>
      <c r="B36" s="27" t="s">
        <v>11</v>
      </c>
      <c r="C36" s="29"/>
      <c r="D36" s="96"/>
      <c r="E36" s="96"/>
      <c r="F36" s="96"/>
      <c r="G36" s="96"/>
      <c r="H36" s="96"/>
      <c r="I36" s="96"/>
      <c r="J36" s="96"/>
      <c r="K36" s="96"/>
      <c r="L36" s="96"/>
      <c r="M36" s="96"/>
      <c r="O36" s="96"/>
      <c r="P36" s="96"/>
      <c r="Q36" s="96"/>
    </row>
    <row r="37" spans="1:17">
      <c r="A37" s="71">
        <f t="shared" si="0"/>
        <v>31</v>
      </c>
      <c r="B37" s="122" t="s">
        <v>62</v>
      </c>
      <c r="C37" s="423"/>
      <c r="D37" s="66"/>
      <c r="E37" s="96"/>
      <c r="F37" s="96"/>
      <c r="G37" s="96"/>
      <c r="H37" s="96"/>
      <c r="I37" s="96"/>
      <c r="J37" s="96"/>
      <c r="K37" s="96"/>
      <c r="L37" s="96"/>
      <c r="M37" s="96"/>
      <c r="O37" s="96"/>
      <c r="P37" s="96"/>
      <c r="Q37" s="96"/>
    </row>
    <row r="38" spans="1:17">
      <c r="A38" s="71">
        <f t="shared" si="0"/>
        <v>32</v>
      </c>
      <c r="B38" s="122" t="s">
        <v>61</v>
      </c>
      <c r="C38" s="427"/>
      <c r="D38" s="66"/>
      <c r="E38" s="96"/>
      <c r="F38" s="96"/>
      <c r="G38" s="96"/>
      <c r="H38" s="96"/>
      <c r="I38" s="96"/>
      <c r="J38" s="96"/>
      <c r="K38" s="96"/>
      <c r="L38" s="96"/>
      <c r="M38" s="96"/>
      <c r="O38" s="96"/>
      <c r="P38" s="96"/>
      <c r="Q38" s="96"/>
    </row>
    <row r="39" spans="1:17">
      <c r="A39" s="71">
        <f t="shared" si="0"/>
        <v>33</v>
      </c>
      <c r="B39" s="15" t="s">
        <v>338</v>
      </c>
      <c r="C39" s="427"/>
      <c r="D39" s="66"/>
      <c r="E39" s="66"/>
      <c r="F39" s="66"/>
      <c r="G39" s="66"/>
      <c r="H39" s="66"/>
      <c r="I39" s="66"/>
      <c r="J39" s="66"/>
      <c r="K39" s="66"/>
      <c r="L39" s="66"/>
      <c r="M39" s="66"/>
      <c r="O39" s="96"/>
      <c r="P39" s="96"/>
      <c r="Q39" s="96"/>
    </row>
    <row r="40" spans="1:17">
      <c r="A40" s="71">
        <f t="shared" si="0"/>
        <v>34</v>
      </c>
      <c r="B40" s="122" t="s">
        <v>60</v>
      </c>
      <c r="C40" s="423"/>
      <c r="D40" s="95"/>
      <c r="E40" s="96"/>
      <c r="F40" s="96"/>
      <c r="G40" s="96"/>
      <c r="H40" s="96"/>
      <c r="I40" s="96"/>
      <c r="J40" s="96"/>
      <c r="K40" s="96"/>
      <c r="L40" s="96"/>
      <c r="M40" s="96"/>
      <c r="O40" s="96"/>
      <c r="P40" s="96"/>
      <c r="Q40" s="96"/>
    </row>
    <row r="41" spans="1:17">
      <c r="A41" s="71">
        <f t="shared" si="0"/>
        <v>35</v>
      </c>
      <c r="B41" s="27" t="s">
        <v>12</v>
      </c>
      <c r="C41" s="51"/>
      <c r="D41" s="96"/>
      <c r="E41" s="96"/>
      <c r="F41" s="96"/>
      <c r="G41" s="96"/>
      <c r="H41" s="96"/>
      <c r="I41" s="96"/>
      <c r="J41" s="96"/>
      <c r="K41" s="96"/>
      <c r="L41" s="96"/>
      <c r="M41" s="96"/>
      <c r="O41" s="96"/>
      <c r="P41" s="96"/>
      <c r="Q41" s="96"/>
    </row>
    <row r="42" spans="1:17">
      <c r="A42" s="71">
        <f t="shared" si="0"/>
        <v>36</v>
      </c>
      <c r="B42" s="122" t="s">
        <v>64</v>
      </c>
      <c r="C42" s="423"/>
      <c r="D42" s="66"/>
      <c r="E42" s="66"/>
      <c r="F42" s="66"/>
      <c r="G42" s="66"/>
      <c r="H42" s="66"/>
      <c r="I42" s="66"/>
      <c r="J42" s="66"/>
      <c r="K42" s="66"/>
      <c r="L42" s="66"/>
      <c r="M42" s="66"/>
      <c r="O42" s="96"/>
      <c r="P42" s="96"/>
      <c r="Q42" s="96"/>
    </row>
    <row r="43" spans="1:17">
      <c r="A43" s="71">
        <f t="shared" si="0"/>
        <v>37</v>
      </c>
      <c r="B43" s="122" t="s">
        <v>65</v>
      </c>
      <c r="C43" s="423"/>
      <c r="D43" s="66"/>
      <c r="E43" s="66"/>
      <c r="F43" s="66"/>
      <c r="G43" s="66"/>
      <c r="H43" s="66"/>
      <c r="I43" s="66"/>
      <c r="J43" s="66"/>
      <c r="K43" s="66"/>
      <c r="L43" s="66"/>
      <c r="M43" s="66"/>
      <c r="O43" s="96"/>
      <c r="P43" s="96"/>
      <c r="Q43" s="96"/>
    </row>
    <row r="44" spans="1:17">
      <c r="A44" s="71">
        <f t="shared" si="0"/>
        <v>38</v>
      </c>
      <c r="B44" s="15" t="s">
        <v>268</v>
      </c>
      <c r="C44" s="423"/>
      <c r="D44" s="66"/>
      <c r="E44" s="66"/>
      <c r="F44" s="66"/>
      <c r="G44" s="66"/>
      <c r="H44" s="66"/>
      <c r="I44" s="66"/>
      <c r="J44" s="66"/>
      <c r="K44" s="66"/>
      <c r="L44" s="66"/>
      <c r="M44" s="66"/>
      <c r="O44" s="96"/>
      <c r="P44" s="96"/>
      <c r="Q44" s="96"/>
    </row>
    <row r="45" spans="1:17">
      <c r="A45" s="71">
        <f t="shared" si="0"/>
        <v>39</v>
      </c>
      <c r="B45" s="122" t="s">
        <v>67</v>
      </c>
      <c r="C45" s="423"/>
      <c r="D45" s="66"/>
      <c r="E45" s="66"/>
      <c r="F45" s="66"/>
      <c r="G45" s="66"/>
      <c r="H45" s="66"/>
      <c r="I45" s="66"/>
      <c r="J45" s="66"/>
      <c r="K45" s="66"/>
      <c r="L45" s="66"/>
      <c r="M45" s="66"/>
      <c r="O45" s="96"/>
      <c r="P45" s="96"/>
      <c r="Q45" s="96"/>
    </row>
    <row r="46" spans="1:17">
      <c r="A46" s="71">
        <f t="shared" si="0"/>
        <v>40</v>
      </c>
      <c r="B46" s="123" t="s">
        <v>68</v>
      </c>
      <c r="C46" s="51"/>
      <c r="D46" s="96"/>
      <c r="E46" s="96"/>
      <c r="F46" s="96"/>
      <c r="G46" s="96"/>
      <c r="H46" s="96"/>
      <c r="I46" s="96"/>
      <c r="J46" s="96"/>
      <c r="K46" s="96"/>
      <c r="L46" s="96"/>
      <c r="M46" s="96"/>
      <c r="N46" s="402"/>
      <c r="O46" s="96"/>
      <c r="P46" s="96"/>
      <c r="Q46" s="96"/>
    </row>
    <row r="47" spans="1:17">
      <c r="A47" s="71">
        <f t="shared" si="0"/>
        <v>41</v>
      </c>
      <c r="B47" s="210" t="s">
        <v>343</v>
      </c>
      <c r="C47" s="423"/>
      <c r="D47" s="428"/>
      <c r="E47" s="428"/>
      <c r="F47" s="428"/>
      <c r="G47" s="428"/>
      <c r="H47" s="428"/>
      <c r="I47" s="428"/>
      <c r="J47" s="428"/>
      <c r="K47" s="428"/>
      <c r="L47" s="428"/>
      <c r="M47" s="428"/>
      <c r="N47" s="402"/>
      <c r="O47" s="96"/>
      <c r="P47" s="96"/>
      <c r="Q47" s="96"/>
    </row>
    <row r="48" spans="1:17">
      <c r="A48" s="71">
        <f t="shared" si="0"/>
        <v>42</v>
      </c>
      <c r="B48" s="211" t="s">
        <v>269</v>
      </c>
      <c r="C48" s="429"/>
      <c r="D48" s="430"/>
      <c r="E48" s="430"/>
      <c r="F48" s="430"/>
      <c r="G48" s="430"/>
      <c r="H48" s="430"/>
      <c r="I48" s="430"/>
      <c r="J48" s="430"/>
      <c r="K48" s="430"/>
      <c r="L48" s="430"/>
      <c r="M48" s="430"/>
      <c r="N48" s="431"/>
      <c r="O48" s="96"/>
      <c r="P48" s="96"/>
      <c r="Q48" s="96"/>
    </row>
    <row r="49" spans="1:17">
      <c r="A49" s="71">
        <f t="shared" si="0"/>
        <v>43</v>
      </c>
      <c r="B49" s="36" t="s">
        <v>41</v>
      </c>
      <c r="C49" s="51"/>
      <c r="D49" s="862"/>
      <c r="E49" s="101"/>
      <c r="F49" s="101"/>
      <c r="G49" s="101"/>
      <c r="H49" s="101"/>
      <c r="I49" s="101"/>
      <c r="J49" s="101"/>
      <c r="K49" s="101"/>
      <c r="L49" s="101"/>
      <c r="M49" s="101"/>
      <c r="O49" s="96"/>
      <c r="P49" s="96"/>
      <c r="Q49" s="96"/>
    </row>
    <row r="50" spans="1:17">
      <c r="B50" s="422"/>
      <c r="C50" s="420"/>
      <c r="D50" s="412"/>
      <c r="E50" s="418"/>
      <c r="F50" s="418"/>
      <c r="G50" s="418"/>
      <c r="H50" s="418"/>
      <c r="I50" s="418"/>
      <c r="J50" s="418"/>
      <c r="K50" s="418"/>
      <c r="L50" s="418"/>
      <c r="M50" s="418"/>
      <c r="N50" s="402"/>
    </row>
    <row r="51" spans="1:17">
      <c r="B51" s="26" t="s">
        <v>537</v>
      </c>
      <c r="C51" s="420"/>
      <c r="D51" s="412"/>
      <c r="E51" s="418"/>
      <c r="F51" s="418"/>
      <c r="G51" s="418"/>
      <c r="H51" s="418"/>
      <c r="I51" s="418"/>
      <c r="J51" s="418"/>
      <c r="K51" s="418"/>
      <c r="L51" s="418"/>
      <c r="M51" s="418"/>
    </row>
    <row r="52" spans="1:17">
      <c r="A52" s="71">
        <f>A49+1</f>
        <v>44</v>
      </c>
      <c r="B52" s="27" t="s">
        <v>335</v>
      </c>
      <c r="C52" s="29"/>
      <c r="D52" s="96"/>
      <c r="E52" s="96"/>
      <c r="F52" s="96"/>
      <c r="G52" s="96"/>
      <c r="H52" s="96"/>
      <c r="I52" s="96"/>
      <c r="J52" s="96"/>
      <c r="K52" s="96"/>
      <c r="L52" s="96"/>
      <c r="M52" s="96"/>
      <c r="N52" s="402"/>
      <c r="O52" s="96"/>
      <c r="P52" s="96"/>
      <c r="Q52" s="96"/>
    </row>
    <row r="53" spans="1:17">
      <c r="A53" s="71">
        <f>A52+1</f>
        <v>45</v>
      </c>
      <c r="B53" s="122" t="s">
        <v>1</v>
      </c>
      <c r="C53" s="423"/>
      <c r="D53" s="66"/>
      <c r="E53" s="66"/>
      <c r="F53" s="66"/>
      <c r="G53" s="66"/>
      <c r="H53" s="66"/>
      <c r="I53" s="66"/>
      <c r="J53" s="66"/>
      <c r="K53" s="66"/>
      <c r="L53" s="66"/>
      <c r="M53" s="66"/>
      <c r="N53" s="402"/>
      <c r="O53" s="96"/>
      <c r="P53" s="96"/>
      <c r="Q53" s="96"/>
    </row>
    <row r="54" spans="1:17">
      <c r="A54" s="71">
        <f t="shared" ref="A54:A65" si="1">A53+1</f>
        <v>46</v>
      </c>
      <c r="B54" s="122" t="s">
        <v>2</v>
      </c>
      <c r="C54" s="423"/>
      <c r="D54" s="66"/>
      <c r="E54" s="66"/>
      <c r="F54" s="66"/>
      <c r="G54" s="66"/>
      <c r="H54" s="66"/>
      <c r="I54" s="66"/>
      <c r="J54" s="66"/>
      <c r="K54" s="66"/>
      <c r="L54" s="66"/>
      <c r="M54" s="66"/>
      <c r="N54" s="402"/>
      <c r="O54" s="96"/>
      <c r="P54" s="96"/>
      <c r="Q54" s="96"/>
    </row>
    <row r="55" spans="1:17">
      <c r="A55" s="71">
        <f t="shared" si="1"/>
        <v>47</v>
      </c>
      <c r="B55" s="122" t="s">
        <v>6</v>
      </c>
      <c r="C55" s="423"/>
      <c r="D55" s="66"/>
      <c r="E55" s="66"/>
      <c r="F55" s="66"/>
      <c r="G55" s="66"/>
      <c r="H55" s="66"/>
      <c r="I55" s="66"/>
      <c r="J55" s="66"/>
      <c r="K55" s="66"/>
      <c r="L55" s="66"/>
      <c r="M55" s="66"/>
      <c r="N55" s="402"/>
      <c r="O55" s="96"/>
      <c r="P55" s="96"/>
      <c r="Q55" s="96"/>
    </row>
    <row r="56" spans="1:17">
      <c r="A56" s="71">
        <f t="shared" si="1"/>
        <v>48</v>
      </c>
      <c r="B56" s="122" t="s">
        <v>336</v>
      </c>
      <c r="C56" s="424"/>
      <c r="D56" s="66"/>
      <c r="E56" s="66"/>
      <c r="F56" s="66"/>
      <c r="G56" s="66"/>
      <c r="H56" s="66"/>
      <c r="I56" s="66"/>
      <c r="J56" s="66"/>
      <c r="K56" s="66"/>
      <c r="L56" s="66"/>
      <c r="M56" s="66"/>
      <c r="N56" s="402"/>
      <c r="O56" s="96"/>
      <c r="P56" s="96"/>
      <c r="Q56" s="96"/>
    </row>
    <row r="57" spans="1:17">
      <c r="A57" s="71">
        <f t="shared" si="1"/>
        <v>49</v>
      </c>
      <c r="B57" s="27" t="s">
        <v>401</v>
      </c>
      <c r="C57" s="29"/>
      <c r="D57" s="96"/>
      <c r="E57" s="96"/>
      <c r="F57" s="96"/>
      <c r="G57" s="96"/>
      <c r="H57" s="96"/>
      <c r="I57" s="96"/>
      <c r="J57" s="96"/>
      <c r="K57" s="96"/>
      <c r="L57" s="96"/>
      <c r="M57" s="96"/>
      <c r="N57" s="402"/>
      <c r="O57" s="96"/>
      <c r="P57" s="96"/>
      <c r="Q57" s="96"/>
    </row>
    <row r="58" spans="1:17">
      <c r="A58" s="71">
        <f t="shared" si="1"/>
        <v>50</v>
      </c>
      <c r="B58" s="15" t="s">
        <v>262</v>
      </c>
      <c r="C58" s="424"/>
      <c r="D58" s="66"/>
      <c r="E58" s="66"/>
      <c r="F58" s="66"/>
      <c r="G58" s="66"/>
      <c r="H58" s="66"/>
      <c r="I58" s="66"/>
      <c r="J58" s="66"/>
      <c r="K58" s="66"/>
      <c r="L58" s="66"/>
      <c r="M58" s="66"/>
      <c r="N58" s="402"/>
      <c r="O58" s="96"/>
      <c r="P58" s="96"/>
      <c r="Q58" s="96"/>
    </row>
    <row r="59" spans="1:17" ht="15" customHeight="1">
      <c r="A59" s="71">
        <f t="shared" si="1"/>
        <v>51</v>
      </c>
      <c r="B59" s="15" t="s">
        <v>6</v>
      </c>
      <c r="C59" s="424"/>
      <c r="D59" s="66"/>
      <c r="E59" s="66"/>
      <c r="F59" s="66"/>
      <c r="G59" s="66"/>
      <c r="H59" s="66"/>
      <c r="I59" s="66"/>
      <c r="J59" s="66"/>
      <c r="K59" s="66"/>
      <c r="L59" s="66"/>
      <c r="M59" s="66"/>
      <c r="N59" s="402"/>
      <c r="O59" s="96"/>
      <c r="P59" s="96"/>
      <c r="Q59" s="96"/>
    </row>
    <row r="60" spans="1:17" ht="15" customHeight="1">
      <c r="A60" s="71">
        <f t="shared" si="1"/>
        <v>52</v>
      </c>
      <c r="B60" s="122" t="s">
        <v>336</v>
      </c>
      <c r="C60" s="424"/>
      <c r="D60" s="66"/>
      <c r="E60" s="66"/>
      <c r="F60" s="66"/>
      <c r="G60" s="66"/>
      <c r="H60" s="66"/>
      <c r="I60" s="66"/>
      <c r="J60" s="66"/>
      <c r="K60" s="66"/>
      <c r="L60" s="66"/>
      <c r="M60" s="66"/>
      <c r="N60" s="402"/>
      <c r="O60" s="96"/>
      <c r="P60" s="96"/>
      <c r="Q60" s="96"/>
    </row>
    <row r="61" spans="1:17" ht="15" customHeight="1">
      <c r="A61" s="71">
        <f t="shared" si="1"/>
        <v>53</v>
      </c>
      <c r="B61" s="27" t="s">
        <v>5</v>
      </c>
      <c r="C61" s="424"/>
      <c r="D61" s="66"/>
      <c r="E61" s="66"/>
      <c r="F61" s="66"/>
      <c r="G61" s="66"/>
      <c r="H61" s="66"/>
      <c r="I61" s="66"/>
      <c r="J61" s="66"/>
      <c r="K61" s="66"/>
      <c r="L61" s="66"/>
      <c r="M61" s="66"/>
      <c r="N61" s="402"/>
      <c r="O61" s="96"/>
      <c r="P61" s="96"/>
      <c r="Q61" s="96"/>
    </row>
    <row r="62" spans="1:17" ht="15" customHeight="1">
      <c r="A62" s="71">
        <f t="shared" si="1"/>
        <v>54</v>
      </c>
      <c r="B62" s="27" t="s">
        <v>10</v>
      </c>
      <c r="C62" s="423"/>
      <c r="D62" s="66"/>
      <c r="E62" s="66"/>
      <c r="F62" s="66"/>
      <c r="G62" s="66"/>
      <c r="H62" s="66"/>
      <c r="I62" s="66"/>
      <c r="J62" s="66"/>
      <c r="K62" s="66"/>
      <c r="L62" s="66"/>
      <c r="M62" s="66"/>
      <c r="N62" s="402"/>
      <c r="O62" s="96"/>
      <c r="P62" s="96"/>
      <c r="Q62" s="96"/>
    </row>
    <row r="63" spans="1:17">
      <c r="A63" s="71">
        <f t="shared" si="1"/>
        <v>55</v>
      </c>
      <c r="B63" s="27" t="s">
        <v>11</v>
      </c>
      <c r="C63" s="423"/>
      <c r="D63" s="66"/>
      <c r="E63" s="66"/>
      <c r="F63" s="66"/>
      <c r="G63" s="66"/>
      <c r="H63" s="66"/>
      <c r="I63" s="66"/>
      <c r="J63" s="66"/>
      <c r="K63" s="66"/>
      <c r="L63" s="66"/>
      <c r="M63" s="66"/>
      <c r="N63" s="402"/>
      <c r="O63" s="96"/>
      <c r="P63" s="96"/>
      <c r="Q63" s="96"/>
    </row>
    <row r="64" spans="1:17">
      <c r="A64" s="71">
        <f t="shared" si="1"/>
        <v>56</v>
      </c>
      <c r="B64" s="38" t="s">
        <v>68</v>
      </c>
      <c r="C64" s="423"/>
      <c r="D64" s="66"/>
      <c r="E64" s="66"/>
      <c r="F64" s="66"/>
      <c r="G64" s="66"/>
      <c r="H64" s="66"/>
      <c r="I64" s="66"/>
      <c r="J64" s="66"/>
      <c r="K64" s="66"/>
      <c r="L64" s="66"/>
      <c r="M64" s="66"/>
      <c r="N64" s="402"/>
      <c r="O64" s="96"/>
      <c r="P64" s="96"/>
      <c r="Q64" s="96"/>
    </row>
    <row r="65" spans="1:20">
      <c r="A65" s="71">
        <f t="shared" si="1"/>
        <v>57</v>
      </c>
      <c r="B65" s="36" t="s">
        <v>403</v>
      </c>
      <c r="C65" s="51"/>
      <c r="D65" s="101"/>
      <c r="E65" s="101"/>
      <c r="F65" s="101"/>
      <c r="G65" s="101"/>
      <c r="H65" s="101"/>
      <c r="I65" s="101"/>
      <c r="J65" s="101"/>
      <c r="K65" s="101"/>
      <c r="L65" s="101"/>
      <c r="M65" s="101"/>
      <c r="N65" s="402"/>
      <c r="O65" s="96"/>
      <c r="P65" s="96"/>
      <c r="Q65" s="96"/>
    </row>
    <row r="66" spans="1:20">
      <c r="B66" s="422"/>
      <c r="C66" s="420"/>
      <c r="D66" s="412"/>
      <c r="E66" s="418"/>
      <c r="F66" s="418"/>
      <c r="G66" s="418"/>
      <c r="H66" s="418"/>
      <c r="I66" s="418"/>
      <c r="J66" s="418"/>
      <c r="K66" s="418"/>
      <c r="L66" s="418"/>
      <c r="M66" s="418"/>
      <c r="N66" s="402"/>
    </row>
    <row r="67" spans="1:20">
      <c r="B67" s="212" t="s">
        <v>16</v>
      </c>
      <c r="C67" s="411"/>
      <c r="D67" s="412"/>
      <c r="E67" s="418"/>
      <c r="F67" s="418"/>
      <c r="G67" s="418"/>
      <c r="H67" s="418"/>
      <c r="I67" s="418"/>
      <c r="J67" s="418"/>
      <c r="K67" s="418"/>
      <c r="L67" s="418"/>
      <c r="M67" s="418"/>
      <c r="N67" s="402"/>
      <c r="S67" s="22" t="s">
        <v>619</v>
      </c>
    </row>
    <row r="68" spans="1:20">
      <c r="A68" s="71">
        <f>A65+1</f>
        <v>58</v>
      </c>
      <c r="B68" s="38" t="s">
        <v>996</v>
      </c>
      <c r="C68" s="124"/>
      <c r="D68" s="775"/>
      <c r="E68" s="66"/>
      <c r="F68" s="66"/>
      <c r="G68" s="66"/>
      <c r="H68" s="66"/>
      <c r="I68" s="66"/>
      <c r="J68" s="66"/>
      <c r="K68" s="66"/>
      <c r="L68" s="66"/>
      <c r="M68" s="66"/>
      <c r="N68" s="402"/>
      <c r="O68" s="96"/>
      <c r="P68" s="96"/>
      <c r="Q68" s="96"/>
      <c r="S68" s="99" t="str">
        <f>IF(Q68=-'Trading Worksheet'!C15, "Matches "&amp;C68, "9-qtr sum must match "&amp;C68)</f>
        <v xml:space="preserve">Matches </v>
      </c>
    </row>
    <row r="69" spans="1:20">
      <c r="A69" s="71">
        <f>A68+1</f>
        <v>59</v>
      </c>
      <c r="B69" s="38" t="s">
        <v>992</v>
      </c>
      <c r="C69" s="124"/>
      <c r="D69" s="775"/>
      <c r="E69" s="66"/>
      <c r="F69" s="66"/>
      <c r="G69" s="66"/>
      <c r="H69" s="66"/>
      <c r="I69" s="66"/>
      <c r="J69" s="66"/>
      <c r="K69" s="66"/>
      <c r="L69" s="66"/>
      <c r="M69" s="66"/>
      <c r="N69" s="402"/>
      <c r="O69" s="96"/>
      <c r="P69" s="96"/>
      <c r="Q69" s="96"/>
      <c r="S69" s="99" t="str">
        <f>IF(Q69='Counterparty Risk Worksheet'!C4, "Matches "&amp;C69, "9-qtr sum must match "&amp;C69)</f>
        <v xml:space="preserve">Matches </v>
      </c>
    </row>
    <row r="70" spans="1:20">
      <c r="A70" s="71">
        <f>A69+1</f>
        <v>60</v>
      </c>
      <c r="B70" s="38" t="s">
        <v>257</v>
      </c>
      <c r="C70" s="124"/>
      <c r="D70" s="775"/>
      <c r="E70" s="66"/>
      <c r="F70" s="66"/>
      <c r="G70" s="66"/>
      <c r="H70" s="66"/>
      <c r="I70" s="66"/>
      <c r="J70" s="66"/>
      <c r="K70" s="66"/>
      <c r="L70" s="66"/>
      <c r="M70" s="66"/>
      <c r="N70" s="402"/>
      <c r="O70" s="96"/>
      <c r="P70" s="96"/>
      <c r="Q70" s="96"/>
      <c r="S70" s="99" t="str">
        <f>IF(Q70='Counterparty Risk Worksheet'!C8, "Matches "&amp;C70, "9-qtr sum must match "&amp;C70)</f>
        <v xml:space="preserve">Matches </v>
      </c>
    </row>
    <row r="71" spans="1:20">
      <c r="A71" s="71">
        <f>A70+1</f>
        <v>61</v>
      </c>
      <c r="B71" s="38" t="s">
        <v>985</v>
      </c>
      <c r="C71" s="124"/>
      <c r="D71" s="775"/>
      <c r="E71" s="66"/>
      <c r="F71" s="66"/>
      <c r="G71" s="66"/>
      <c r="H71" s="66"/>
      <c r="I71" s="66"/>
      <c r="J71" s="66"/>
      <c r="K71" s="66"/>
      <c r="L71" s="66"/>
      <c r="M71" s="66"/>
      <c r="N71" s="402"/>
      <c r="O71" s="96"/>
      <c r="P71" s="96"/>
      <c r="Q71" s="96"/>
      <c r="S71" s="99" t="str">
        <f>IF(Q71='Counterparty Risk Worksheet'!C12, "Matches "&amp;C71, "9-qtr sum must match "&amp;C71)</f>
        <v xml:space="preserve">Matches </v>
      </c>
    </row>
    <row r="72" spans="1:20">
      <c r="A72" s="71">
        <f>A71+1</f>
        <v>62</v>
      </c>
      <c r="B72" s="214" t="s">
        <v>227</v>
      </c>
      <c r="C72" s="40"/>
      <c r="D72" s="775"/>
      <c r="E72" s="96"/>
      <c r="F72" s="96"/>
      <c r="G72" s="96"/>
      <c r="H72" s="96"/>
      <c r="I72" s="96"/>
      <c r="J72" s="96"/>
      <c r="K72" s="96"/>
      <c r="L72" s="96"/>
      <c r="M72" s="96"/>
      <c r="N72" s="402"/>
      <c r="O72" s="96"/>
      <c r="P72" s="70"/>
      <c r="Q72" s="96"/>
      <c r="S72" s="433"/>
    </row>
    <row r="73" spans="1:20">
      <c r="B73" s="408"/>
      <c r="C73" s="411"/>
      <c r="D73" s="412"/>
      <c r="E73" s="418"/>
      <c r="F73" s="418"/>
      <c r="G73" s="418"/>
      <c r="H73" s="418"/>
      <c r="I73" s="418"/>
      <c r="J73" s="418"/>
      <c r="K73" s="418"/>
      <c r="L73" s="418"/>
      <c r="M73" s="418"/>
      <c r="N73" s="402"/>
    </row>
    <row r="74" spans="1:20">
      <c r="B74" s="212" t="s">
        <v>226</v>
      </c>
      <c r="C74" s="411"/>
      <c r="D74" s="412"/>
      <c r="E74" s="418"/>
      <c r="F74" s="418"/>
      <c r="G74" s="418"/>
      <c r="H74" s="418"/>
      <c r="I74" s="418"/>
      <c r="J74" s="418"/>
      <c r="K74" s="418"/>
      <c r="L74" s="418"/>
      <c r="M74" s="418"/>
      <c r="N74" s="402"/>
    </row>
    <row r="75" spans="1:20">
      <c r="A75" s="71">
        <f>A72+1</f>
        <v>63</v>
      </c>
      <c r="B75" s="163" t="s">
        <v>346</v>
      </c>
      <c r="C75" s="81"/>
      <c r="D75" s="849"/>
      <c r="E75" s="96"/>
      <c r="F75" s="96"/>
      <c r="G75" s="96"/>
      <c r="H75" s="96"/>
      <c r="I75" s="96"/>
      <c r="J75" s="96"/>
      <c r="K75" s="96"/>
      <c r="L75" s="96"/>
      <c r="M75" s="96"/>
      <c r="N75" s="402"/>
      <c r="O75" s="96"/>
      <c r="P75" s="96"/>
      <c r="Q75" s="96"/>
    </row>
    <row r="76" spans="1:20">
      <c r="A76" s="71">
        <f>A75+1</f>
        <v>64</v>
      </c>
      <c r="B76" s="148" t="s">
        <v>259</v>
      </c>
      <c r="C76" s="436"/>
      <c r="D76" s="849"/>
      <c r="E76" s="96"/>
      <c r="F76" s="96"/>
      <c r="G76" s="96"/>
      <c r="H76" s="96"/>
      <c r="I76" s="96"/>
      <c r="J76" s="96"/>
      <c r="K76" s="96"/>
      <c r="L76" s="96"/>
      <c r="M76" s="96"/>
      <c r="N76" s="402"/>
      <c r="O76" s="96"/>
      <c r="P76" s="96"/>
      <c r="Q76" s="96"/>
    </row>
    <row r="77" spans="1:20">
      <c r="A77" s="71">
        <f>A76+1</f>
        <v>65</v>
      </c>
      <c r="B77" s="38" t="s">
        <v>1035</v>
      </c>
      <c r="C77" s="411"/>
      <c r="D77" s="317"/>
      <c r="E77" s="66"/>
      <c r="F77" s="66"/>
      <c r="G77" s="66"/>
      <c r="H77" s="66"/>
      <c r="I77" s="66"/>
      <c r="J77" s="66"/>
      <c r="K77" s="66"/>
      <c r="L77" s="66"/>
      <c r="M77" s="66"/>
      <c r="N77" s="402"/>
      <c r="O77" s="96"/>
      <c r="P77" s="96"/>
      <c r="Q77" s="96"/>
    </row>
    <row r="78" spans="1:20">
      <c r="A78" s="71">
        <f>A77+1</f>
        <v>66</v>
      </c>
      <c r="B78" s="214" t="s">
        <v>379</v>
      </c>
      <c r="C78" s="411"/>
      <c r="D78" s="101"/>
      <c r="E78" s="101"/>
      <c r="F78" s="101"/>
      <c r="G78" s="101"/>
      <c r="H78" s="101"/>
      <c r="I78" s="101"/>
      <c r="J78" s="101"/>
      <c r="K78" s="101"/>
      <c r="L78" s="101"/>
      <c r="M78" s="101"/>
      <c r="N78" s="402"/>
      <c r="O78" s="96"/>
      <c r="P78" s="96"/>
      <c r="Q78" s="96"/>
      <c r="T78" s="433"/>
    </row>
    <row r="79" spans="1:20">
      <c r="B79" s="408"/>
      <c r="C79" s="411"/>
      <c r="D79" s="863"/>
      <c r="E79" s="418"/>
      <c r="F79" s="418"/>
      <c r="G79" s="418"/>
      <c r="H79" s="418"/>
      <c r="I79" s="418"/>
      <c r="J79" s="418"/>
      <c r="K79" s="418"/>
      <c r="L79" s="418"/>
      <c r="M79" s="418"/>
      <c r="N79" s="402"/>
    </row>
    <row r="80" spans="1:20">
      <c r="A80" s="71">
        <f>A78+1</f>
        <v>67</v>
      </c>
      <c r="B80" s="163" t="s">
        <v>34</v>
      </c>
      <c r="C80" s="40"/>
      <c r="D80" s="849"/>
      <c r="E80" s="96"/>
      <c r="F80" s="96"/>
      <c r="G80" s="96"/>
      <c r="H80" s="96"/>
      <c r="I80" s="96"/>
      <c r="J80" s="96"/>
      <c r="K80" s="96"/>
      <c r="L80" s="96"/>
      <c r="M80" s="96"/>
      <c r="N80" s="402"/>
      <c r="O80" s="96"/>
      <c r="P80" s="96"/>
      <c r="Q80" s="96"/>
    </row>
    <row r="81" spans="1:17">
      <c r="B81" s="410"/>
      <c r="C81" s="411"/>
      <c r="D81" s="529"/>
      <c r="E81" s="438"/>
      <c r="F81" s="438"/>
      <c r="G81" s="438"/>
      <c r="H81" s="438"/>
      <c r="I81" s="438"/>
      <c r="J81" s="438"/>
      <c r="K81" s="438"/>
      <c r="L81" s="438"/>
      <c r="M81" s="438"/>
      <c r="N81" s="402"/>
    </row>
    <row r="82" spans="1:17">
      <c r="B82" s="215" t="s">
        <v>81</v>
      </c>
      <c r="C82" s="411"/>
      <c r="D82" s="529"/>
      <c r="E82" s="438"/>
      <c r="F82" s="438"/>
      <c r="G82" s="438"/>
      <c r="H82" s="438"/>
      <c r="I82" s="438"/>
      <c r="J82" s="438"/>
      <c r="K82" s="438"/>
      <c r="L82" s="438"/>
      <c r="M82" s="438"/>
      <c r="N82" s="402"/>
    </row>
    <row r="83" spans="1:17">
      <c r="A83" s="71">
        <f>A80+1</f>
        <v>68</v>
      </c>
      <c r="B83" s="38" t="s">
        <v>35</v>
      </c>
      <c r="C83" s="411"/>
      <c r="D83" s="849"/>
      <c r="E83" s="97"/>
      <c r="F83" s="97"/>
      <c r="G83" s="97"/>
      <c r="H83" s="97"/>
      <c r="I83" s="97"/>
      <c r="J83" s="97"/>
      <c r="K83" s="97"/>
      <c r="L83" s="97"/>
      <c r="M83" s="97"/>
      <c r="N83" s="402"/>
      <c r="O83" s="439"/>
      <c r="P83" s="439"/>
      <c r="Q83" s="439"/>
    </row>
    <row r="84" spans="1:17">
      <c r="A84" s="71">
        <f t="shared" ref="A84:A131" si="2">A83+1</f>
        <v>69</v>
      </c>
      <c r="B84" s="31" t="s">
        <v>335</v>
      </c>
      <c r="C84" s="29"/>
      <c r="D84" s="775"/>
      <c r="E84" s="96"/>
      <c r="F84" s="96"/>
      <c r="G84" s="96"/>
      <c r="H84" s="96"/>
      <c r="I84" s="96"/>
      <c r="J84" s="96"/>
      <c r="K84" s="96"/>
      <c r="L84" s="96"/>
      <c r="M84" s="96"/>
      <c r="N84" s="402"/>
      <c r="O84" s="439"/>
      <c r="P84" s="439"/>
      <c r="Q84" s="439"/>
    </row>
    <row r="85" spans="1:17">
      <c r="A85" s="71">
        <f t="shared" si="2"/>
        <v>70</v>
      </c>
      <c r="B85" s="169" t="s">
        <v>262</v>
      </c>
      <c r="C85" s="423"/>
      <c r="D85" s="849"/>
      <c r="E85" s="96"/>
      <c r="F85" s="96"/>
      <c r="G85" s="96"/>
      <c r="H85" s="96"/>
      <c r="I85" s="96"/>
      <c r="J85" s="96"/>
      <c r="K85" s="96"/>
      <c r="L85" s="96"/>
      <c r="M85" s="96"/>
      <c r="N85" s="402"/>
      <c r="O85" s="439"/>
      <c r="P85" s="439"/>
      <c r="Q85" s="439"/>
    </row>
    <row r="86" spans="1:17">
      <c r="A86" s="71">
        <f t="shared" si="2"/>
        <v>71</v>
      </c>
      <c r="B86" s="129" t="s">
        <v>1</v>
      </c>
      <c r="C86" s="423"/>
      <c r="D86" s="317"/>
      <c r="E86" s="66"/>
      <c r="F86" s="66"/>
      <c r="G86" s="66"/>
      <c r="H86" s="66"/>
      <c r="I86" s="66"/>
      <c r="J86" s="66"/>
      <c r="K86" s="66"/>
      <c r="L86" s="66"/>
      <c r="M86" s="66"/>
      <c r="N86" s="402"/>
      <c r="O86" s="439"/>
      <c r="P86" s="439"/>
      <c r="Q86" s="439"/>
    </row>
    <row r="87" spans="1:17">
      <c r="A87" s="71">
        <f t="shared" si="2"/>
        <v>72</v>
      </c>
      <c r="B87" s="129" t="s">
        <v>3</v>
      </c>
      <c r="C87" s="423"/>
      <c r="D87" s="317"/>
      <c r="E87" s="66"/>
      <c r="F87" s="66"/>
      <c r="G87" s="66"/>
      <c r="H87" s="66"/>
      <c r="I87" s="66"/>
      <c r="J87" s="66"/>
      <c r="K87" s="66"/>
      <c r="L87" s="66"/>
      <c r="M87" s="66"/>
      <c r="N87" s="402"/>
      <c r="O87" s="439"/>
      <c r="P87" s="439"/>
      <c r="Q87" s="439"/>
    </row>
    <row r="88" spans="1:17">
      <c r="A88" s="71">
        <f t="shared" si="2"/>
        <v>73</v>
      </c>
      <c r="B88" s="129" t="s">
        <v>4</v>
      </c>
      <c r="C88" s="423"/>
      <c r="D88" s="317"/>
      <c r="E88" s="66"/>
      <c r="F88" s="66"/>
      <c r="G88" s="66"/>
      <c r="H88" s="66"/>
      <c r="I88" s="66"/>
      <c r="J88" s="66"/>
      <c r="K88" s="66"/>
      <c r="L88" s="66"/>
      <c r="M88" s="66"/>
      <c r="N88" s="402"/>
      <c r="O88" s="439"/>
      <c r="P88" s="439"/>
      <c r="Q88" s="439"/>
    </row>
    <row r="89" spans="1:17">
      <c r="A89" s="71">
        <f t="shared" si="2"/>
        <v>74</v>
      </c>
      <c r="B89" s="169" t="s">
        <v>6</v>
      </c>
      <c r="C89" s="423"/>
      <c r="D89" s="849"/>
      <c r="E89" s="96"/>
      <c r="F89" s="96"/>
      <c r="G89" s="96"/>
      <c r="H89" s="96"/>
      <c r="I89" s="96"/>
      <c r="J89" s="96"/>
      <c r="K89" s="96"/>
      <c r="L89" s="96"/>
      <c r="M89" s="96"/>
      <c r="N89" s="402"/>
      <c r="O89" s="439"/>
      <c r="P89" s="439"/>
      <c r="Q89" s="439"/>
    </row>
    <row r="90" spans="1:17">
      <c r="A90" s="71">
        <f t="shared" si="2"/>
        <v>75</v>
      </c>
      <c r="B90" s="129" t="s">
        <v>7</v>
      </c>
      <c r="C90" s="423"/>
      <c r="D90" s="317"/>
      <c r="E90" s="66"/>
      <c r="F90" s="66"/>
      <c r="G90" s="66"/>
      <c r="H90" s="66"/>
      <c r="I90" s="66"/>
      <c r="J90" s="66"/>
      <c r="K90" s="66"/>
      <c r="L90" s="66"/>
      <c r="M90" s="66"/>
      <c r="N90" s="402"/>
      <c r="O90" s="439"/>
      <c r="P90" s="439"/>
      <c r="Q90" s="439"/>
    </row>
    <row r="91" spans="1:17">
      <c r="A91" s="71">
        <f t="shared" si="2"/>
        <v>76</v>
      </c>
      <c r="B91" s="129" t="s">
        <v>8</v>
      </c>
      <c r="C91" s="423"/>
      <c r="D91" s="317"/>
      <c r="E91" s="66"/>
      <c r="F91" s="66"/>
      <c r="G91" s="66"/>
      <c r="H91" s="66"/>
      <c r="I91" s="66"/>
      <c r="J91" s="66"/>
      <c r="K91" s="66"/>
      <c r="L91" s="66"/>
      <c r="M91" s="66"/>
      <c r="N91" s="402"/>
      <c r="O91" s="439"/>
      <c r="P91" s="439"/>
      <c r="Q91" s="439"/>
    </row>
    <row r="92" spans="1:17">
      <c r="A92" s="71">
        <f t="shared" si="2"/>
        <v>77</v>
      </c>
      <c r="B92" s="129" t="s">
        <v>9</v>
      </c>
      <c r="C92" s="423"/>
      <c r="D92" s="317"/>
      <c r="E92" s="66"/>
      <c r="F92" s="66"/>
      <c r="G92" s="66"/>
      <c r="H92" s="66"/>
      <c r="I92" s="66"/>
      <c r="J92" s="66"/>
      <c r="K92" s="66"/>
      <c r="L92" s="66"/>
      <c r="M92" s="66"/>
      <c r="N92" s="402"/>
      <c r="O92" s="439"/>
      <c r="P92" s="439"/>
      <c r="Q92" s="439"/>
    </row>
    <row r="93" spans="1:17">
      <c r="A93" s="71">
        <f t="shared" si="2"/>
        <v>78</v>
      </c>
      <c r="B93" s="169" t="s">
        <v>336</v>
      </c>
      <c r="C93" s="423"/>
      <c r="D93" s="317"/>
      <c r="E93" s="66"/>
      <c r="F93" s="66"/>
      <c r="G93" s="66"/>
      <c r="H93" s="66"/>
      <c r="I93" s="66"/>
      <c r="J93" s="66"/>
      <c r="K93" s="66"/>
      <c r="L93" s="66"/>
      <c r="M93" s="66"/>
      <c r="N93" s="402"/>
      <c r="O93" s="439"/>
      <c r="P93" s="439"/>
      <c r="Q93" s="439"/>
    </row>
    <row r="94" spans="1:17">
      <c r="A94" s="71">
        <f t="shared" si="2"/>
        <v>79</v>
      </c>
      <c r="B94" s="31" t="s">
        <v>401</v>
      </c>
      <c r="C94" s="29"/>
      <c r="D94" s="775"/>
      <c r="E94" s="96"/>
      <c r="F94" s="96"/>
      <c r="G94" s="96"/>
      <c r="H94" s="96"/>
      <c r="I94" s="96"/>
      <c r="J94" s="96"/>
      <c r="K94" s="96"/>
      <c r="L94" s="96"/>
      <c r="M94" s="96"/>
      <c r="N94" s="402"/>
      <c r="O94" s="439"/>
      <c r="P94" s="439"/>
      <c r="Q94" s="439"/>
    </row>
    <row r="95" spans="1:17">
      <c r="A95" s="71">
        <f t="shared" si="2"/>
        <v>80</v>
      </c>
      <c r="B95" s="169" t="s">
        <v>262</v>
      </c>
      <c r="C95" s="424"/>
      <c r="D95" s="317"/>
      <c r="E95" s="66"/>
      <c r="F95" s="66"/>
      <c r="G95" s="66"/>
      <c r="H95" s="66"/>
      <c r="I95" s="66"/>
      <c r="J95" s="66"/>
      <c r="K95" s="66"/>
      <c r="L95" s="66"/>
      <c r="M95" s="66"/>
      <c r="N95" s="402"/>
      <c r="O95" s="439"/>
      <c r="P95" s="439"/>
      <c r="Q95" s="439"/>
    </row>
    <row r="96" spans="1:17">
      <c r="A96" s="71">
        <f t="shared" si="2"/>
        <v>81</v>
      </c>
      <c r="B96" s="169" t="s">
        <v>6</v>
      </c>
      <c r="C96" s="424"/>
      <c r="D96" s="317"/>
      <c r="E96" s="66"/>
      <c r="F96" s="66"/>
      <c r="G96" s="66"/>
      <c r="H96" s="66"/>
      <c r="I96" s="66"/>
      <c r="J96" s="66"/>
      <c r="K96" s="66"/>
      <c r="L96" s="66"/>
      <c r="M96" s="66"/>
      <c r="N96" s="402"/>
      <c r="O96" s="439"/>
      <c r="P96" s="439"/>
      <c r="Q96" s="439"/>
    </row>
    <row r="97" spans="1:17">
      <c r="A97" s="71">
        <f t="shared" si="2"/>
        <v>82</v>
      </c>
      <c r="B97" s="169" t="s">
        <v>263</v>
      </c>
      <c r="C97" s="424"/>
      <c r="D97" s="317"/>
      <c r="E97" s="66"/>
      <c r="F97" s="66"/>
      <c r="G97" s="66"/>
      <c r="H97" s="66"/>
      <c r="I97" s="66"/>
      <c r="J97" s="66"/>
      <c r="K97" s="66"/>
      <c r="L97" s="66"/>
      <c r="M97" s="66"/>
      <c r="N97" s="402"/>
      <c r="O97" s="439"/>
      <c r="P97" s="439"/>
      <c r="Q97" s="439"/>
    </row>
    <row r="98" spans="1:17">
      <c r="A98" s="71">
        <f t="shared" si="2"/>
        <v>83</v>
      </c>
      <c r="B98" s="31" t="s">
        <v>5</v>
      </c>
      <c r="C98" s="29"/>
      <c r="D98" s="775"/>
      <c r="E98" s="96"/>
      <c r="F98" s="96"/>
      <c r="G98" s="96"/>
      <c r="H98" s="96"/>
      <c r="I98" s="96"/>
      <c r="J98" s="96"/>
      <c r="K98" s="96"/>
      <c r="L98" s="96"/>
      <c r="M98" s="96"/>
      <c r="N98" s="402"/>
      <c r="O98" s="439"/>
      <c r="P98" s="439"/>
      <c r="Q98" s="439"/>
    </row>
    <row r="99" spans="1:17">
      <c r="A99" s="71">
        <f t="shared" si="2"/>
        <v>84</v>
      </c>
      <c r="B99" s="169" t="s">
        <v>304</v>
      </c>
      <c r="C99" s="427"/>
      <c r="D99" s="66"/>
      <c r="E99" s="66"/>
      <c r="F99" s="66"/>
      <c r="G99" s="66"/>
      <c r="H99" s="66"/>
      <c r="I99" s="66"/>
      <c r="J99" s="66"/>
      <c r="K99" s="66"/>
      <c r="L99" s="66"/>
      <c r="M99" s="66"/>
      <c r="O99" s="439"/>
      <c r="P99" s="439"/>
      <c r="Q99" s="439"/>
    </row>
    <row r="100" spans="1:17">
      <c r="A100" s="71">
        <f t="shared" si="2"/>
        <v>85</v>
      </c>
      <c r="B100" s="216" t="s">
        <v>63</v>
      </c>
      <c r="C100" s="427"/>
      <c r="D100" s="66"/>
      <c r="E100" s="66"/>
      <c r="F100" s="66"/>
      <c r="G100" s="66"/>
      <c r="H100" s="66"/>
      <c r="I100" s="66"/>
      <c r="J100" s="66"/>
      <c r="K100" s="66"/>
      <c r="L100" s="66"/>
      <c r="M100" s="66"/>
      <c r="O100" s="439"/>
      <c r="P100" s="439"/>
      <c r="Q100" s="439"/>
    </row>
    <row r="101" spans="1:17">
      <c r="A101" s="71">
        <f t="shared" si="2"/>
        <v>86</v>
      </c>
      <c r="B101" s="169" t="s">
        <v>993</v>
      </c>
      <c r="C101" s="423"/>
      <c r="D101" s="66"/>
      <c r="E101" s="66"/>
      <c r="F101" s="66"/>
      <c r="G101" s="66"/>
      <c r="H101" s="66"/>
      <c r="I101" s="66"/>
      <c r="J101" s="66"/>
      <c r="K101" s="66"/>
      <c r="L101" s="66"/>
      <c r="M101" s="66"/>
      <c r="O101" s="439"/>
      <c r="P101" s="439"/>
      <c r="Q101" s="439"/>
    </row>
    <row r="102" spans="1:17">
      <c r="A102" s="71">
        <f t="shared" si="2"/>
        <v>87</v>
      </c>
      <c r="B102" s="31" t="s">
        <v>10</v>
      </c>
      <c r="C102" s="423"/>
      <c r="D102" s="66"/>
      <c r="E102" s="66"/>
      <c r="F102" s="66"/>
      <c r="G102" s="66"/>
      <c r="H102" s="66"/>
      <c r="I102" s="66"/>
      <c r="J102" s="66"/>
      <c r="K102" s="66"/>
      <c r="L102" s="66"/>
      <c r="M102" s="66"/>
      <c r="N102" s="402"/>
      <c r="O102" s="439"/>
      <c r="P102" s="439"/>
      <c r="Q102" s="439"/>
    </row>
    <row r="103" spans="1:17">
      <c r="A103" s="71">
        <f t="shared" si="2"/>
        <v>88</v>
      </c>
      <c r="B103" s="31" t="s">
        <v>11</v>
      </c>
      <c r="C103" s="423"/>
      <c r="D103" s="66"/>
      <c r="E103" s="66"/>
      <c r="F103" s="66"/>
      <c r="G103" s="66"/>
      <c r="H103" s="66"/>
      <c r="I103" s="66"/>
      <c r="J103" s="66"/>
      <c r="K103" s="66"/>
      <c r="L103" s="66"/>
      <c r="M103" s="66"/>
      <c r="N103" s="402"/>
      <c r="O103" s="439"/>
      <c r="P103" s="439"/>
      <c r="Q103" s="439"/>
    </row>
    <row r="104" spans="1:17">
      <c r="A104" s="71">
        <f t="shared" si="2"/>
        <v>89</v>
      </c>
      <c r="B104" s="31" t="s">
        <v>68</v>
      </c>
      <c r="C104" s="423"/>
      <c r="D104" s="66"/>
      <c r="E104" s="66"/>
      <c r="F104" s="66"/>
      <c r="G104" s="66"/>
      <c r="H104" s="66"/>
      <c r="I104" s="66"/>
      <c r="J104" s="66"/>
      <c r="K104" s="66"/>
      <c r="L104" s="66"/>
      <c r="M104" s="66"/>
      <c r="N104" s="402"/>
      <c r="O104" s="439"/>
      <c r="P104" s="439"/>
      <c r="Q104" s="439"/>
    </row>
    <row r="105" spans="1:17">
      <c r="A105" s="71">
        <f t="shared" si="2"/>
        <v>90</v>
      </c>
      <c r="B105" s="217" t="s">
        <v>201</v>
      </c>
      <c r="C105" s="423"/>
      <c r="D105" s="317"/>
      <c r="E105" s="66"/>
      <c r="F105" s="66"/>
      <c r="G105" s="66"/>
      <c r="H105" s="66"/>
      <c r="I105" s="66"/>
      <c r="J105" s="66"/>
      <c r="K105" s="66"/>
      <c r="L105" s="66"/>
      <c r="M105" s="66"/>
      <c r="N105" s="402"/>
      <c r="O105" s="439"/>
      <c r="P105" s="439"/>
      <c r="Q105" s="439"/>
    </row>
    <row r="106" spans="1:17">
      <c r="A106" s="71">
        <f t="shared" si="2"/>
        <v>91</v>
      </c>
      <c r="B106" s="38" t="s">
        <v>17</v>
      </c>
      <c r="C106" s="40"/>
      <c r="D106" s="775"/>
      <c r="E106" s="96"/>
      <c r="F106" s="96"/>
      <c r="G106" s="96"/>
      <c r="H106" s="96"/>
      <c r="I106" s="96"/>
      <c r="J106" s="96"/>
      <c r="K106" s="96"/>
      <c r="L106" s="96"/>
      <c r="M106" s="96"/>
      <c r="N106" s="402"/>
      <c r="O106" s="96"/>
      <c r="P106" s="96"/>
      <c r="Q106" s="96"/>
    </row>
    <row r="107" spans="1:17">
      <c r="A107" s="71">
        <f t="shared" si="2"/>
        <v>92</v>
      </c>
      <c r="B107" s="31" t="s">
        <v>335</v>
      </c>
      <c r="C107" s="29"/>
      <c r="D107" s="775"/>
      <c r="E107" s="96"/>
      <c r="F107" s="96"/>
      <c r="G107" s="96"/>
      <c r="H107" s="96"/>
      <c r="I107" s="96"/>
      <c r="J107" s="96"/>
      <c r="K107" s="96"/>
      <c r="L107" s="96"/>
      <c r="M107" s="96"/>
      <c r="N107" s="402"/>
      <c r="O107" s="96"/>
      <c r="P107" s="96"/>
      <c r="Q107" s="96"/>
    </row>
    <row r="108" spans="1:17">
      <c r="A108" s="71">
        <f t="shared" si="2"/>
        <v>93</v>
      </c>
      <c r="B108" s="169" t="s">
        <v>262</v>
      </c>
      <c r="C108" s="423"/>
      <c r="D108" s="775"/>
      <c r="E108" s="96"/>
      <c r="F108" s="96"/>
      <c r="G108" s="96"/>
      <c r="H108" s="96"/>
      <c r="I108" s="96"/>
      <c r="J108" s="96"/>
      <c r="K108" s="96"/>
      <c r="L108" s="96"/>
      <c r="M108" s="96"/>
      <c r="N108" s="402"/>
      <c r="O108" s="96"/>
      <c r="P108" s="96"/>
      <c r="Q108" s="96"/>
    </row>
    <row r="109" spans="1:17">
      <c r="A109" s="71">
        <f t="shared" si="2"/>
        <v>94</v>
      </c>
      <c r="B109" s="129" t="s">
        <v>1</v>
      </c>
      <c r="C109" s="423"/>
      <c r="D109" s="317"/>
      <c r="E109" s="66"/>
      <c r="F109" s="66"/>
      <c r="G109" s="66"/>
      <c r="H109" s="66"/>
      <c r="I109" s="66"/>
      <c r="J109" s="66"/>
      <c r="K109" s="66"/>
      <c r="L109" s="66"/>
      <c r="M109" s="66"/>
      <c r="N109" s="402"/>
      <c r="O109" s="96"/>
      <c r="P109" s="96"/>
      <c r="Q109" s="96"/>
    </row>
    <row r="110" spans="1:17">
      <c r="A110" s="71">
        <f t="shared" si="2"/>
        <v>95</v>
      </c>
      <c r="B110" s="129" t="s">
        <v>3</v>
      </c>
      <c r="C110" s="423"/>
      <c r="D110" s="317"/>
      <c r="E110" s="66"/>
      <c r="F110" s="66"/>
      <c r="G110" s="66"/>
      <c r="H110" s="66"/>
      <c r="I110" s="66"/>
      <c r="J110" s="66"/>
      <c r="K110" s="66"/>
      <c r="L110" s="66"/>
      <c r="M110" s="66"/>
      <c r="N110" s="402"/>
      <c r="O110" s="96"/>
      <c r="P110" s="96"/>
      <c r="Q110" s="96"/>
    </row>
    <row r="111" spans="1:17">
      <c r="A111" s="71">
        <f t="shared" si="2"/>
        <v>96</v>
      </c>
      <c r="B111" s="129" t="s">
        <v>4</v>
      </c>
      <c r="C111" s="423"/>
      <c r="D111" s="317"/>
      <c r="E111" s="66"/>
      <c r="F111" s="66"/>
      <c r="G111" s="66"/>
      <c r="H111" s="66"/>
      <c r="I111" s="66"/>
      <c r="J111" s="66"/>
      <c r="K111" s="66"/>
      <c r="L111" s="66"/>
      <c r="M111" s="66"/>
      <c r="N111" s="402"/>
      <c r="O111" s="96"/>
      <c r="P111" s="96"/>
      <c r="Q111" s="96"/>
    </row>
    <row r="112" spans="1:17">
      <c r="A112" s="71">
        <f t="shared" si="2"/>
        <v>97</v>
      </c>
      <c r="B112" s="169" t="s">
        <v>6</v>
      </c>
      <c r="C112" s="423"/>
      <c r="D112" s="775"/>
      <c r="E112" s="96"/>
      <c r="F112" s="96"/>
      <c r="G112" s="96"/>
      <c r="H112" s="96"/>
      <c r="I112" s="96"/>
      <c r="J112" s="96"/>
      <c r="K112" s="96"/>
      <c r="L112" s="96"/>
      <c r="M112" s="96"/>
      <c r="N112" s="402"/>
      <c r="O112" s="96"/>
      <c r="P112" s="96"/>
      <c r="Q112" s="96"/>
    </row>
    <row r="113" spans="1:17">
      <c r="A113" s="71">
        <f t="shared" si="2"/>
        <v>98</v>
      </c>
      <c r="B113" s="129" t="s">
        <v>7</v>
      </c>
      <c r="C113" s="423"/>
      <c r="D113" s="317"/>
      <c r="E113" s="66"/>
      <c r="F113" s="66"/>
      <c r="G113" s="66"/>
      <c r="H113" s="66"/>
      <c r="I113" s="66"/>
      <c r="J113" s="66"/>
      <c r="K113" s="66"/>
      <c r="L113" s="66"/>
      <c r="M113" s="66"/>
      <c r="N113" s="402"/>
      <c r="O113" s="96"/>
      <c r="P113" s="96"/>
      <c r="Q113" s="96"/>
    </row>
    <row r="114" spans="1:17">
      <c r="A114" s="71">
        <f t="shared" si="2"/>
        <v>99</v>
      </c>
      <c r="B114" s="129" t="s">
        <v>8</v>
      </c>
      <c r="C114" s="423"/>
      <c r="D114" s="317"/>
      <c r="E114" s="66"/>
      <c r="F114" s="66"/>
      <c r="G114" s="66"/>
      <c r="H114" s="66"/>
      <c r="I114" s="66"/>
      <c r="J114" s="66"/>
      <c r="K114" s="66"/>
      <c r="L114" s="66"/>
      <c r="M114" s="66"/>
      <c r="N114" s="402"/>
      <c r="O114" s="96"/>
      <c r="P114" s="96"/>
      <c r="Q114" s="96"/>
    </row>
    <row r="115" spans="1:17">
      <c r="A115" s="71">
        <f t="shared" si="2"/>
        <v>100</v>
      </c>
      <c r="B115" s="129" t="s">
        <v>9</v>
      </c>
      <c r="C115" s="423"/>
      <c r="D115" s="317"/>
      <c r="E115" s="66"/>
      <c r="F115" s="66"/>
      <c r="G115" s="66"/>
      <c r="H115" s="66"/>
      <c r="I115" s="66"/>
      <c r="J115" s="66"/>
      <c r="K115" s="66"/>
      <c r="L115" s="66"/>
      <c r="M115" s="66"/>
      <c r="N115" s="402"/>
      <c r="O115" s="96"/>
      <c r="P115" s="96"/>
      <c r="Q115" s="96"/>
    </row>
    <row r="116" spans="1:17">
      <c r="A116" s="71">
        <f t="shared" si="2"/>
        <v>101</v>
      </c>
      <c r="B116" s="169" t="s">
        <v>336</v>
      </c>
      <c r="C116" s="423"/>
      <c r="D116" s="317"/>
      <c r="E116" s="66"/>
      <c r="F116" s="66"/>
      <c r="G116" s="66"/>
      <c r="H116" s="66"/>
      <c r="I116" s="66"/>
      <c r="J116" s="66"/>
      <c r="K116" s="66"/>
      <c r="L116" s="66"/>
      <c r="M116" s="66"/>
      <c r="N116" s="402"/>
      <c r="O116" s="96"/>
      <c r="P116" s="96"/>
      <c r="Q116" s="96"/>
    </row>
    <row r="117" spans="1:17">
      <c r="A117" s="71">
        <f t="shared" si="2"/>
        <v>102</v>
      </c>
      <c r="B117" s="31" t="s">
        <v>401</v>
      </c>
      <c r="C117" s="29"/>
      <c r="D117" s="775"/>
      <c r="E117" s="96"/>
      <c r="F117" s="96"/>
      <c r="G117" s="96"/>
      <c r="H117" s="96"/>
      <c r="I117" s="96"/>
      <c r="J117" s="96"/>
      <c r="K117" s="96"/>
      <c r="L117" s="96"/>
      <c r="M117" s="96"/>
      <c r="N117" s="402"/>
      <c r="O117" s="96"/>
      <c r="P117" s="96"/>
      <c r="Q117" s="96"/>
    </row>
    <row r="118" spans="1:17">
      <c r="A118" s="71">
        <f t="shared" si="2"/>
        <v>103</v>
      </c>
      <c r="B118" s="169" t="s">
        <v>262</v>
      </c>
      <c r="C118" s="424"/>
      <c r="D118" s="317"/>
      <c r="E118" s="66"/>
      <c r="F118" s="66"/>
      <c r="G118" s="66"/>
      <c r="H118" s="66"/>
      <c r="I118" s="66"/>
      <c r="J118" s="66"/>
      <c r="K118" s="66"/>
      <c r="L118" s="66"/>
      <c r="M118" s="66"/>
      <c r="N118" s="402"/>
      <c r="O118" s="96"/>
      <c r="P118" s="96"/>
      <c r="Q118" s="96"/>
    </row>
    <row r="119" spans="1:17">
      <c r="A119" s="71">
        <f t="shared" si="2"/>
        <v>104</v>
      </c>
      <c r="B119" s="169" t="s">
        <v>6</v>
      </c>
      <c r="C119" s="424"/>
      <c r="D119" s="317"/>
      <c r="E119" s="66"/>
      <c r="F119" s="66"/>
      <c r="G119" s="66"/>
      <c r="H119" s="66"/>
      <c r="I119" s="66"/>
      <c r="J119" s="66"/>
      <c r="K119" s="66"/>
      <c r="L119" s="66"/>
      <c r="M119" s="66"/>
      <c r="N119" s="402"/>
      <c r="O119" s="96"/>
      <c r="P119" s="96"/>
      <c r="Q119" s="96"/>
    </row>
    <row r="120" spans="1:17">
      <c r="A120" s="71">
        <f t="shared" si="2"/>
        <v>105</v>
      </c>
      <c r="B120" s="169" t="s">
        <v>263</v>
      </c>
      <c r="C120" s="424"/>
      <c r="D120" s="317"/>
      <c r="E120" s="66"/>
      <c r="F120" s="66"/>
      <c r="G120" s="66"/>
      <c r="H120" s="66"/>
      <c r="I120" s="66"/>
      <c r="J120" s="66"/>
      <c r="K120" s="66"/>
      <c r="L120" s="66"/>
      <c r="M120" s="66"/>
      <c r="N120" s="402"/>
      <c r="O120" s="96"/>
      <c r="P120" s="96"/>
      <c r="Q120" s="96"/>
    </row>
    <row r="121" spans="1:17">
      <c r="A121" s="71">
        <f t="shared" si="2"/>
        <v>106</v>
      </c>
      <c r="B121" s="31" t="s">
        <v>5</v>
      </c>
      <c r="C121" s="29"/>
      <c r="D121" s="775"/>
      <c r="E121" s="96"/>
      <c r="F121" s="96"/>
      <c r="G121" s="96"/>
      <c r="H121" s="96"/>
      <c r="I121" s="96"/>
      <c r="J121" s="96"/>
      <c r="K121" s="96"/>
      <c r="L121" s="96"/>
      <c r="M121" s="96"/>
      <c r="N121" s="402"/>
      <c r="O121" s="96"/>
      <c r="P121" s="96"/>
      <c r="Q121" s="96"/>
    </row>
    <row r="122" spans="1:17">
      <c r="A122" s="71">
        <f t="shared" si="2"/>
        <v>107</v>
      </c>
      <c r="B122" s="169" t="s">
        <v>304</v>
      </c>
      <c r="C122" s="427"/>
      <c r="D122" s="317"/>
      <c r="E122" s="66"/>
      <c r="F122" s="66"/>
      <c r="G122" s="66"/>
      <c r="H122" s="66"/>
      <c r="I122" s="66"/>
      <c r="J122" s="66"/>
      <c r="K122" s="66"/>
      <c r="L122" s="66"/>
      <c r="M122" s="66"/>
      <c r="O122" s="96"/>
      <c r="P122" s="96"/>
      <c r="Q122" s="96"/>
    </row>
    <row r="123" spans="1:17">
      <c r="A123" s="71">
        <f t="shared" si="2"/>
        <v>108</v>
      </c>
      <c r="B123" s="216" t="s">
        <v>63</v>
      </c>
      <c r="C123" s="427"/>
      <c r="D123" s="317"/>
      <c r="E123" s="66"/>
      <c r="F123" s="66"/>
      <c r="G123" s="66"/>
      <c r="H123" s="66"/>
      <c r="I123" s="66"/>
      <c r="J123" s="66"/>
      <c r="K123" s="66"/>
      <c r="L123" s="66"/>
      <c r="M123" s="66"/>
      <c r="O123" s="96"/>
      <c r="P123" s="96"/>
      <c r="Q123" s="96"/>
    </row>
    <row r="124" spans="1:17">
      <c r="A124" s="71">
        <f t="shared" si="2"/>
        <v>109</v>
      </c>
      <c r="B124" s="169" t="s">
        <v>405</v>
      </c>
      <c r="C124" s="423"/>
      <c r="D124" s="317"/>
      <c r="E124" s="66"/>
      <c r="F124" s="66"/>
      <c r="G124" s="66"/>
      <c r="H124" s="66"/>
      <c r="I124" s="66"/>
      <c r="J124" s="66"/>
      <c r="K124" s="66"/>
      <c r="L124" s="66"/>
      <c r="M124" s="66"/>
      <c r="O124" s="96"/>
      <c r="P124" s="96"/>
      <c r="Q124" s="96"/>
    </row>
    <row r="125" spans="1:17">
      <c r="A125" s="71">
        <f t="shared" si="2"/>
        <v>110</v>
      </c>
      <c r="B125" s="31" t="s">
        <v>10</v>
      </c>
      <c r="C125" s="423"/>
      <c r="D125" s="317"/>
      <c r="E125" s="66"/>
      <c r="F125" s="66"/>
      <c r="G125" s="66"/>
      <c r="H125" s="66"/>
      <c r="I125" s="66"/>
      <c r="J125" s="66"/>
      <c r="K125" s="66"/>
      <c r="L125" s="66"/>
      <c r="M125" s="66"/>
      <c r="N125" s="402"/>
      <c r="O125" s="96"/>
      <c r="P125" s="96"/>
      <c r="Q125" s="96"/>
    </row>
    <row r="126" spans="1:17">
      <c r="A126" s="71">
        <f t="shared" si="2"/>
        <v>111</v>
      </c>
      <c r="B126" s="31" t="s">
        <v>11</v>
      </c>
      <c r="C126" s="423"/>
      <c r="D126" s="317"/>
      <c r="E126" s="66"/>
      <c r="F126" s="66"/>
      <c r="G126" s="66"/>
      <c r="H126" s="66"/>
      <c r="I126" s="66"/>
      <c r="J126" s="66"/>
      <c r="K126" s="66"/>
      <c r="L126" s="66"/>
      <c r="M126" s="66"/>
      <c r="N126" s="402"/>
      <c r="O126" s="96"/>
      <c r="P126" s="96"/>
      <c r="Q126" s="96"/>
    </row>
    <row r="127" spans="1:17">
      <c r="A127" s="71">
        <f t="shared" si="2"/>
        <v>112</v>
      </c>
      <c r="B127" s="31" t="s">
        <v>68</v>
      </c>
      <c r="C127" s="423"/>
      <c r="D127" s="317"/>
      <c r="E127" s="66"/>
      <c r="F127" s="66"/>
      <c r="G127" s="66"/>
      <c r="H127" s="66"/>
      <c r="I127" s="66"/>
      <c r="J127" s="66"/>
      <c r="K127" s="66"/>
      <c r="L127" s="66"/>
      <c r="M127" s="66"/>
      <c r="N127" s="402"/>
      <c r="O127" s="96"/>
      <c r="P127" s="96"/>
      <c r="Q127" s="96"/>
    </row>
    <row r="128" spans="1:17">
      <c r="A128" s="71">
        <f t="shared" si="2"/>
        <v>113</v>
      </c>
      <c r="B128" s="217" t="s">
        <v>201</v>
      </c>
      <c r="C128" s="423"/>
      <c r="D128" s="317"/>
      <c r="E128" s="66"/>
      <c r="F128" s="66"/>
      <c r="G128" s="66"/>
      <c r="H128" s="66"/>
      <c r="I128" s="66"/>
      <c r="J128" s="66"/>
      <c r="K128" s="66"/>
      <c r="L128" s="66"/>
      <c r="M128" s="66"/>
      <c r="N128" s="402"/>
      <c r="O128" s="96"/>
      <c r="P128" s="96"/>
      <c r="Q128" s="96"/>
    </row>
    <row r="129" spans="1:77">
      <c r="A129" s="71">
        <f t="shared" si="2"/>
        <v>114</v>
      </c>
      <c r="B129" s="38" t="s">
        <v>18</v>
      </c>
      <c r="C129" s="40"/>
      <c r="D129" s="849"/>
      <c r="E129" s="96"/>
      <c r="F129" s="96"/>
      <c r="G129" s="96"/>
      <c r="H129" s="96"/>
      <c r="I129" s="96"/>
      <c r="J129" s="96"/>
      <c r="K129" s="96"/>
      <c r="L129" s="96"/>
      <c r="M129" s="96"/>
      <c r="N129" s="402"/>
      <c r="O129" s="96"/>
      <c r="P129" s="96"/>
      <c r="Q129" s="96"/>
    </row>
    <row r="130" spans="1:77">
      <c r="A130" s="71">
        <f t="shared" si="2"/>
        <v>115</v>
      </c>
      <c r="B130" s="38" t="s">
        <v>260</v>
      </c>
      <c r="C130" s="40"/>
      <c r="D130" s="317"/>
      <c r="E130" s="66"/>
      <c r="F130" s="66"/>
      <c r="G130" s="66"/>
      <c r="H130" s="66"/>
      <c r="I130" s="66"/>
      <c r="J130" s="66"/>
      <c r="K130" s="66"/>
      <c r="L130" s="66"/>
      <c r="M130" s="66"/>
      <c r="N130" s="402"/>
      <c r="O130" s="96"/>
      <c r="P130" s="96"/>
      <c r="Q130" s="96"/>
    </row>
    <row r="131" spans="1:77">
      <c r="A131" s="71">
        <f t="shared" si="2"/>
        <v>116</v>
      </c>
      <c r="B131" s="38" t="s">
        <v>36</v>
      </c>
      <c r="C131" s="40"/>
      <c r="D131" s="775"/>
      <c r="E131" s="96"/>
      <c r="F131" s="96"/>
      <c r="G131" s="96"/>
      <c r="H131" s="96"/>
      <c r="I131" s="96"/>
      <c r="J131" s="96"/>
      <c r="K131" s="96"/>
      <c r="L131" s="96"/>
      <c r="M131" s="96"/>
      <c r="N131" s="402"/>
      <c r="O131" s="439"/>
      <c r="P131" s="439"/>
      <c r="Q131" s="439"/>
    </row>
    <row r="132" spans="1:77">
      <c r="B132" s="410"/>
      <c r="C132" s="411"/>
      <c r="D132" s="529"/>
      <c r="E132" s="438"/>
      <c r="F132" s="438"/>
      <c r="G132" s="438"/>
      <c r="H132" s="438"/>
      <c r="I132" s="438"/>
      <c r="J132" s="438"/>
      <c r="K132" s="438"/>
      <c r="L132" s="438"/>
      <c r="M132" s="438"/>
      <c r="N132" s="402"/>
    </row>
    <row r="133" spans="1:77">
      <c r="B133" s="215" t="s">
        <v>19</v>
      </c>
      <c r="C133" s="411"/>
      <c r="D133" s="863"/>
      <c r="E133" s="418"/>
      <c r="F133" s="418"/>
      <c r="G133" s="418"/>
      <c r="H133" s="418"/>
      <c r="I133" s="418"/>
      <c r="J133" s="418"/>
      <c r="K133" s="418"/>
      <c r="L133" s="418"/>
      <c r="M133" s="418"/>
      <c r="N133" s="402"/>
    </row>
    <row r="134" spans="1:77">
      <c r="A134" s="71">
        <f>A131+1</f>
        <v>117</v>
      </c>
      <c r="B134" s="38" t="s">
        <v>20</v>
      </c>
      <c r="C134" s="40"/>
      <c r="D134" s="849"/>
      <c r="E134" s="96"/>
      <c r="F134" s="96"/>
      <c r="G134" s="96"/>
      <c r="H134" s="96"/>
      <c r="I134" s="96"/>
      <c r="J134" s="96"/>
      <c r="K134" s="96"/>
      <c r="L134" s="96"/>
      <c r="M134" s="96"/>
      <c r="N134" s="402"/>
      <c r="O134" s="96"/>
      <c r="P134" s="96"/>
      <c r="Q134" s="96"/>
    </row>
    <row r="135" spans="1:77">
      <c r="A135" s="71">
        <f>A134+1</f>
        <v>118</v>
      </c>
      <c r="B135" s="38" t="s">
        <v>21</v>
      </c>
      <c r="C135" s="40"/>
      <c r="D135" s="849"/>
      <c r="E135" s="96"/>
      <c r="F135" s="96"/>
      <c r="G135" s="96"/>
      <c r="H135" s="96"/>
      <c r="I135" s="96"/>
      <c r="J135" s="96"/>
      <c r="K135" s="96"/>
      <c r="L135" s="96"/>
      <c r="M135" s="96"/>
      <c r="N135" s="402"/>
      <c r="O135" s="96"/>
      <c r="P135" s="96"/>
      <c r="Q135" s="96"/>
    </row>
    <row r="136" spans="1:77">
      <c r="A136" s="89">
        <f>A135+1</f>
        <v>119</v>
      </c>
      <c r="B136" s="32" t="s">
        <v>22</v>
      </c>
      <c r="C136" s="37"/>
      <c r="D136" s="848"/>
      <c r="E136" s="70"/>
      <c r="F136" s="70"/>
      <c r="G136" s="70"/>
      <c r="H136" s="70"/>
      <c r="I136" s="70"/>
      <c r="J136" s="70"/>
      <c r="K136" s="70"/>
      <c r="L136" s="70"/>
      <c r="M136" s="70"/>
      <c r="N136" s="442"/>
      <c r="O136" s="70"/>
      <c r="P136" s="70"/>
      <c r="Q136" s="70"/>
    </row>
    <row r="137" spans="1:77">
      <c r="A137" s="71">
        <f>A136+1</f>
        <v>120</v>
      </c>
      <c r="B137" s="82" t="s">
        <v>37</v>
      </c>
      <c r="C137" s="40"/>
      <c r="D137" s="70"/>
      <c r="E137" s="70"/>
      <c r="F137" s="70"/>
      <c r="G137" s="70"/>
      <c r="H137" s="70"/>
      <c r="I137" s="70"/>
      <c r="J137" s="70"/>
      <c r="K137" s="70"/>
      <c r="L137" s="70"/>
      <c r="M137" s="70"/>
      <c r="N137" s="402"/>
      <c r="O137" s="70"/>
      <c r="P137" s="70"/>
      <c r="Q137" s="70"/>
    </row>
    <row r="138" spans="1:77">
      <c r="B138" s="443"/>
      <c r="C138" s="444"/>
      <c r="D138" s="863"/>
      <c r="E138" s="418"/>
      <c r="F138" s="418"/>
      <c r="G138" s="418"/>
      <c r="H138" s="418"/>
      <c r="I138" s="418"/>
      <c r="J138" s="418"/>
      <c r="K138" s="418"/>
      <c r="L138" s="418"/>
      <c r="M138" s="418"/>
      <c r="N138" s="402"/>
    </row>
    <row r="139" spans="1:77">
      <c r="B139" s="215" t="s">
        <v>89</v>
      </c>
      <c r="C139" s="444"/>
      <c r="D139" s="863"/>
      <c r="E139" s="418"/>
      <c r="F139" s="418"/>
      <c r="G139" s="418"/>
      <c r="H139" s="418"/>
      <c r="I139" s="418"/>
      <c r="J139" s="418"/>
      <c r="K139" s="418"/>
      <c r="L139" s="418"/>
      <c r="M139" s="418"/>
      <c r="N139" s="402"/>
    </row>
    <row r="140" spans="1:77">
      <c r="A140" s="71">
        <f>A137+1</f>
        <v>121</v>
      </c>
      <c r="B140" s="38" t="s">
        <v>37</v>
      </c>
      <c r="C140" s="40"/>
      <c r="D140" s="775"/>
      <c r="E140" s="96"/>
      <c r="F140" s="96"/>
      <c r="G140" s="96"/>
      <c r="H140" s="96"/>
      <c r="I140" s="96"/>
      <c r="J140" s="96"/>
      <c r="K140" s="96"/>
      <c r="L140" s="96"/>
      <c r="M140" s="96"/>
      <c r="N140" s="402"/>
      <c r="O140" s="96"/>
      <c r="P140" s="96"/>
      <c r="Q140" s="96"/>
    </row>
    <row r="141" spans="1:77">
      <c r="A141" s="71">
        <f t="shared" ref="A141:A147" si="3">A140+1</f>
        <v>122</v>
      </c>
      <c r="B141" s="38" t="s">
        <v>17</v>
      </c>
      <c r="C141" s="40"/>
      <c r="D141" s="775"/>
      <c r="E141" s="96"/>
      <c r="F141" s="96"/>
      <c r="G141" s="96"/>
      <c r="H141" s="96"/>
      <c r="I141" s="96"/>
      <c r="J141" s="96"/>
      <c r="K141" s="96"/>
      <c r="L141" s="96"/>
      <c r="M141" s="96"/>
      <c r="N141" s="402"/>
      <c r="O141" s="96"/>
      <c r="P141" s="96"/>
      <c r="Q141" s="96"/>
    </row>
    <row r="142" spans="1:77">
      <c r="A142" s="71">
        <f t="shared" si="3"/>
        <v>123</v>
      </c>
      <c r="B142" s="38" t="s">
        <v>349</v>
      </c>
      <c r="C142" s="40"/>
      <c r="D142" s="849"/>
      <c r="E142" s="96"/>
      <c r="F142" s="96"/>
      <c r="G142" s="96"/>
      <c r="H142" s="96"/>
      <c r="I142" s="96"/>
      <c r="J142" s="96"/>
      <c r="K142" s="96"/>
      <c r="L142" s="96"/>
      <c r="M142" s="96"/>
      <c r="N142" s="402"/>
      <c r="O142" s="96"/>
      <c r="P142" s="96"/>
      <c r="Q142" s="96"/>
    </row>
    <row r="143" spans="1:77">
      <c r="A143" s="71">
        <f t="shared" si="3"/>
        <v>124</v>
      </c>
      <c r="B143" s="38" t="s">
        <v>379</v>
      </c>
      <c r="C143" s="40"/>
      <c r="D143" s="775"/>
      <c r="E143" s="96"/>
      <c r="F143" s="96"/>
      <c r="G143" s="96"/>
      <c r="H143" s="96"/>
      <c r="I143" s="96"/>
      <c r="J143" s="96"/>
      <c r="K143" s="96"/>
      <c r="L143" s="96"/>
      <c r="M143" s="96"/>
      <c r="N143" s="402"/>
      <c r="O143" s="96"/>
      <c r="P143" s="96"/>
      <c r="Q143" s="96"/>
    </row>
    <row r="144" spans="1:77" s="47" customFormat="1">
      <c r="A144" s="73">
        <f t="shared" si="3"/>
        <v>125</v>
      </c>
      <c r="B144" s="74" t="s">
        <v>994</v>
      </c>
      <c r="C144" s="447"/>
      <c r="D144" s="317"/>
      <c r="E144" s="317"/>
      <c r="F144" s="317"/>
      <c r="G144" s="317"/>
      <c r="H144" s="317"/>
      <c r="I144" s="317"/>
      <c r="J144" s="317"/>
      <c r="K144" s="317"/>
      <c r="L144" s="317"/>
      <c r="M144" s="317"/>
      <c r="N144" s="448"/>
      <c r="O144" s="96"/>
      <c r="P144" s="96"/>
      <c r="Q144" s="96"/>
      <c r="R144" s="448"/>
      <c r="S144" s="448"/>
      <c r="T144" s="448"/>
      <c r="U144" s="448"/>
      <c r="V144" s="448"/>
      <c r="W144" s="448"/>
      <c r="X144" s="448"/>
      <c r="Y144" s="448"/>
      <c r="Z144" s="448"/>
      <c r="AA144" s="448"/>
      <c r="AB144" s="448"/>
      <c r="AC144" s="448"/>
      <c r="AD144" s="448"/>
      <c r="AE144" s="448"/>
      <c r="AF144" s="448"/>
      <c r="AG144" s="448"/>
      <c r="AH144" s="448"/>
      <c r="AI144" s="448"/>
      <c r="AJ144" s="448"/>
      <c r="AK144" s="448"/>
      <c r="AL144" s="448"/>
      <c r="AM144" s="448"/>
      <c r="AN144" s="448"/>
      <c r="AO144" s="448"/>
      <c r="AP144" s="448"/>
      <c r="AQ144" s="448"/>
      <c r="AR144" s="448"/>
      <c r="AS144" s="448"/>
      <c r="AT144" s="448"/>
      <c r="AU144" s="448"/>
      <c r="AV144" s="448"/>
      <c r="AW144" s="448"/>
      <c r="AX144" s="448"/>
      <c r="AY144" s="448"/>
      <c r="AZ144" s="448"/>
      <c r="BA144" s="448"/>
      <c r="BB144" s="448"/>
      <c r="BC144" s="448"/>
      <c r="BD144" s="448"/>
      <c r="BE144" s="448"/>
      <c r="BF144" s="448"/>
      <c r="BG144" s="448"/>
      <c r="BH144" s="448"/>
      <c r="BI144" s="448"/>
      <c r="BJ144" s="448"/>
      <c r="BK144" s="448"/>
      <c r="BL144" s="448"/>
      <c r="BM144" s="448"/>
      <c r="BN144" s="448"/>
      <c r="BO144" s="448"/>
      <c r="BP144" s="448"/>
      <c r="BQ144" s="448"/>
      <c r="BR144" s="448"/>
      <c r="BS144" s="448"/>
      <c r="BT144" s="448"/>
      <c r="BU144" s="448"/>
      <c r="BV144" s="448"/>
      <c r="BW144" s="448"/>
      <c r="BX144" s="448"/>
      <c r="BY144" s="448"/>
    </row>
    <row r="145" spans="1:77">
      <c r="A145" s="71">
        <f t="shared" si="3"/>
        <v>126</v>
      </c>
      <c r="B145" s="74" t="s">
        <v>981</v>
      </c>
      <c r="C145" s="245"/>
      <c r="D145" s="849"/>
      <c r="E145" s="96"/>
      <c r="F145" s="96"/>
      <c r="G145" s="96"/>
      <c r="H145" s="96"/>
      <c r="I145" s="96"/>
      <c r="J145" s="96"/>
      <c r="K145" s="96"/>
      <c r="L145" s="96"/>
      <c r="M145" s="96"/>
      <c r="N145" s="402"/>
      <c r="O145" s="70"/>
      <c r="P145" s="70"/>
      <c r="Q145" s="70"/>
    </row>
    <row r="146" spans="1:77">
      <c r="A146" s="71">
        <f t="shared" si="3"/>
        <v>127</v>
      </c>
      <c r="B146" s="74" t="s">
        <v>982</v>
      </c>
      <c r="C146" s="245"/>
      <c r="D146" s="849"/>
      <c r="E146" s="96"/>
      <c r="F146" s="96"/>
      <c r="G146" s="96"/>
      <c r="H146" s="96"/>
      <c r="I146" s="96"/>
      <c r="J146" s="96"/>
      <c r="K146" s="96"/>
      <c r="L146" s="96"/>
      <c r="M146" s="96"/>
      <c r="N146" s="402"/>
      <c r="O146" s="96"/>
      <c r="P146" s="96"/>
      <c r="Q146" s="96"/>
    </row>
    <row r="147" spans="1:77">
      <c r="A147" s="218">
        <f t="shared" si="3"/>
        <v>128</v>
      </c>
      <c r="B147" s="219" t="s">
        <v>82</v>
      </c>
      <c r="C147" s="23"/>
      <c r="D147" s="70"/>
      <c r="E147" s="70"/>
      <c r="F147" s="70"/>
      <c r="G147" s="70"/>
      <c r="H147" s="70"/>
      <c r="I147" s="70"/>
      <c r="J147" s="70"/>
      <c r="K147" s="70"/>
      <c r="L147" s="70"/>
      <c r="M147" s="70"/>
      <c r="N147" s="402"/>
      <c r="O147" s="70"/>
      <c r="P147" s="70"/>
      <c r="Q147" s="70"/>
    </row>
    <row r="148" spans="1:77">
      <c r="B148" s="432"/>
      <c r="C148" s="411"/>
      <c r="D148" s="863"/>
      <c r="E148" s="418"/>
      <c r="F148" s="418"/>
      <c r="G148" s="418"/>
      <c r="H148" s="418"/>
      <c r="I148" s="418"/>
      <c r="J148" s="418"/>
      <c r="K148" s="418"/>
      <c r="L148" s="418"/>
      <c r="M148" s="418"/>
      <c r="N148" s="402"/>
    </row>
    <row r="149" spans="1:77">
      <c r="A149" s="89">
        <f>A147+1</f>
        <v>129</v>
      </c>
      <c r="B149" s="32" t="s">
        <v>83</v>
      </c>
      <c r="C149" s="37"/>
      <c r="D149" s="844"/>
      <c r="E149" s="66"/>
      <c r="F149" s="66"/>
      <c r="G149" s="66"/>
      <c r="H149" s="66"/>
      <c r="I149" s="66"/>
      <c r="J149" s="66"/>
      <c r="K149" s="66"/>
      <c r="L149" s="66"/>
      <c r="M149" s="66"/>
      <c r="N149" s="402"/>
      <c r="O149" s="70"/>
      <c r="P149" s="70"/>
      <c r="Q149" s="70"/>
    </row>
    <row r="150" spans="1:77" ht="33" customHeight="1">
      <c r="A150" s="71">
        <f>A149+1</f>
        <v>130</v>
      </c>
      <c r="B150" s="217" t="s">
        <v>91</v>
      </c>
      <c r="C150" s="40"/>
      <c r="D150" s="70"/>
      <c r="E150" s="70"/>
      <c r="F150" s="70"/>
      <c r="G150" s="70"/>
      <c r="H150" s="70"/>
      <c r="I150" s="70"/>
      <c r="J150" s="70"/>
      <c r="K150" s="70"/>
      <c r="L150" s="70"/>
      <c r="M150" s="70"/>
      <c r="N150" s="402"/>
      <c r="O150" s="70"/>
      <c r="P150" s="70"/>
      <c r="Q150" s="70"/>
    </row>
    <row r="151" spans="1:77">
      <c r="B151" s="432"/>
      <c r="C151" s="411"/>
      <c r="D151" s="863"/>
      <c r="E151" s="418"/>
      <c r="F151" s="418"/>
      <c r="G151" s="418"/>
      <c r="H151" s="418"/>
      <c r="I151" s="418"/>
      <c r="J151" s="418"/>
      <c r="K151" s="418"/>
      <c r="L151" s="418"/>
      <c r="M151" s="418"/>
      <c r="N151" s="402"/>
    </row>
    <row r="152" spans="1:77">
      <c r="A152" s="89">
        <f>A150+1</f>
        <v>131</v>
      </c>
      <c r="B152" s="32" t="s">
        <v>84</v>
      </c>
      <c r="C152" s="37"/>
      <c r="D152" s="844"/>
      <c r="E152" s="66"/>
      <c r="F152" s="66"/>
      <c r="G152" s="66"/>
      <c r="H152" s="66"/>
      <c r="I152" s="66"/>
      <c r="J152" s="66"/>
      <c r="K152" s="66"/>
      <c r="L152" s="66"/>
      <c r="M152" s="66"/>
      <c r="N152" s="402"/>
      <c r="O152" s="70"/>
      <c r="P152" s="70"/>
      <c r="Q152" s="70"/>
    </row>
    <row r="153" spans="1:77" s="68" customFormat="1" ht="30" customHeight="1">
      <c r="A153" s="218">
        <f>A152+1</f>
        <v>132</v>
      </c>
      <c r="B153" s="219" t="s">
        <v>902</v>
      </c>
      <c r="C153" s="23"/>
      <c r="D153" s="70"/>
      <c r="E153" s="70"/>
      <c r="F153" s="70"/>
      <c r="G153" s="70"/>
      <c r="H153" s="70"/>
      <c r="I153" s="70"/>
      <c r="J153" s="70"/>
      <c r="K153" s="70"/>
      <c r="L153" s="70"/>
      <c r="M153" s="70"/>
      <c r="N153" s="450"/>
      <c r="O153" s="70"/>
      <c r="P153" s="70"/>
      <c r="Q153" s="70"/>
      <c r="R153" s="450"/>
      <c r="S153" s="450"/>
      <c r="T153" s="450"/>
      <c r="U153" s="450"/>
      <c r="V153" s="450"/>
      <c r="W153" s="450"/>
      <c r="X153" s="450"/>
      <c r="Y153" s="450"/>
      <c r="Z153" s="450"/>
      <c r="AA153" s="450"/>
      <c r="AB153" s="450"/>
      <c r="AC153" s="450"/>
      <c r="AD153" s="450"/>
      <c r="AE153" s="450"/>
      <c r="AF153" s="450"/>
      <c r="AG153" s="450"/>
      <c r="AH153" s="450"/>
      <c r="AI153" s="450"/>
      <c r="AJ153" s="450"/>
      <c r="AK153" s="450"/>
      <c r="AL153" s="450"/>
      <c r="AM153" s="450"/>
      <c r="AN153" s="450"/>
      <c r="AO153" s="450"/>
      <c r="AP153" s="450"/>
      <c r="AQ153" s="450"/>
      <c r="AR153" s="450"/>
      <c r="AS153" s="450"/>
      <c r="AT153" s="450"/>
      <c r="AU153" s="450"/>
      <c r="AV153" s="450"/>
      <c r="AW153" s="450"/>
      <c r="AX153" s="450"/>
      <c r="AY153" s="450"/>
      <c r="AZ153" s="450"/>
      <c r="BA153" s="450"/>
      <c r="BB153" s="450"/>
      <c r="BC153" s="450"/>
      <c r="BD153" s="450"/>
      <c r="BE153" s="450"/>
      <c r="BF153" s="450"/>
      <c r="BG153" s="450"/>
      <c r="BH153" s="450"/>
      <c r="BI153" s="450"/>
      <c r="BJ153" s="450"/>
      <c r="BK153" s="450"/>
      <c r="BL153" s="450"/>
      <c r="BM153" s="450"/>
      <c r="BN153" s="450"/>
      <c r="BO153" s="450"/>
      <c r="BP153" s="450"/>
      <c r="BQ153" s="450"/>
      <c r="BR153" s="450"/>
      <c r="BS153" s="450"/>
      <c r="BT153" s="450"/>
      <c r="BU153" s="450"/>
      <c r="BV153" s="450"/>
      <c r="BW153" s="450"/>
      <c r="BX153" s="450"/>
      <c r="BY153" s="450"/>
    </row>
    <row r="154" spans="1:77">
      <c r="B154" s="432"/>
      <c r="C154" s="411"/>
      <c r="D154" s="863"/>
      <c r="E154" s="418"/>
      <c r="F154" s="418"/>
      <c r="G154" s="418"/>
      <c r="H154" s="418"/>
      <c r="I154" s="418"/>
      <c r="J154" s="418"/>
      <c r="K154" s="418"/>
      <c r="L154" s="418"/>
      <c r="M154" s="418"/>
      <c r="N154" s="402"/>
    </row>
    <row r="155" spans="1:77">
      <c r="A155" s="89">
        <f>A153+1</f>
        <v>133</v>
      </c>
      <c r="B155" s="32" t="s">
        <v>85</v>
      </c>
      <c r="C155" s="37"/>
      <c r="D155" s="844"/>
      <c r="E155" s="66"/>
      <c r="F155" s="66"/>
      <c r="G155" s="66"/>
      <c r="H155" s="66"/>
      <c r="I155" s="66"/>
      <c r="J155" s="66"/>
      <c r="K155" s="66"/>
      <c r="L155" s="66"/>
      <c r="M155" s="66"/>
      <c r="N155" s="402"/>
      <c r="O155" s="70"/>
      <c r="P155" s="70"/>
      <c r="Q155" s="70"/>
    </row>
    <row r="156" spans="1:77" s="68" customFormat="1">
      <c r="A156" s="218">
        <f>A155+1</f>
        <v>134</v>
      </c>
      <c r="B156" s="219" t="s">
        <v>903</v>
      </c>
      <c r="C156" s="23"/>
      <c r="D156" s="70"/>
      <c r="E156" s="70"/>
      <c r="F156" s="70"/>
      <c r="G156" s="70"/>
      <c r="H156" s="70"/>
      <c r="I156" s="70"/>
      <c r="J156" s="70"/>
      <c r="K156" s="70"/>
      <c r="L156" s="70"/>
      <c r="M156" s="70"/>
      <c r="N156" s="450"/>
      <c r="O156" s="70"/>
      <c r="P156" s="70"/>
      <c r="Q156" s="70"/>
      <c r="R156" s="450"/>
      <c r="S156" s="450"/>
      <c r="T156" s="450"/>
      <c r="U156" s="450"/>
      <c r="V156" s="450"/>
      <c r="W156" s="450"/>
      <c r="X156" s="450"/>
      <c r="Y156" s="450"/>
      <c r="Z156" s="450"/>
      <c r="AA156" s="450"/>
      <c r="AB156" s="450"/>
      <c r="AC156" s="450"/>
      <c r="AD156" s="450"/>
      <c r="AE156" s="450"/>
      <c r="AF156" s="450"/>
      <c r="AG156" s="450"/>
      <c r="AH156" s="450"/>
      <c r="AI156" s="450"/>
      <c r="AJ156" s="450"/>
      <c r="AK156" s="450"/>
      <c r="AL156" s="450"/>
      <c r="AM156" s="450"/>
      <c r="AN156" s="450"/>
      <c r="AO156" s="450"/>
      <c r="AP156" s="450"/>
      <c r="AQ156" s="450"/>
      <c r="AR156" s="450"/>
      <c r="AS156" s="450"/>
      <c r="AT156" s="450"/>
      <c r="AU156" s="450"/>
      <c r="AV156" s="450"/>
      <c r="AW156" s="450"/>
      <c r="AX156" s="450"/>
      <c r="AY156" s="450"/>
      <c r="AZ156" s="450"/>
      <c r="BA156" s="450"/>
      <c r="BB156" s="450"/>
      <c r="BC156" s="450"/>
      <c r="BD156" s="450"/>
      <c r="BE156" s="450"/>
      <c r="BF156" s="450"/>
      <c r="BG156" s="450"/>
      <c r="BH156" s="450"/>
      <c r="BI156" s="450"/>
      <c r="BJ156" s="450"/>
      <c r="BK156" s="450"/>
      <c r="BL156" s="450"/>
      <c r="BM156" s="450"/>
      <c r="BN156" s="450"/>
      <c r="BO156" s="450"/>
      <c r="BP156" s="450"/>
      <c r="BQ156" s="450"/>
      <c r="BR156" s="450"/>
      <c r="BS156" s="450"/>
      <c r="BT156" s="450"/>
      <c r="BU156" s="450"/>
      <c r="BV156" s="450"/>
      <c r="BW156" s="450"/>
      <c r="BX156" s="450"/>
      <c r="BY156" s="450"/>
    </row>
    <row r="157" spans="1:77">
      <c r="B157" s="432"/>
      <c r="C157" s="411"/>
      <c r="D157" s="863"/>
      <c r="E157" s="418"/>
      <c r="F157" s="418"/>
      <c r="G157" s="418"/>
      <c r="H157" s="418"/>
      <c r="I157" s="418"/>
      <c r="J157" s="418"/>
      <c r="K157" s="418"/>
      <c r="L157" s="418"/>
      <c r="M157" s="418"/>
    </row>
    <row r="158" spans="1:77">
      <c r="A158" s="71">
        <f>A156+1</f>
        <v>135</v>
      </c>
      <c r="B158" s="38" t="s">
        <v>86</v>
      </c>
      <c r="C158" s="40"/>
      <c r="D158" s="98"/>
      <c r="E158" s="98"/>
      <c r="F158" s="98"/>
      <c r="G158" s="98"/>
      <c r="H158" s="98"/>
      <c r="I158" s="98"/>
      <c r="J158" s="98"/>
      <c r="K158" s="98"/>
      <c r="L158" s="98"/>
      <c r="M158" s="98"/>
      <c r="O158" s="98"/>
      <c r="P158" s="98"/>
      <c r="Q158" s="98"/>
    </row>
    <row r="159" spans="1:77">
      <c r="B159" s="432"/>
      <c r="C159" s="411"/>
      <c r="D159" s="863"/>
      <c r="E159" s="418"/>
      <c r="F159" s="418"/>
      <c r="G159" s="418"/>
      <c r="H159" s="418"/>
      <c r="I159" s="418"/>
      <c r="J159" s="418"/>
      <c r="K159" s="418"/>
      <c r="L159" s="418"/>
      <c r="M159" s="418"/>
    </row>
    <row r="160" spans="1:77" s="67" customFormat="1">
      <c r="A160" s="417"/>
      <c r="B160" s="72" t="s">
        <v>334</v>
      </c>
      <c r="C160" s="451"/>
      <c r="D160" s="864"/>
      <c r="E160" s="452"/>
      <c r="F160" s="453"/>
      <c r="G160" s="408"/>
      <c r="H160" s="453"/>
      <c r="I160" s="453"/>
      <c r="J160" s="453"/>
      <c r="K160" s="453"/>
      <c r="L160" s="454"/>
      <c r="M160" s="453"/>
      <c r="N160" s="453"/>
      <c r="O160" s="453"/>
      <c r="P160" s="453"/>
      <c r="Q160" s="404"/>
      <c r="R160" s="408"/>
      <c r="S160" s="408"/>
      <c r="T160" s="408"/>
      <c r="U160" s="408"/>
      <c r="V160" s="408"/>
      <c r="W160" s="408"/>
      <c r="X160" s="408"/>
      <c r="Y160" s="408"/>
      <c r="Z160" s="408"/>
      <c r="AA160" s="408"/>
      <c r="AB160" s="408"/>
      <c r="AC160" s="408"/>
      <c r="AD160" s="408"/>
      <c r="AE160" s="408"/>
      <c r="AF160" s="408"/>
      <c r="AG160" s="408"/>
      <c r="AH160" s="408"/>
      <c r="AI160" s="408"/>
      <c r="AJ160" s="408"/>
      <c r="AK160" s="408"/>
      <c r="AL160" s="408"/>
      <c r="AM160" s="408"/>
      <c r="AN160" s="408"/>
      <c r="AO160" s="408"/>
      <c r="AP160" s="408"/>
      <c r="AQ160" s="408"/>
      <c r="AR160" s="408"/>
      <c r="AS160" s="408"/>
      <c r="AT160" s="408"/>
      <c r="AU160" s="408"/>
      <c r="AV160" s="408"/>
      <c r="AW160" s="408"/>
      <c r="AX160" s="408"/>
      <c r="AY160" s="408"/>
      <c r="AZ160" s="408"/>
      <c r="BA160" s="408"/>
      <c r="BB160" s="408"/>
      <c r="BC160" s="408"/>
      <c r="BD160" s="408"/>
      <c r="BE160" s="408"/>
      <c r="BF160" s="408"/>
      <c r="BG160" s="408"/>
      <c r="BH160" s="408"/>
      <c r="BI160" s="408"/>
      <c r="BJ160" s="408"/>
      <c r="BK160" s="408"/>
      <c r="BL160" s="408"/>
      <c r="BM160" s="408"/>
      <c r="BN160" s="408"/>
      <c r="BO160" s="408"/>
      <c r="BP160" s="408"/>
      <c r="BQ160" s="408"/>
      <c r="BR160" s="408"/>
      <c r="BS160" s="408"/>
      <c r="BT160" s="408"/>
      <c r="BU160" s="408"/>
      <c r="BV160" s="408"/>
      <c r="BW160" s="408"/>
      <c r="BX160" s="408"/>
      <c r="BY160" s="408"/>
    </row>
    <row r="161" spans="1:77" s="67" customFormat="1">
      <c r="A161" s="71">
        <f>A158+1</f>
        <v>136</v>
      </c>
      <c r="B161" s="38" t="s">
        <v>235</v>
      </c>
      <c r="C161" s="451"/>
      <c r="D161" s="849"/>
      <c r="E161" s="96"/>
      <c r="F161" s="775"/>
      <c r="G161" s="775"/>
      <c r="H161" s="775"/>
      <c r="I161" s="775"/>
      <c r="J161" s="775"/>
      <c r="K161" s="775"/>
      <c r="L161" s="775"/>
      <c r="M161" s="775"/>
      <c r="N161" s="130"/>
      <c r="O161" s="408"/>
      <c r="P161" s="408"/>
      <c r="Q161" s="408"/>
      <c r="R161" s="408"/>
      <c r="S161" s="408"/>
      <c r="T161" s="408"/>
      <c r="U161" s="408"/>
      <c r="V161" s="408"/>
      <c r="W161" s="408"/>
      <c r="X161" s="408"/>
      <c r="Y161" s="408"/>
      <c r="Z161" s="408"/>
      <c r="AA161" s="408"/>
      <c r="AB161" s="408"/>
      <c r="AC161" s="408"/>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08"/>
      <c r="AY161" s="408"/>
      <c r="AZ161" s="408"/>
      <c r="BA161" s="408"/>
      <c r="BB161" s="408"/>
      <c r="BC161" s="408"/>
      <c r="BD161" s="408"/>
      <c r="BE161" s="408"/>
      <c r="BF161" s="408"/>
      <c r="BG161" s="408"/>
      <c r="BH161" s="408"/>
      <c r="BI161" s="408"/>
      <c r="BJ161" s="408"/>
      <c r="BK161" s="408"/>
      <c r="BL161" s="408"/>
      <c r="BM161" s="408"/>
      <c r="BN161" s="408"/>
      <c r="BO161" s="408"/>
      <c r="BP161" s="408"/>
      <c r="BQ161" s="408"/>
      <c r="BR161" s="408"/>
      <c r="BS161" s="408"/>
      <c r="BT161" s="408"/>
      <c r="BU161" s="408"/>
      <c r="BV161" s="408"/>
      <c r="BW161" s="408"/>
      <c r="BX161" s="408"/>
      <c r="BY161" s="408"/>
    </row>
    <row r="162" spans="1:77" s="67" customFormat="1">
      <c r="A162" s="71">
        <f>A161+1</f>
        <v>137</v>
      </c>
      <c r="B162" s="38" t="s">
        <v>17</v>
      </c>
      <c r="C162" s="451"/>
      <c r="D162" s="849"/>
      <c r="E162" s="96"/>
      <c r="F162" s="775"/>
      <c r="G162" s="775"/>
      <c r="H162" s="775"/>
      <c r="I162" s="775"/>
      <c r="J162" s="775"/>
      <c r="K162" s="775"/>
      <c r="L162" s="775"/>
      <c r="M162" s="775"/>
      <c r="N162" s="130"/>
      <c r="O162" s="70"/>
      <c r="P162" s="70"/>
      <c r="Q162" s="70"/>
      <c r="R162" s="408"/>
      <c r="S162" s="408"/>
      <c r="T162" s="408"/>
      <c r="U162" s="408"/>
      <c r="V162" s="408"/>
      <c r="W162" s="408"/>
      <c r="X162" s="408"/>
      <c r="Y162" s="408"/>
      <c r="Z162" s="408"/>
      <c r="AA162" s="408"/>
      <c r="AB162" s="408"/>
      <c r="AC162" s="408"/>
      <c r="AD162" s="408"/>
      <c r="AE162" s="408"/>
      <c r="AF162" s="408"/>
      <c r="AG162" s="408"/>
      <c r="AH162" s="408"/>
      <c r="AI162" s="408"/>
      <c r="AJ162" s="408"/>
      <c r="AK162" s="408"/>
      <c r="AL162" s="408"/>
      <c r="AM162" s="408"/>
      <c r="AN162" s="408"/>
      <c r="AO162" s="408"/>
      <c r="AP162" s="408"/>
      <c r="AQ162" s="408"/>
      <c r="AR162" s="408"/>
      <c r="AS162" s="408"/>
      <c r="AT162" s="408"/>
      <c r="AU162" s="408"/>
      <c r="AV162" s="408"/>
      <c r="AW162" s="408"/>
      <c r="AX162" s="408"/>
      <c r="AY162" s="408"/>
      <c r="AZ162" s="408"/>
      <c r="BA162" s="408"/>
      <c r="BB162" s="408"/>
      <c r="BC162" s="408"/>
      <c r="BD162" s="408"/>
      <c r="BE162" s="408"/>
      <c r="BF162" s="408"/>
      <c r="BG162" s="408"/>
      <c r="BH162" s="408"/>
      <c r="BI162" s="408"/>
      <c r="BJ162" s="408"/>
      <c r="BK162" s="408"/>
      <c r="BL162" s="408"/>
      <c r="BM162" s="408"/>
      <c r="BN162" s="408"/>
      <c r="BO162" s="408"/>
      <c r="BP162" s="408"/>
      <c r="BQ162" s="408"/>
      <c r="BR162" s="408"/>
      <c r="BS162" s="408"/>
      <c r="BT162" s="408"/>
      <c r="BU162" s="408"/>
      <c r="BV162" s="408"/>
      <c r="BW162" s="408"/>
      <c r="BX162" s="408"/>
      <c r="BY162" s="408"/>
    </row>
    <row r="163" spans="1:77" s="67" customFormat="1">
      <c r="A163" s="71">
        <f>A162+1</f>
        <v>138</v>
      </c>
      <c r="B163" s="38" t="s">
        <v>236</v>
      </c>
      <c r="C163" s="451"/>
      <c r="D163" s="865"/>
      <c r="E163" s="125"/>
      <c r="F163" s="125"/>
      <c r="G163" s="125"/>
      <c r="H163" s="125"/>
      <c r="I163" s="125"/>
      <c r="J163" s="125"/>
      <c r="K163" s="125"/>
      <c r="L163" s="125"/>
      <c r="M163" s="125"/>
      <c r="N163" s="130"/>
      <c r="O163" s="70"/>
      <c r="P163" s="70"/>
      <c r="Q163" s="70"/>
      <c r="R163" s="408"/>
      <c r="S163" s="408"/>
      <c r="T163" s="408"/>
      <c r="U163" s="408"/>
      <c r="V163" s="408"/>
      <c r="W163" s="408"/>
      <c r="X163" s="408"/>
      <c r="Y163" s="408"/>
      <c r="Z163" s="408"/>
      <c r="AA163" s="408"/>
      <c r="AB163" s="408"/>
      <c r="AC163" s="408"/>
      <c r="AD163" s="408"/>
      <c r="AE163" s="408"/>
      <c r="AF163" s="408"/>
      <c r="AG163" s="408"/>
      <c r="AH163" s="408"/>
      <c r="AI163" s="408"/>
      <c r="AJ163" s="408"/>
      <c r="AK163" s="408"/>
      <c r="AL163" s="408"/>
      <c r="AM163" s="408"/>
      <c r="AN163" s="408"/>
      <c r="AO163" s="408"/>
      <c r="AP163" s="408"/>
      <c r="AQ163" s="408"/>
      <c r="AR163" s="408"/>
      <c r="AS163" s="408"/>
      <c r="AT163" s="408"/>
      <c r="AU163" s="408"/>
      <c r="AV163" s="408"/>
      <c r="AW163" s="408"/>
      <c r="AX163" s="408"/>
      <c r="AY163" s="408"/>
      <c r="AZ163" s="408"/>
      <c r="BA163" s="408"/>
      <c r="BB163" s="408"/>
      <c r="BC163" s="408"/>
      <c r="BD163" s="408"/>
      <c r="BE163" s="408"/>
      <c r="BF163" s="408"/>
      <c r="BG163" s="408"/>
      <c r="BH163" s="408"/>
      <c r="BI163" s="408"/>
      <c r="BJ163" s="408"/>
      <c r="BK163" s="408"/>
      <c r="BL163" s="408"/>
      <c r="BM163" s="408"/>
      <c r="BN163" s="408"/>
      <c r="BO163" s="408"/>
      <c r="BP163" s="408"/>
      <c r="BQ163" s="408"/>
      <c r="BR163" s="408"/>
      <c r="BS163" s="408"/>
      <c r="BT163" s="408"/>
      <c r="BU163" s="408"/>
      <c r="BV163" s="408"/>
      <c r="BW163" s="408"/>
      <c r="BX163" s="408"/>
      <c r="BY163" s="408"/>
    </row>
    <row r="164" spans="1:77" s="67" customFormat="1">
      <c r="A164" s="71">
        <f>A163+1</f>
        <v>139</v>
      </c>
      <c r="B164" s="38" t="s">
        <v>237</v>
      </c>
      <c r="C164" s="92"/>
      <c r="D164" s="70"/>
      <c r="E164" s="70"/>
      <c r="F164" s="70"/>
      <c r="G164" s="70"/>
      <c r="H164" s="70"/>
      <c r="I164" s="70"/>
      <c r="J164" s="70"/>
      <c r="K164" s="70"/>
      <c r="L164" s="70"/>
      <c r="M164" s="70"/>
      <c r="N164" s="130"/>
      <c r="O164" s="408"/>
      <c r="P164" s="408"/>
      <c r="Q164" s="408"/>
      <c r="R164" s="408"/>
      <c r="S164" s="408"/>
      <c r="T164" s="408"/>
      <c r="U164" s="408"/>
      <c r="V164" s="408"/>
      <c r="W164" s="408"/>
      <c r="X164" s="408"/>
      <c r="Y164" s="408"/>
      <c r="Z164" s="408"/>
      <c r="AA164" s="408"/>
      <c r="AB164" s="408"/>
      <c r="AC164" s="408"/>
      <c r="AD164" s="408"/>
      <c r="AE164" s="408"/>
      <c r="AF164" s="408"/>
      <c r="AG164" s="408"/>
      <c r="AH164" s="408"/>
      <c r="AI164" s="408"/>
      <c r="AJ164" s="408"/>
      <c r="AK164" s="408"/>
      <c r="AL164" s="408"/>
      <c r="AM164" s="408"/>
      <c r="AN164" s="408"/>
      <c r="AO164" s="408"/>
      <c r="AP164" s="408"/>
      <c r="AQ164" s="408"/>
      <c r="AR164" s="408"/>
      <c r="AS164" s="408"/>
      <c r="AT164" s="408"/>
      <c r="AU164" s="408"/>
      <c r="AV164" s="408"/>
      <c r="AW164" s="408"/>
      <c r="AX164" s="408"/>
      <c r="AY164" s="408"/>
      <c r="AZ164" s="408"/>
      <c r="BA164" s="408"/>
      <c r="BB164" s="408"/>
      <c r="BC164" s="408"/>
      <c r="BD164" s="408"/>
      <c r="BE164" s="408"/>
      <c r="BF164" s="408"/>
      <c r="BG164" s="408"/>
      <c r="BH164" s="408"/>
      <c r="BI164" s="408"/>
      <c r="BJ164" s="408"/>
      <c r="BK164" s="408"/>
      <c r="BL164" s="408"/>
      <c r="BM164" s="408"/>
      <c r="BN164" s="408"/>
      <c r="BO164" s="408"/>
      <c r="BP164" s="408"/>
      <c r="BQ164" s="408"/>
      <c r="BR164" s="408"/>
      <c r="BS164" s="408"/>
      <c r="BT164" s="408"/>
      <c r="BU164" s="408"/>
      <c r="BV164" s="408"/>
      <c r="BW164" s="408"/>
      <c r="BX164" s="408"/>
      <c r="BY164" s="408"/>
    </row>
    <row r="165" spans="1:77" s="76" customFormat="1">
      <c r="A165" s="445"/>
      <c r="B165" s="446"/>
      <c r="C165" s="455"/>
      <c r="D165" s="238"/>
      <c r="E165" s="238"/>
      <c r="F165" s="238"/>
      <c r="G165" s="240"/>
      <c r="H165" s="238"/>
      <c r="I165" s="238"/>
      <c r="J165" s="238"/>
      <c r="K165" s="238"/>
      <c r="L165" s="456"/>
      <c r="M165" s="238"/>
      <c r="N165" s="238"/>
      <c r="O165" s="238"/>
      <c r="P165" s="238"/>
      <c r="Q165" s="240"/>
      <c r="R165" s="456"/>
      <c r="S165" s="456"/>
      <c r="T165" s="456"/>
      <c r="U165" s="456"/>
      <c r="V165" s="456"/>
      <c r="W165" s="456"/>
      <c r="X165" s="456"/>
      <c r="Y165" s="456"/>
      <c r="Z165" s="456"/>
      <c r="AA165" s="456"/>
      <c r="AB165" s="456"/>
      <c r="AC165" s="456"/>
      <c r="AD165" s="456"/>
      <c r="AE165" s="456"/>
      <c r="AF165" s="456"/>
      <c r="AG165" s="456"/>
      <c r="AH165" s="456"/>
      <c r="AI165" s="456"/>
      <c r="AJ165" s="456"/>
      <c r="AK165" s="456"/>
      <c r="AL165" s="456"/>
      <c r="AM165" s="456"/>
      <c r="AN165" s="456"/>
      <c r="AO165" s="456"/>
      <c r="AP165" s="456"/>
      <c r="AQ165" s="456"/>
      <c r="AR165" s="456"/>
      <c r="AS165" s="456"/>
      <c r="AT165" s="456"/>
      <c r="AU165" s="456"/>
      <c r="AV165" s="456"/>
      <c r="AW165" s="456"/>
      <c r="AX165" s="456"/>
      <c r="AY165" s="456"/>
      <c r="AZ165" s="456"/>
      <c r="BA165" s="456"/>
      <c r="BB165" s="456"/>
      <c r="BC165" s="456"/>
      <c r="BD165" s="456"/>
      <c r="BE165" s="456"/>
      <c r="BF165" s="456"/>
      <c r="BG165" s="456"/>
      <c r="BH165" s="456"/>
      <c r="BI165" s="456"/>
      <c r="BJ165" s="456"/>
      <c r="BK165" s="456"/>
      <c r="BL165" s="456"/>
      <c r="BM165" s="456"/>
      <c r="BN165" s="456"/>
      <c r="BO165" s="456"/>
      <c r="BP165" s="456"/>
      <c r="BQ165" s="456"/>
      <c r="BR165" s="456"/>
      <c r="BS165" s="456"/>
      <c r="BT165" s="456"/>
      <c r="BU165" s="456"/>
      <c r="BV165" s="456"/>
      <c r="BW165" s="456"/>
      <c r="BX165" s="456"/>
      <c r="BY165" s="456"/>
    </row>
    <row r="166" spans="1:77" s="76" customFormat="1">
      <c r="A166" s="445"/>
      <c r="B166" s="446"/>
      <c r="C166" s="455"/>
      <c r="D166" s="238"/>
      <c r="E166" s="238"/>
      <c r="F166" s="238"/>
      <c r="G166" s="240"/>
      <c r="H166" s="238"/>
      <c r="I166" s="238"/>
      <c r="J166" s="238"/>
      <c r="K166" s="238"/>
      <c r="L166" s="456"/>
      <c r="M166" s="238"/>
      <c r="N166" s="238"/>
      <c r="O166" s="238"/>
      <c r="P166" s="238"/>
      <c r="Q166" s="240"/>
      <c r="R166" s="456"/>
      <c r="S166" s="456"/>
      <c r="T166" s="456"/>
      <c r="U166" s="456"/>
      <c r="V166" s="456"/>
      <c r="W166" s="456"/>
      <c r="X166" s="456"/>
      <c r="Y166" s="456"/>
      <c r="Z166" s="456"/>
      <c r="AA166" s="456"/>
      <c r="AB166" s="456"/>
      <c r="AC166" s="456"/>
      <c r="AD166" s="456"/>
      <c r="AE166" s="456"/>
      <c r="AF166" s="456"/>
      <c r="AG166" s="456"/>
      <c r="AH166" s="456"/>
      <c r="AI166" s="456"/>
      <c r="AJ166" s="456"/>
      <c r="AK166" s="456"/>
      <c r="AL166" s="456"/>
      <c r="AM166" s="456"/>
      <c r="AN166" s="456"/>
      <c r="AO166" s="456"/>
      <c r="AP166" s="456"/>
      <c r="AQ166" s="456"/>
      <c r="AR166" s="456"/>
      <c r="AS166" s="456"/>
      <c r="AT166" s="456"/>
      <c r="AU166" s="456"/>
      <c r="AV166" s="456"/>
      <c r="AW166" s="456"/>
      <c r="AX166" s="456"/>
      <c r="AY166" s="456"/>
      <c r="AZ166" s="456"/>
      <c r="BA166" s="456"/>
      <c r="BB166" s="456"/>
      <c r="BC166" s="456"/>
      <c r="BD166" s="456"/>
      <c r="BE166" s="456"/>
      <c r="BF166" s="456"/>
      <c r="BG166" s="456"/>
      <c r="BH166" s="456"/>
      <c r="BI166" s="456"/>
      <c r="BJ166" s="456"/>
      <c r="BK166" s="456"/>
      <c r="BL166" s="456"/>
      <c r="BM166" s="456"/>
      <c r="BN166" s="456"/>
      <c r="BO166" s="456"/>
      <c r="BP166" s="456"/>
      <c r="BQ166" s="456"/>
      <c r="BR166" s="456"/>
      <c r="BS166" s="456"/>
      <c r="BT166" s="456"/>
      <c r="BU166" s="456"/>
      <c r="BV166" s="456"/>
      <c r="BW166" s="456"/>
      <c r="BX166" s="456"/>
      <c r="BY166" s="456"/>
    </row>
    <row r="167" spans="1:77">
      <c r="D167" s="483"/>
    </row>
    <row r="168" spans="1:77">
      <c r="D168" s="483"/>
    </row>
    <row r="169" spans="1:77">
      <c r="D169" s="483"/>
    </row>
    <row r="170" spans="1:77">
      <c r="D170" s="483"/>
    </row>
    <row r="171" spans="1:77">
      <c r="D171" s="483"/>
    </row>
    <row r="172" spans="1:77">
      <c r="D172" s="483"/>
    </row>
    <row r="173" spans="1:77">
      <c r="D173" s="483"/>
    </row>
    <row r="174" spans="1:77">
      <c r="D174" s="483"/>
    </row>
    <row r="177" spans="2:2" ht="44.25" customHeight="1"/>
    <row r="179" spans="2:2">
      <c r="B179" s="459"/>
    </row>
    <row r="180" spans="2:2" ht="20.25" customHeight="1">
      <c r="B180" s="459"/>
    </row>
    <row r="181" spans="2:2">
      <c r="B181" s="459"/>
    </row>
    <row r="182" spans="2:2">
      <c r="B182" s="459"/>
    </row>
    <row r="183" spans="2:2">
      <c r="B183" s="459"/>
    </row>
    <row r="184" spans="2:2" ht="45.75" customHeight="1">
      <c r="B184" s="459"/>
    </row>
    <row r="185" spans="2:2">
      <c r="B185" s="459"/>
    </row>
    <row r="186" spans="2:2">
      <c r="B186" s="459"/>
    </row>
    <row r="187" spans="2:2">
      <c r="B187" s="459"/>
    </row>
    <row r="188" spans="2:2">
      <c r="B188" s="459"/>
    </row>
    <row r="189" spans="2:2">
      <c r="B189" s="459"/>
    </row>
    <row r="190" spans="2:2">
      <c r="B190" s="459"/>
    </row>
    <row r="191" spans="2:2">
      <c r="B191" s="459"/>
    </row>
    <row r="192" spans="2:2">
      <c r="B192" s="459"/>
    </row>
    <row r="193" spans="2:2">
      <c r="B193" s="459"/>
    </row>
    <row r="194" spans="2:2">
      <c r="B194" s="459"/>
    </row>
  </sheetData>
  <mergeCells count="4">
    <mergeCell ref="A2:Q2"/>
    <mergeCell ref="E3:M3"/>
    <mergeCell ref="O3:Q3"/>
    <mergeCell ref="A1:XFD1"/>
  </mergeCells>
  <printOptions horizontalCentered="1"/>
  <pageMargins left="0.25" right="0.25" top="0.5" bottom="0.5" header="0.3" footer="0.3"/>
  <pageSetup paperSize="5" scale="58" fitToHeight="0" orientation="landscape" r:id="rId1"/>
  <headerFooter>
    <oddFooter>&amp;A</oddFooter>
  </headerFooter>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Q68&lt;&gt;-'Trading Worksheet'!B12</xm:f>
            <x14:dxf>
              <font>
                <b/>
                <i val="0"/>
                <color rgb="FFFF0000"/>
              </font>
              <fill>
                <patternFill patternType="none">
                  <bgColor auto="1"/>
                </patternFill>
              </fill>
            </x14:dxf>
          </x14:cfRule>
          <xm:sqref>S68</xm:sqref>
        </x14:conditionalFormatting>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Z222"/>
  <sheetViews>
    <sheetView showGridLines="0" zoomScaleNormal="100" zoomScaleSheetLayoutView="70" workbookViewId="0"/>
  </sheetViews>
  <sheetFormatPr defaultColWidth="9.109375" defaultRowHeight="14.4"/>
  <cols>
    <col min="1" max="1" width="6.44140625" style="241" customWidth="1"/>
    <col min="2" max="2" width="75.109375" style="241" customWidth="1"/>
    <col min="3" max="3" width="22.5546875" style="241" customWidth="1"/>
    <col min="4" max="4" width="46.109375" style="241" customWidth="1"/>
    <col min="5" max="5" width="11.5546875" style="404" customWidth="1"/>
    <col min="6" max="6" width="5.33203125" style="404" customWidth="1"/>
    <col min="7" max="7" width="14.88671875" style="241" customWidth="1"/>
    <col min="8" max="8" width="16" style="241" customWidth="1"/>
    <col min="9" max="9" width="13.88671875" style="241" customWidth="1"/>
    <col min="10" max="14" width="12.6640625" style="241" customWidth="1"/>
    <col min="15" max="15" width="12.6640625" style="404" customWidth="1"/>
    <col min="16" max="16" width="3.44140625" style="404" customWidth="1"/>
    <col min="17" max="78" width="9.109375" style="404"/>
    <col min="79" max="16384" width="9.109375" style="21"/>
  </cols>
  <sheetData>
    <row r="1" spans="1:78" s="67" customFormat="1" ht="18">
      <c r="A1" s="618"/>
      <c r="B1" s="1354" t="str">
        <f>'Summary Submission Cover Sheet'!D15&amp;" PPNR Metrics Worksheet: "&amp;'Summary Submission Cover Sheet'!D12&amp;" in "&amp;'Summary Submission Cover Sheet'!B23</f>
        <v xml:space="preserve"> PPNR Metrics Worksheet: XYZ in Baseline</v>
      </c>
      <c r="C1" s="1354"/>
      <c r="D1" s="1354"/>
      <c r="E1" s="1354"/>
      <c r="F1" s="1354"/>
      <c r="G1" s="1354"/>
      <c r="H1" s="1354"/>
      <c r="I1" s="1354"/>
      <c r="J1" s="1354"/>
      <c r="K1" s="1354"/>
      <c r="L1" s="1354"/>
      <c r="M1" s="1354"/>
      <c r="N1" s="1354"/>
      <c r="O1" s="1354"/>
      <c r="P1" s="1354"/>
      <c r="Q1" s="408"/>
      <c r="R1" s="408"/>
      <c r="S1" s="408"/>
      <c r="T1" s="408"/>
      <c r="U1" s="408"/>
      <c r="V1" s="408"/>
      <c r="W1" s="408"/>
      <c r="X1" s="408"/>
      <c r="Y1" s="408"/>
      <c r="Z1" s="408"/>
      <c r="AA1" s="408"/>
      <c r="AB1" s="408"/>
      <c r="AC1" s="408"/>
      <c r="AD1" s="408"/>
      <c r="AE1" s="408"/>
      <c r="AF1" s="408"/>
      <c r="AG1" s="408"/>
      <c r="AH1" s="408"/>
      <c r="AI1" s="408"/>
      <c r="AJ1" s="408"/>
      <c r="AK1" s="408"/>
      <c r="AL1" s="408"/>
      <c r="AM1" s="408"/>
      <c r="AN1" s="408"/>
      <c r="AO1" s="408"/>
      <c r="AP1" s="408"/>
      <c r="AQ1" s="408"/>
      <c r="AR1" s="408"/>
      <c r="AS1" s="408"/>
      <c r="AT1" s="408"/>
      <c r="AU1" s="408"/>
      <c r="AV1" s="408"/>
      <c r="AW1" s="408"/>
      <c r="AX1" s="408"/>
      <c r="AY1" s="408"/>
      <c r="AZ1" s="408"/>
      <c r="BA1" s="408"/>
      <c r="BB1" s="408"/>
      <c r="BC1" s="408"/>
      <c r="BD1" s="408"/>
      <c r="BE1" s="408"/>
      <c r="BF1" s="408"/>
      <c r="BG1" s="408"/>
      <c r="BH1" s="408"/>
      <c r="BI1" s="408"/>
      <c r="BJ1" s="408"/>
      <c r="BK1" s="408"/>
      <c r="BL1" s="408"/>
      <c r="BM1" s="408"/>
      <c r="BN1" s="408"/>
      <c r="BO1" s="408"/>
      <c r="BP1" s="408"/>
      <c r="BQ1" s="408"/>
      <c r="BR1" s="408"/>
      <c r="BS1" s="408"/>
      <c r="BT1" s="408"/>
      <c r="BU1" s="408"/>
      <c r="BV1" s="408"/>
      <c r="BW1" s="408"/>
      <c r="BX1" s="408"/>
      <c r="BY1" s="408"/>
      <c r="BZ1" s="408"/>
    </row>
    <row r="2" spans="1:78" s="65" customFormat="1">
      <c r="A2" s="406"/>
      <c r="B2" s="128" t="s">
        <v>893</v>
      </c>
      <c r="C2" s="685"/>
      <c r="D2" s="685"/>
      <c r="E2" s="685"/>
      <c r="F2" s="685"/>
      <c r="G2" s="685"/>
      <c r="H2" s="685"/>
      <c r="I2" s="685"/>
      <c r="J2" s="685"/>
      <c r="K2" s="685"/>
      <c r="L2" s="685"/>
      <c r="M2" s="685"/>
      <c r="N2" s="685"/>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row>
    <row r="3" spans="1:78">
      <c r="G3" s="1362"/>
      <c r="H3" s="1362"/>
      <c r="I3" s="1362"/>
      <c r="J3" s="1362"/>
      <c r="K3" s="1362"/>
      <c r="L3" s="1362"/>
      <c r="M3" s="1362"/>
      <c r="N3" s="1362"/>
      <c r="O3" s="1362"/>
      <c r="P3" s="627"/>
    </row>
    <row r="4" spans="1:78">
      <c r="G4" s="1316" t="s">
        <v>524</v>
      </c>
      <c r="H4" s="1316"/>
      <c r="I4" s="1316"/>
      <c r="J4" s="1316"/>
      <c r="K4" s="1316"/>
      <c r="L4" s="1316"/>
      <c r="M4" s="1316"/>
      <c r="N4" s="1316"/>
      <c r="O4" s="1316"/>
      <c r="P4" s="627"/>
    </row>
    <row r="5" spans="1:78" ht="15" thickBot="1">
      <c r="C5" s="80"/>
      <c r="E5" s="10" t="s">
        <v>188</v>
      </c>
      <c r="F5" s="686"/>
      <c r="G5" s="162" t="s">
        <v>650</v>
      </c>
      <c r="H5" s="162" t="s">
        <v>651</v>
      </c>
      <c r="I5" s="162" t="s">
        <v>652</v>
      </c>
      <c r="J5" s="162" t="s">
        <v>653</v>
      </c>
      <c r="K5" s="162" t="s">
        <v>654</v>
      </c>
      <c r="L5" s="162" t="s">
        <v>655</v>
      </c>
      <c r="M5" s="162" t="s">
        <v>656</v>
      </c>
      <c r="N5" s="162" t="s">
        <v>657</v>
      </c>
      <c r="O5" s="162" t="s">
        <v>658</v>
      </c>
      <c r="P5" s="434"/>
    </row>
    <row r="6" spans="1:78" ht="15" thickTop="1">
      <c r="C6" s="627"/>
      <c r="E6" s="686"/>
      <c r="F6" s="686"/>
      <c r="G6" s="453"/>
      <c r="H6" s="453"/>
      <c r="I6" s="453"/>
      <c r="J6" s="453"/>
      <c r="K6" s="453"/>
      <c r="L6" s="453"/>
      <c r="M6" s="453"/>
      <c r="N6" s="453"/>
      <c r="O6" s="453"/>
      <c r="P6" s="434"/>
    </row>
    <row r="7" spans="1:78">
      <c r="B7" s="11" t="s">
        <v>780</v>
      </c>
      <c r="C7" s="629"/>
      <c r="D7" s="629"/>
      <c r="E7" s="630"/>
      <c r="F7" s="630"/>
      <c r="G7" s="629"/>
      <c r="H7" s="629"/>
      <c r="I7" s="629"/>
      <c r="J7" s="629"/>
      <c r="K7" s="629"/>
      <c r="L7" s="629"/>
      <c r="M7" s="629"/>
      <c r="N7" s="629"/>
      <c r="P7" s="434"/>
    </row>
    <row r="8" spans="1:78">
      <c r="B8" s="12" t="s">
        <v>242</v>
      </c>
      <c r="C8" s="632"/>
      <c r="D8" s="632"/>
      <c r="E8" s="633"/>
      <c r="F8" s="633"/>
      <c r="G8" s="130"/>
      <c r="H8" s="130"/>
      <c r="I8" s="130"/>
      <c r="J8" s="130"/>
      <c r="K8" s="130"/>
      <c r="L8" s="130"/>
      <c r="M8" s="130"/>
      <c r="N8" s="130"/>
      <c r="O8" s="130"/>
      <c r="P8" s="408"/>
    </row>
    <row r="9" spans="1:78">
      <c r="B9" s="9" t="s">
        <v>565</v>
      </c>
      <c r="C9" s="467"/>
      <c r="D9" s="467"/>
      <c r="E9" s="633"/>
      <c r="F9" s="633"/>
      <c r="G9" s="130"/>
      <c r="H9" s="130"/>
      <c r="I9" s="130"/>
      <c r="J9" s="130"/>
      <c r="K9" s="130"/>
      <c r="L9" s="130"/>
      <c r="M9" s="130"/>
      <c r="N9" s="130"/>
      <c r="O9" s="130"/>
      <c r="P9" s="408"/>
    </row>
    <row r="10" spans="1:78">
      <c r="B10" s="302" t="s">
        <v>773</v>
      </c>
      <c r="C10" s="687"/>
      <c r="D10" s="687"/>
      <c r="E10" s="688"/>
      <c r="F10" s="688"/>
      <c r="G10" s="130"/>
      <c r="H10" s="130"/>
      <c r="I10" s="130"/>
      <c r="J10" s="130"/>
      <c r="K10" s="130"/>
      <c r="L10" s="130"/>
      <c r="M10" s="130"/>
      <c r="N10" s="130"/>
      <c r="O10" s="130"/>
      <c r="P10" s="408"/>
    </row>
    <row r="11" spans="1:78" s="65" customFormat="1">
      <c r="A11" s="161">
        <v>1</v>
      </c>
      <c r="B11" s="17" t="s">
        <v>568</v>
      </c>
      <c r="C11" s="641"/>
      <c r="D11" s="641"/>
      <c r="E11" s="164" t="s">
        <v>190</v>
      </c>
      <c r="F11" s="689"/>
      <c r="G11" s="237"/>
      <c r="H11" s="237"/>
      <c r="I11" s="237"/>
      <c r="J11" s="237"/>
      <c r="K11" s="237"/>
      <c r="L11" s="237"/>
      <c r="M11" s="237"/>
      <c r="N11" s="237"/>
      <c r="O11" s="237"/>
      <c r="P11" s="406"/>
      <c r="Q11" s="406"/>
      <c r="R11" s="406"/>
      <c r="S11" s="406"/>
      <c r="T11" s="406"/>
      <c r="U11" s="406"/>
      <c r="V11" s="406"/>
      <c r="W11" s="406"/>
      <c r="X11" s="406"/>
      <c r="Y11" s="406"/>
      <c r="Z11" s="406"/>
      <c r="AA11" s="406"/>
      <c r="AB11" s="406"/>
      <c r="AC11" s="406"/>
      <c r="AD11" s="406"/>
      <c r="AE11" s="406"/>
      <c r="AF11" s="406"/>
      <c r="AG11" s="406"/>
      <c r="AH11" s="406"/>
      <c r="AI11" s="406"/>
      <c r="AJ11" s="406"/>
      <c r="AK11" s="406"/>
      <c r="AL11" s="406"/>
      <c r="AM11" s="406"/>
      <c r="AN11" s="406"/>
      <c r="AO11" s="406"/>
      <c r="AP11" s="406"/>
      <c r="AQ11" s="406"/>
      <c r="AR11" s="406"/>
      <c r="AS11" s="406"/>
      <c r="AT11" s="406"/>
      <c r="AU11" s="406"/>
      <c r="AV11" s="406"/>
      <c r="AW11" s="406"/>
      <c r="AX11" s="406"/>
      <c r="AY11" s="406"/>
      <c r="AZ11" s="406"/>
      <c r="BA11" s="406"/>
      <c r="BB11" s="406"/>
      <c r="BC11" s="406"/>
      <c r="BD11" s="406"/>
      <c r="BE11" s="406"/>
      <c r="BF11" s="406"/>
      <c r="BG11" s="406"/>
      <c r="BH11" s="406"/>
      <c r="BI11" s="406"/>
      <c r="BJ11" s="406"/>
      <c r="BK11" s="406"/>
      <c r="BL11" s="406"/>
      <c r="BM11" s="406"/>
      <c r="BN11" s="406"/>
      <c r="BO11" s="406"/>
      <c r="BP11" s="406"/>
      <c r="BQ11" s="406"/>
      <c r="BR11" s="406"/>
      <c r="BS11" s="406"/>
      <c r="BT11" s="406"/>
      <c r="BU11" s="406"/>
      <c r="BV11" s="406"/>
      <c r="BW11" s="406"/>
      <c r="BX11" s="406"/>
      <c r="BY11" s="406"/>
      <c r="BZ11" s="406"/>
    </row>
    <row r="12" spans="1:78" s="65" customFormat="1">
      <c r="A12" s="161">
        <v>2</v>
      </c>
      <c r="B12" s="17" t="s">
        <v>774</v>
      </c>
      <c r="C12" s="641"/>
      <c r="D12" s="641"/>
      <c r="E12" s="164" t="s">
        <v>200</v>
      </c>
      <c r="F12" s="689"/>
      <c r="G12" s="173"/>
      <c r="H12" s="173"/>
      <c r="I12" s="173"/>
      <c r="J12" s="173"/>
      <c r="K12" s="173"/>
      <c r="L12" s="173"/>
      <c r="M12" s="173"/>
      <c r="N12" s="173"/>
      <c r="O12" s="173"/>
      <c r="P12" s="406"/>
      <c r="Q12" s="406"/>
      <c r="R12" s="406"/>
      <c r="S12" s="406"/>
      <c r="T12" s="406"/>
      <c r="U12" s="406"/>
      <c r="V12" s="406"/>
      <c r="W12" s="406"/>
      <c r="X12" s="406"/>
      <c r="Y12" s="406"/>
      <c r="Z12" s="406"/>
      <c r="AA12" s="406"/>
      <c r="AB12" s="406"/>
      <c r="AC12" s="406"/>
      <c r="AD12" s="406"/>
      <c r="AE12" s="406"/>
      <c r="AF12" s="406"/>
      <c r="AG12" s="406"/>
      <c r="AH12" s="406"/>
      <c r="AI12" s="406"/>
      <c r="AJ12" s="406"/>
      <c r="AK12" s="406"/>
      <c r="AL12" s="406"/>
      <c r="AM12" s="406"/>
      <c r="AN12" s="406"/>
      <c r="AO12" s="406"/>
      <c r="AP12" s="406"/>
      <c r="AQ12" s="406"/>
      <c r="AR12" s="406"/>
      <c r="AS12" s="406"/>
      <c r="AT12" s="406"/>
      <c r="AU12" s="406"/>
      <c r="AV12" s="406"/>
      <c r="AW12" s="406"/>
      <c r="AX12" s="406"/>
      <c r="AY12" s="406"/>
      <c r="AZ12" s="406"/>
      <c r="BA12" s="406"/>
      <c r="BB12" s="406"/>
      <c r="BC12" s="406"/>
      <c r="BD12" s="406"/>
      <c r="BE12" s="406"/>
      <c r="BF12" s="406"/>
      <c r="BG12" s="406"/>
      <c r="BH12" s="406"/>
      <c r="BI12" s="406"/>
      <c r="BJ12" s="406"/>
      <c r="BK12" s="406"/>
      <c r="BL12" s="406"/>
      <c r="BM12" s="406"/>
      <c r="BN12" s="406"/>
      <c r="BO12" s="406"/>
      <c r="BP12" s="406"/>
      <c r="BQ12" s="406"/>
      <c r="BR12" s="406"/>
      <c r="BS12" s="406"/>
      <c r="BT12" s="406"/>
      <c r="BU12" s="406"/>
      <c r="BV12" s="406"/>
      <c r="BW12" s="406"/>
      <c r="BX12" s="406"/>
      <c r="BY12" s="406"/>
      <c r="BZ12" s="406"/>
    </row>
    <row r="13" spans="1:78" s="65" customFormat="1">
      <c r="A13" s="161">
        <v>3</v>
      </c>
      <c r="B13" s="299" t="s">
        <v>781</v>
      </c>
      <c r="C13" s="641"/>
      <c r="D13" s="641"/>
      <c r="E13" s="164" t="s">
        <v>200</v>
      </c>
      <c r="F13" s="689"/>
      <c r="G13" s="173"/>
      <c r="H13" s="173"/>
      <c r="I13" s="173"/>
      <c r="J13" s="173"/>
      <c r="K13" s="173"/>
      <c r="L13" s="173"/>
      <c r="M13" s="173"/>
      <c r="N13" s="173"/>
      <c r="O13" s="173"/>
      <c r="P13" s="406"/>
      <c r="Q13" s="406"/>
      <c r="R13" s="406"/>
      <c r="S13" s="406"/>
      <c r="T13" s="406"/>
      <c r="U13" s="406"/>
      <c r="V13" s="406"/>
      <c r="W13" s="406"/>
      <c r="X13" s="406"/>
      <c r="Y13" s="406"/>
      <c r="Z13" s="406"/>
      <c r="AA13" s="406"/>
      <c r="AB13" s="406"/>
      <c r="AC13" s="406"/>
      <c r="AD13" s="406"/>
      <c r="AE13" s="406"/>
      <c r="AF13" s="406"/>
      <c r="AG13" s="406"/>
      <c r="AH13" s="406"/>
      <c r="AI13" s="406"/>
      <c r="AJ13" s="406"/>
      <c r="AK13" s="406"/>
      <c r="AL13" s="406"/>
      <c r="AM13" s="406"/>
      <c r="AN13" s="406"/>
      <c r="AO13" s="406"/>
      <c r="AP13" s="406"/>
      <c r="AQ13" s="406"/>
      <c r="AR13" s="406"/>
      <c r="AS13" s="406"/>
      <c r="AT13" s="406"/>
      <c r="AU13" s="406"/>
      <c r="AV13" s="406"/>
      <c r="AW13" s="406"/>
      <c r="AX13" s="406"/>
      <c r="AY13" s="406"/>
      <c r="AZ13" s="406"/>
      <c r="BA13" s="406"/>
      <c r="BB13" s="406"/>
      <c r="BC13" s="406"/>
      <c r="BD13" s="406"/>
      <c r="BE13" s="406"/>
      <c r="BF13" s="406"/>
      <c r="BG13" s="406"/>
      <c r="BH13" s="406"/>
      <c r="BI13" s="406"/>
      <c r="BJ13" s="406"/>
      <c r="BK13" s="406"/>
      <c r="BL13" s="406"/>
      <c r="BM13" s="406"/>
      <c r="BN13" s="406"/>
      <c r="BO13" s="406"/>
      <c r="BP13" s="406"/>
      <c r="BQ13" s="406"/>
      <c r="BR13" s="406"/>
      <c r="BS13" s="406"/>
      <c r="BT13" s="406"/>
      <c r="BU13" s="406"/>
      <c r="BV13" s="406"/>
      <c r="BW13" s="406"/>
      <c r="BX13" s="406"/>
      <c r="BY13" s="406"/>
      <c r="BZ13" s="406"/>
    </row>
    <row r="14" spans="1:78">
      <c r="A14" s="621"/>
      <c r="B14" s="16" t="s">
        <v>197</v>
      </c>
      <c r="C14" s="687"/>
      <c r="D14" s="687"/>
      <c r="E14" s="523"/>
      <c r="F14" s="688"/>
      <c r="G14" s="130"/>
      <c r="H14" s="130"/>
      <c r="I14" s="130"/>
      <c r="J14" s="130"/>
      <c r="K14" s="130"/>
      <c r="L14" s="130"/>
      <c r="M14" s="130"/>
      <c r="N14" s="130"/>
      <c r="O14" s="130"/>
      <c r="P14" s="408"/>
    </row>
    <row r="15" spans="1:78" s="65" customFormat="1">
      <c r="A15" s="161">
        <v>4</v>
      </c>
      <c r="B15" s="17" t="s">
        <v>516</v>
      </c>
      <c r="C15" s="641"/>
      <c r="D15" s="641"/>
      <c r="E15" s="164" t="s">
        <v>200</v>
      </c>
      <c r="F15" s="689"/>
      <c r="G15" s="237"/>
      <c r="H15" s="237"/>
      <c r="I15" s="237"/>
      <c r="J15" s="237"/>
      <c r="K15" s="237"/>
      <c r="L15" s="237"/>
      <c r="M15" s="237"/>
      <c r="N15" s="237"/>
      <c r="O15" s="237"/>
      <c r="P15" s="406"/>
      <c r="Q15" s="406"/>
      <c r="R15" s="406"/>
      <c r="S15" s="406"/>
      <c r="T15" s="406"/>
      <c r="U15" s="406"/>
      <c r="V15" s="406"/>
      <c r="W15" s="406"/>
      <c r="X15" s="406"/>
      <c r="Y15" s="406"/>
      <c r="Z15" s="406"/>
      <c r="AA15" s="406"/>
      <c r="AB15" s="406"/>
      <c r="AC15" s="406"/>
      <c r="AD15" s="406"/>
      <c r="AE15" s="406"/>
      <c r="AF15" s="406"/>
      <c r="AG15" s="406"/>
      <c r="AH15" s="406"/>
      <c r="AI15" s="406"/>
      <c r="AJ15" s="406"/>
      <c r="AK15" s="406"/>
      <c r="AL15" s="406"/>
      <c r="AM15" s="406"/>
      <c r="AN15" s="406"/>
      <c r="AO15" s="406"/>
      <c r="AP15" s="406"/>
      <c r="AQ15" s="406"/>
      <c r="AR15" s="406"/>
      <c r="AS15" s="406"/>
      <c r="AT15" s="406"/>
      <c r="AU15" s="406"/>
      <c r="AV15" s="406"/>
      <c r="AW15" s="406"/>
      <c r="AX15" s="406"/>
      <c r="AY15" s="406"/>
      <c r="AZ15" s="406"/>
      <c r="BA15" s="406"/>
      <c r="BB15" s="406"/>
      <c r="BC15" s="406"/>
      <c r="BD15" s="406"/>
      <c r="BE15" s="406"/>
      <c r="BF15" s="406"/>
      <c r="BG15" s="406"/>
      <c r="BH15" s="406"/>
      <c r="BI15" s="406"/>
      <c r="BJ15" s="406"/>
      <c r="BK15" s="406"/>
      <c r="BL15" s="406"/>
      <c r="BM15" s="406"/>
      <c r="BN15" s="406"/>
      <c r="BO15" s="406"/>
      <c r="BP15" s="406"/>
      <c r="BQ15" s="406"/>
      <c r="BR15" s="406"/>
      <c r="BS15" s="406"/>
      <c r="BT15" s="406"/>
      <c r="BU15" s="406"/>
      <c r="BV15" s="406"/>
      <c r="BW15" s="406"/>
      <c r="BX15" s="406"/>
      <c r="BY15" s="406"/>
      <c r="BZ15" s="406"/>
    </row>
    <row r="16" spans="1:78" s="65" customFormat="1">
      <c r="A16" s="161">
        <v>5</v>
      </c>
      <c r="B16" s="17" t="s">
        <v>569</v>
      </c>
      <c r="C16" s="641"/>
      <c r="D16" s="641"/>
      <c r="E16" s="164" t="s">
        <v>200</v>
      </c>
      <c r="F16" s="689"/>
      <c r="G16" s="237"/>
      <c r="H16" s="237"/>
      <c r="I16" s="237"/>
      <c r="J16" s="237"/>
      <c r="K16" s="237"/>
      <c r="L16" s="237"/>
      <c r="M16" s="237"/>
      <c r="N16" s="237"/>
      <c r="O16" s="237"/>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6"/>
      <c r="AY16" s="406"/>
      <c r="AZ16" s="406"/>
      <c r="BA16" s="406"/>
      <c r="BB16" s="406"/>
      <c r="BC16" s="406"/>
      <c r="BD16" s="406"/>
      <c r="BE16" s="406"/>
      <c r="BF16" s="406"/>
      <c r="BG16" s="406"/>
      <c r="BH16" s="406"/>
      <c r="BI16" s="406"/>
      <c r="BJ16" s="406"/>
      <c r="BK16" s="406"/>
      <c r="BL16" s="406"/>
      <c r="BM16" s="406"/>
      <c r="BN16" s="406"/>
      <c r="BO16" s="406"/>
      <c r="BP16" s="406"/>
      <c r="BQ16" s="406"/>
      <c r="BR16" s="406"/>
      <c r="BS16" s="406"/>
      <c r="BT16" s="406"/>
      <c r="BU16" s="406"/>
      <c r="BV16" s="406"/>
      <c r="BW16" s="406"/>
      <c r="BX16" s="406"/>
      <c r="BY16" s="406"/>
      <c r="BZ16" s="406"/>
    </row>
    <row r="17" spans="1:78" s="65" customFormat="1">
      <c r="A17" s="165">
        <f>A16+1</f>
        <v>6</v>
      </c>
      <c r="B17" s="166" t="s">
        <v>570</v>
      </c>
      <c r="C17" s="131"/>
      <c r="D17" s="641"/>
      <c r="E17" s="164" t="s">
        <v>200</v>
      </c>
      <c r="F17" s="689"/>
      <c r="G17" s="237"/>
      <c r="H17" s="237"/>
      <c r="I17" s="237"/>
      <c r="J17" s="237"/>
      <c r="K17" s="237"/>
      <c r="L17" s="237"/>
      <c r="M17" s="237"/>
      <c r="N17" s="237"/>
      <c r="O17" s="237"/>
      <c r="P17" s="406"/>
      <c r="Q17" s="406"/>
      <c r="R17" s="406"/>
      <c r="S17" s="406"/>
      <c r="T17" s="406"/>
      <c r="U17" s="406"/>
      <c r="V17" s="406"/>
      <c r="W17" s="406"/>
      <c r="X17" s="406"/>
      <c r="Y17" s="406"/>
      <c r="Z17" s="406"/>
      <c r="AA17" s="406"/>
      <c r="AB17" s="406"/>
      <c r="AC17" s="406"/>
      <c r="AD17" s="406"/>
      <c r="AE17" s="406"/>
      <c r="AF17" s="406"/>
      <c r="AG17" s="406"/>
      <c r="AH17" s="406"/>
      <c r="AI17" s="406"/>
      <c r="AJ17" s="406"/>
      <c r="AK17" s="406"/>
      <c r="AL17" s="406"/>
      <c r="AM17" s="406"/>
      <c r="AN17" s="406"/>
      <c r="AO17" s="406"/>
      <c r="AP17" s="406"/>
      <c r="AQ17" s="406"/>
      <c r="AR17" s="406"/>
      <c r="AS17" s="406"/>
      <c r="AT17" s="406"/>
      <c r="AU17" s="406"/>
      <c r="AV17" s="406"/>
      <c r="AW17" s="406"/>
      <c r="AX17" s="406"/>
      <c r="AY17" s="406"/>
      <c r="AZ17" s="406"/>
      <c r="BA17" s="406"/>
      <c r="BB17" s="406"/>
      <c r="BC17" s="406"/>
      <c r="BD17" s="406"/>
      <c r="BE17" s="406"/>
      <c r="BF17" s="406"/>
      <c r="BG17" s="406"/>
      <c r="BH17" s="406"/>
      <c r="BI17" s="406"/>
      <c r="BJ17" s="406"/>
      <c r="BK17" s="406"/>
      <c r="BL17" s="406"/>
      <c r="BM17" s="406"/>
      <c r="BN17" s="406"/>
      <c r="BO17" s="406"/>
      <c r="BP17" s="406"/>
      <c r="BQ17" s="406"/>
      <c r="BR17" s="406"/>
      <c r="BS17" s="406"/>
      <c r="BT17" s="406"/>
      <c r="BU17" s="406"/>
      <c r="BV17" s="406"/>
      <c r="BW17" s="406"/>
      <c r="BX17" s="406"/>
      <c r="BY17" s="406"/>
      <c r="BZ17" s="406"/>
    </row>
    <row r="18" spans="1:78" s="65" customFormat="1">
      <c r="A18" s="161">
        <f>A17+1</f>
        <v>7</v>
      </c>
      <c r="B18" s="17" t="s">
        <v>571</v>
      </c>
      <c r="C18" s="641"/>
      <c r="D18" s="641"/>
      <c r="E18" s="164" t="s">
        <v>200</v>
      </c>
      <c r="F18" s="689"/>
      <c r="G18" s="173"/>
      <c r="H18" s="173"/>
      <c r="I18" s="173"/>
      <c r="J18" s="173"/>
      <c r="K18" s="173"/>
      <c r="L18" s="173"/>
      <c r="M18" s="173"/>
      <c r="N18" s="173"/>
      <c r="O18" s="173"/>
      <c r="P18" s="406"/>
      <c r="Q18" s="406"/>
      <c r="R18" s="406"/>
      <c r="S18" s="406"/>
      <c r="T18" s="406"/>
      <c r="U18" s="406"/>
      <c r="V18" s="406"/>
      <c r="W18" s="406"/>
      <c r="X18" s="406"/>
      <c r="Y18" s="406"/>
      <c r="Z18" s="406"/>
      <c r="AA18" s="406"/>
      <c r="AB18" s="406"/>
      <c r="AC18" s="406"/>
      <c r="AD18" s="406"/>
      <c r="AE18" s="406"/>
      <c r="AF18" s="406"/>
      <c r="AG18" s="406"/>
      <c r="AH18" s="406"/>
      <c r="AI18" s="406"/>
      <c r="AJ18" s="406"/>
      <c r="AK18" s="406"/>
      <c r="AL18" s="406"/>
      <c r="AM18" s="406"/>
      <c r="AN18" s="406"/>
      <c r="AO18" s="406"/>
      <c r="AP18" s="406"/>
      <c r="AQ18" s="406"/>
      <c r="AR18" s="406"/>
      <c r="AS18" s="406"/>
      <c r="AT18" s="406"/>
      <c r="AU18" s="406"/>
      <c r="AV18" s="406"/>
      <c r="AW18" s="406"/>
      <c r="AX18" s="406"/>
      <c r="AY18" s="406"/>
      <c r="AZ18" s="406"/>
      <c r="BA18" s="406"/>
      <c r="BB18" s="406"/>
      <c r="BC18" s="406"/>
      <c r="BD18" s="406"/>
      <c r="BE18" s="406"/>
      <c r="BF18" s="406"/>
      <c r="BG18" s="406"/>
      <c r="BH18" s="406"/>
      <c r="BI18" s="406"/>
      <c r="BJ18" s="406"/>
      <c r="BK18" s="406"/>
      <c r="BL18" s="406"/>
      <c r="BM18" s="406"/>
      <c r="BN18" s="406"/>
      <c r="BO18" s="406"/>
      <c r="BP18" s="406"/>
      <c r="BQ18" s="406"/>
      <c r="BR18" s="406"/>
      <c r="BS18" s="406"/>
      <c r="BT18" s="406"/>
      <c r="BU18" s="406"/>
      <c r="BV18" s="406"/>
      <c r="BW18" s="406"/>
      <c r="BX18" s="406"/>
      <c r="BY18" s="406"/>
      <c r="BZ18" s="406"/>
    </row>
    <row r="19" spans="1:78">
      <c r="A19" s="621"/>
      <c r="B19" s="16" t="s">
        <v>319</v>
      </c>
      <c r="C19" s="687"/>
      <c r="D19" s="687"/>
      <c r="E19" s="523"/>
      <c r="F19" s="688"/>
      <c r="G19" s="130"/>
      <c r="H19" s="130"/>
      <c r="I19" s="130"/>
      <c r="J19" s="130"/>
      <c r="K19" s="130"/>
      <c r="L19" s="130"/>
      <c r="M19" s="130"/>
      <c r="N19" s="130"/>
      <c r="O19" s="130"/>
      <c r="P19" s="456"/>
    </row>
    <row r="20" spans="1:78" s="65" customFormat="1">
      <c r="A20" s="161">
        <f>A18+1</f>
        <v>8</v>
      </c>
      <c r="B20" s="299" t="s">
        <v>782</v>
      </c>
      <c r="C20" s="641"/>
      <c r="D20" s="641"/>
      <c r="E20" s="164" t="s">
        <v>190</v>
      </c>
      <c r="F20" s="689"/>
      <c r="G20" s="237"/>
      <c r="H20" s="237"/>
      <c r="I20" s="237"/>
      <c r="J20" s="237"/>
      <c r="K20" s="237"/>
      <c r="L20" s="237"/>
      <c r="M20" s="237"/>
      <c r="N20" s="237"/>
      <c r="O20" s="237"/>
      <c r="P20" s="456"/>
      <c r="Q20" s="406"/>
      <c r="R20" s="406"/>
      <c r="S20" s="406"/>
      <c r="T20" s="406"/>
      <c r="U20" s="406"/>
      <c r="V20" s="406"/>
      <c r="W20" s="406"/>
      <c r="X20" s="406"/>
      <c r="Y20" s="406"/>
      <c r="Z20" s="406"/>
      <c r="AA20" s="406"/>
      <c r="AB20" s="406"/>
      <c r="AC20" s="406"/>
      <c r="AD20" s="406"/>
      <c r="AE20" s="406"/>
      <c r="AF20" s="406"/>
      <c r="AG20" s="406"/>
      <c r="AH20" s="406"/>
      <c r="AI20" s="406"/>
      <c r="AJ20" s="406"/>
      <c r="AK20" s="406"/>
      <c r="AL20" s="406"/>
      <c r="AM20" s="406"/>
      <c r="AN20" s="406"/>
      <c r="AO20" s="406"/>
      <c r="AP20" s="406"/>
      <c r="AQ20" s="406"/>
      <c r="AR20" s="406"/>
      <c r="AS20" s="406"/>
      <c r="AT20" s="406"/>
      <c r="AU20" s="406"/>
      <c r="AV20" s="406"/>
      <c r="AW20" s="406"/>
      <c r="AX20" s="406"/>
      <c r="AY20" s="406"/>
      <c r="AZ20" s="406"/>
      <c r="BA20" s="406"/>
      <c r="BB20" s="406"/>
      <c r="BC20" s="406"/>
      <c r="BD20" s="406"/>
      <c r="BE20" s="406"/>
      <c r="BF20" s="406"/>
      <c r="BG20" s="406"/>
      <c r="BH20" s="406"/>
      <c r="BI20" s="406"/>
      <c r="BJ20" s="406"/>
      <c r="BK20" s="406"/>
      <c r="BL20" s="406"/>
      <c r="BM20" s="406"/>
      <c r="BN20" s="406"/>
      <c r="BO20" s="406"/>
      <c r="BP20" s="406"/>
      <c r="BQ20" s="406"/>
      <c r="BR20" s="406"/>
      <c r="BS20" s="406"/>
      <c r="BT20" s="406"/>
      <c r="BU20" s="406"/>
      <c r="BV20" s="406"/>
      <c r="BW20" s="406"/>
      <c r="BX20" s="406"/>
      <c r="BY20" s="406"/>
      <c r="BZ20" s="406"/>
    </row>
    <row r="21" spans="1:78" s="276" customFormat="1">
      <c r="A21" s="293">
        <f>A20+1</f>
        <v>9</v>
      </c>
      <c r="B21" s="299" t="s">
        <v>634</v>
      </c>
      <c r="C21" s="690"/>
      <c r="D21" s="690"/>
      <c r="E21" s="290" t="s">
        <v>190</v>
      </c>
      <c r="F21" s="690"/>
      <c r="G21" s="106"/>
      <c r="H21" s="106"/>
      <c r="I21" s="106"/>
      <c r="J21" s="106"/>
      <c r="K21" s="106"/>
      <c r="L21" s="106"/>
      <c r="M21" s="106"/>
      <c r="N21" s="106"/>
      <c r="O21" s="106"/>
      <c r="P21" s="659"/>
      <c r="Q21" s="659"/>
      <c r="R21" s="659"/>
      <c r="S21" s="659"/>
      <c r="T21" s="659"/>
      <c r="U21" s="659"/>
      <c r="V21" s="659"/>
      <c r="W21" s="659"/>
      <c r="X21" s="659"/>
      <c r="Y21" s="659"/>
      <c r="Z21" s="659"/>
      <c r="AA21" s="659"/>
      <c r="AB21" s="659"/>
      <c r="AC21" s="659"/>
      <c r="AD21" s="659"/>
      <c r="AE21" s="659"/>
      <c r="AF21" s="659"/>
      <c r="AG21" s="659"/>
      <c r="AH21" s="659"/>
      <c r="AI21" s="659"/>
      <c r="AJ21" s="659"/>
      <c r="AK21" s="659"/>
      <c r="AL21" s="659"/>
      <c r="AM21" s="659"/>
      <c r="AN21" s="659"/>
      <c r="AO21" s="659"/>
      <c r="AP21" s="659"/>
      <c r="AQ21" s="659"/>
      <c r="AR21" s="659"/>
      <c r="AS21" s="659"/>
      <c r="AT21" s="659"/>
      <c r="AU21" s="659"/>
      <c r="AV21" s="659"/>
      <c r="AW21" s="659"/>
      <c r="AX21" s="659"/>
      <c r="AY21" s="659"/>
      <c r="AZ21" s="659"/>
      <c r="BA21" s="659"/>
      <c r="BB21" s="659"/>
      <c r="BC21" s="659"/>
      <c r="BD21" s="659"/>
      <c r="BE21" s="659"/>
      <c r="BF21" s="659"/>
      <c r="BG21" s="659"/>
      <c r="BH21" s="659"/>
      <c r="BI21" s="659"/>
      <c r="BJ21" s="659"/>
      <c r="BK21" s="659"/>
      <c r="BL21" s="659"/>
      <c r="BM21" s="659"/>
      <c r="BN21" s="659"/>
      <c r="BO21" s="659"/>
      <c r="BP21" s="659"/>
      <c r="BQ21" s="659"/>
      <c r="BR21" s="659"/>
      <c r="BS21" s="659"/>
      <c r="BT21" s="659"/>
      <c r="BU21" s="659"/>
      <c r="BV21" s="659"/>
      <c r="BW21" s="659"/>
      <c r="BX21" s="659"/>
      <c r="BY21" s="659"/>
      <c r="BZ21" s="659"/>
    </row>
    <row r="22" spans="1:78">
      <c r="A22" s="621"/>
      <c r="B22" s="9" t="s">
        <v>518</v>
      </c>
      <c r="C22" s="467"/>
      <c r="D22" s="467"/>
      <c r="E22" s="523"/>
      <c r="F22" s="688"/>
      <c r="G22" s="238"/>
      <c r="H22" s="238"/>
      <c r="I22" s="238"/>
      <c r="J22" s="238"/>
      <c r="K22" s="238"/>
      <c r="L22" s="238"/>
      <c r="M22" s="238"/>
      <c r="N22" s="238"/>
      <c r="O22" s="238"/>
      <c r="P22" s="456"/>
    </row>
    <row r="23" spans="1:78" s="65" customFormat="1">
      <c r="A23" s="161">
        <f>A21+1</f>
        <v>10</v>
      </c>
      <c r="B23" s="17" t="s">
        <v>517</v>
      </c>
      <c r="C23" s="641"/>
      <c r="D23" s="641"/>
      <c r="E23" s="164" t="s">
        <v>200</v>
      </c>
      <c r="F23" s="689"/>
      <c r="G23" s="173"/>
      <c r="H23" s="173"/>
      <c r="I23" s="173"/>
      <c r="J23" s="173"/>
      <c r="K23" s="173"/>
      <c r="L23" s="173"/>
      <c r="M23" s="173"/>
      <c r="N23" s="173"/>
      <c r="O23" s="173"/>
      <c r="P23" s="456"/>
      <c r="Q23" s="406"/>
      <c r="R23" s="406"/>
      <c r="S23" s="406"/>
      <c r="T23" s="406"/>
      <c r="U23" s="406"/>
      <c r="V23" s="406"/>
      <c r="W23" s="406"/>
      <c r="X23" s="406"/>
      <c r="Y23" s="406"/>
      <c r="Z23" s="406"/>
      <c r="AA23" s="406"/>
      <c r="AB23" s="406"/>
      <c r="AC23" s="406"/>
      <c r="AD23" s="406"/>
      <c r="AE23" s="406"/>
      <c r="AF23" s="406"/>
      <c r="AG23" s="406"/>
      <c r="AH23" s="406"/>
      <c r="AI23" s="406"/>
      <c r="AJ23" s="406"/>
      <c r="AK23" s="406"/>
      <c r="AL23" s="406"/>
      <c r="AM23" s="406"/>
      <c r="AN23" s="406"/>
      <c r="AO23" s="406"/>
      <c r="AP23" s="406"/>
      <c r="AQ23" s="406"/>
      <c r="AR23" s="406"/>
      <c r="AS23" s="406"/>
      <c r="AT23" s="406"/>
      <c r="AU23" s="406"/>
      <c r="AV23" s="406"/>
      <c r="AW23" s="406"/>
      <c r="AX23" s="406"/>
      <c r="AY23" s="406"/>
      <c r="AZ23" s="406"/>
      <c r="BA23" s="406"/>
      <c r="BB23" s="406"/>
      <c r="BC23" s="406"/>
      <c r="BD23" s="406"/>
      <c r="BE23" s="406"/>
      <c r="BF23" s="406"/>
      <c r="BG23" s="406"/>
      <c r="BH23" s="406"/>
      <c r="BI23" s="406"/>
      <c r="BJ23" s="406"/>
      <c r="BK23" s="406"/>
      <c r="BL23" s="406"/>
      <c r="BM23" s="406"/>
      <c r="BN23" s="406"/>
      <c r="BO23" s="406"/>
      <c r="BP23" s="406"/>
      <c r="BQ23" s="406"/>
      <c r="BR23" s="406"/>
      <c r="BS23" s="406"/>
      <c r="BT23" s="406"/>
      <c r="BU23" s="406"/>
      <c r="BV23" s="406"/>
      <c r="BW23" s="406"/>
      <c r="BX23" s="406"/>
      <c r="BY23" s="406"/>
      <c r="BZ23" s="406"/>
    </row>
    <row r="24" spans="1:78" s="65" customFormat="1" ht="40.5" customHeight="1">
      <c r="A24" s="618"/>
      <c r="B24" s="1364" t="s">
        <v>1229</v>
      </c>
      <c r="C24" s="1364"/>
      <c r="D24" s="1364"/>
      <c r="E24" s="523"/>
      <c r="F24" s="642"/>
      <c r="G24" s="238"/>
      <c r="H24" s="238"/>
      <c r="I24" s="238"/>
      <c r="J24" s="238"/>
      <c r="K24" s="238"/>
      <c r="L24" s="238"/>
      <c r="M24" s="238"/>
      <c r="N24" s="238"/>
      <c r="O24" s="238"/>
      <c r="P24" s="456"/>
      <c r="Q24" s="406"/>
      <c r="R24" s="406"/>
      <c r="S24" s="406"/>
      <c r="T24" s="406"/>
      <c r="U24" s="406"/>
      <c r="V24" s="406"/>
      <c r="W24" s="406"/>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06"/>
      <c r="AV24" s="406"/>
      <c r="AW24" s="406"/>
      <c r="AX24" s="406"/>
      <c r="AY24" s="406"/>
      <c r="AZ24" s="406"/>
      <c r="BA24" s="406"/>
      <c r="BB24" s="406"/>
      <c r="BC24" s="406"/>
      <c r="BD24" s="406"/>
      <c r="BE24" s="406"/>
      <c r="BF24" s="406"/>
      <c r="BG24" s="406"/>
      <c r="BH24" s="406"/>
      <c r="BI24" s="406"/>
      <c r="BJ24" s="406"/>
      <c r="BK24" s="406"/>
      <c r="BL24" s="406"/>
      <c r="BM24" s="406"/>
      <c r="BN24" s="406"/>
      <c r="BO24" s="406"/>
      <c r="BP24" s="406"/>
      <c r="BQ24" s="406"/>
      <c r="BR24" s="406"/>
      <c r="BS24" s="406"/>
      <c r="BT24" s="406"/>
      <c r="BU24" s="406"/>
      <c r="BV24" s="406"/>
      <c r="BW24" s="406"/>
      <c r="BX24" s="406"/>
      <c r="BY24" s="406"/>
      <c r="BZ24" s="406"/>
    </row>
    <row r="25" spans="1:78" s="65" customFormat="1">
      <c r="A25" s="161">
        <f>A23+1</f>
        <v>11</v>
      </c>
      <c r="B25" s="15" t="s">
        <v>572</v>
      </c>
      <c r="C25" s="641"/>
      <c r="D25" s="641"/>
      <c r="E25" s="164" t="s">
        <v>190</v>
      </c>
      <c r="F25" s="689"/>
      <c r="G25" s="237"/>
      <c r="H25" s="237"/>
      <c r="I25" s="237"/>
      <c r="J25" s="237"/>
      <c r="K25" s="237"/>
      <c r="L25" s="237"/>
      <c r="M25" s="237"/>
      <c r="N25" s="237"/>
      <c r="O25" s="237"/>
      <c r="P25" s="456"/>
      <c r="Q25" s="406"/>
      <c r="R25" s="406"/>
      <c r="S25" s="406"/>
      <c r="T25" s="406"/>
      <c r="U25" s="406"/>
      <c r="V25" s="406"/>
      <c r="W25" s="406"/>
      <c r="X25" s="406"/>
      <c r="Y25" s="406"/>
      <c r="Z25" s="406"/>
      <c r="AA25" s="406"/>
      <c r="AB25" s="406"/>
      <c r="AC25" s="406"/>
      <c r="AD25" s="406"/>
      <c r="AE25" s="406"/>
      <c r="AF25" s="406"/>
      <c r="AG25" s="406"/>
      <c r="AH25" s="406"/>
      <c r="AI25" s="406"/>
      <c r="AJ25" s="406"/>
      <c r="AK25" s="406"/>
      <c r="AL25" s="406"/>
      <c r="AM25" s="406"/>
      <c r="AN25" s="406"/>
      <c r="AO25" s="406"/>
      <c r="AP25" s="406"/>
      <c r="AQ25" s="406"/>
      <c r="AR25" s="406"/>
      <c r="AS25" s="406"/>
      <c r="AT25" s="406"/>
      <c r="AU25" s="406"/>
      <c r="AV25" s="406"/>
      <c r="AW25" s="406"/>
      <c r="AX25" s="406"/>
      <c r="AY25" s="406"/>
      <c r="AZ25" s="406"/>
      <c r="BA25" s="406"/>
      <c r="BB25" s="406"/>
      <c r="BC25" s="406"/>
      <c r="BD25" s="406"/>
      <c r="BE25" s="406"/>
      <c r="BF25" s="406"/>
      <c r="BG25" s="406"/>
      <c r="BH25" s="406"/>
      <c r="BI25" s="406"/>
      <c r="BJ25" s="406"/>
      <c r="BK25" s="406"/>
      <c r="BL25" s="406"/>
      <c r="BM25" s="406"/>
      <c r="BN25" s="406"/>
      <c r="BO25" s="406"/>
      <c r="BP25" s="406"/>
      <c r="BQ25" s="406"/>
      <c r="BR25" s="406"/>
      <c r="BS25" s="406"/>
      <c r="BT25" s="406"/>
      <c r="BU25" s="406"/>
      <c r="BV25" s="406"/>
      <c r="BW25" s="406"/>
      <c r="BX25" s="406"/>
      <c r="BY25" s="406"/>
      <c r="BZ25" s="406"/>
    </row>
    <row r="26" spans="1:78" s="65" customFormat="1">
      <c r="A26" s="161">
        <f>A25+1</f>
        <v>12</v>
      </c>
      <c r="B26" s="15" t="s">
        <v>573</v>
      </c>
      <c r="C26" s="641"/>
      <c r="D26" s="641"/>
      <c r="E26" s="164" t="s">
        <v>200</v>
      </c>
      <c r="F26" s="689"/>
      <c r="G26" s="237"/>
      <c r="H26" s="237"/>
      <c r="I26" s="237"/>
      <c r="J26" s="237"/>
      <c r="K26" s="237"/>
      <c r="L26" s="237"/>
      <c r="M26" s="237"/>
      <c r="N26" s="237"/>
      <c r="O26" s="237"/>
      <c r="P26" s="456"/>
      <c r="Q26" s="406"/>
      <c r="R26" s="406"/>
      <c r="S26" s="406"/>
      <c r="T26" s="406"/>
      <c r="U26" s="406"/>
      <c r="V26" s="406"/>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406"/>
      <c r="AU26" s="406"/>
      <c r="AV26" s="406"/>
      <c r="AW26" s="406"/>
      <c r="AX26" s="406"/>
      <c r="AY26" s="406"/>
      <c r="AZ26" s="406"/>
      <c r="BA26" s="406"/>
      <c r="BB26" s="406"/>
      <c r="BC26" s="406"/>
      <c r="BD26" s="406"/>
      <c r="BE26" s="406"/>
      <c r="BF26" s="406"/>
      <c r="BG26" s="406"/>
      <c r="BH26" s="406"/>
      <c r="BI26" s="406"/>
      <c r="BJ26" s="406"/>
      <c r="BK26" s="406"/>
      <c r="BL26" s="406"/>
      <c r="BM26" s="406"/>
      <c r="BN26" s="406"/>
      <c r="BO26" s="406"/>
      <c r="BP26" s="406"/>
      <c r="BQ26" s="406"/>
      <c r="BR26" s="406"/>
      <c r="BS26" s="406"/>
      <c r="BT26" s="406"/>
      <c r="BU26" s="406"/>
      <c r="BV26" s="406"/>
      <c r="BW26" s="406"/>
      <c r="BX26" s="406"/>
      <c r="BY26" s="406"/>
      <c r="BZ26" s="406"/>
    </row>
    <row r="27" spans="1:78" s="65" customFormat="1">
      <c r="A27" s="161">
        <f>A26+1</f>
        <v>13</v>
      </c>
      <c r="B27" s="15" t="s">
        <v>505</v>
      </c>
      <c r="C27" s="641"/>
      <c r="D27" s="641"/>
      <c r="E27" s="164" t="s">
        <v>200</v>
      </c>
      <c r="F27" s="689"/>
      <c r="G27" s="173"/>
      <c r="H27" s="173"/>
      <c r="I27" s="173"/>
      <c r="J27" s="173"/>
      <c r="K27" s="173"/>
      <c r="L27" s="173"/>
      <c r="M27" s="173"/>
      <c r="N27" s="173"/>
      <c r="O27" s="173"/>
      <c r="P27" s="456"/>
      <c r="Q27" s="406"/>
      <c r="R27" s="406"/>
      <c r="S27" s="406"/>
      <c r="T27" s="406"/>
      <c r="U27" s="406"/>
      <c r="V27" s="406"/>
      <c r="W27" s="406"/>
      <c r="X27" s="406"/>
      <c r="Y27" s="406"/>
      <c r="Z27" s="406"/>
      <c r="AA27" s="406"/>
      <c r="AB27" s="406"/>
      <c r="AC27" s="406"/>
      <c r="AD27" s="406"/>
      <c r="AE27" s="406"/>
      <c r="AF27" s="406"/>
      <c r="AG27" s="406"/>
      <c r="AH27" s="406"/>
      <c r="AI27" s="406"/>
      <c r="AJ27" s="406"/>
      <c r="AK27" s="406"/>
      <c r="AL27" s="406"/>
      <c r="AM27" s="406"/>
      <c r="AN27" s="406"/>
      <c r="AO27" s="406"/>
      <c r="AP27" s="406"/>
      <c r="AQ27" s="406"/>
      <c r="AR27" s="406"/>
      <c r="AS27" s="406"/>
      <c r="AT27" s="406"/>
      <c r="AU27" s="406"/>
      <c r="AV27" s="406"/>
      <c r="AW27" s="406"/>
      <c r="AX27" s="406"/>
      <c r="AY27" s="406"/>
      <c r="AZ27" s="406"/>
      <c r="BA27" s="406"/>
      <c r="BB27" s="406"/>
      <c r="BC27" s="406"/>
      <c r="BD27" s="406"/>
      <c r="BE27" s="406"/>
      <c r="BF27" s="406"/>
      <c r="BG27" s="406"/>
      <c r="BH27" s="406"/>
      <c r="BI27" s="406"/>
      <c r="BJ27" s="406"/>
      <c r="BK27" s="406"/>
      <c r="BL27" s="406"/>
      <c r="BM27" s="406"/>
      <c r="BN27" s="406"/>
      <c r="BO27" s="406"/>
      <c r="BP27" s="406"/>
      <c r="BQ27" s="406"/>
      <c r="BR27" s="406"/>
      <c r="BS27" s="406"/>
      <c r="BT27" s="406"/>
      <c r="BU27" s="406"/>
      <c r="BV27" s="406"/>
      <c r="BW27" s="406"/>
      <c r="BX27" s="406"/>
      <c r="BY27" s="406"/>
      <c r="BZ27" s="406"/>
    </row>
    <row r="28" spans="1:78">
      <c r="A28" s="404"/>
      <c r="B28" s="16" t="s">
        <v>168</v>
      </c>
      <c r="C28" s="687"/>
      <c r="D28" s="687"/>
      <c r="E28" s="523"/>
      <c r="F28" s="688"/>
      <c r="G28" s="238"/>
      <c r="H28" s="238"/>
      <c r="I28" s="238"/>
      <c r="J28" s="238"/>
      <c r="K28" s="238"/>
      <c r="L28" s="238"/>
      <c r="M28" s="238"/>
      <c r="N28" s="238"/>
      <c r="O28" s="238"/>
      <c r="P28" s="456"/>
    </row>
    <row r="29" spans="1:78" s="65" customFormat="1">
      <c r="A29" s="161">
        <f>A27+1</f>
        <v>14</v>
      </c>
      <c r="B29" s="17" t="s">
        <v>189</v>
      </c>
      <c r="C29" s="641"/>
      <c r="D29" s="641"/>
      <c r="E29" s="164" t="s">
        <v>200</v>
      </c>
      <c r="F29" s="689"/>
      <c r="G29" s="237"/>
      <c r="H29" s="237"/>
      <c r="I29" s="237"/>
      <c r="J29" s="237"/>
      <c r="K29" s="237"/>
      <c r="L29" s="237"/>
      <c r="M29" s="237"/>
      <c r="N29" s="237"/>
      <c r="O29" s="237"/>
      <c r="P29" s="456"/>
      <c r="Q29" s="406"/>
      <c r="R29" s="406"/>
      <c r="S29" s="406"/>
      <c r="T29" s="406"/>
      <c r="U29" s="406"/>
      <c r="V29" s="406"/>
      <c r="W29" s="406"/>
      <c r="X29" s="406"/>
      <c r="Y29" s="406"/>
      <c r="Z29" s="406"/>
      <c r="AA29" s="406"/>
      <c r="AB29" s="406"/>
      <c r="AC29" s="406"/>
      <c r="AD29" s="406"/>
      <c r="AE29" s="406"/>
      <c r="AF29" s="406"/>
      <c r="AG29" s="406"/>
      <c r="AH29" s="406"/>
      <c r="AI29" s="406"/>
      <c r="AJ29" s="406"/>
      <c r="AK29" s="406"/>
      <c r="AL29" s="406"/>
      <c r="AM29" s="406"/>
      <c r="AN29" s="406"/>
      <c r="AO29" s="406"/>
      <c r="AP29" s="406"/>
      <c r="AQ29" s="406"/>
      <c r="AR29" s="406"/>
      <c r="AS29" s="406"/>
      <c r="AT29" s="406"/>
      <c r="AU29" s="406"/>
      <c r="AV29" s="406"/>
      <c r="AW29" s="406"/>
      <c r="AX29" s="406"/>
      <c r="AY29" s="406"/>
      <c r="AZ29" s="406"/>
      <c r="BA29" s="406"/>
      <c r="BB29" s="406"/>
      <c r="BC29" s="406"/>
      <c r="BD29" s="406"/>
      <c r="BE29" s="406"/>
      <c r="BF29" s="406"/>
      <c r="BG29" s="406"/>
      <c r="BH29" s="406"/>
      <c r="BI29" s="406"/>
      <c r="BJ29" s="406"/>
      <c r="BK29" s="406"/>
      <c r="BL29" s="406"/>
      <c r="BM29" s="406"/>
      <c r="BN29" s="406"/>
      <c r="BO29" s="406"/>
      <c r="BP29" s="406"/>
      <c r="BQ29" s="406"/>
      <c r="BR29" s="406"/>
      <c r="BS29" s="406"/>
      <c r="BT29" s="406"/>
      <c r="BU29" s="406"/>
      <c r="BV29" s="406"/>
      <c r="BW29" s="406"/>
      <c r="BX29" s="406"/>
      <c r="BY29" s="406"/>
      <c r="BZ29" s="406"/>
    </row>
    <row r="30" spans="1:78" s="65" customFormat="1">
      <c r="A30" s="161">
        <f>A29+1</f>
        <v>15</v>
      </c>
      <c r="B30" s="17" t="s">
        <v>574</v>
      </c>
      <c r="C30" s="641"/>
      <c r="D30" s="641"/>
      <c r="E30" s="164" t="s">
        <v>200</v>
      </c>
      <c r="F30" s="689"/>
      <c r="G30" s="237"/>
      <c r="H30" s="237"/>
      <c r="I30" s="237"/>
      <c r="J30" s="237"/>
      <c r="K30" s="237"/>
      <c r="L30" s="237"/>
      <c r="M30" s="237"/>
      <c r="N30" s="237"/>
      <c r="O30" s="237"/>
      <c r="P30" s="456"/>
      <c r="Q30" s="406"/>
      <c r="R30" s="406"/>
      <c r="S30" s="406"/>
      <c r="T30" s="406"/>
      <c r="U30" s="406"/>
      <c r="V30" s="406"/>
      <c r="W30" s="406"/>
      <c r="X30" s="406"/>
      <c r="Y30" s="406"/>
      <c r="Z30" s="406"/>
      <c r="AA30" s="406"/>
      <c r="AB30" s="406"/>
      <c r="AC30" s="406"/>
      <c r="AD30" s="406"/>
      <c r="AE30" s="406"/>
      <c r="AF30" s="406"/>
      <c r="AG30" s="406"/>
      <c r="AH30" s="406"/>
      <c r="AI30" s="406"/>
      <c r="AJ30" s="406"/>
      <c r="AK30" s="406"/>
      <c r="AL30" s="406"/>
      <c r="AM30" s="406"/>
      <c r="AN30" s="406"/>
      <c r="AO30" s="406"/>
      <c r="AP30" s="406"/>
      <c r="AQ30" s="406"/>
      <c r="AR30" s="406"/>
      <c r="AS30" s="406"/>
      <c r="AT30" s="406"/>
      <c r="AU30" s="406"/>
      <c r="AV30" s="406"/>
      <c r="AW30" s="406"/>
      <c r="AX30" s="406"/>
      <c r="AY30" s="406"/>
      <c r="AZ30" s="406"/>
      <c r="BA30" s="406"/>
      <c r="BB30" s="406"/>
      <c r="BC30" s="406"/>
      <c r="BD30" s="406"/>
      <c r="BE30" s="406"/>
      <c r="BF30" s="406"/>
      <c r="BG30" s="406"/>
      <c r="BH30" s="406"/>
      <c r="BI30" s="406"/>
      <c r="BJ30" s="406"/>
      <c r="BK30" s="406"/>
      <c r="BL30" s="406"/>
      <c r="BM30" s="406"/>
      <c r="BN30" s="406"/>
      <c r="BO30" s="406"/>
      <c r="BP30" s="406"/>
      <c r="BQ30" s="406"/>
      <c r="BR30" s="406"/>
      <c r="BS30" s="406"/>
      <c r="BT30" s="406"/>
      <c r="BU30" s="406"/>
      <c r="BV30" s="406"/>
      <c r="BW30" s="406"/>
      <c r="BX30" s="406"/>
      <c r="BY30" s="406"/>
      <c r="BZ30" s="406"/>
    </row>
    <row r="31" spans="1:78" s="65" customFormat="1">
      <c r="A31" s="161">
        <f>A30+1</f>
        <v>16</v>
      </c>
      <c r="B31" s="17" t="s">
        <v>575</v>
      </c>
      <c r="C31" s="641"/>
      <c r="D31" s="641"/>
      <c r="E31" s="164" t="s">
        <v>200</v>
      </c>
      <c r="F31" s="689"/>
      <c r="G31" s="237"/>
      <c r="H31" s="237"/>
      <c r="I31" s="237"/>
      <c r="J31" s="237"/>
      <c r="K31" s="237"/>
      <c r="L31" s="237"/>
      <c r="M31" s="237"/>
      <c r="N31" s="237"/>
      <c r="O31" s="237"/>
      <c r="P31" s="456"/>
      <c r="Q31" s="406"/>
      <c r="R31" s="406"/>
      <c r="S31" s="406"/>
      <c r="T31" s="406"/>
      <c r="U31" s="406"/>
      <c r="V31" s="406"/>
      <c r="W31" s="406"/>
      <c r="X31" s="406"/>
      <c r="Y31" s="406"/>
      <c r="Z31" s="406"/>
      <c r="AA31" s="406"/>
      <c r="AB31" s="406"/>
      <c r="AC31" s="406"/>
      <c r="AD31" s="406"/>
      <c r="AE31" s="406"/>
      <c r="AF31" s="406"/>
      <c r="AG31" s="406"/>
      <c r="AH31" s="406"/>
      <c r="AI31" s="406"/>
      <c r="AJ31" s="406"/>
      <c r="AK31" s="406"/>
      <c r="AL31" s="406"/>
      <c r="AM31" s="406"/>
      <c r="AN31" s="406"/>
      <c r="AO31" s="406"/>
      <c r="AP31" s="406"/>
      <c r="AQ31" s="406"/>
      <c r="AR31" s="406"/>
      <c r="AS31" s="406"/>
      <c r="AT31" s="406"/>
      <c r="AU31" s="406"/>
      <c r="AV31" s="406"/>
      <c r="AW31" s="406"/>
      <c r="AX31" s="406"/>
      <c r="AY31" s="406"/>
      <c r="AZ31" s="406"/>
      <c r="BA31" s="406"/>
      <c r="BB31" s="406"/>
      <c r="BC31" s="406"/>
      <c r="BD31" s="406"/>
      <c r="BE31" s="406"/>
      <c r="BF31" s="406"/>
      <c r="BG31" s="406"/>
      <c r="BH31" s="406"/>
      <c r="BI31" s="406"/>
      <c r="BJ31" s="406"/>
      <c r="BK31" s="406"/>
      <c r="BL31" s="406"/>
      <c r="BM31" s="406"/>
      <c r="BN31" s="406"/>
      <c r="BO31" s="406"/>
      <c r="BP31" s="406"/>
      <c r="BQ31" s="406"/>
      <c r="BR31" s="406"/>
      <c r="BS31" s="406"/>
      <c r="BT31" s="406"/>
      <c r="BU31" s="406"/>
      <c r="BV31" s="406"/>
      <c r="BW31" s="406"/>
      <c r="BX31" s="406"/>
      <c r="BY31" s="406"/>
      <c r="BZ31" s="406"/>
    </row>
    <row r="32" spans="1:78" s="65" customFormat="1">
      <c r="A32" s="161">
        <f>A31+1</f>
        <v>17</v>
      </c>
      <c r="B32" s="17" t="s">
        <v>576</v>
      </c>
      <c r="C32" s="641"/>
      <c r="D32" s="641"/>
      <c r="E32" s="164" t="s">
        <v>200</v>
      </c>
      <c r="F32" s="689"/>
      <c r="G32" s="127"/>
      <c r="H32" s="127"/>
      <c r="I32" s="127"/>
      <c r="J32" s="127"/>
      <c r="K32" s="127"/>
      <c r="L32" s="127"/>
      <c r="M32" s="127"/>
      <c r="N32" s="127"/>
      <c r="O32" s="127"/>
      <c r="P32" s="456"/>
      <c r="Q32" s="406"/>
      <c r="R32" s="406"/>
      <c r="S32" s="406"/>
      <c r="T32" s="406"/>
      <c r="U32" s="406"/>
      <c r="V32" s="406"/>
      <c r="W32" s="406"/>
      <c r="X32" s="406"/>
      <c r="Y32" s="406"/>
      <c r="Z32" s="406"/>
      <c r="AA32" s="406"/>
      <c r="AB32" s="406"/>
      <c r="AC32" s="406"/>
      <c r="AD32" s="406"/>
      <c r="AE32" s="406"/>
      <c r="AF32" s="406"/>
      <c r="AG32" s="406"/>
      <c r="AH32" s="406"/>
      <c r="AI32" s="406"/>
      <c r="AJ32" s="406"/>
      <c r="AK32" s="406"/>
      <c r="AL32" s="406"/>
      <c r="AM32" s="406"/>
      <c r="AN32" s="406"/>
      <c r="AO32" s="406"/>
      <c r="AP32" s="406"/>
      <c r="AQ32" s="406"/>
      <c r="AR32" s="406"/>
      <c r="AS32" s="406"/>
      <c r="AT32" s="406"/>
      <c r="AU32" s="406"/>
      <c r="AV32" s="406"/>
      <c r="AW32" s="406"/>
      <c r="AX32" s="406"/>
      <c r="AY32" s="406"/>
      <c r="AZ32" s="406"/>
      <c r="BA32" s="406"/>
      <c r="BB32" s="406"/>
      <c r="BC32" s="406"/>
      <c r="BD32" s="406"/>
      <c r="BE32" s="406"/>
      <c r="BF32" s="406"/>
      <c r="BG32" s="406"/>
      <c r="BH32" s="406"/>
      <c r="BI32" s="406"/>
      <c r="BJ32" s="406"/>
      <c r="BK32" s="406"/>
      <c r="BL32" s="406"/>
      <c r="BM32" s="406"/>
      <c r="BN32" s="406"/>
      <c r="BO32" s="406"/>
      <c r="BP32" s="406"/>
      <c r="BQ32" s="406"/>
      <c r="BR32" s="406"/>
      <c r="BS32" s="406"/>
      <c r="BT32" s="406"/>
      <c r="BU32" s="406"/>
      <c r="BV32" s="406"/>
      <c r="BW32" s="406"/>
      <c r="BX32" s="406"/>
      <c r="BY32" s="406"/>
      <c r="BZ32" s="406"/>
    </row>
    <row r="33" spans="1:78">
      <c r="A33" s="621"/>
      <c r="B33" s="16" t="s">
        <v>320</v>
      </c>
      <c r="C33" s="687"/>
      <c r="D33" s="687"/>
      <c r="E33" s="523"/>
      <c r="F33" s="688"/>
      <c r="G33" s="238"/>
      <c r="H33" s="238"/>
      <c r="I33" s="238"/>
      <c r="J33" s="238"/>
      <c r="K33" s="238"/>
      <c r="L33" s="238"/>
      <c r="M33" s="238"/>
      <c r="N33" s="238"/>
      <c r="O33" s="238"/>
      <c r="P33" s="456"/>
    </row>
    <row r="34" spans="1:78" s="65" customFormat="1">
      <c r="A34" s="161">
        <f>A32+1</f>
        <v>18</v>
      </c>
      <c r="B34" s="17" t="s">
        <v>189</v>
      </c>
      <c r="C34" s="641"/>
      <c r="D34" s="641"/>
      <c r="E34" s="164" t="s">
        <v>200</v>
      </c>
      <c r="F34" s="689"/>
      <c r="G34" s="237"/>
      <c r="H34" s="237"/>
      <c r="I34" s="237"/>
      <c r="J34" s="237"/>
      <c r="K34" s="237"/>
      <c r="L34" s="237"/>
      <c r="M34" s="237"/>
      <c r="N34" s="237"/>
      <c r="O34" s="237"/>
      <c r="P34" s="456"/>
      <c r="Q34" s="406"/>
      <c r="R34" s="406"/>
      <c r="S34" s="406"/>
      <c r="T34" s="406"/>
      <c r="U34" s="406"/>
      <c r="V34" s="406"/>
      <c r="W34" s="406"/>
      <c r="X34" s="406"/>
      <c r="Y34" s="406"/>
      <c r="Z34" s="406"/>
      <c r="AA34" s="406"/>
      <c r="AB34" s="406"/>
      <c r="AC34" s="406"/>
      <c r="AD34" s="406"/>
      <c r="AE34" s="406"/>
      <c r="AF34" s="406"/>
      <c r="AG34" s="406"/>
      <c r="AH34" s="406"/>
      <c r="AI34" s="406"/>
      <c r="AJ34" s="406"/>
      <c r="AK34" s="406"/>
      <c r="AL34" s="406"/>
      <c r="AM34" s="406"/>
      <c r="AN34" s="406"/>
      <c r="AO34" s="406"/>
      <c r="AP34" s="406"/>
      <c r="AQ34" s="406"/>
      <c r="AR34" s="406"/>
      <c r="AS34" s="406"/>
      <c r="AT34" s="406"/>
      <c r="AU34" s="406"/>
      <c r="AV34" s="406"/>
      <c r="AW34" s="406"/>
      <c r="AX34" s="406"/>
      <c r="AY34" s="406"/>
      <c r="AZ34" s="406"/>
      <c r="BA34" s="406"/>
      <c r="BB34" s="406"/>
      <c r="BC34" s="406"/>
      <c r="BD34" s="406"/>
      <c r="BE34" s="406"/>
      <c r="BF34" s="406"/>
      <c r="BG34" s="406"/>
      <c r="BH34" s="406"/>
      <c r="BI34" s="406"/>
      <c r="BJ34" s="406"/>
      <c r="BK34" s="406"/>
      <c r="BL34" s="406"/>
      <c r="BM34" s="406"/>
      <c r="BN34" s="406"/>
      <c r="BO34" s="406"/>
      <c r="BP34" s="406"/>
      <c r="BQ34" s="406"/>
      <c r="BR34" s="406"/>
      <c r="BS34" s="406"/>
      <c r="BT34" s="406"/>
      <c r="BU34" s="406"/>
      <c r="BV34" s="406"/>
      <c r="BW34" s="406"/>
      <c r="BX34" s="406"/>
      <c r="BY34" s="406"/>
      <c r="BZ34" s="406"/>
    </row>
    <row r="35" spans="1:78" s="65" customFormat="1">
      <c r="A35" s="161">
        <f>A34+1</f>
        <v>19</v>
      </c>
      <c r="B35" s="17" t="s">
        <v>574</v>
      </c>
      <c r="C35" s="641"/>
      <c r="D35" s="641"/>
      <c r="E35" s="164" t="s">
        <v>200</v>
      </c>
      <c r="F35" s="689"/>
      <c r="G35" s="237"/>
      <c r="H35" s="237"/>
      <c r="I35" s="237"/>
      <c r="J35" s="237"/>
      <c r="K35" s="237"/>
      <c r="L35" s="237"/>
      <c r="M35" s="237"/>
      <c r="N35" s="237"/>
      <c r="O35" s="237"/>
      <c r="P35" s="456"/>
      <c r="Q35" s="406"/>
      <c r="R35" s="406"/>
      <c r="S35" s="406"/>
      <c r="T35" s="406"/>
      <c r="U35" s="406"/>
      <c r="V35" s="406"/>
      <c r="W35" s="406"/>
      <c r="X35" s="406"/>
      <c r="Y35" s="406"/>
      <c r="Z35" s="406"/>
      <c r="AA35" s="406"/>
      <c r="AB35" s="406"/>
      <c r="AC35" s="406"/>
      <c r="AD35" s="406"/>
      <c r="AE35" s="406"/>
      <c r="AF35" s="406"/>
      <c r="AG35" s="406"/>
      <c r="AH35" s="406"/>
      <c r="AI35" s="406"/>
      <c r="AJ35" s="406"/>
      <c r="AK35" s="406"/>
      <c r="AL35" s="406"/>
      <c r="AM35" s="406"/>
      <c r="AN35" s="406"/>
      <c r="AO35" s="406"/>
      <c r="AP35" s="406"/>
      <c r="AQ35" s="406"/>
      <c r="AR35" s="406"/>
      <c r="AS35" s="406"/>
      <c r="AT35" s="406"/>
      <c r="AU35" s="406"/>
      <c r="AV35" s="406"/>
      <c r="AW35" s="406"/>
      <c r="AX35" s="406"/>
      <c r="AY35" s="406"/>
      <c r="AZ35" s="406"/>
      <c r="BA35" s="406"/>
      <c r="BB35" s="406"/>
      <c r="BC35" s="406"/>
      <c r="BD35" s="406"/>
      <c r="BE35" s="406"/>
      <c r="BF35" s="406"/>
      <c r="BG35" s="406"/>
      <c r="BH35" s="406"/>
      <c r="BI35" s="406"/>
      <c r="BJ35" s="406"/>
      <c r="BK35" s="406"/>
      <c r="BL35" s="406"/>
      <c r="BM35" s="406"/>
      <c r="BN35" s="406"/>
      <c r="BO35" s="406"/>
      <c r="BP35" s="406"/>
      <c r="BQ35" s="406"/>
      <c r="BR35" s="406"/>
      <c r="BS35" s="406"/>
      <c r="BT35" s="406"/>
      <c r="BU35" s="406"/>
      <c r="BV35" s="406"/>
      <c r="BW35" s="406"/>
      <c r="BX35" s="406"/>
      <c r="BY35" s="406"/>
      <c r="BZ35" s="406"/>
    </row>
    <row r="36" spans="1:78" s="65" customFormat="1">
      <c r="A36" s="161">
        <f>A35+1</f>
        <v>20</v>
      </c>
      <c r="B36" s="17" t="s">
        <v>577</v>
      </c>
      <c r="C36" s="641"/>
      <c r="D36" s="641"/>
      <c r="E36" s="164" t="s">
        <v>200</v>
      </c>
      <c r="F36" s="689"/>
      <c r="G36" s="173"/>
      <c r="H36" s="173"/>
      <c r="I36" s="173"/>
      <c r="J36" s="173"/>
      <c r="K36" s="173"/>
      <c r="L36" s="173"/>
      <c r="M36" s="173"/>
      <c r="N36" s="173"/>
      <c r="O36" s="173"/>
      <c r="P36" s="456"/>
      <c r="Q36" s="406"/>
      <c r="R36" s="406"/>
      <c r="S36" s="406"/>
      <c r="T36" s="406"/>
      <c r="U36" s="406"/>
      <c r="V36" s="406"/>
      <c r="W36" s="406"/>
      <c r="X36" s="406"/>
      <c r="Y36" s="406"/>
      <c r="Z36" s="406"/>
      <c r="AA36" s="406"/>
      <c r="AB36" s="406"/>
      <c r="AC36" s="406"/>
      <c r="AD36" s="406"/>
      <c r="AE36" s="406"/>
      <c r="AF36" s="406"/>
      <c r="AG36" s="406"/>
      <c r="AH36" s="406"/>
      <c r="AI36" s="406"/>
      <c r="AJ36" s="406"/>
      <c r="AK36" s="406"/>
      <c r="AL36" s="406"/>
      <c r="AM36" s="406"/>
      <c r="AN36" s="406"/>
      <c r="AO36" s="406"/>
      <c r="AP36" s="406"/>
      <c r="AQ36" s="406"/>
      <c r="AR36" s="406"/>
      <c r="AS36" s="406"/>
      <c r="AT36" s="406"/>
      <c r="AU36" s="406"/>
      <c r="AV36" s="406"/>
      <c r="AW36" s="406"/>
      <c r="AX36" s="406"/>
      <c r="AY36" s="406"/>
      <c r="AZ36" s="406"/>
      <c r="BA36" s="406"/>
      <c r="BB36" s="406"/>
      <c r="BC36" s="406"/>
      <c r="BD36" s="406"/>
      <c r="BE36" s="406"/>
      <c r="BF36" s="406"/>
      <c r="BG36" s="406"/>
      <c r="BH36" s="406"/>
      <c r="BI36" s="406"/>
      <c r="BJ36" s="406"/>
      <c r="BK36" s="406"/>
      <c r="BL36" s="406"/>
      <c r="BM36" s="406"/>
      <c r="BN36" s="406"/>
      <c r="BO36" s="406"/>
      <c r="BP36" s="406"/>
      <c r="BQ36" s="406"/>
      <c r="BR36" s="406"/>
      <c r="BS36" s="406"/>
      <c r="BT36" s="406"/>
      <c r="BU36" s="406"/>
      <c r="BV36" s="406"/>
      <c r="BW36" s="406"/>
      <c r="BX36" s="406"/>
      <c r="BY36" s="406"/>
      <c r="BZ36" s="406"/>
    </row>
    <row r="37" spans="1:78">
      <c r="A37" s="404"/>
      <c r="B37" s="16" t="s">
        <v>317</v>
      </c>
      <c r="C37" s="687"/>
      <c r="D37" s="687"/>
      <c r="E37" s="523"/>
      <c r="F37" s="688"/>
      <c r="G37" s="238"/>
      <c r="H37" s="238"/>
      <c r="I37" s="238"/>
      <c r="J37" s="238"/>
      <c r="K37" s="238"/>
      <c r="L37" s="238"/>
      <c r="M37" s="238"/>
      <c r="N37" s="238"/>
      <c r="O37" s="238"/>
      <c r="P37" s="456"/>
    </row>
    <row r="38" spans="1:78" s="65" customFormat="1">
      <c r="A38" s="161">
        <f>A36+1</f>
        <v>21</v>
      </c>
      <c r="B38" s="17" t="s">
        <v>189</v>
      </c>
      <c r="C38" s="641"/>
      <c r="D38" s="641"/>
      <c r="E38" s="164" t="s">
        <v>200</v>
      </c>
      <c r="F38" s="689"/>
      <c r="G38" s="237"/>
      <c r="H38" s="237"/>
      <c r="I38" s="237"/>
      <c r="J38" s="237"/>
      <c r="K38" s="237"/>
      <c r="L38" s="237"/>
      <c r="M38" s="237"/>
      <c r="N38" s="237"/>
      <c r="O38" s="237"/>
      <c r="P38" s="456"/>
      <c r="Q38" s="406"/>
      <c r="R38" s="406"/>
      <c r="S38" s="406"/>
      <c r="T38" s="406"/>
      <c r="U38" s="406"/>
      <c r="V38" s="406"/>
      <c r="W38" s="406"/>
      <c r="X38" s="406"/>
      <c r="Y38" s="406"/>
      <c r="Z38" s="406"/>
      <c r="AA38" s="406"/>
      <c r="AB38" s="406"/>
      <c r="AC38" s="406"/>
      <c r="AD38" s="406"/>
      <c r="AE38" s="406"/>
      <c r="AF38" s="406"/>
      <c r="AG38" s="406"/>
      <c r="AH38" s="406"/>
      <c r="AI38" s="406"/>
      <c r="AJ38" s="406"/>
      <c r="AK38" s="406"/>
      <c r="AL38" s="406"/>
      <c r="AM38" s="406"/>
      <c r="AN38" s="406"/>
      <c r="AO38" s="406"/>
      <c r="AP38" s="406"/>
      <c r="AQ38" s="406"/>
      <c r="AR38" s="406"/>
      <c r="AS38" s="406"/>
      <c r="AT38" s="406"/>
      <c r="AU38" s="406"/>
      <c r="AV38" s="406"/>
      <c r="AW38" s="406"/>
      <c r="AX38" s="406"/>
      <c r="AY38" s="406"/>
      <c r="AZ38" s="406"/>
      <c r="BA38" s="406"/>
      <c r="BB38" s="406"/>
      <c r="BC38" s="406"/>
      <c r="BD38" s="406"/>
      <c r="BE38" s="406"/>
      <c r="BF38" s="406"/>
      <c r="BG38" s="406"/>
      <c r="BH38" s="406"/>
      <c r="BI38" s="406"/>
      <c r="BJ38" s="406"/>
      <c r="BK38" s="406"/>
      <c r="BL38" s="406"/>
      <c r="BM38" s="406"/>
      <c r="BN38" s="406"/>
      <c r="BO38" s="406"/>
      <c r="BP38" s="406"/>
      <c r="BQ38" s="406"/>
      <c r="BR38" s="406"/>
      <c r="BS38" s="406"/>
      <c r="BT38" s="406"/>
      <c r="BU38" s="406"/>
      <c r="BV38" s="406"/>
      <c r="BW38" s="406"/>
      <c r="BX38" s="406"/>
      <c r="BY38" s="406"/>
      <c r="BZ38" s="406"/>
    </row>
    <row r="39" spans="1:78" s="65" customFormat="1">
      <c r="A39" s="161">
        <f>A38+1</f>
        <v>22</v>
      </c>
      <c r="B39" s="17" t="s">
        <v>574</v>
      </c>
      <c r="C39" s="641"/>
      <c r="D39" s="641"/>
      <c r="E39" s="164" t="s">
        <v>200</v>
      </c>
      <c r="F39" s="689"/>
      <c r="G39" s="237"/>
      <c r="H39" s="237"/>
      <c r="I39" s="237"/>
      <c r="J39" s="237"/>
      <c r="K39" s="237"/>
      <c r="L39" s="237"/>
      <c r="M39" s="237"/>
      <c r="N39" s="237"/>
      <c r="O39" s="237"/>
      <c r="P39" s="456"/>
      <c r="Q39" s="406"/>
      <c r="R39" s="406"/>
      <c r="S39" s="406"/>
      <c r="T39" s="406"/>
      <c r="U39" s="406"/>
      <c r="V39" s="406"/>
      <c r="W39" s="406"/>
      <c r="X39" s="406"/>
      <c r="Y39" s="406"/>
      <c r="Z39" s="406"/>
      <c r="AA39" s="406"/>
      <c r="AB39" s="406"/>
      <c r="AC39" s="406"/>
      <c r="AD39" s="406"/>
      <c r="AE39" s="406"/>
      <c r="AF39" s="406"/>
      <c r="AG39" s="406"/>
      <c r="AH39" s="406"/>
      <c r="AI39" s="406"/>
      <c r="AJ39" s="406"/>
      <c r="AK39" s="406"/>
      <c r="AL39" s="406"/>
      <c r="AM39" s="406"/>
      <c r="AN39" s="406"/>
      <c r="AO39" s="406"/>
      <c r="AP39" s="406"/>
      <c r="AQ39" s="406"/>
      <c r="AR39" s="406"/>
      <c r="AS39" s="406"/>
      <c r="AT39" s="406"/>
      <c r="AU39" s="406"/>
      <c r="AV39" s="406"/>
      <c r="AW39" s="406"/>
      <c r="AX39" s="406"/>
      <c r="AY39" s="406"/>
      <c r="AZ39" s="406"/>
      <c r="BA39" s="406"/>
      <c r="BB39" s="406"/>
      <c r="BC39" s="406"/>
      <c r="BD39" s="406"/>
      <c r="BE39" s="406"/>
      <c r="BF39" s="406"/>
      <c r="BG39" s="406"/>
      <c r="BH39" s="406"/>
      <c r="BI39" s="406"/>
      <c r="BJ39" s="406"/>
      <c r="BK39" s="406"/>
      <c r="BL39" s="406"/>
      <c r="BM39" s="406"/>
      <c r="BN39" s="406"/>
      <c r="BO39" s="406"/>
      <c r="BP39" s="406"/>
      <c r="BQ39" s="406"/>
      <c r="BR39" s="406"/>
      <c r="BS39" s="406"/>
      <c r="BT39" s="406"/>
      <c r="BU39" s="406"/>
      <c r="BV39" s="406"/>
      <c r="BW39" s="406"/>
      <c r="BX39" s="406"/>
      <c r="BY39" s="406"/>
      <c r="BZ39" s="406"/>
    </row>
    <row r="40" spans="1:78" s="65" customFormat="1">
      <c r="A40" s="161">
        <f>A39+1</f>
        <v>23</v>
      </c>
      <c r="B40" s="17" t="s">
        <v>577</v>
      </c>
      <c r="C40" s="641"/>
      <c r="D40" s="641"/>
      <c r="E40" s="164" t="s">
        <v>200</v>
      </c>
      <c r="F40" s="689"/>
      <c r="G40" s="173"/>
      <c r="H40" s="173"/>
      <c r="I40" s="173"/>
      <c r="J40" s="173"/>
      <c r="K40" s="173"/>
      <c r="L40" s="173"/>
      <c r="M40" s="173"/>
      <c r="N40" s="173"/>
      <c r="O40" s="173"/>
      <c r="P40" s="456"/>
      <c r="Q40" s="406"/>
      <c r="R40" s="406"/>
      <c r="S40" s="406"/>
      <c r="T40" s="406"/>
      <c r="U40" s="406"/>
      <c r="V40" s="406"/>
      <c r="W40" s="406"/>
      <c r="X40" s="406"/>
      <c r="Y40" s="406"/>
      <c r="Z40" s="406"/>
      <c r="AA40" s="406"/>
      <c r="AB40" s="406"/>
      <c r="AC40" s="406"/>
      <c r="AD40" s="406"/>
      <c r="AE40" s="406"/>
      <c r="AF40" s="406"/>
      <c r="AG40" s="406"/>
      <c r="AH40" s="406"/>
      <c r="AI40" s="406"/>
      <c r="AJ40" s="406"/>
      <c r="AK40" s="406"/>
      <c r="AL40" s="406"/>
      <c r="AM40" s="406"/>
      <c r="AN40" s="406"/>
      <c r="AO40" s="406"/>
      <c r="AP40" s="406"/>
      <c r="AQ40" s="406"/>
      <c r="AR40" s="406"/>
      <c r="AS40" s="406"/>
      <c r="AT40" s="406"/>
      <c r="AU40" s="406"/>
      <c r="AV40" s="406"/>
      <c r="AW40" s="406"/>
      <c r="AX40" s="406"/>
      <c r="AY40" s="406"/>
      <c r="AZ40" s="406"/>
      <c r="BA40" s="406"/>
      <c r="BB40" s="406"/>
      <c r="BC40" s="406"/>
      <c r="BD40" s="406"/>
      <c r="BE40" s="406"/>
      <c r="BF40" s="406"/>
      <c r="BG40" s="406"/>
      <c r="BH40" s="406"/>
      <c r="BI40" s="406"/>
      <c r="BJ40" s="406"/>
      <c r="BK40" s="406"/>
      <c r="BL40" s="406"/>
      <c r="BM40" s="406"/>
      <c r="BN40" s="406"/>
      <c r="BO40" s="406"/>
      <c r="BP40" s="406"/>
      <c r="BQ40" s="406"/>
      <c r="BR40" s="406"/>
      <c r="BS40" s="406"/>
      <c r="BT40" s="406"/>
      <c r="BU40" s="406"/>
      <c r="BV40" s="406"/>
      <c r="BW40" s="406"/>
      <c r="BX40" s="406"/>
      <c r="BY40" s="406"/>
      <c r="BZ40" s="406"/>
    </row>
    <row r="41" spans="1:78">
      <c r="A41" s="618"/>
      <c r="B41" s="16" t="s">
        <v>321</v>
      </c>
      <c r="C41" s="687"/>
      <c r="D41" s="687"/>
      <c r="E41" s="523"/>
      <c r="F41" s="688"/>
      <c r="G41" s="238"/>
      <c r="H41" s="238"/>
      <c r="I41" s="238"/>
      <c r="J41" s="238"/>
      <c r="K41" s="238"/>
      <c r="L41" s="238"/>
      <c r="M41" s="238"/>
      <c r="N41" s="238"/>
      <c r="O41" s="238"/>
      <c r="P41" s="456"/>
    </row>
    <row r="42" spans="1:78" s="65" customFormat="1">
      <c r="A42" s="161">
        <f>A40+1</f>
        <v>24</v>
      </c>
      <c r="B42" s="17" t="s">
        <v>189</v>
      </c>
      <c r="C42" s="641"/>
      <c r="D42" s="641"/>
      <c r="E42" s="164" t="s">
        <v>200</v>
      </c>
      <c r="F42" s="689"/>
      <c r="G42" s="237"/>
      <c r="H42" s="237"/>
      <c r="I42" s="237"/>
      <c r="J42" s="237"/>
      <c r="K42" s="237"/>
      <c r="L42" s="237"/>
      <c r="M42" s="237"/>
      <c r="N42" s="237"/>
      <c r="O42" s="237"/>
      <c r="P42" s="456"/>
      <c r="Q42" s="406"/>
      <c r="R42" s="406"/>
      <c r="S42" s="406"/>
      <c r="T42" s="406"/>
      <c r="U42" s="406"/>
      <c r="V42" s="406"/>
      <c r="W42" s="406"/>
      <c r="X42" s="406"/>
      <c r="Y42" s="406"/>
      <c r="Z42" s="406"/>
      <c r="AA42" s="406"/>
      <c r="AB42" s="406"/>
      <c r="AC42" s="406"/>
      <c r="AD42" s="406"/>
      <c r="AE42" s="406"/>
      <c r="AF42" s="406"/>
      <c r="AG42" s="406"/>
      <c r="AH42" s="406"/>
      <c r="AI42" s="406"/>
      <c r="AJ42" s="406"/>
      <c r="AK42" s="406"/>
      <c r="AL42" s="406"/>
      <c r="AM42" s="406"/>
      <c r="AN42" s="406"/>
      <c r="AO42" s="406"/>
      <c r="AP42" s="406"/>
      <c r="AQ42" s="406"/>
      <c r="AR42" s="406"/>
      <c r="AS42" s="406"/>
      <c r="AT42" s="406"/>
      <c r="AU42" s="406"/>
      <c r="AV42" s="406"/>
      <c r="AW42" s="406"/>
      <c r="AX42" s="406"/>
      <c r="AY42" s="406"/>
      <c r="AZ42" s="406"/>
      <c r="BA42" s="406"/>
      <c r="BB42" s="406"/>
      <c r="BC42" s="406"/>
      <c r="BD42" s="406"/>
      <c r="BE42" s="406"/>
      <c r="BF42" s="406"/>
      <c r="BG42" s="406"/>
      <c r="BH42" s="406"/>
      <c r="BI42" s="406"/>
      <c r="BJ42" s="406"/>
      <c r="BK42" s="406"/>
      <c r="BL42" s="406"/>
      <c r="BM42" s="406"/>
      <c r="BN42" s="406"/>
      <c r="BO42" s="406"/>
      <c r="BP42" s="406"/>
      <c r="BQ42" s="406"/>
      <c r="BR42" s="406"/>
      <c r="BS42" s="406"/>
      <c r="BT42" s="406"/>
      <c r="BU42" s="406"/>
      <c r="BV42" s="406"/>
      <c r="BW42" s="406"/>
      <c r="BX42" s="406"/>
      <c r="BY42" s="406"/>
      <c r="BZ42" s="406"/>
    </row>
    <row r="43" spans="1:78" s="65" customFormat="1">
      <c r="A43" s="161">
        <f>A42+1</f>
        <v>25</v>
      </c>
      <c r="B43" s="17" t="s">
        <v>574</v>
      </c>
      <c r="C43" s="641"/>
      <c r="D43" s="641"/>
      <c r="E43" s="164" t="s">
        <v>200</v>
      </c>
      <c r="F43" s="689"/>
      <c r="G43" s="237"/>
      <c r="H43" s="237"/>
      <c r="I43" s="237"/>
      <c r="J43" s="237"/>
      <c r="K43" s="237"/>
      <c r="L43" s="237"/>
      <c r="M43" s="237"/>
      <c r="N43" s="237"/>
      <c r="O43" s="237"/>
      <c r="P43" s="456"/>
      <c r="Q43" s="406"/>
      <c r="R43" s="406"/>
      <c r="S43" s="406"/>
      <c r="T43" s="406"/>
      <c r="U43" s="406"/>
      <c r="V43" s="406"/>
      <c r="W43" s="406"/>
      <c r="X43" s="406"/>
      <c r="Y43" s="406"/>
      <c r="Z43" s="406"/>
      <c r="AA43" s="406"/>
      <c r="AB43" s="406"/>
      <c r="AC43" s="406"/>
      <c r="AD43" s="406"/>
      <c r="AE43" s="406"/>
      <c r="AF43" s="406"/>
      <c r="AG43" s="406"/>
      <c r="AH43" s="406"/>
      <c r="AI43" s="406"/>
      <c r="AJ43" s="406"/>
      <c r="AK43" s="406"/>
      <c r="AL43" s="406"/>
      <c r="AM43" s="406"/>
      <c r="AN43" s="406"/>
      <c r="AO43" s="406"/>
      <c r="AP43" s="406"/>
      <c r="AQ43" s="406"/>
      <c r="AR43" s="406"/>
      <c r="AS43" s="406"/>
      <c r="AT43" s="406"/>
      <c r="AU43" s="406"/>
      <c r="AV43" s="406"/>
      <c r="AW43" s="406"/>
      <c r="AX43" s="406"/>
      <c r="AY43" s="406"/>
      <c r="AZ43" s="406"/>
      <c r="BA43" s="406"/>
      <c r="BB43" s="406"/>
      <c r="BC43" s="406"/>
      <c r="BD43" s="406"/>
      <c r="BE43" s="406"/>
      <c r="BF43" s="406"/>
      <c r="BG43" s="406"/>
      <c r="BH43" s="406"/>
      <c r="BI43" s="406"/>
      <c r="BJ43" s="406"/>
      <c r="BK43" s="406"/>
      <c r="BL43" s="406"/>
      <c r="BM43" s="406"/>
      <c r="BN43" s="406"/>
      <c r="BO43" s="406"/>
      <c r="BP43" s="406"/>
      <c r="BQ43" s="406"/>
      <c r="BR43" s="406"/>
      <c r="BS43" s="406"/>
      <c r="BT43" s="406"/>
      <c r="BU43" s="406"/>
      <c r="BV43" s="406"/>
      <c r="BW43" s="406"/>
      <c r="BX43" s="406"/>
      <c r="BY43" s="406"/>
      <c r="BZ43" s="406"/>
    </row>
    <row r="44" spans="1:78" s="65" customFormat="1">
      <c r="A44" s="161">
        <f>A43+1</f>
        <v>26</v>
      </c>
      <c r="B44" s="17" t="s">
        <v>577</v>
      </c>
      <c r="C44" s="641"/>
      <c r="D44" s="641"/>
      <c r="E44" s="164" t="s">
        <v>200</v>
      </c>
      <c r="F44" s="689"/>
      <c r="G44" s="173"/>
      <c r="H44" s="173"/>
      <c r="I44" s="173"/>
      <c r="J44" s="173"/>
      <c r="K44" s="173"/>
      <c r="L44" s="173"/>
      <c r="M44" s="173"/>
      <c r="N44" s="173"/>
      <c r="O44" s="173"/>
      <c r="P44" s="456"/>
      <c r="Q44" s="406"/>
      <c r="R44" s="406"/>
      <c r="S44" s="406"/>
      <c r="T44" s="406"/>
      <c r="U44" s="406"/>
      <c r="V44" s="406"/>
      <c r="W44" s="406"/>
      <c r="X44" s="406"/>
      <c r="Y44" s="406"/>
      <c r="Z44" s="406"/>
      <c r="AA44" s="406"/>
      <c r="AB44" s="406"/>
      <c r="AC44" s="406"/>
      <c r="AD44" s="406"/>
      <c r="AE44" s="406"/>
      <c r="AF44" s="406"/>
      <c r="AG44" s="406"/>
      <c r="AH44" s="406"/>
      <c r="AI44" s="406"/>
      <c r="AJ44" s="406"/>
      <c r="AK44" s="406"/>
      <c r="AL44" s="406"/>
      <c r="AM44" s="406"/>
      <c r="AN44" s="406"/>
      <c r="AO44" s="406"/>
      <c r="AP44" s="406"/>
      <c r="AQ44" s="406"/>
      <c r="AR44" s="406"/>
      <c r="AS44" s="406"/>
      <c r="AT44" s="406"/>
      <c r="AU44" s="406"/>
      <c r="AV44" s="406"/>
      <c r="AW44" s="406"/>
      <c r="AX44" s="406"/>
      <c r="AY44" s="406"/>
      <c r="AZ44" s="406"/>
      <c r="BA44" s="406"/>
      <c r="BB44" s="406"/>
      <c r="BC44" s="406"/>
      <c r="BD44" s="406"/>
      <c r="BE44" s="406"/>
      <c r="BF44" s="406"/>
      <c r="BG44" s="406"/>
      <c r="BH44" s="406"/>
      <c r="BI44" s="406"/>
      <c r="BJ44" s="406"/>
      <c r="BK44" s="406"/>
      <c r="BL44" s="406"/>
      <c r="BM44" s="406"/>
      <c r="BN44" s="406"/>
      <c r="BO44" s="406"/>
      <c r="BP44" s="406"/>
      <c r="BQ44" s="406"/>
      <c r="BR44" s="406"/>
      <c r="BS44" s="406"/>
      <c r="BT44" s="406"/>
      <c r="BU44" s="406"/>
      <c r="BV44" s="406"/>
      <c r="BW44" s="406"/>
      <c r="BX44" s="406"/>
      <c r="BY44" s="406"/>
      <c r="BZ44" s="406"/>
    </row>
    <row r="45" spans="1:78">
      <c r="A45" s="1254"/>
      <c r="B45" s="1255" t="s">
        <v>169</v>
      </c>
      <c r="C45" s="687"/>
      <c r="D45" s="687"/>
      <c r="E45" s="523"/>
      <c r="F45" s="688"/>
      <c r="G45" s="238"/>
      <c r="H45" s="238"/>
      <c r="I45" s="238"/>
      <c r="J45" s="238"/>
      <c r="K45" s="238"/>
      <c r="L45" s="238"/>
      <c r="M45" s="238"/>
      <c r="N45" s="238"/>
      <c r="O45" s="238"/>
      <c r="P45" s="456"/>
    </row>
    <row r="46" spans="1:78" s="65" customFormat="1">
      <c r="A46" s="1256">
        <v>27</v>
      </c>
      <c r="B46" s="1257" t="s">
        <v>1230</v>
      </c>
      <c r="C46" s="641"/>
      <c r="D46" s="641"/>
      <c r="E46" s="164" t="s">
        <v>200</v>
      </c>
      <c r="F46" s="689"/>
      <c r="G46" s="173"/>
      <c r="H46" s="173"/>
      <c r="I46" s="173"/>
      <c r="J46" s="173"/>
      <c r="K46" s="173"/>
      <c r="L46" s="173"/>
      <c r="M46" s="173"/>
      <c r="N46" s="173"/>
      <c r="O46" s="173"/>
      <c r="P46" s="456"/>
      <c r="Q46" s="406"/>
      <c r="R46" s="406"/>
      <c r="S46" s="406"/>
      <c r="T46" s="406"/>
      <c r="U46" s="406"/>
      <c r="V46" s="406"/>
      <c r="W46" s="406"/>
      <c r="X46" s="406"/>
      <c r="Y46" s="406"/>
      <c r="Z46" s="406"/>
      <c r="AA46" s="406"/>
      <c r="AB46" s="406"/>
      <c r="AC46" s="406"/>
      <c r="AD46" s="406"/>
      <c r="AE46" s="406"/>
      <c r="AF46" s="406"/>
      <c r="AG46" s="406"/>
      <c r="AH46" s="406"/>
      <c r="AI46" s="406"/>
      <c r="AJ46" s="406"/>
      <c r="AK46" s="406"/>
      <c r="AL46" s="406"/>
      <c r="AM46" s="406"/>
      <c r="AN46" s="406"/>
      <c r="AO46" s="406"/>
      <c r="AP46" s="406"/>
      <c r="AQ46" s="406"/>
      <c r="AR46" s="406"/>
      <c r="AS46" s="406"/>
      <c r="AT46" s="406"/>
      <c r="AU46" s="406"/>
      <c r="AV46" s="406"/>
      <c r="AW46" s="406"/>
      <c r="AX46" s="406"/>
      <c r="AY46" s="406"/>
      <c r="AZ46" s="406"/>
      <c r="BA46" s="406"/>
      <c r="BB46" s="406"/>
      <c r="BC46" s="406"/>
      <c r="BD46" s="406"/>
      <c r="BE46" s="406"/>
      <c r="BF46" s="406"/>
      <c r="BG46" s="406"/>
      <c r="BH46" s="406"/>
      <c r="BI46" s="406"/>
      <c r="BJ46" s="406"/>
      <c r="BK46" s="406"/>
      <c r="BL46" s="406"/>
      <c r="BM46" s="406"/>
      <c r="BN46" s="406"/>
      <c r="BO46" s="406"/>
      <c r="BP46" s="406"/>
      <c r="BQ46" s="406"/>
      <c r="BR46" s="406"/>
      <c r="BS46" s="406"/>
      <c r="BT46" s="406"/>
      <c r="BU46" s="406"/>
      <c r="BV46" s="406"/>
      <c r="BW46" s="406"/>
      <c r="BX46" s="406"/>
      <c r="BY46" s="406"/>
      <c r="BZ46" s="406"/>
    </row>
    <row r="47" spans="1:78">
      <c r="A47" s="1262"/>
      <c r="B47" s="1258" t="s">
        <v>251</v>
      </c>
      <c r="C47" s="643"/>
      <c r="D47" s="643"/>
      <c r="E47" s="523"/>
      <c r="F47" s="644"/>
      <c r="G47" s="239"/>
      <c r="H47" s="239"/>
      <c r="I47" s="239"/>
      <c r="J47" s="239"/>
      <c r="K47" s="239"/>
      <c r="L47" s="239"/>
      <c r="M47" s="239"/>
      <c r="N47" s="239"/>
      <c r="O47" s="239"/>
      <c r="P47" s="240"/>
    </row>
    <row r="48" spans="1:78" s="65" customFormat="1">
      <c r="A48" s="1264">
        <v>27</v>
      </c>
      <c r="B48" s="1259" t="s">
        <v>572</v>
      </c>
      <c r="C48" s="641"/>
      <c r="D48" s="641"/>
      <c r="E48" s="164" t="s">
        <v>190</v>
      </c>
      <c r="F48" s="689"/>
      <c r="G48" s="237"/>
      <c r="H48" s="237"/>
      <c r="I48" s="237"/>
      <c r="J48" s="237"/>
      <c r="K48" s="237"/>
      <c r="L48" s="237"/>
      <c r="M48" s="237"/>
      <c r="N48" s="237"/>
      <c r="O48" s="237"/>
      <c r="P48" s="456"/>
      <c r="Q48" s="406"/>
      <c r="R48" s="406"/>
      <c r="S48" s="406"/>
      <c r="T48" s="406"/>
      <c r="U48" s="406"/>
      <c r="V48" s="406"/>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c r="BE48" s="406"/>
      <c r="BF48" s="406"/>
      <c r="BG48" s="406"/>
      <c r="BH48" s="406"/>
      <c r="BI48" s="406"/>
      <c r="BJ48" s="406"/>
      <c r="BK48" s="406"/>
      <c r="BL48" s="406"/>
      <c r="BM48" s="406"/>
      <c r="BN48" s="406"/>
      <c r="BO48" s="406"/>
      <c r="BP48" s="406"/>
      <c r="BQ48" s="406"/>
      <c r="BR48" s="406"/>
      <c r="BS48" s="406"/>
      <c r="BT48" s="406"/>
      <c r="BU48" s="406"/>
      <c r="BV48" s="406"/>
      <c r="BW48" s="406"/>
      <c r="BX48" s="406"/>
      <c r="BY48" s="406"/>
      <c r="BZ48" s="406"/>
    </row>
    <row r="49" spans="1:78" s="65" customFormat="1">
      <c r="A49" s="1263">
        <v>28</v>
      </c>
      <c r="B49" s="1266" t="s">
        <v>373</v>
      </c>
      <c r="C49" s="641"/>
      <c r="D49" s="641"/>
      <c r="E49" s="164" t="s">
        <v>200</v>
      </c>
      <c r="F49" s="689"/>
      <c r="G49" s="237"/>
      <c r="H49" s="237"/>
      <c r="I49" s="237"/>
      <c r="J49" s="237"/>
      <c r="K49" s="237"/>
      <c r="L49" s="237"/>
      <c r="M49" s="237"/>
      <c r="N49" s="237"/>
      <c r="O49" s="237"/>
      <c r="P49" s="45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row>
    <row r="50" spans="1:78" s="65" customFormat="1">
      <c r="A50" s="1264">
        <v>28</v>
      </c>
      <c r="B50" s="1259" t="s">
        <v>578</v>
      </c>
      <c r="C50" s="641"/>
      <c r="D50" s="641"/>
      <c r="E50" s="164" t="s">
        <v>200</v>
      </c>
      <c r="F50" s="689"/>
      <c r="G50" s="237"/>
      <c r="H50" s="237"/>
      <c r="I50" s="237"/>
      <c r="J50" s="237"/>
      <c r="K50" s="237"/>
      <c r="L50" s="237"/>
      <c r="M50" s="237"/>
      <c r="N50" s="237"/>
      <c r="O50" s="237"/>
      <c r="P50" s="456"/>
      <c r="Q50" s="406"/>
      <c r="R50" s="406"/>
      <c r="S50" s="406"/>
      <c r="T50" s="406"/>
      <c r="U50" s="406"/>
      <c r="V50" s="406"/>
      <c r="W50" s="406"/>
      <c r="X50" s="406"/>
      <c r="Y50" s="406"/>
      <c r="Z50" s="406"/>
      <c r="AA50" s="406"/>
      <c r="AB50" s="406"/>
      <c r="AC50" s="406"/>
      <c r="AD50" s="406"/>
      <c r="AE50" s="406"/>
      <c r="AF50" s="406"/>
      <c r="AG50" s="406"/>
      <c r="AH50" s="406"/>
      <c r="AI50" s="406"/>
      <c r="AJ50" s="406"/>
      <c r="AK50" s="406"/>
      <c r="AL50" s="406"/>
      <c r="AM50" s="406"/>
      <c r="AN50" s="406"/>
      <c r="AO50" s="406"/>
      <c r="AP50" s="406"/>
      <c r="AQ50" s="406"/>
      <c r="AR50" s="406"/>
      <c r="AS50" s="406"/>
      <c r="AT50" s="406"/>
      <c r="AU50" s="406"/>
      <c r="AV50" s="406"/>
      <c r="AW50" s="406"/>
      <c r="AX50" s="406"/>
      <c r="AY50" s="406"/>
      <c r="AZ50" s="406"/>
      <c r="BA50" s="406"/>
      <c r="BB50" s="406"/>
      <c r="BC50" s="406"/>
      <c r="BD50" s="406"/>
      <c r="BE50" s="406"/>
      <c r="BF50" s="406"/>
      <c r="BG50" s="406"/>
      <c r="BH50" s="406"/>
      <c r="BI50" s="406"/>
      <c r="BJ50" s="406"/>
      <c r="BK50" s="406"/>
      <c r="BL50" s="406"/>
      <c r="BM50" s="406"/>
      <c r="BN50" s="406"/>
      <c r="BO50" s="406"/>
      <c r="BP50" s="406"/>
      <c r="BQ50" s="406"/>
      <c r="BR50" s="406"/>
      <c r="BS50" s="406"/>
      <c r="BT50" s="406"/>
      <c r="BU50" s="406"/>
      <c r="BV50" s="406"/>
      <c r="BW50" s="406"/>
      <c r="BX50" s="406"/>
      <c r="BY50" s="406"/>
      <c r="BZ50" s="406"/>
    </row>
    <row r="51" spans="1:78" s="65" customFormat="1">
      <c r="A51" s="1264">
        <v>29</v>
      </c>
      <c r="B51" s="1259" t="s">
        <v>505</v>
      </c>
      <c r="C51" s="641"/>
      <c r="D51" s="641"/>
      <c r="E51" s="164" t="s">
        <v>200</v>
      </c>
      <c r="F51" s="689"/>
      <c r="G51" s="173"/>
      <c r="H51" s="173"/>
      <c r="I51" s="173"/>
      <c r="J51" s="173"/>
      <c r="K51" s="173"/>
      <c r="L51" s="173"/>
      <c r="M51" s="173"/>
      <c r="N51" s="173"/>
      <c r="O51" s="173"/>
      <c r="P51" s="456"/>
      <c r="Q51" s="406"/>
      <c r="R51" s="406"/>
      <c r="S51" s="406"/>
      <c r="T51" s="406"/>
      <c r="U51" s="406"/>
      <c r="V51" s="406"/>
      <c r="W51" s="406"/>
      <c r="X51" s="406"/>
      <c r="Y51" s="406"/>
      <c r="Z51" s="406"/>
      <c r="AA51" s="406"/>
      <c r="AB51" s="406"/>
      <c r="AC51" s="406"/>
      <c r="AD51" s="406"/>
      <c r="AE51" s="406"/>
      <c r="AF51" s="406"/>
      <c r="AG51" s="406"/>
      <c r="AH51" s="406"/>
      <c r="AI51" s="406"/>
      <c r="AJ51" s="406"/>
      <c r="AK51" s="406"/>
      <c r="AL51" s="406"/>
      <c r="AM51" s="406"/>
      <c r="AN51" s="406"/>
      <c r="AO51" s="406"/>
      <c r="AP51" s="406"/>
      <c r="AQ51" s="406"/>
      <c r="AR51" s="406"/>
      <c r="AS51" s="406"/>
      <c r="AT51" s="406"/>
      <c r="AU51" s="406"/>
      <c r="AV51" s="406"/>
      <c r="AW51" s="406"/>
      <c r="AX51" s="406"/>
      <c r="AY51" s="406"/>
      <c r="AZ51" s="406"/>
      <c r="BA51" s="406"/>
      <c r="BB51" s="406"/>
      <c r="BC51" s="406"/>
      <c r="BD51" s="406"/>
      <c r="BE51" s="406"/>
      <c r="BF51" s="406"/>
      <c r="BG51" s="406"/>
      <c r="BH51" s="406"/>
      <c r="BI51" s="406"/>
      <c r="BJ51" s="406"/>
      <c r="BK51" s="406"/>
      <c r="BL51" s="406"/>
      <c r="BM51" s="406"/>
      <c r="BN51" s="406"/>
      <c r="BO51" s="406"/>
      <c r="BP51" s="406"/>
      <c r="BQ51" s="406"/>
      <c r="BR51" s="406"/>
      <c r="BS51" s="406"/>
      <c r="BT51" s="406"/>
      <c r="BU51" s="406"/>
      <c r="BV51" s="406"/>
      <c r="BW51" s="406"/>
      <c r="BX51" s="406"/>
      <c r="BY51" s="406"/>
      <c r="BZ51" s="406"/>
    </row>
    <row r="52" spans="1:78">
      <c r="A52" s="1265"/>
      <c r="B52" s="1260" t="s">
        <v>170</v>
      </c>
      <c r="C52" s="687"/>
      <c r="D52" s="687"/>
      <c r="E52" s="523"/>
      <c r="F52" s="688"/>
      <c r="G52" s="238"/>
      <c r="H52" s="238"/>
      <c r="I52" s="238"/>
      <c r="J52" s="238"/>
      <c r="K52" s="238"/>
      <c r="L52" s="238"/>
      <c r="M52" s="238"/>
      <c r="N52" s="238"/>
      <c r="O52" s="238"/>
      <c r="P52" s="240"/>
    </row>
    <row r="53" spans="1:78" s="65" customFormat="1">
      <c r="A53" s="1264">
        <v>30</v>
      </c>
      <c r="B53" s="1261" t="s">
        <v>374</v>
      </c>
      <c r="C53" s="641"/>
      <c r="D53" s="641"/>
      <c r="E53" s="164" t="s">
        <v>200</v>
      </c>
      <c r="F53" s="689"/>
      <c r="G53" s="173"/>
      <c r="H53" s="173"/>
      <c r="I53" s="173"/>
      <c r="J53" s="173"/>
      <c r="K53" s="173"/>
      <c r="L53" s="173"/>
      <c r="M53" s="173"/>
      <c r="N53" s="173"/>
      <c r="O53" s="173"/>
      <c r="P53" s="456"/>
      <c r="Q53" s="406"/>
      <c r="R53" s="406"/>
      <c r="S53" s="406"/>
      <c r="T53" s="406"/>
      <c r="U53" s="406"/>
      <c r="V53" s="406"/>
      <c r="W53" s="406"/>
      <c r="X53" s="406"/>
      <c r="Y53" s="406"/>
      <c r="Z53" s="406"/>
      <c r="AA53" s="406"/>
      <c r="AB53" s="406"/>
      <c r="AC53" s="406"/>
      <c r="AD53" s="406"/>
      <c r="AE53" s="406"/>
      <c r="AF53" s="406"/>
      <c r="AG53" s="406"/>
      <c r="AH53" s="406"/>
      <c r="AI53" s="406"/>
      <c r="AJ53" s="406"/>
      <c r="AK53" s="406"/>
      <c r="AL53" s="406"/>
      <c r="AM53" s="406"/>
      <c r="AN53" s="406"/>
      <c r="AO53" s="406"/>
      <c r="AP53" s="406"/>
      <c r="AQ53" s="406"/>
      <c r="AR53" s="406"/>
      <c r="AS53" s="406"/>
      <c r="AT53" s="406"/>
      <c r="AU53" s="406"/>
      <c r="AV53" s="406"/>
      <c r="AW53" s="406"/>
      <c r="AX53" s="406"/>
      <c r="AY53" s="406"/>
      <c r="AZ53" s="406"/>
      <c r="BA53" s="406"/>
      <c r="BB53" s="406"/>
      <c r="BC53" s="406"/>
      <c r="BD53" s="406"/>
      <c r="BE53" s="406"/>
      <c r="BF53" s="406"/>
      <c r="BG53" s="406"/>
      <c r="BH53" s="406"/>
      <c r="BI53" s="406"/>
      <c r="BJ53" s="406"/>
      <c r="BK53" s="406"/>
      <c r="BL53" s="406"/>
      <c r="BM53" s="406"/>
      <c r="BN53" s="406"/>
      <c r="BO53" s="406"/>
      <c r="BP53" s="406"/>
      <c r="BQ53" s="406"/>
      <c r="BR53" s="406"/>
      <c r="BS53" s="406"/>
      <c r="BT53" s="406"/>
      <c r="BU53" s="406"/>
      <c r="BV53" s="406"/>
      <c r="BW53" s="406"/>
      <c r="BX53" s="406"/>
      <c r="BY53" s="406"/>
      <c r="BZ53" s="406"/>
    </row>
    <row r="54" spans="1:78">
      <c r="A54" s="1265"/>
      <c r="B54" s="1260" t="s">
        <v>426</v>
      </c>
      <c r="C54" s="687"/>
      <c r="D54" s="687"/>
      <c r="E54" s="523"/>
      <c r="F54" s="688"/>
      <c r="G54" s="238"/>
      <c r="H54" s="238"/>
      <c r="I54" s="238"/>
      <c r="J54" s="238"/>
      <c r="K54" s="238"/>
      <c r="L54" s="238"/>
      <c r="M54" s="238"/>
      <c r="N54" s="238"/>
      <c r="O54" s="238"/>
      <c r="P54" s="240"/>
    </row>
    <row r="55" spans="1:78" s="65" customFormat="1">
      <c r="A55" s="1264">
        <v>31</v>
      </c>
      <c r="B55" s="1261" t="s">
        <v>374</v>
      </c>
      <c r="C55" s="641"/>
      <c r="D55" s="641"/>
      <c r="E55" s="164" t="s">
        <v>200</v>
      </c>
      <c r="F55" s="689"/>
      <c r="G55" s="173"/>
      <c r="H55" s="173"/>
      <c r="I55" s="173"/>
      <c r="J55" s="173"/>
      <c r="K55" s="173"/>
      <c r="L55" s="173"/>
      <c r="M55" s="173"/>
      <c r="N55" s="173"/>
      <c r="O55" s="173"/>
      <c r="P55" s="456"/>
      <c r="Q55" s="406"/>
      <c r="R55" s="406"/>
      <c r="S55" s="406"/>
      <c r="T55" s="406"/>
      <c r="U55" s="406"/>
      <c r="V55" s="406"/>
      <c r="W55" s="406"/>
      <c r="X55" s="406"/>
      <c r="Y55" s="406"/>
      <c r="Z55" s="406"/>
      <c r="AA55" s="406"/>
      <c r="AB55" s="406"/>
      <c r="AC55" s="406"/>
      <c r="AD55" s="406"/>
      <c r="AE55" s="406"/>
      <c r="AF55" s="406"/>
      <c r="AG55" s="406"/>
      <c r="AH55" s="406"/>
      <c r="AI55" s="406"/>
      <c r="AJ55" s="406"/>
      <c r="AK55" s="406"/>
      <c r="AL55" s="406"/>
      <c r="AM55" s="406"/>
      <c r="AN55" s="406"/>
      <c r="AO55" s="406"/>
      <c r="AP55" s="406"/>
      <c r="AQ55" s="406"/>
      <c r="AR55" s="406"/>
      <c r="AS55" s="406"/>
      <c r="AT55" s="406"/>
      <c r="AU55" s="406"/>
      <c r="AV55" s="406"/>
      <c r="AW55" s="406"/>
      <c r="AX55" s="406"/>
      <c r="AY55" s="406"/>
      <c r="AZ55" s="406"/>
      <c r="BA55" s="406"/>
      <c r="BB55" s="406"/>
      <c r="BC55" s="406"/>
      <c r="BD55" s="406"/>
      <c r="BE55" s="406"/>
      <c r="BF55" s="406"/>
      <c r="BG55" s="406"/>
      <c r="BH55" s="406"/>
      <c r="BI55" s="406"/>
      <c r="BJ55" s="406"/>
      <c r="BK55" s="406"/>
      <c r="BL55" s="406"/>
      <c r="BM55" s="406"/>
      <c r="BN55" s="406"/>
      <c r="BO55" s="406"/>
      <c r="BP55" s="406"/>
      <c r="BQ55" s="406"/>
      <c r="BR55" s="406"/>
      <c r="BS55" s="406"/>
      <c r="BT55" s="406"/>
      <c r="BU55" s="406"/>
      <c r="BV55" s="406"/>
      <c r="BW55" s="406"/>
      <c r="BX55" s="406"/>
      <c r="BY55" s="406"/>
      <c r="BZ55" s="406"/>
    </row>
    <row r="56" spans="1:78">
      <c r="A56" s="1265"/>
      <c r="B56" s="1260" t="s">
        <v>171</v>
      </c>
      <c r="C56" s="687"/>
      <c r="D56" s="687"/>
      <c r="E56" s="523"/>
      <c r="F56" s="688"/>
      <c r="G56" s="238"/>
      <c r="H56" s="238"/>
      <c r="I56" s="238"/>
      <c r="J56" s="238"/>
      <c r="K56" s="238"/>
      <c r="L56" s="238"/>
      <c r="M56" s="238"/>
      <c r="N56" s="238"/>
      <c r="O56" s="238"/>
      <c r="P56" s="240"/>
    </row>
    <row r="57" spans="1:78" s="65" customFormat="1">
      <c r="A57" s="1264">
        <v>32</v>
      </c>
      <c r="B57" s="1261" t="s">
        <v>374</v>
      </c>
      <c r="C57" s="641"/>
      <c r="D57" s="641"/>
      <c r="E57" s="164" t="s">
        <v>200</v>
      </c>
      <c r="F57" s="689"/>
      <c r="G57" s="173"/>
      <c r="H57" s="173"/>
      <c r="I57" s="173"/>
      <c r="J57" s="173"/>
      <c r="K57" s="173"/>
      <c r="L57" s="173"/>
      <c r="M57" s="173"/>
      <c r="N57" s="173"/>
      <c r="O57" s="173"/>
      <c r="P57" s="456"/>
      <c r="Q57" s="406"/>
      <c r="R57" s="406"/>
      <c r="S57" s="406"/>
      <c r="T57" s="406"/>
      <c r="U57" s="406"/>
      <c r="V57" s="406"/>
      <c r="W57" s="406"/>
      <c r="X57" s="406"/>
      <c r="Y57" s="406"/>
      <c r="Z57" s="406"/>
      <c r="AA57" s="406"/>
      <c r="AB57" s="406"/>
      <c r="AC57" s="406"/>
      <c r="AD57" s="406"/>
      <c r="AE57" s="406"/>
      <c r="AF57" s="406"/>
      <c r="AG57" s="406"/>
      <c r="AH57" s="406"/>
      <c r="AI57" s="406"/>
      <c r="AJ57" s="406"/>
      <c r="AK57" s="406"/>
      <c r="AL57" s="406"/>
      <c r="AM57" s="406"/>
      <c r="AN57" s="406"/>
      <c r="AO57" s="406"/>
      <c r="AP57" s="406"/>
      <c r="AQ57" s="406"/>
      <c r="AR57" s="406"/>
      <c r="AS57" s="406"/>
      <c r="AT57" s="406"/>
      <c r="AU57" s="406"/>
      <c r="AV57" s="406"/>
      <c r="AW57" s="406"/>
      <c r="AX57" s="406"/>
      <c r="AY57" s="406"/>
      <c r="AZ57" s="406"/>
      <c r="BA57" s="406"/>
      <c r="BB57" s="406"/>
      <c r="BC57" s="406"/>
      <c r="BD57" s="406"/>
      <c r="BE57" s="406"/>
      <c r="BF57" s="406"/>
      <c r="BG57" s="406"/>
      <c r="BH57" s="406"/>
      <c r="BI57" s="406"/>
      <c r="BJ57" s="406"/>
      <c r="BK57" s="406"/>
      <c r="BL57" s="406"/>
      <c r="BM57" s="406"/>
      <c r="BN57" s="406"/>
      <c r="BO57" s="406"/>
      <c r="BP57" s="406"/>
      <c r="BQ57" s="406"/>
      <c r="BR57" s="406"/>
      <c r="BS57" s="406"/>
      <c r="BT57" s="406"/>
      <c r="BU57" s="406"/>
      <c r="BV57" s="406"/>
      <c r="BW57" s="406"/>
      <c r="BX57" s="406"/>
      <c r="BY57" s="406"/>
      <c r="BZ57" s="406"/>
    </row>
    <row r="58" spans="1:78">
      <c r="A58" s="1265"/>
      <c r="B58" s="1260" t="s">
        <v>172</v>
      </c>
      <c r="C58" s="687"/>
      <c r="D58" s="687"/>
      <c r="E58" s="523"/>
      <c r="F58" s="688"/>
      <c r="G58" s="238"/>
      <c r="H58" s="238"/>
      <c r="I58" s="238"/>
      <c r="J58" s="238"/>
      <c r="K58" s="238"/>
      <c r="L58" s="238"/>
      <c r="M58" s="238"/>
      <c r="N58" s="238"/>
      <c r="O58" s="238"/>
      <c r="P58" s="240"/>
    </row>
    <row r="59" spans="1:78" s="65" customFormat="1">
      <c r="A59" s="1264">
        <v>33</v>
      </c>
      <c r="B59" s="1261" t="s">
        <v>519</v>
      </c>
      <c r="C59" s="641"/>
      <c r="D59" s="641"/>
      <c r="E59" s="164" t="s">
        <v>200</v>
      </c>
      <c r="F59" s="689"/>
      <c r="G59" s="237"/>
      <c r="H59" s="237"/>
      <c r="I59" s="237"/>
      <c r="J59" s="237"/>
      <c r="K59" s="237"/>
      <c r="L59" s="237"/>
      <c r="M59" s="237"/>
      <c r="N59" s="237"/>
      <c r="O59" s="237"/>
      <c r="P59" s="456"/>
      <c r="Q59" s="406"/>
      <c r="R59" s="406"/>
      <c r="S59" s="406"/>
      <c r="T59" s="406"/>
      <c r="U59" s="406"/>
      <c r="V59" s="406"/>
      <c r="W59" s="406"/>
      <c r="X59" s="406"/>
      <c r="Y59" s="406"/>
      <c r="Z59" s="406"/>
      <c r="AA59" s="406"/>
      <c r="AB59" s="406"/>
      <c r="AC59" s="406"/>
      <c r="AD59" s="406"/>
      <c r="AE59" s="406"/>
      <c r="AF59" s="406"/>
      <c r="AG59" s="406"/>
      <c r="AH59" s="406"/>
      <c r="AI59" s="406"/>
      <c r="AJ59" s="406"/>
      <c r="AK59" s="406"/>
      <c r="AL59" s="406"/>
      <c r="AM59" s="406"/>
      <c r="AN59" s="406"/>
      <c r="AO59" s="406"/>
      <c r="AP59" s="406"/>
      <c r="AQ59" s="406"/>
      <c r="AR59" s="406"/>
      <c r="AS59" s="406"/>
      <c r="AT59" s="406"/>
      <c r="AU59" s="406"/>
      <c r="AV59" s="406"/>
      <c r="AW59" s="406"/>
      <c r="AX59" s="406"/>
      <c r="AY59" s="406"/>
      <c r="AZ59" s="406"/>
      <c r="BA59" s="406"/>
      <c r="BB59" s="406"/>
      <c r="BC59" s="406"/>
      <c r="BD59" s="406"/>
      <c r="BE59" s="406"/>
      <c r="BF59" s="406"/>
      <c r="BG59" s="406"/>
      <c r="BH59" s="406"/>
      <c r="BI59" s="406"/>
      <c r="BJ59" s="406"/>
      <c r="BK59" s="406"/>
      <c r="BL59" s="406"/>
      <c r="BM59" s="406"/>
      <c r="BN59" s="406"/>
      <c r="BO59" s="406"/>
      <c r="BP59" s="406"/>
      <c r="BQ59" s="406"/>
      <c r="BR59" s="406"/>
      <c r="BS59" s="406"/>
      <c r="BT59" s="406"/>
      <c r="BU59" s="406"/>
      <c r="BV59" s="406"/>
      <c r="BW59" s="406"/>
      <c r="BX59" s="406"/>
      <c r="BY59" s="406"/>
      <c r="BZ59" s="406"/>
    </row>
    <row r="60" spans="1:78" s="65" customFormat="1">
      <c r="A60" s="1264">
        <v>34</v>
      </c>
      <c r="B60" s="1261" t="s">
        <v>192</v>
      </c>
      <c r="C60" s="641"/>
      <c r="D60" s="641"/>
      <c r="E60" s="164" t="s">
        <v>200</v>
      </c>
      <c r="F60" s="689"/>
      <c r="G60" s="173"/>
      <c r="H60" s="173"/>
      <c r="I60" s="173"/>
      <c r="J60" s="173"/>
      <c r="K60" s="173"/>
      <c r="L60" s="173"/>
      <c r="M60" s="173"/>
      <c r="N60" s="173"/>
      <c r="O60" s="173"/>
      <c r="P60" s="456"/>
      <c r="Q60" s="406"/>
      <c r="R60" s="406"/>
      <c r="S60" s="406"/>
      <c r="T60" s="406"/>
      <c r="U60" s="406"/>
      <c r="V60" s="406"/>
      <c r="W60" s="406"/>
      <c r="X60" s="406"/>
      <c r="Y60" s="406"/>
      <c r="Z60" s="406"/>
      <c r="AA60" s="406"/>
      <c r="AB60" s="406"/>
      <c r="AC60" s="406"/>
      <c r="AD60" s="406"/>
      <c r="AE60" s="406"/>
      <c r="AF60" s="406"/>
      <c r="AG60" s="406"/>
      <c r="AH60" s="406"/>
      <c r="AI60" s="406"/>
      <c r="AJ60" s="406"/>
      <c r="AK60" s="406"/>
      <c r="AL60" s="406"/>
      <c r="AM60" s="406"/>
      <c r="AN60" s="406"/>
      <c r="AO60" s="406"/>
      <c r="AP60" s="406"/>
      <c r="AQ60" s="406"/>
      <c r="AR60" s="406"/>
      <c r="AS60" s="406"/>
      <c r="AT60" s="406"/>
      <c r="AU60" s="406"/>
      <c r="AV60" s="406"/>
      <c r="AW60" s="406"/>
      <c r="AX60" s="406"/>
      <c r="AY60" s="406"/>
      <c r="AZ60" s="406"/>
      <c r="BA60" s="406"/>
      <c r="BB60" s="406"/>
      <c r="BC60" s="406"/>
      <c r="BD60" s="406"/>
      <c r="BE60" s="406"/>
      <c r="BF60" s="406"/>
      <c r="BG60" s="406"/>
      <c r="BH60" s="406"/>
      <c r="BI60" s="406"/>
      <c r="BJ60" s="406"/>
      <c r="BK60" s="406"/>
      <c r="BL60" s="406"/>
      <c r="BM60" s="406"/>
      <c r="BN60" s="406"/>
      <c r="BO60" s="406"/>
      <c r="BP60" s="406"/>
      <c r="BQ60" s="406"/>
      <c r="BR60" s="406"/>
      <c r="BS60" s="406"/>
      <c r="BT60" s="406"/>
      <c r="BU60" s="406"/>
      <c r="BV60" s="406"/>
      <c r="BW60" s="406"/>
      <c r="BX60" s="406"/>
      <c r="BY60" s="406"/>
      <c r="BZ60" s="406"/>
    </row>
    <row r="61" spans="1:78" s="65" customFormat="1">
      <c r="A61" s="618"/>
      <c r="B61" s="641"/>
      <c r="C61" s="641"/>
      <c r="D61" s="641"/>
      <c r="E61" s="523"/>
      <c r="F61" s="689"/>
      <c r="G61" s="238"/>
      <c r="H61" s="238"/>
      <c r="I61" s="238"/>
      <c r="J61" s="238"/>
      <c r="K61" s="238"/>
      <c r="L61" s="238"/>
      <c r="M61" s="238"/>
      <c r="N61" s="238"/>
      <c r="O61" s="238"/>
      <c r="P61" s="456"/>
      <c r="Q61" s="406"/>
      <c r="R61" s="406"/>
      <c r="S61" s="406"/>
      <c r="T61" s="406"/>
      <c r="U61" s="406"/>
      <c r="V61" s="406"/>
      <c r="W61" s="406"/>
      <c r="X61" s="406"/>
      <c r="Y61" s="406"/>
      <c r="Z61" s="406"/>
      <c r="AA61" s="406"/>
      <c r="AB61" s="406"/>
      <c r="AC61" s="406"/>
      <c r="AD61" s="406"/>
      <c r="AE61" s="406"/>
      <c r="AF61" s="406"/>
      <c r="AG61" s="406"/>
      <c r="AH61" s="406"/>
      <c r="AI61" s="406"/>
      <c r="AJ61" s="406"/>
      <c r="AK61" s="406"/>
      <c r="AL61" s="406"/>
      <c r="AM61" s="406"/>
      <c r="AN61" s="406"/>
      <c r="AO61" s="406"/>
      <c r="AP61" s="406"/>
      <c r="AQ61" s="406"/>
      <c r="AR61" s="406"/>
      <c r="AS61" s="406"/>
      <c r="AT61" s="406"/>
      <c r="AU61" s="406"/>
      <c r="AV61" s="406"/>
      <c r="AW61" s="406"/>
      <c r="AX61" s="406"/>
      <c r="AY61" s="406"/>
      <c r="AZ61" s="406"/>
      <c r="BA61" s="406"/>
      <c r="BB61" s="406"/>
      <c r="BC61" s="406"/>
      <c r="BD61" s="406"/>
      <c r="BE61" s="406"/>
      <c r="BF61" s="406"/>
      <c r="BG61" s="406"/>
      <c r="BH61" s="406"/>
      <c r="BI61" s="406"/>
      <c r="BJ61" s="406"/>
      <c r="BK61" s="406"/>
      <c r="BL61" s="406"/>
      <c r="BM61" s="406"/>
      <c r="BN61" s="406"/>
      <c r="BO61" s="406"/>
      <c r="BP61" s="406"/>
      <c r="BQ61" s="406"/>
      <c r="BR61" s="406"/>
      <c r="BS61" s="406"/>
      <c r="BT61" s="406"/>
      <c r="BU61" s="406"/>
      <c r="BV61" s="406"/>
      <c r="BW61" s="406"/>
      <c r="BX61" s="406"/>
      <c r="BY61" s="406"/>
      <c r="BZ61" s="406"/>
    </row>
    <row r="62" spans="1:78" s="65" customFormat="1">
      <c r="A62" s="618"/>
      <c r="B62" s="13" t="s">
        <v>252</v>
      </c>
      <c r="C62" s="642"/>
      <c r="D62" s="642"/>
      <c r="E62" s="523"/>
      <c r="F62" s="642"/>
      <c r="G62" s="238"/>
      <c r="H62" s="238"/>
      <c r="I62" s="238"/>
      <c r="J62" s="238"/>
      <c r="K62" s="238"/>
      <c r="L62" s="238"/>
      <c r="M62" s="238"/>
      <c r="N62" s="238"/>
      <c r="O62" s="238"/>
      <c r="P62" s="45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row>
    <row r="63" spans="1:78">
      <c r="A63" s="618"/>
      <c r="B63" s="16" t="s">
        <v>173</v>
      </c>
      <c r="C63" s="687"/>
      <c r="D63" s="687"/>
      <c r="E63" s="523"/>
      <c r="F63" s="688"/>
      <c r="G63" s="238"/>
      <c r="H63" s="238"/>
      <c r="I63" s="238"/>
      <c r="J63" s="238"/>
      <c r="K63" s="238"/>
      <c r="L63" s="238"/>
      <c r="M63" s="238"/>
      <c r="N63" s="238"/>
      <c r="O63" s="238"/>
      <c r="P63" s="240"/>
    </row>
    <row r="64" spans="1:78" s="65" customFormat="1">
      <c r="A64" s="1267">
        <v>35</v>
      </c>
      <c r="B64" s="17" t="s">
        <v>529</v>
      </c>
      <c r="C64" s="641"/>
      <c r="D64" s="641"/>
      <c r="E64" s="164" t="s">
        <v>200</v>
      </c>
      <c r="F64" s="689"/>
      <c r="G64" s="167"/>
      <c r="H64" s="167"/>
      <c r="I64" s="167"/>
      <c r="J64" s="167"/>
      <c r="K64" s="167"/>
      <c r="L64" s="167"/>
      <c r="M64" s="167"/>
      <c r="N64" s="167"/>
      <c r="O64" s="167"/>
      <c r="P64" s="456"/>
      <c r="Q64" s="406"/>
      <c r="R64" s="406"/>
      <c r="S64" s="406"/>
      <c r="T64" s="406"/>
      <c r="U64" s="406"/>
      <c r="V64" s="406"/>
      <c r="W64" s="406"/>
      <c r="X64" s="406"/>
      <c r="Y64" s="406"/>
      <c r="Z64" s="406"/>
      <c r="AA64" s="406"/>
      <c r="AB64" s="406"/>
      <c r="AC64" s="406"/>
      <c r="AD64" s="406"/>
      <c r="AE64" s="406"/>
      <c r="AF64" s="406"/>
      <c r="AG64" s="406"/>
      <c r="AH64" s="406"/>
      <c r="AI64" s="406"/>
      <c r="AJ64" s="406"/>
      <c r="AK64" s="406"/>
      <c r="AL64" s="406"/>
      <c r="AM64" s="406"/>
      <c r="AN64" s="406"/>
      <c r="AO64" s="406"/>
      <c r="AP64" s="406"/>
      <c r="AQ64" s="406"/>
      <c r="AR64" s="406"/>
      <c r="AS64" s="406"/>
      <c r="AT64" s="406"/>
      <c r="AU64" s="406"/>
      <c r="AV64" s="406"/>
      <c r="AW64" s="406"/>
      <c r="AX64" s="406"/>
      <c r="AY64" s="406"/>
      <c r="AZ64" s="406"/>
      <c r="BA64" s="406"/>
      <c r="BB64" s="406"/>
      <c r="BC64" s="406"/>
      <c r="BD64" s="406"/>
      <c r="BE64" s="406"/>
      <c r="BF64" s="406"/>
      <c r="BG64" s="406"/>
      <c r="BH64" s="406"/>
      <c r="BI64" s="406"/>
      <c r="BJ64" s="406"/>
      <c r="BK64" s="406"/>
      <c r="BL64" s="406"/>
      <c r="BM64" s="406"/>
      <c r="BN64" s="406"/>
      <c r="BO64" s="406"/>
      <c r="BP64" s="406"/>
      <c r="BQ64" s="406"/>
      <c r="BR64" s="406"/>
      <c r="BS64" s="406"/>
      <c r="BT64" s="406"/>
      <c r="BU64" s="406"/>
      <c r="BV64" s="406"/>
      <c r="BW64" s="406"/>
      <c r="BX64" s="406"/>
      <c r="BY64" s="406"/>
      <c r="BZ64" s="406"/>
    </row>
    <row r="65" spans="1:78" s="65" customFormat="1">
      <c r="A65" s="1267" t="s">
        <v>1231</v>
      </c>
      <c r="B65" s="129" t="s">
        <v>506</v>
      </c>
      <c r="C65" s="641"/>
      <c r="D65" s="641"/>
      <c r="E65" s="164" t="s">
        <v>200</v>
      </c>
      <c r="F65" s="689"/>
      <c r="G65" s="237"/>
      <c r="H65" s="237"/>
      <c r="I65" s="237"/>
      <c r="J65" s="237"/>
      <c r="K65" s="237"/>
      <c r="L65" s="237"/>
      <c r="M65" s="237"/>
      <c r="N65" s="237"/>
      <c r="O65" s="237"/>
      <c r="P65" s="456"/>
      <c r="Q65" s="406"/>
      <c r="R65" s="406"/>
      <c r="S65" s="406"/>
      <c r="T65" s="406"/>
      <c r="U65" s="406"/>
      <c r="V65" s="406"/>
      <c r="W65" s="406"/>
      <c r="X65" s="406"/>
      <c r="Y65" s="406"/>
      <c r="Z65" s="406"/>
      <c r="AA65" s="406"/>
      <c r="AB65" s="406"/>
      <c r="AC65" s="406"/>
      <c r="AD65" s="406"/>
      <c r="AE65" s="406"/>
      <c r="AF65" s="406"/>
      <c r="AG65" s="406"/>
      <c r="AH65" s="406"/>
      <c r="AI65" s="406"/>
      <c r="AJ65" s="406"/>
      <c r="AK65" s="406"/>
      <c r="AL65" s="406"/>
      <c r="AM65" s="406"/>
      <c r="AN65" s="406"/>
      <c r="AO65" s="406"/>
      <c r="AP65" s="406"/>
      <c r="AQ65" s="406"/>
      <c r="AR65" s="406"/>
      <c r="AS65" s="406"/>
      <c r="AT65" s="406"/>
      <c r="AU65" s="406"/>
      <c r="AV65" s="406"/>
      <c r="AW65" s="406"/>
      <c r="AX65" s="406"/>
      <c r="AY65" s="406"/>
      <c r="AZ65" s="406"/>
      <c r="BA65" s="406"/>
      <c r="BB65" s="406"/>
      <c r="BC65" s="406"/>
      <c r="BD65" s="406"/>
      <c r="BE65" s="406"/>
      <c r="BF65" s="406"/>
      <c r="BG65" s="406"/>
      <c r="BH65" s="406"/>
      <c r="BI65" s="406"/>
      <c r="BJ65" s="406"/>
      <c r="BK65" s="406"/>
      <c r="BL65" s="406"/>
      <c r="BM65" s="406"/>
      <c r="BN65" s="406"/>
      <c r="BO65" s="406"/>
      <c r="BP65" s="406"/>
      <c r="BQ65" s="406"/>
      <c r="BR65" s="406"/>
      <c r="BS65" s="406"/>
      <c r="BT65" s="406"/>
      <c r="BU65" s="406"/>
      <c r="BV65" s="406"/>
      <c r="BW65" s="406"/>
      <c r="BX65" s="406"/>
      <c r="BY65" s="406"/>
      <c r="BZ65" s="406"/>
    </row>
    <row r="66" spans="1:78" s="65" customFormat="1">
      <c r="A66" s="1267" t="s">
        <v>1232</v>
      </c>
      <c r="B66" s="129" t="s">
        <v>322</v>
      </c>
      <c r="C66" s="641"/>
      <c r="D66" s="641"/>
      <c r="E66" s="164" t="s">
        <v>200</v>
      </c>
      <c r="F66" s="689"/>
      <c r="G66" s="237"/>
      <c r="H66" s="237"/>
      <c r="I66" s="237"/>
      <c r="J66" s="237"/>
      <c r="K66" s="237"/>
      <c r="L66" s="237"/>
      <c r="M66" s="237"/>
      <c r="N66" s="237"/>
      <c r="O66" s="237"/>
      <c r="P66" s="456"/>
      <c r="Q66" s="406"/>
      <c r="R66" s="406"/>
      <c r="S66" s="406"/>
      <c r="T66" s="406"/>
      <c r="U66" s="406"/>
      <c r="V66" s="406"/>
      <c r="W66" s="406"/>
      <c r="X66" s="406"/>
      <c r="Y66" s="406"/>
      <c r="Z66" s="406"/>
      <c r="AA66" s="406"/>
      <c r="AB66" s="406"/>
      <c r="AC66" s="406"/>
      <c r="AD66" s="406"/>
      <c r="AE66" s="406"/>
      <c r="AF66" s="406"/>
      <c r="AG66" s="406"/>
      <c r="AH66" s="406"/>
      <c r="AI66" s="406"/>
      <c r="AJ66" s="406"/>
      <c r="AK66" s="406"/>
      <c r="AL66" s="406"/>
      <c r="AM66" s="406"/>
      <c r="AN66" s="406"/>
      <c r="AO66" s="406"/>
      <c r="AP66" s="406"/>
      <c r="AQ66" s="406"/>
      <c r="AR66" s="406"/>
      <c r="AS66" s="406"/>
      <c r="AT66" s="406"/>
      <c r="AU66" s="406"/>
      <c r="AV66" s="406"/>
      <c r="AW66" s="406"/>
      <c r="AX66" s="406"/>
      <c r="AY66" s="406"/>
      <c r="AZ66" s="406"/>
      <c r="BA66" s="406"/>
      <c r="BB66" s="406"/>
      <c r="BC66" s="406"/>
      <c r="BD66" s="406"/>
      <c r="BE66" s="406"/>
      <c r="BF66" s="406"/>
      <c r="BG66" s="406"/>
      <c r="BH66" s="406"/>
      <c r="BI66" s="406"/>
      <c r="BJ66" s="406"/>
      <c r="BK66" s="406"/>
      <c r="BL66" s="406"/>
      <c r="BM66" s="406"/>
      <c r="BN66" s="406"/>
      <c r="BO66" s="406"/>
      <c r="BP66" s="406"/>
      <c r="BQ66" s="406"/>
      <c r="BR66" s="406"/>
      <c r="BS66" s="406"/>
      <c r="BT66" s="406"/>
      <c r="BU66" s="406"/>
      <c r="BV66" s="406"/>
      <c r="BW66" s="406"/>
      <c r="BX66" s="406"/>
      <c r="BY66" s="406"/>
      <c r="BZ66" s="406"/>
    </row>
    <row r="67" spans="1:78" s="65" customFormat="1">
      <c r="A67" s="1267" t="s">
        <v>1233</v>
      </c>
      <c r="B67" s="129" t="s">
        <v>375</v>
      </c>
      <c r="C67" s="641"/>
      <c r="D67" s="641"/>
      <c r="E67" s="164" t="s">
        <v>200</v>
      </c>
      <c r="F67" s="689"/>
      <c r="G67" s="237"/>
      <c r="H67" s="237"/>
      <c r="I67" s="237"/>
      <c r="J67" s="237"/>
      <c r="K67" s="237"/>
      <c r="L67" s="237"/>
      <c r="M67" s="237"/>
      <c r="N67" s="237"/>
      <c r="O67" s="237"/>
      <c r="P67" s="456"/>
      <c r="Q67" s="406"/>
      <c r="R67" s="406"/>
      <c r="S67" s="406"/>
      <c r="T67" s="406"/>
      <c r="U67" s="406"/>
      <c r="V67" s="406"/>
      <c r="W67" s="406"/>
      <c r="X67" s="406"/>
      <c r="Y67" s="406"/>
      <c r="Z67" s="406"/>
      <c r="AA67" s="406"/>
      <c r="AB67" s="406"/>
      <c r="AC67" s="406"/>
      <c r="AD67" s="406"/>
      <c r="AE67" s="406"/>
      <c r="AF67" s="406"/>
      <c r="AG67" s="406"/>
      <c r="AH67" s="406"/>
      <c r="AI67" s="406"/>
      <c r="AJ67" s="406"/>
      <c r="AK67" s="406"/>
      <c r="AL67" s="406"/>
      <c r="AM67" s="406"/>
      <c r="AN67" s="406"/>
      <c r="AO67" s="406"/>
      <c r="AP67" s="406"/>
      <c r="AQ67" s="406"/>
      <c r="AR67" s="406"/>
      <c r="AS67" s="406"/>
      <c r="AT67" s="406"/>
      <c r="AU67" s="406"/>
      <c r="AV67" s="406"/>
      <c r="AW67" s="406"/>
      <c r="AX67" s="406"/>
      <c r="AY67" s="406"/>
      <c r="AZ67" s="406"/>
      <c r="BA67" s="406"/>
      <c r="BB67" s="406"/>
      <c r="BC67" s="406"/>
      <c r="BD67" s="406"/>
      <c r="BE67" s="406"/>
      <c r="BF67" s="406"/>
      <c r="BG67" s="406"/>
      <c r="BH67" s="406"/>
      <c r="BI67" s="406"/>
      <c r="BJ67" s="406"/>
      <c r="BK67" s="406"/>
      <c r="BL67" s="406"/>
      <c r="BM67" s="406"/>
      <c r="BN67" s="406"/>
      <c r="BO67" s="406"/>
      <c r="BP67" s="406"/>
      <c r="BQ67" s="406"/>
      <c r="BR67" s="406"/>
      <c r="BS67" s="406"/>
      <c r="BT67" s="406"/>
      <c r="BU67" s="406"/>
      <c r="BV67" s="406"/>
      <c r="BW67" s="406"/>
      <c r="BX67" s="406"/>
      <c r="BY67" s="406"/>
      <c r="BZ67" s="406"/>
    </row>
    <row r="68" spans="1:78" s="65" customFormat="1">
      <c r="A68" s="1267">
        <v>36</v>
      </c>
      <c r="B68" s="17" t="s">
        <v>193</v>
      </c>
      <c r="C68" s="641"/>
      <c r="D68" s="641"/>
      <c r="E68" s="164" t="s">
        <v>200</v>
      </c>
      <c r="F68" s="689"/>
      <c r="G68" s="173"/>
      <c r="H68" s="173"/>
      <c r="I68" s="173"/>
      <c r="J68" s="173"/>
      <c r="K68" s="173"/>
      <c r="L68" s="173"/>
      <c r="M68" s="173"/>
      <c r="N68" s="173"/>
      <c r="O68" s="173"/>
      <c r="P68" s="456"/>
      <c r="Q68" s="406"/>
      <c r="R68" s="406"/>
      <c r="S68" s="406"/>
      <c r="T68" s="406"/>
      <c r="U68" s="406"/>
      <c r="V68" s="406"/>
      <c r="W68" s="406"/>
      <c r="X68" s="406"/>
      <c r="Y68" s="406"/>
      <c r="Z68" s="406"/>
      <c r="AA68" s="406"/>
      <c r="AB68" s="406"/>
      <c r="AC68" s="406"/>
      <c r="AD68" s="406"/>
      <c r="AE68" s="406"/>
      <c r="AF68" s="406"/>
      <c r="AG68" s="406"/>
      <c r="AH68" s="406"/>
      <c r="AI68" s="406"/>
      <c r="AJ68" s="406"/>
      <c r="AK68" s="406"/>
      <c r="AL68" s="406"/>
      <c r="AM68" s="406"/>
      <c r="AN68" s="406"/>
      <c r="AO68" s="406"/>
      <c r="AP68" s="406"/>
      <c r="AQ68" s="406"/>
      <c r="AR68" s="406"/>
      <c r="AS68" s="406"/>
      <c r="AT68" s="406"/>
      <c r="AU68" s="406"/>
      <c r="AV68" s="406"/>
      <c r="AW68" s="406"/>
      <c r="AX68" s="406"/>
      <c r="AY68" s="406"/>
      <c r="AZ68" s="406"/>
      <c r="BA68" s="406"/>
      <c r="BB68" s="406"/>
      <c r="BC68" s="406"/>
      <c r="BD68" s="406"/>
      <c r="BE68" s="406"/>
      <c r="BF68" s="406"/>
      <c r="BG68" s="406"/>
      <c r="BH68" s="406"/>
      <c r="BI68" s="406"/>
      <c r="BJ68" s="406"/>
      <c r="BK68" s="406"/>
      <c r="BL68" s="406"/>
      <c r="BM68" s="406"/>
      <c r="BN68" s="406"/>
      <c r="BO68" s="406"/>
      <c r="BP68" s="406"/>
      <c r="BQ68" s="406"/>
      <c r="BR68" s="406"/>
      <c r="BS68" s="406"/>
      <c r="BT68" s="406"/>
      <c r="BU68" s="406"/>
      <c r="BV68" s="406"/>
      <c r="BW68" s="406"/>
      <c r="BX68" s="406"/>
      <c r="BY68" s="406"/>
      <c r="BZ68" s="406"/>
    </row>
    <row r="69" spans="1:78">
      <c r="A69" s="618"/>
      <c r="B69" s="16" t="s">
        <v>174</v>
      </c>
      <c r="C69" s="687"/>
      <c r="D69" s="687"/>
      <c r="E69" s="523"/>
      <c r="F69" s="688"/>
      <c r="G69" s="238"/>
      <c r="H69" s="238"/>
      <c r="I69" s="238"/>
      <c r="J69" s="238"/>
      <c r="K69" s="238"/>
      <c r="L69" s="238"/>
      <c r="M69" s="238"/>
      <c r="N69" s="238"/>
      <c r="O69" s="238"/>
      <c r="P69" s="240"/>
    </row>
    <row r="70" spans="1:78" s="65" customFormat="1">
      <c r="A70" s="1269">
        <v>37</v>
      </c>
      <c r="B70" s="1270" t="s">
        <v>1234</v>
      </c>
      <c r="C70" s="641"/>
      <c r="D70" s="641"/>
      <c r="E70" s="164" t="s">
        <v>200</v>
      </c>
      <c r="F70" s="689"/>
      <c r="G70" s="167"/>
      <c r="H70" s="167"/>
      <c r="I70" s="167"/>
      <c r="J70" s="167"/>
      <c r="K70" s="167"/>
      <c r="L70" s="167"/>
      <c r="M70" s="167"/>
      <c r="N70" s="167"/>
      <c r="O70" s="167"/>
      <c r="P70" s="456"/>
      <c r="Q70" s="406"/>
      <c r="R70" s="406"/>
      <c r="S70" s="406"/>
      <c r="T70" s="406"/>
      <c r="U70" s="406"/>
      <c r="V70" s="406"/>
      <c r="W70" s="406"/>
      <c r="X70" s="406"/>
      <c r="Y70" s="406"/>
      <c r="Z70" s="406"/>
      <c r="AA70" s="406"/>
      <c r="AB70" s="406"/>
      <c r="AC70" s="406"/>
      <c r="AD70" s="406"/>
      <c r="AE70" s="406"/>
      <c r="AF70" s="406"/>
      <c r="AG70" s="406"/>
      <c r="AH70" s="406"/>
      <c r="AI70" s="406"/>
      <c r="AJ70" s="406"/>
      <c r="AK70" s="406"/>
      <c r="AL70" s="406"/>
      <c r="AM70" s="406"/>
      <c r="AN70" s="406"/>
      <c r="AO70" s="406"/>
      <c r="AP70" s="406"/>
      <c r="AQ70" s="406"/>
      <c r="AR70" s="406"/>
      <c r="AS70" s="406"/>
      <c r="AT70" s="406"/>
      <c r="AU70" s="406"/>
      <c r="AV70" s="406"/>
      <c r="AW70" s="406"/>
      <c r="AX70" s="406"/>
      <c r="AY70" s="406"/>
      <c r="AZ70" s="406"/>
      <c r="BA70" s="406"/>
      <c r="BB70" s="406"/>
      <c r="BC70" s="406"/>
      <c r="BD70" s="406"/>
      <c r="BE70" s="406"/>
      <c r="BF70" s="406"/>
      <c r="BG70" s="406"/>
      <c r="BH70" s="406"/>
      <c r="BI70" s="406"/>
      <c r="BJ70" s="406"/>
      <c r="BK70" s="406"/>
      <c r="BL70" s="406"/>
      <c r="BM70" s="406"/>
      <c r="BN70" s="406"/>
      <c r="BO70" s="406"/>
      <c r="BP70" s="406"/>
      <c r="BQ70" s="406"/>
      <c r="BR70" s="406"/>
      <c r="BS70" s="406"/>
      <c r="BT70" s="406"/>
      <c r="BU70" s="406"/>
      <c r="BV70" s="406"/>
      <c r="BW70" s="406"/>
      <c r="BX70" s="406"/>
      <c r="BY70" s="406"/>
      <c r="BZ70" s="406"/>
    </row>
    <row r="71" spans="1:78" s="65" customFormat="1">
      <c r="A71" s="1269" t="s">
        <v>1235</v>
      </c>
      <c r="B71" s="1271" t="s">
        <v>1236</v>
      </c>
      <c r="C71" s="641"/>
      <c r="D71" s="641"/>
      <c r="E71" s="164" t="s">
        <v>200</v>
      </c>
      <c r="F71" s="689"/>
      <c r="G71" s="237"/>
      <c r="H71" s="237"/>
      <c r="I71" s="237"/>
      <c r="J71" s="237"/>
      <c r="K71" s="237"/>
      <c r="L71" s="237"/>
      <c r="M71" s="237"/>
      <c r="N71" s="237"/>
      <c r="O71" s="237"/>
      <c r="P71" s="456"/>
      <c r="Q71" s="406"/>
      <c r="R71" s="406"/>
      <c r="S71" s="406"/>
      <c r="T71" s="406"/>
      <c r="U71" s="406"/>
      <c r="V71" s="406"/>
      <c r="W71" s="406"/>
      <c r="X71" s="406"/>
      <c r="Y71" s="406"/>
      <c r="Z71" s="406"/>
      <c r="AA71" s="406"/>
      <c r="AB71" s="406"/>
      <c r="AC71" s="406"/>
      <c r="AD71" s="406"/>
      <c r="AE71" s="406"/>
      <c r="AF71" s="406"/>
      <c r="AG71" s="406"/>
      <c r="AH71" s="406"/>
      <c r="AI71" s="406"/>
      <c r="AJ71" s="406"/>
      <c r="AK71" s="406"/>
      <c r="AL71" s="406"/>
      <c r="AM71" s="406"/>
      <c r="AN71" s="406"/>
      <c r="AO71" s="406"/>
      <c r="AP71" s="406"/>
      <c r="AQ71" s="406"/>
      <c r="AR71" s="406"/>
      <c r="AS71" s="406"/>
      <c r="AT71" s="406"/>
      <c r="AU71" s="406"/>
      <c r="AV71" s="406"/>
      <c r="AW71" s="406"/>
      <c r="AX71" s="406"/>
      <c r="AY71" s="406"/>
      <c r="AZ71" s="406"/>
      <c r="BA71" s="406"/>
      <c r="BB71" s="406"/>
      <c r="BC71" s="406"/>
      <c r="BD71" s="406"/>
      <c r="BE71" s="406"/>
      <c r="BF71" s="406"/>
      <c r="BG71" s="406"/>
      <c r="BH71" s="406"/>
      <c r="BI71" s="406"/>
      <c r="BJ71" s="406"/>
      <c r="BK71" s="406"/>
      <c r="BL71" s="406"/>
      <c r="BM71" s="406"/>
      <c r="BN71" s="406"/>
      <c r="BO71" s="406"/>
      <c r="BP71" s="406"/>
      <c r="BQ71" s="406"/>
      <c r="BR71" s="406"/>
      <c r="BS71" s="406"/>
      <c r="BT71" s="406"/>
      <c r="BU71" s="406"/>
      <c r="BV71" s="406"/>
      <c r="BW71" s="406"/>
      <c r="BX71" s="406"/>
      <c r="BY71" s="406"/>
      <c r="BZ71" s="406"/>
    </row>
    <row r="72" spans="1:78" s="65" customFormat="1">
      <c r="A72" s="1269" t="s">
        <v>1237</v>
      </c>
      <c r="B72" s="1271" t="s">
        <v>1238</v>
      </c>
      <c r="C72" s="641"/>
      <c r="D72" s="641"/>
      <c r="E72" s="164" t="s">
        <v>200</v>
      </c>
      <c r="F72" s="689"/>
      <c r="G72" s="237"/>
      <c r="H72" s="237"/>
      <c r="I72" s="237"/>
      <c r="J72" s="237"/>
      <c r="K72" s="237"/>
      <c r="L72" s="237"/>
      <c r="M72" s="237"/>
      <c r="N72" s="237"/>
      <c r="O72" s="237"/>
      <c r="P72" s="456"/>
      <c r="Q72" s="406"/>
      <c r="R72" s="406"/>
      <c r="S72" s="406"/>
      <c r="T72" s="406"/>
      <c r="U72" s="406"/>
      <c r="V72" s="406"/>
      <c r="W72" s="406"/>
      <c r="X72" s="406"/>
      <c r="Y72" s="406"/>
      <c r="Z72" s="406"/>
      <c r="AA72" s="406"/>
      <c r="AB72" s="406"/>
      <c r="AC72" s="406"/>
      <c r="AD72" s="406"/>
      <c r="AE72" s="406"/>
      <c r="AF72" s="406"/>
      <c r="AG72" s="406"/>
      <c r="AH72" s="406"/>
      <c r="AI72" s="406"/>
      <c r="AJ72" s="406"/>
      <c r="AK72" s="406"/>
      <c r="AL72" s="406"/>
      <c r="AM72" s="406"/>
      <c r="AN72" s="406"/>
      <c r="AO72" s="406"/>
      <c r="AP72" s="406"/>
      <c r="AQ72" s="406"/>
      <c r="AR72" s="406"/>
      <c r="AS72" s="406"/>
      <c r="AT72" s="406"/>
      <c r="AU72" s="406"/>
      <c r="AV72" s="406"/>
      <c r="AW72" s="406"/>
      <c r="AX72" s="406"/>
      <c r="AY72" s="406"/>
      <c r="AZ72" s="406"/>
      <c r="BA72" s="406"/>
      <c r="BB72" s="406"/>
      <c r="BC72" s="406"/>
      <c r="BD72" s="406"/>
      <c r="BE72" s="406"/>
      <c r="BF72" s="406"/>
      <c r="BG72" s="406"/>
      <c r="BH72" s="406"/>
      <c r="BI72" s="406"/>
      <c r="BJ72" s="406"/>
      <c r="BK72" s="406"/>
      <c r="BL72" s="406"/>
      <c r="BM72" s="406"/>
      <c r="BN72" s="406"/>
      <c r="BO72" s="406"/>
      <c r="BP72" s="406"/>
      <c r="BQ72" s="406"/>
      <c r="BR72" s="406"/>
      <c r="BS72" s="406"/>
      <c r="BT72" s="406"/>
      <c r="BU72" s="406"/>
      <c r="BV72" s="406"/>
      <c r="BW72" s="406"/>
      <c r="BX72" s="406"/>
      <c r="BY72" s="406"/>
      <c r="BZ72" s="406"/>
    </row>
    <row r="73" spans="1:78" s="65" customFormat="1">
      <c r="A73" s="1269" t="s">
        <v>1239</v>
      </c>
      <c r="B73" s="1271" t="s">
        <v>1240</v>
      </c>
      <c r="C73" s="641"/>
      <c r="D73" s="641"/>
      <c r="E73" s="164" t="s">
        <v>200</v>
      </c>
      <c r="F73" s="689"/>
      <c r="G73" s="237"/>
      <c r="H73" s="237"/>
      <c r="I73" s="237"/>
      <c r="J73" s="237"/>
      <c r="K73" s="237"/>
      <c r="L73" s="237"/>
      <c r="M73" s="237"/>
      <c r="N73" s="237"/>
      <c r="O73" s="237"/>
      <c r="P73" s="456"/>
      <c r="Q73" s="406"/>
      <c r="R73" s="406"/>
      <c r="S73" s="406"/>
      <c r="T73" s="406"/>
      <c r="U73" s="406"/>
      <c r="V73" s="406"/>
      <c r="W73" s="406"/>
      <c r="X73" s="406"/>
      <c r="Y73" s="406"/>
      <c r="Z73" s="406"/>
      <c r="AA73" s="406"/>
      <c r="AB73" s="406"/>
      <c r="AC73" s="406"/>
      <c r="AD73" s="406"/>
      <c r="AE73" s="406"/>
      <c r="AF73" s="406"/>
      <c r="AG73" s="406"/>
      <c r="AH73" s="406"/>
      <c r="AI73" s="406"/>
      <c r="AJ73" s="406"/>
      <c r="AK73" s="406"/>
      <c r="AL73" s="406"/>
      <c r="AM73" s="406"/>
      <c r="AN73" s="406"/>
      <c r="AO73" s="406"/>
      <c r="AP73" s="406"/>
      <c r="AQ73" s="406"/>
      <c r="AR73" s="406"/>
      <c r="AS73" s="406"/>
      <c r="AT73" s="406"/>
      <c r="AU73" s="406"/>
      <c r="AV73" s="406"/>
      <c r="AW73" s="406"/>
      <c r="AX73" s="406"/>
      <c r="AY73" s="406"/>
      <c r="AZ73" s="406"/>
      <c r="BA73" s="406"/>
      <c r="BB73" s="406"/>
      <c r="BC73" s="406"/>
      <c r="BD73" s="406"/>
      <c r="BE73" s="406"/>
      <c r="BF73" s="406"/>
      <c r="BG73" s="406"/>
      <c r="BH73" s="406"/>
      <c r="BI73" s="406"/>
      <c r="BJ73" s="406"/>
      <c r="BK73" s="406"/>
      <c r="BL73" s="406"/>
      <c r="BM73" s="406"/>
      <c r="BN73" s="406"/>
      <c r="BO73" s="406"/>
      <c r="BP73" s="406"/>
      <c r="BQ73" s="406"/>
      <c r="BR73" s="406"/>
      <c r="BS73" s="406"/>
      <c r="BT73" s="406"/>
      <c r="BU73" s="406"/>
      <c r="BV73" s="406"/>
      <c r="BW73" s="406"/>
      <c r="BX73" s="406"/>
      <c r="BY73" s="406"/>
      <c r="BZ73" s="406"/>
    </row>
    <row r="74" spans="1:78">
      <c r="A74" s="1269">
        <v>38</v>
      </c>
      <c r="B74" s="1268" t="s">
        <v>193</v>
      </c>
      <c r="C74" s="641"/>
      <c r="D74" s="641"/>
      <c r="E74" s="164" t="s">
        <v>200</v>
      </c>
      <c r="F74" s="689"/>
      <c r="G74" s="237"/>
      <c r="H74" s="237"/>
      <c r="I74" s="237"/>
      <c r="J74" s="237"/>
      <c r="K74" s="237"/>
      <c r="L74" s="237"/>
      <c r="M74" s="237"/>
      <c r="N74" s="237"/>
      <c r="O74" s="237"/>
      <c r="P74" s="240"/>
    </row>
    <row r="75" spans="1:78">
      <c r="A75" s="1269">
        <v>39</v>
      </c>
      <c r="B75" s="1268" t="s">
        <v>520</v>
      </c>
      <c r="C75" s="641"/>
      <c r="D75" s="641"/>
      <c r="E75" s="164" t="s">
        <v>190</v>
      </c>
      <c r="F75" s="689"/>
      <c r="G75" s="173"/>
      <c r="H75" s="173"/>
      <c r="I75" s="173"/>
      <c r="J75" s="173"/>
      <c r="K75" s="173"/>
      <c r="L75" s="173"/>
      <c r="M75" s="173"/>
      <c r="N75" s="173"/>
      <c r="O75" s="173"/>
      <c r="P75" s="240"/>
    </row>
    <row r="76" spans="1:78" s="65" customFormat="1">
      <c r="A76" s="618"/>
      <c r="B76" s="13" t="s">
        <v>253</v>
      </c>
      <c r="C76" s="642"/>
      <c r="D76" s="642"/>
      <c r="E76" s="523"/>
      <c r="F76" s="642"/>
      <c r="G76" s="238"/>
      <c r="H76" s="238"/>
      <c r="I76" s="238"/>
      <c r="J76" s="238"/>
      <c r="K76" s="238"/>
      <c r="L76" s="238"/>
      <c r="M76" s="238"/>
      <c r="N76" s="238"/>
      <c r="O76" s="238"/>
      <c r="P76" s="456"/>
      <c r="Q76" s="406"/>
      <c r="R76" s="406"/>
      <c r="S76" s="406"/>
      <c r="T76" s="406"/>
      <c r="U76" s="406"/>
      <c r="V76" s="406"/>
      <c r="W76" s="406"/>
      <c r="X76" s="406"/>
      <c r="Y76" s="406"/>
      <c r="Z76" s="406"/>
      <c r="AA76" s="406"/>
      <c r="AB76" s="406"/>
      <c r="AC76" s="406"/>
      <c r="AD76" s="406"/>
      <c r="AE76" s="406"/>
      <c r="AF76" s="406"/>
      <c r="AG76" s="406"/>
      <c r="AH76" s="406"/>
      <c r="AI76" s="406"/>
      <c r="AJ76" s="406"/>
      <c r="AK76" s="406"/>
      <c r="AL76" s="406"/>
      <c r="AM76" s="406"/>
      <c r="AN76" s="406"/>
      <c r="AO76" s="406"/>
      <c r="AP76" s="406"/>
      <c r="AQ76" s="406"/>
      <c r="AR76" s="406"/>
      <c r="AS76" s="406"/>
      <c r="AT76" s="406"/>
      <c r="AU76" s="406"/>
      <c r="AV76" s="406"/>
      <c r="AW76" s="406"/>
      <c r="AX76" s="406"/>
      <c r="AY76" s="406"/>
      <c r="AZ76" s="406"/>
      <c r="BA76" s="406"/>
      <c r="BB76" s="406"/>
      <c r="BC76" s="406"/>
      <c r="BD76" s="406"/>
      <c r="BE76" s="406"/>
      <c r="BF76" s="406"/>
      <c r="BG76" s="406"/>
      <c r="BH76" s="406"/>
      <c r="BI76" s="406"/>
      <c r="BJ76" s="406"/>
      <c r="BK76" s="406"/>
      <c r="BL76" s="406"/>
      <c r="BM76" s="406"/>
      <c r="BN76" s="406"/>
      <c r="BO76" s="406"/>
      <c r="BP76" s="406"/>
      <c r="BQ76" s="406"/>
      <c r="BR76" s="406"/>
      <c r="BS76" s="406"/>
      <c r="BT76" s="406"/>
      <c r="BU76" s="406"/>
      <c r="BV76" s="406"/>
      <c r="BW76" s="406"/>
      <c r="BX76" s="406"/>
      <c r="BY76" s="406"/>
      <c r="BZ76" s="406"/>
    </row>
    <row r="77" spans="1:78">
      <c r="A77" s="618"/>
      <c r="B77" s="16" t="s">
        <v>175</v>
      </c>
      <c r="C77" s="687"/>
      <c r="D77" s="687"/>
      <c r="E77" s="523"/>
      <c r="F77" s="688"/>
      <c r="G77" s="238"/>
      <c r="H77" s="238"/>
      <c r="I77" s="238"/>
      <c r="J77" s="238"/>
      <c r="K77" s="238"/>
      <c r="L77" s="238"/>
      <c r="M77" s="238"/>
      <c r="N77" s="238"/>
      <c r="O77" s="238"/>
      <c r="P77" s="240"/>
    </row>
    <row r="78" spans="1:78">
      <c r="A78" s="1272">
        <v>40</v>
      </c>
      <c r="B78" s="17" t="s">
        <v>194</v>
      </c>
      <c r="C78" s="641"/>
      <c r="D78" s="641"/>
      <c r="E78" s="164" t="s">
        <v>200</v>
      </c>
      <c r="F78" s="689"/>
      <c r="G78" s="173"/>
      <c r="H78" s="173"/>
      <c r="I78" s="173"/>
      <c r="J78" s="173"/>
      <c r="K78" s="173"/>
      <c r="L78" s="173"/>
      <c r="M78" s="173"/>
      <c r="N78" s="173"/>
      <c r="O78" s="173"/>
      <c r="P78" s="240"/>
    </row>
    <row r="79" spans="1:78">
      <c r="A79" s="1273"/>
      <c r="B79" s="1276" t="s">
        <v>176</v>
      </c>
      <c r="C79" s="687"/>
      <c r="D79" s="687"/>
      <c r="E79" s="523"/>
      <c r="F79" s="688"/>
      <c r="G79" s="238"/>
      <c r="H79" s="238"/>
      <c r="I79" s="238"/>
      <c r="J79" s="238"/>
      <c r="K79" s="238"/>
      <c r="L79" s="238"/>
      <c r="M79" s="238"/>
      <c r="N79" s="238"/>
      <c r="O79" s="238"/>
      <c r="P79" s="240"/>
    </row>
    <row r="80" spans="1:78">
      <c r="A80" s="1274">
        <v>41</v>
      </c>
      <c r="B80" s="1275" t="s">
        <v>376</v>
      </c>
      <c r="C80" s="641"/>
      <c r="D80" s="641"/>
      <c r="E80" s="164" t="s">
        <v>190</v>
      </c>
      <c r="F80" s="689"/>
      <c r="G80" s="173"/>
      <c r="H80" s="173"/>
      <c r="I80" s="173"/>
      <c r="J80" s="173"/>
      <c r="K80" s="173"/>
      <c r="L80" s="173"/>
      <c r="M80" s="173"/>
      <c r="N80" s="173"/>
      <c r="O80" s="173"/>
      <c r="P80" s="240"/>
    </row>
    <row r="81" spans="1:78">
      <c r="A81" s="618"/>
      <c r="B81" s="641"/>
      <c r="C81" s="641"/>
      <c r="D81" s="641"/>
      <c r="E81" s="523"/>
      <c r="F81" s="689"/>
      <c r="G81" s="238"/>
      <c r="H81" s="238"/>
      <c r="I81" s="238"/>
      <c r="J81" s="238"/>
      <c r="K81" s="238"/>
      <c r="L81" s="238"/>
      <c r="M81" s="238"/>
      <c r="N81" s="238"/>
      <c r="O81" s="238"/>
      <c r="P81" s="240"/>
      <c r="Q81" s="241"/>
      <c r="R81" s="241"/>
    </row>
    <row r="82" spans="1:78" s="65" customFormat="1">
      <c r="A82" s="618"/>
      <c r="B82" s="11" t="s">
        <v>609</v>
      </c>
      <c r="C82" s="629"/>
      <c r="D82" s="629"/>
      <c r="E82" s="523"/>
      <c r="F82" s="642"/>
      <c r="G82" s="238"/>
      <c r="H82" s="238"/>
      <c r="I82" s="238"/>
      <c r="J82" s="238"/>
      <c r="K82" s="238"/>
      <c r="L82" s="238"/>
      <c r="M82" s="238"/>
      <c r="N82" s="238"/>
      <c r="O82" s="238"/>
      <c r="P82" s="456"/>
      <c r="Q82" s="406"/>
      <c r="R82" s="406"/>
      <c r="S82" s="406"/>
      <c r="T82" s="406"/>
      <c r="U82" s="406"/>
      <c r="V82" s="406"/>
      <c r="W82" s="406"/>
      <c r="X82" s="406"/>
      <c r="Y82" s="406"/>
      <c r="Z82" s="406"/>
      <c r="AA82" s="406"/>
      <c r="AB82" s="406"/>
      <c r="AC82" s="406"/>
      <c r="AD82" s="406"/>
      <c r="AE82" s="406"/>
      <c r="AF82" s="406"/>
      <c r="AG82" s="406"/>
      <c r="AH82" s="406"/>
      <c r="AI82" s="406"/>
      <c r="AJ82" s="406"/>
      <c r="AK82" s="406"/>
      <c r="AL82" s="406"/>
      <c r="AM82" s="406"/>
      <c r="AN82" s="406"/>
      <c r="AO82" s="406"/>
      <c r="AP82" s="406"/>
      <c r="AQ82" s="406"/>
      <c r="AR82" s="406"/>
      <c r="AS82" s="406"/>
      <c r="AT82" s="406"/>
      <c r="AU82" s="406"/>
      <c r="AV82" s="406"/>
      <c r="AW82" s="406"/>
      <c r="AX82" s="406"/>
      <c r="AY82" s="406"/>
      <c r="AZ82" s="406"/>
      <c r="BA82" s="406"/>
      <c r="BB82" s="406"/>
      <c r="BC82" s="406"/>
      <c r="BD82" s="406"/>
      <c r="BE82" s="406"/>
      <c r="BF82" s="406"/>
      <c r="BG82" s="406"/>
      <c r="BH82" s="406"/>
      <c r="BI82" s="406"/>
      <c r="BJ82" s="406"/>
      <c r="BK82" s="406"/>
      <c r="BL82" s="406"/>
      <c r="BM82" s="406"/>
      <c r="BN82" s="406"/>
      <c r="BO82" s="406"/>
      <c r="BP82" s="406"/>
      <c r="BQ82" s="406"/>
      <c r="BR82" s="406"/>
      <c r="BS82" s="406"/>
      <c r="BT82" s="406"/>
      <c r="BU82" s="406"/>
      <c r="BV82" s="406"/>
      <c r="BW82" s="406"/>
      <c r="BX82" s="406"/>
      <c r="BY82" s="406"/>
      <c r="BZ82" s="406"/>
    </row>
    <row r="83" spans="1:78">
      <c r="A83" s="1277">
        <v>41</v>
      </c>
      <c r="B83" s="15" t="s">
        <v>233</v>
      </c>
      <c r="C83" s="78"/>
      <c r="D83" s="426"/>
      <c r="E83" s="164" t="s">
        <v>190</v>
      </c>
      <c r="F83" s="425"/>
      <c r="G83" s="127"/>
      <c r="H83" s="127"/>
      <c r="I83" s="127"/>
      <c r="J83" s="127"/>
      <c r="K83" s="127"/>
      <c r="L83" s="127"/>
      <c r="M83" s="127"/>
      <c r="N83" s="127"/>
      <c r="O83" s="127"/>
      <c r="P83" s="240"/>
    </row>
    <row r="84" spans="1:78">
      <c r="A84" s="1277">
        <v>42</v>
      </c>
      <c r="B84" s="15" t="s">
        <v>254</v>
      </c>
      <c r="C84" s="538"/>
      <c r="D84" s="426"/>
      <c r="E84" s="164" t="s">
        <v>200</v>
      </c>
      <c r="F84" s="425"/>
      <c r="G84" s="125"/>
      <c r="H84" s="125"/>
      <c r="I84" s="125"/>
      <c r="J84" s="125"/>
      <c r="K84" s="125"/>
      <c r="L84" s="125"/>
      <c r="M84" s="125"/>
      <c r="N84" s="125"/>
      <c r="O84" s="125"/>
      <c r="P84" s="240"/>
    </row>
    <row r="85" spans="1:78">
      <c r="A85" s="1277" t="s">
        <v>1241</v>
      </c>
      <c r="B85" s="17" t="s">
        <v>530</v>
      </c>
      <c r="C85" s="426"/>
      <c r="D85" s="426"/>
      <c r="E85" s="164" t="s">
        <v>200</v>
      </c>
      <c r="F85" s="425"/>
      <c r="G85" s="173"/>
      <c r="H85" s="173"/>
      <c r="I85" s="173"/>
      <c r="J85" s="173"/>
      <c r="K85" s="173"/>
      <c r="L85" s="173"/>
      <c r="M85" s="173"/>
      <c r="N85" s="173"/>
      <c r="O85" s="173"/>
      <c r="P85" s="240"/>
    </row>
    <row r="86" spans="1:78">
      <c r="A86" s="1277" t="s">
        <v>1242</v>
      </c>
      <c r="B86" s="17" t="s">
        <v>531</v>
      </c>
      <c r="C86" s="426"/>
      <c r="D86" s="426"/>
      <c r="E86" s="164" t="s">
        <v>200</v>
      </c>
      <c r="F86" s="425"/>
      <c r="G86" s="173"/>
      <c r="H86" s="173"/>
      <c r="I86" s="173"/>
      <c r="J86" s="173"/>
      <c r="K86" s="173"/>
      <c r="L86" s="173"/>
      <c r="M86" s="173"/>
      <c r="N86" s="173"/>
      <c r="O86" s="173"/>
      <c r="P86" s="240"/>
    </row>
    <row r="87" spans="1:78">
      <c r="A87" s="1277" t="s">
        <v>1243</v>
      </c>
      <c r="B87" s="17" t="s">
        <v>532</v>
      </c>
      <c r="C87" s="426"/>
      <c r="D87" s="426"/>
      <c r="E87" s="164" t="s">
        <v>200</v>
      </c>
      <c r="F87" s="425"/>
      <c r="G87" s="173"/>
      <c r="H87" s="173"/>
      <c r="I87" s="173"/>
      <c r="J87" s="173"/>
      <c r="K87" s="173"/>
      <c r="L87" s="173"/>
      <c r="M87" s="173"/>
      <c r="N87" s="173"/>
      <c r="O87" s="173"/>
      <c r="P87" s="240"/>
    </row>
    <row r="88" spans="1:78">
      <c r="A88" s="1277" t="s">
        <v>1244</v>
      </c>
      <c r="B88" s="17" t="s">
        <v>523</v>
      </c>
      <c r="C88" s="426"/>
      <c r="D88" s="426"/>
      <c r="E88" s="164" t="s">
        <v>200</v>
      </c>
      <c r="F88" s="425"/>
      <c r="G88" s="173"/>
      <c r="H88" s="173"/>
      <c r="I88" s="173"/>
      <c r="J88" s="173"/>
      <c r="K88" s="173"/>
      <c r="L88" s="173"/>
      <c r="M88" s="173"/>
      <c r="N88" s="173"/>
      <c r="O88" s="173"/>
      <c r="P88" s="240"/>
    </row>
    <row r="89" spans="1:78">
      <c r="A89" s="1277">
        <v>43</v>
      </c>
      <c r="B89" s="84" t="s">
        <v>255</v>
      </c>
      <c r="C89" s="691"/>
      <c r="D89" s="691"/>
      <c r="E89" s="164" t="s">
        <v>200</v>
      </c>
      <c r="F89" s="425"/>
      <c r="G89" s="125"/>
      <c r="H89" s="125"/>
      <c r="I89" s="125"/>
      <c r="J89" s="125"/>
      <c r="K89" s="125"/>
      <c r="L89" s="125"/>
      <c r="M89" s="125"/>
      <c r="N89" s="125"/>
      <c r="O89" s="125"/>
      <c r="P89" s="240"/>
    </row>
    <row r="90" spans="1:78">
      <c r="A90" s="1277">
        <v>44</v>
      </c>
      <c r="B90" s="84" t="s">
        <v>579</v>
      </c>
      <c r="C90" s="691"/>
      <c r="D90" s="691"/>
      <c r="E90" s="164" t="s">
        <v>200</v>
      </c>
      <c r="F90" s="425"/>
      <c r="G90" s="127"/>
      <c r="H90" s="127"/>
      <c r="I90" s="127"/>
      <c r="J90" s="127"/>
      <c r="K90" s="127"/>
      <c r="L90" s="127"/>
      <c r="M90" s="127"/>
      <c r="N90" s="127"/>
      <c r="O90" s="127"/>
      <c r="P90" s="240"/>
    </row>
    <row r="91" spans="1:78">
      <c r="A91" s="1277">
        <v>45</v>
      </c>
      <c r="B91" s="84" t="s">
        <v>580</v>
      </c>
      <c r="C91" s="691"/>
      <c r="D91" s="691"/>
      <c r="E91" s="164" t="s">
        <v>200</v>
      </c>
      <c r="F91" s="425"/>
      <c r="G91" s="125"/>
      <c r="H91" s="125"/>
      <c r="I91" s="125"/>
      <c r="J91" s="125"/>
      <c r="K91" s="125"/>
      <c r="L91" s="125"/>
      <c r="M91" s="125"/>
      <c r="N91" s="125"/>
      <c r="O91" s="125"/>
      <c r="P91" s="240"/>
    </row>
    <row r="92" spans="1:78">
      <c r="A92" s="1277" t="s">
        <v>1245</v>
      </c>
      <c r="B92" s="168" t="s">
        <v>533</v>
      </c>
      <c r="C92" s="691"/>
      <c r="D92" s="691"/>
      <c r="E92" s="164" t="s">
        <v>200</v>
      </c>
      <c r="F92" s="425"/>
      <c r="G92" s="125"/>
      <c r="H92" s="125"/>
      <c r="I92" s="125"/>
      <c r="J92" s="125"/>
      <c r="K92" s="125"/>
      <c r="L92" s="125"/>
      <c r="M92" s="125"/>
      <c r="N92" s="125"/>
      <c r="O92" s="125"/>
      <c r="P92" s="240"/>
    </row>
    <row r="93" spans="1:78">
      <c r="A93" s="1277" t="s">
        <v>1246</v>
      </c>
      <c r="B93" s="168" t="s">
        <v>74</v>
      </c>
      <c r="C93" s="691"/>
      <c r="D93" s="691"/>
      <c r="E93" s="164" t="s">
        <v>200</v>
      </c>
      <c r="F93" s="425"/>
      <c r="G93" s="125"/>
      <c r="H93" s="125"/>
      <c r="I93" s="125"/>
      <c r="J93" s="125"/>
      <c r="K93" s="125"/>
      <c r="L93" s="125"/>
      <c r="M93" s="125"/>
      <c r="N93" s="125"/>
      <c r="O93" s="125"/>
      <c r="P93" s="240"/>
    </row>
    <row r="94" spans="1:78">
      <c r="A94" s="1277">
        <v>46</v>
      </c>
      <c r="B94" s="84" t="s">
        <v>539</v>
      </c>
      <c r="C94" s="78"/>
      <c r="D94" s="691"/>
      <c r="E94" s="164" t="s">
        <v>200</v>
      </c>
      <c r="F94" s="425"/>
      <c r="G94" s="125"/>
      <c r="H94" s="125"/>
      <c r="I94" s="125"/>
      <c r="J94" s="125"/>
      <c r="K94" s="125"/>
      <c r="L94" s="125"/>
      <c r="M94" s="125"/>
      <c r="N94" s="125"/>
      <c r="O94" s="125"/>
      <c r="P94" s="240"/>
    </row>
    <row r="95" spans="1:78">
      <c r="A95" s="1277" t="s">
        <v>1247</v>
      </c>
      <c r="B95" s="168" t="s">
        <v>400</v>
      </c>
      <c r="C95" s="691"/>
      <c r="D95" s="691"/>
      <c r="E95" s="164" t="s">
        <v>200</v>
      </c>
      <c r="F95" s="425"/>
      <c r="G95" s="125"/>
      <c r="H95" s="125"/>
      <c r="I95" s="125"/>
      <c r="J95" s="125"/>
      <c r="K95" s="125"/>
      <c r="L95" s="125"/>
      <c r="M95" s="125"/>
      <c r="N95" s="125"/>
      <c r="O95" s="125"/>
      <c r="P95" s="240"/>
    </row>
    <row r="96" spans="1:78">
      <c r="A96" s="1277" t="s">
        <v>1248</v>
      </c>
      <c r="B96" s="168" t="s">
        <v>345</v>
      </c>
      <c r="C96" s="691"/>
      <c r="D96" s="691"/>
      <c r="E96" s="164" t="s">
        <v>200</v>
      </c>
      <c r="F96" s="425"/>
      <c r="G96" s="125"/>
      <c r="H96" s="125"/>
      <c r="I96" s="125"/>
      <c r="J96" s="125"/>
      <c r="K96" s="125"/>
      <c r="L96" s="125"/>
      <c r="M96" s="125"/>
      <c r="N96" s="125"/>
      <c r="O96" s="125"/>
      <c r="P96" s="240"/>
    </row>
    <row r="97" spans="1:78">
      <c r="A97" s="1277" t="s">
        <v>1249</v>
      </c>
      <c r="B97" s="168" t="s">
        <v>263</v>
      </c>
      <c r="C97" s="691"/>
      <c r="D97" s="691"/>
      <c r="E97" s="164" t="s">
        <v>200</v>
      </c>
      <c r="F97" s="425"/>
      <c r="G97" s="125"/>
      <c r="H97" s="125"/>
      <c r="I97" s="125"/>
      <c r="J97" s="125"/>
      <c r="K97" s="125"/>
      <c r="L97" s="125"/>
      <c r="M97" s="125"/>
      <c r="N97" s="125"/>
      <c r="O97" s="125"/>
      <c r="P97" s="240"/>
    </row>
    <row r="98" spans="1:78">
      <c r="A98" s="1277">
        <v>47</v>
      </c>
      <c r="B98" s="291" t="s">
        <v>775</v>
      </c>
      <c r="C98" s="691"/>
      <c r="D98" s="691"/>
      <c r="E98" s="292" t="s">
        <v>200</v>
      </c>
      <c r="F98" s="425"/>
      <c r="G98" s="127"/>
      <c r="H98" s="127"/>
      <c r="I98" s="127"/>
      <c r="J98" s="127"/>
      <c r="K98" s="127"/>
      <c r="L98" s="127"/>
      <c r="M98" s="127"/>
      <c r="N98" s="127"/>
      <c r="O98" s="127"/>
      <c r="P98" s="240"/>
    </row>
    <row r="99" spans="1:78">
      <c r="A99" s="618"/>
      <c r="B99" s="692"/>
      <c r="C99" s="538"/>
      <c r="D99" s="426"/>
      <c r="E99" s="523"/>
      <c r="F99" s="425"/>
    </row>
    <row r="100" spans="1:78">
      <c r="A100" s="1278">
        <v>48</v>
      </c>
      <c r="B100" s="250" t="s">
        <v>507</v>
      </c>
      <c r="C100" s="78"/>
      <c r="D100" s="691"/>
      <c r="E100" s="164" t="s">
        <v>200</v>
      </c>
      <c r="F100" s="425"/>
      <c r="G100" s="127"/>
      <c r="H100" s="127"/>
      <c r="I100" s="127"/>
      <c r="J100" s="127"/>
      <c r="K100" s="127"/>
      <c r="L100" s="127"/>
      <c r="M100" s="127"/>
      <c r="N100" s="127"/>
      <c r="O100" s="127"/>
      <c r="P100" s="240"/>
    </row>
    <row r="101" spans="1:78">
      <c r="A101" s="1278">
        <v>49</v>
      </c>
      <c r="B101" s="9" t="s">
        <v>581</v>
      </c>
      <c r="C101" s="78"/>
      <c r="D101" s="426"/>
      <c r="E101" s="164" t="s">
        <v>200</v>
      </c>
      <c r="F101" s="425"/>
      <c r="G101" s="127"/>
      <c r="H101" s="127"/>
      <c r="I101" s="127"/>
      <c r="J101" s="127"/>
      <c r="K101" s="127"/>
      <c r="L101" s="127"/>
      <c r="M101" s="127"/>
      <c r="N101" s="127"/>
      <c r="O101" s="127"/>
      <c r="P101" s="240"/>
    </row>
    <row r="102" spans="1:78">
      <c r="A102" s="621"/>
      <c r="E102" s="425"/>
      <c r="F102" s="425"/>
      <c r="O102" s="241"/>
      <c r="P102" s="240"/>
    </row>
    <row r="103" spans="1:78">
      <c r="A103" s="621"/>
      <c r="B103" s="11" t="s">
        <v>894</v>
      </c>
      <c r="C103" s="629"/>
      <c r="D103" s="629"/>
      <c r="E103" s="425"/>
      <c r="F103" s="425"/>
      <c r="O103" s="241"/>
      <c r="P103" s="240"/>
    </row>
    <row r="104" spans="1:78">
      <c r="A104" s="1279">
        <v>50</v>
      </c>
      <c r="B104" s="15" t="s">
        <v>195</v>
      </c>
      <c r="C104" s="78"/>
      <c r="D104" s="426"/>
      <c r="E104" s="164" t="s">
        <v>200</v>
      </c>
      <c r="F104" s="425"/>
      <c r="G104" s="127"/>
      <c r="H104" s="127"/>
      <c r="I104" s="127"/>
      <c r="J104" s="127"/>
      <c r="K104" s="127"/>
      <c r="L104" s="127"/>
      <c r="M104" s="127"/>
      <c r="N104" s="127"/>
      <c r="O104" s="127"/>
      <c r="P104" s="240"/>
    </row>
    <row r="105" spans="1:78">
      <c r="A105" s="1279">
        <v>51</v>
      </c>
      <c r="B105" s="15" t="s">
        <v>256</v>
      </c>
      <c r="C105" s="426"/>
      <c r="D105" s="426"/>
      <c r="E105" s="164" t="s">
        <v>200</v>
      </c>
      <c r="F105" s="425"/>
      <c r="G105" s="173"/>
      <c r="H105" s="173"/>
      <c r="I105" s="173"/>
      <c r="J105" s="173"/>
      <c r="K105" s="173"/>
      <c r="L105" s="173"/>
      <c r="M105" s="173"/>
      <c r="N105" s="173"/>
      <c r="O105" s="173"/>
      <c r="P105" s="240"/>
    </row>
    <row r="106" spans="1:78" s="63" customFormat="1">
      <c r="A106" s="1279">
        <v>52</v>
      </c>
      <c r="B106" s="294" t="s">
        <v>635</v>
      </c>
      <c r="C106" s="426"/>
      <c r="D106" s="426"/>
      <c r="E106" s="290" t="s">
        <v>200</v>
      </c>
      <c r="F106" s="426"/>
      <c r="G106" s="173"/>
      <c r="H106" s="173"/>
      <c r="I106" s="173"/>
      <c r="J106" s="173"/>
      <c r="K106" s="173"/>
      <c r="L106" s="173"/>
      <c r="M106" s="173"/>
      <c r="N106" s="173"/>
      <c r="O106" s="173"/>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row>
    <row r="107" spans="1:78" s="63" customFormat="1">
      <c r="A107" s="1279">
        <v>53</v>
      </c>
      <c r="B107" s="294" t="s">
        <v>636</v>
      </c>
      <c r="C107" s="426"/>
      <c r="D107" s="426"/>
      <c r="E107" s="290" t="s">
        <v>637</v>
      </c>
      <c r="F107" s="426"/>
      <c r="G107" s="173"/>
      <c r="H107" s="173"/>
      <c r="I107" s="173"/>
      <c r="J107" s="173"/>
      <c r="K107" s="173"/>
      <c r="L107" s="173"/>
      <c r="M107" s="173"/>
      <c r="N107" s="173"/>
      <c r="O107" s="173"/>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row>
    <row r="108" spans="1:78">
      <c r="A108" s="618"/>
      <c r="B108" s="426"/>
      <c r="C108" s="426"/>
      <c r="D108" s="426"/>
      <c r="E108" s="523"/>
      <c r="F108" s="425"/>
      <c r="G108" s="238"/>
      <c r="H108" s="238"/>
      <c r="I108" s="238"/>
      <c r="J108" s="238"/>
      <c r="K108" s="238"/>
      <c r="L108" s="238"/>
      <c r="M108" s="238"/>
      <c r="N108" s="238"/>
      <c r="O108" s="238"/>
      <c r="P108" s="240"/>
    </row>
    <row r="109" spans="1:78">
      <c r="A109" s="618"/>
      <c r="B109" s="13" t="s">
        <v>527</v>
      </c>
      <c r="C109" s="642"/>
      <c r="D109" s="642"/>
      <c r="E109" s="425"/>
      <c r="F109" s="425"/>
      <c r="G109" s="240"/>
      <c r="H109" s="240"/>
      <c r="I109" s="240"/>
      <c r="J109" s="240"/>
      <c r="K109" s="240"/>
      <c r="L109" s="240"/>
      <c r="M109" s="240"/>
      <c r="N109" s="240"/>
      <c r="O109" s="240"/>
      <c r="P109" s="240"/>
    </row>
    <row r="110" spans="1:78">
      <c r="A110" s="1280">
        <v>54</v>
      </c>
      <c r="B110" s="294" t="s">
        <v>776</v>
      </c>
      <c r="C110" s="426"/>
      <c r="D110" s="426"/>
      <c r="E110" s="21" t="s">
        <v>196</v>
      </c>
      <c r="F110" s="425"/>
      <c r="G110" s="173"/>
      <c r="H110" s="173"/>
      <c r="I110" s="173"/>
      <c r="J110" s="173"/>
      <c r="K110" s="173"/>
      <c r="L110" s="173"/>
      <c r="M110" s="173"/>
      <c r="N110" s="173"/>
      <c r="O110" s="173"/>
      <c r="P110" s="240"/>
    </row>
    <row r="111" spans="1:78">
      <c r="A111" s="1280">
        <v>55</v>
      </c>
      <c r="B111" s="15" t="s">
        <v>377</v>
      </c>
      <c r="C111" s="426"/>
      <c r="D111" s="426"/>
      <c r="E111" s="281" t="s">
        <v>196</v>
      </c>
      <c r="G111" s="173"/>
      <c r="H111" s="173"/>
      <c r="I111" s="173"/>
      <c r="J111" s="173"/>
      <c r="K111" s="173"/>
      <c r="L111" s="173"/>
      <c r="M111" s="173"/>
      <c r="N111" s="173"/>
      <c r="O111" s="173"/>
      <c r="P111" s="240"/>
    </row>
    <row r="112" spans="1:78">
      <c r="A112" s="1280">
        <v>56</v>
      </c>
      <c r="B112" s="15" t="s">
        <v>328</v>
      </c>
      <c r="C112" s="426"/>
      <c r="D112" s="426"/>
      <c r="E112" s="281" t="s">
        <v>196</v>
      </c>
      <c r="G112" s="173"/>
      <c r="H112" s="173"/>
      <c r="I112" s="173"/>
      <c r="J112" s="173"/>
      <c r="K112" s="173"/>
      <c r="L112" s="173"/>
      <c r="M112" s="173"/>
      <c r="N112" s="173"/>
      <c r="O112" s="173"/>
      <c r="P112" s="240"/>
    </row>
    <row r="113" spans="1:78" s="278" customFormat="1">
      <c r="A113" s="1280">
        <v>57</v>
      </c>
      <c r="B113" s="294" t="s">
        <v>5</v>
      </c>
      <c r="C113" s="548"/>
      <c r="D113" s="548"/>
      <c r="E113" s="278" t="s">
        <v>196</v>
      </c>
      <c r="F113" s="295"/>
      <c r="G113" s="106"/>
      <c r="H113" s="106"/>
      <c r="I113" s="106"/>
      <c r="J113" s="106"/>
      <c r="K113" s="106"/>
      <c r="L113" s="106"/>
      <c r="M113" s="106"/>
      <c r="N113" s="106"/>
      <c r="O113" s="106"/>
      <c r="P113" s="295"/>
      <c r="Q113" s="295"/>
      <c r="R113" s="295"/>
      <c r="S113" s="295"/>
      <c r="T113" s="295"/>
      <c r="U113" s="295"/>
      <c r="V113" s="295"/>
      <c r="W113" s="295"/>
      <c r="X113" s="295"/>
      <c r="Y113" s="295"/>
      <c r="Z113" s="295"/>
      <c r="AA113" s="295"/>
      <c r="AB113" s="295"/>
      <c r="AC113" s="295"/>
      <c r="AD113" s="295"/>
      <c r="AE113" s="295"/>
      <c r="AF113" s="295"/>
      <c r="AG113" s="295"/>
      <c r="AH113" s="295"/>
      <c r="AI113" s="295"/>
      <c r="AJ113" s="295"/>
      <c r="AK113" s="295"/>
      <c r="AL113" s="295"/>
      <c r="AM113" s="295"/>
      <c r="AN113" s="295"/>
      <c r="AO113" s="295"/>
      <c r="AP113" s="295"/>
      <c r="AQ113" s="295"/>
      <c r="AR113" s="295"/>
      <c r="AS113" s="295"/>
      <c r="AT113" s="295"/>
      <c r="AU113" s="295"/>
      <c r="AV113" s="295"/>
      <c r="AW113" s="295"/>
      <c r="AX113" s="295"/>
      <c r="AY113" s="295"/>
      <c r="AZ113" s="295"/>
      <c r="BA113" s="295"/>
      <c r="BB113" s="295"/>
      <c r="BC113" s="295"/>
      <c r="BD113" s="295"/>
      <c r="BE113" s="295"/>
      <c r="BF113" s="295"/>
      <c r="BG113" s="295"/>
      <c r="BH113" s="295"/>
      <c r="BI113" s="295"/>
      <c r="BJ113" s="295"/>
      <c r="BK113" s="295"/>
      <c r="BL113" s="295"/>
      <c r="BM113" s="295"/>
      <c r="BN113" s="295"/>
      <c r="BO113" s="295"/>
      <c r="BP113" s="295"/>
      <c r="BQ113" s="295"/>
      <c r="BR113" s="295"/>
      <c r="BS113" s="295"/>
      <c r="BT113" s="295"/>
      <c r="BU113" s="295"/>
      <c r="BV113" s="295"/>
      <c r="BW113" s="295"/>
      <c r="BX113" s="295"/>
      <c r="BY113" s="295"/>
      <c r="BZ113" s="295"/>
    </row>
    <row r="114" spans="1:78">
      <c r="A114" s="1280">
        <v>58</v>
      </c>
      <c r="B114" s="15" t="s">
        <v>348</v>
      </c>
      <c r="C114" s="426"/>
      <c r="D114" s="426"/>
      <c r="E114" s="281" t="s">
        <v>196</v>
      </c>
      <c r="G114" s="173"/>
      <c r="H114" s="173"/>
      <c r="I114" s="173"/>
      <c r="J114" s="173"/>
      <c r="K114" s="173"/>
      <c r="L114" s="173"/>
      <c r="M114" s="173"/>
      <c r="N114" s="173"/>
      <c r="O114" s="173"/>
      <c r="P114" s="240"/>
    </row>
    <row r="115" spans="1:78">
      <c r="A115" s="1280">
        <v>59</v>
      </c>
      <c r="B115" s="15" t="s">
        <v>10</v>
      </c>
      <c r="C115" s="426"/>
      <c r="D115" s="426"/>
      <c r="E115" s="281" t="s">
        <v>196</v>
      </c>
      <c r="G115" s="173"/>
      <c r="H115" s="173"/>
      <c r="I115" s="173"/>
      <c r="J115" s="173"/>
      <c r="K115" s="173"/>
      <c r="L115" s="173"/>
      <c r="M115" s="173"/>
      <c r="N115" s="173"/>
      <c r="O115" s="173"/>
      <c r="P115" s="240"/>
    </row>
    <row r="116" spans="1:78">
      <c r="A116" s="1280">
        <v>60</v>
      </c>
      <c r="B116" s="15" t="s">
        <v>62</v>
      </c>
      <c r="C116" s="426"/>
      <c r="D116" s="426"/>
      <c r="E116" s="281" t="s">
        <v>196</v>
      </c>
      <c r="G116" s="173"/>
      <c r="H116" s="173"/>
      <c r="I116" s="173"/>
      <c r="J116" s="173"/>
      <c r="K116" s="173"/>
      <c r="L116" s="173"/>
      <c r="M116" s="173"/>
      <c r="N116" s="173"/>
      <c r="O116" s="173"/>
      <c r="P116" s="240"/>
    </row>
    <row r="117" spans="1:78">
      <c r="A117" s="1280">
        <v>61</v>
      </c>
      <c r="B117" s="15" t="s">
        <v>61</v>
      </c>
      <c r="C117" s="426"/>
      <c r="D117" s="426"/>
      <c r="E117" s="281" t="s">
        <v>196</v>
      </c>
      <c r="G117" s="173"/>
      <c r="H117" s="173"/>
      <c r="I117" s="173"/>
      <c r="J117" s="173"/>
      <c r="K117" s="173"/>
      <c r="L117" s="173"/>
      <c r="M117" s="173"/>
      <c r="N117" s="173"/>
      <c r="O117" s="173"/>
      <c r="P117" s="240"/>
    </row>
    <row r="118" spans="1:78">
      <c r="A118" s="1280">
        <v>62</v>
      </c>
      <c r="B118" s="15" t="s">
        <v>521</v>
      </c>
      <c r="C118" s="426"/>
      <c r="D118" s="426"/>
      <c r="E118" s="281" t="s">
        <v>196</v>
      </c>
      <c r="G118" s="173"/>
      <c r="H118" s="173"/>
      <c r="I118" s="173"/>
      <c r="J118" s="173"/>
      <c r="K118" s="173"/>
      <c r="L118" s="173"/>
      <c r="M118" s="173"/>
      <c r="N118" s="173"/>
      <c r="O118" s="173"/>
      <c r="P118" s="240"/>
    </row>
    <row r="119" spans="1:78">
      <c r="A119" s="1280">
        <v>63</v>
      </c>
      <c r="B119" s="15" t="s">
        <v>508</v>
      </c>
      <c r="C119" s="426"/>
      <c r="D119" s="426"/>
      <c r="E119" s="281" t="s">
        <v>196</v>
      </c>
      <c r="G119" s="173"/>
      <c r="H119" s="173"/>
      <c r="I119" s="173"/>
      <c r="J119" s="173"/>
      <c r="K119" s="173"/>
      <c r="L119" s="173"/>
      <c r="M119" s="173"/>
      <c r="N119" s="173"/>
      <c r="O119" s="173"/>
      <c r="P119" s="240"/>
    </row>
    <row r="120" spans="1:78">
      <c r="A120" s="1280">
        <v>64</v>
      </c>
      <c r="B120" s="15" t="s">
        <v>428</v>
      </c>
      <c r="C120" s="426"/>
      <c r="D120" s="426"/>
      <c r="E120" s="281" t="s">
        <v>196</v>
      </c>
      <c r="G120" s="173"/>
      <c r="H120" s="173"/>
      <c r="I120" s="173"/>
      <c r="J120" s="173"/>
      <c r="K120" s="173"/>
      <c r="L120" s="173"/>
      <c r="M120" s="173"/>
      <c r="N120" s="173"/>
      <c r="O120" s="173"/>
      <c r="P120" s="240"/>
    </row>
    <row r="121" spans="1:78">
      <c r="A121" s="1280">
        <v>65</v>
      </c>
      <c r="B121" s="15" t="s">
        <v>429</v>
      </c>
      <c r="C121" s="426"/>
      <c r="D121" s="426"/>
      <c r="E121" s="281" t="s">
        <v>196</v>
      </c>
      <c r="G121" s="173"/>
      <c r="H121" s="173"/>
      <c r="I121" s="173"/>
      <c r="J121" s="173"/>
      <c r="K121" s="173"/>
      <c r="L121" s="173"/>
      <c r="M121" s="173"/>
      <c r="N121" s="173"/>
      <c r="O121" s="173"/>
      <c r="P121" s="240"/>
    </row>
    <row r="122" spans="1:78">
      <c r="A122" s="1280">
        <v>66</v>
      </c>
      <c r="B122" s="15" t="s">
        <v>628</v>
      </c>
      <c r="C122" s="426"/>
      <c r="D122" s="426"/>
      <c r="E122" s="292" t="s">
        <v>196</v>
      </c>
      <c r="G122" s="173"/>
      <c r="H122" s="173"/>
      <c r="I122" s="173"/>
      <c r="J122" s="173"/>
      <c r="K122" s="173"/>
      <c r="L122" s="173"/>
      <c r="M122" s="173"/>
      <c r="N122" s="173"/>
      <c r="O122" s="173"/>
      <c r="P122" s="240"/>
    </row>
    <row r="123" spans="1:78">
      <c r="A123" s="1280">
        <v>67</v>
      </c>
      <c r="B123" s="15" t="s">
        <v>626</v>
      </c>
      <c r="C123" s="426"/>
      <c r="D123" s="426"/>
      <c r="E123" s="292" t="s">
        <v>196</v>
      </c>
      <c r="G123" s="173"/>
      <c r="H123" s="173"/>
      <c r="I123" s="173"/>
      <c r="J123" s="173"/>
      <c r="K123" s="173"/>
      <c r="L123" s="173"/>
      <c r="M123" s="173"/>
      <c r="N123" s="173"/>
      <c r="O123" s="173"/>
      <c r="P123" s="240"/>
    </row>
    <row r="124" spans="1:78">
      <c r="A124" s="1280">
        <v>68</v>
      </c>
      <c r="B124" s="15" t="s">
        <v>627</v>
      </c>
      <c r="C124" s="426"/>
      <c r="D124" s="426"/>
      <c r="E124" s="292" t="s">
        <v>196</v>
      </c>
      <c r="G124" s="173"/>
      <c r="H124" s="173"/>
      <c r="I124" s="173"/>
      <c r="J124" s="173"/>
      <c r="K124" s="173"/>
      <c r="L124" s="173"/>
      <c r="M124" s="173"/>
      <c r="N124" s="173"/>
      <c r="O124" s="173"/>
      <c r="P124" s="240"/>
    </row>
    <row r="125" spans="1:78">
      <c r="A125" s="1280">
        <v>69</v>
      </c>
      <c r="B125" s="15" t="s">
        <v>38</v>
      </c>
      <c r="C125" s="426"/>
      <c r="D125" s="426"/>
      <c r="E125" s="281" t="s">
        <v>196</v>
      </c>
      <c r="G125" s="173"/>
      <c r="H125" s="173"/>
      <c r="I125" s="173"/>
      <c r="J125" s="173"/>
      <c r="K125" s="173"/>
      <c r="L125" s="173"/>
      <c r="M125" s="173"/>
      <c r="N125" s="173"/>
      <c r="O125" s="173"/>
      <c r="P125" s="240"/>
    </row>
    <row r="126" spans="1:78">
      <c r="A126" s="1280">
        <v>70</v>
      </c>
      <c r="B126" s="15" t="s">
        <v>638</v>
      </c>
      <c r="C126" s="426"/>
      <c r="D126" s="426"/>
      <c r="E126" s="281" t="s">
        <v>196</v>
      </c>
      <c r="G126" s="173"/>
      <c r="H126" s="173"/>
      <c r="I126" s="173"/>
      <c r="J126" s="173"/>
      <c r="K126" s="173"/>
      <c r="L126" s="173"/>
      <c r="M126" s="173"/>
      <c r="N126" s="173"/>
      <c r="O126" s="173"/>
      <c r="P126" s="240"/>
    </row>
    <row r="127" spans="1:78">
      <c r="A127" s="621"/>
      <c r="B127" s="426"/>
      <c r="C127" s="426"/>
      <c r="D127" s="426"/>
      <c r="G127" s="240"/>
      <c r="H127" s="240"/>
      <c r="I127" s="240"/>
      <c r="J127" s="240"/>
      <c r="K127" s="240"/>
      <c r="L127" s="240"/>
      <c r="M127" s="240"/>
      <c r="N127" s="240"/>
      <c r="O127" s="240"/>
      <c r="P127" s="240"/>
    </row>
    <row r="128" spans="1:78">
      <c r="A128" s="621"/>
      <c r="B128" s="13" t="s">
        <v>528</v>
      </c>
      <c r="C128" s="642"/>
      <c r="D128" s="642"/>
      <c r="G128" s="240"/>
      <c r="H128" s="240"/>
      <c r="I128" s="240"/>
      <c r="J128" s="240"/>
      <c r="K128" s="240"/>
      <c r="L128" s="240"/>
      <c r="M128" s="240"/>
      <c r="N128" s="240"/>
      <c r="O128" s="240"/>
      <c r="P128" s="240"/>
    </row>
    <row r="129" spans="1:78">
      <c r="A129" s="1284">
        <v>71</v>
      </c>
      <c r="B129" s="15" t="s">
        <v>430</v>
      </c>
      <c r="C129" s="426"/>
      <c r="D129" s="426"/>
      <c r="E129" s="21" t="s">
        <v>196</v>
      </c>
      <c r="G129" s="173"/>
      <c r="H129" s="173"/>
      <c r="I129" s="173"/>
      <c r="J129" s="173"/>
      <c r="K129" s="173"/>
      <c r="L129" s="173"/>
      <c r="M129" s="173"/>
      <c r="N129" s="173"/>
      <c r="O129" s="173"/>
      <c r="P129" s="240"/>
    </row>
    <row r="130" spans="1:78">
      <c r="A130" s="1284">
        <v>72</v>
      </c>
      <c r="B130" s="15" t="s">
        <v>182</v>
      </c>
      <c r="C130" s="426"/>
      <c r="D130" s="426"/>
      <c r="E130" s="21" t="s">
        <v>196</v>
      </c>
      <c r="G130" s="173"/>
      <c r="H130" s="173"/>
      <c r="I130" s="173"/>
      <c r="J130" s="173"/>
      <c r="K130" s="173"/>
      <c r="L130" s="173"/>
      <c r="M130" s="173"/>
      <c r="N130" s="173"/>
      <c r="O130" s="173"/>
      <c r="P130" s="240"/>
    </row>
    <row r="131" spans="1:78">
      <c r="A131" s="1284">
        <v>73</v>
      </c>
      <c r="B131" s="15" t="s">
        <v>184</v>
      </c>
      <c r="C131" s="426"/>
      <c r="D131" s="426"/>
      <c r="E131" s="21" t="s">
        <v>196</v>
      </c>
      <c r="G131" s="173"/>
      <c r="H131" s="173"/>
      <c r="I131" s="173"/>
      <c r="J131" s="173"/>
      <c r="K131" s="173"/>
      <c r="L131" s="173"/>
      <c r="M131" s="173"/>
      <c r="N131" s="173"/>
      <c r="O131" s="173"/>
      <c r="P131" s="240"/>
    </row>
    <row r="132" spans="1:78">
      <c r="A132" s="1284">
        <v>74</v>
      </c>
      <c r="B132" s="15" t="s">
        <v>185</v>
      </c>
      <c r="C132" s="426"/>
      <c r="D132" s="426"/>
      <c r="E132" s="21" t="s">
        <v>196</v>
      </c>
      <c r="G132" s="173"/>
      <c r="H132" s="173"/>
      <c r="I132" s="173"/>
      <c r="J132" s="173"/>
      <c r="K132" s="173"/>
      <c r="L132" s="173"/>
      <c r="M132" s="173"/>
      <c r="N132" s="173"/>
      <c r="O132" s="173"/>
      <c r="P132" s="240"/>
    </row>
    <row r="133" spans="1:78">
      <c r="A133" s="1284">
        <v>75</v>
      </c>
      <c r="B133" s="15" t="s">
        <v>186</v>
      </c>
      <c r="C133" s="426"/>
      <c r="D133" s="426"/>
      <c r="E133" s="21" t="s">
        <v>196</v>
      </c>
      <c r="G133" s="173"/>
      <c r="H133" s="173"/>
      <c r="I133" s="173"/>
      <c r="J133" s="173"/>
      <c r="K133" s="173"/>
      <c r="L133" s="173"/>
      <c r="M133" s="173"/>
      <c r="N133" s="173"/>
      <c r="O133" s="173"/>
      <c r="P133" s="240"/>
    </row>
    <row r="134" spans="1:78">
      <c r="A134" s="1284">
        <v>76</v>
      </c>
      <c r="B134" s="15" t="s">
        <v>57</v>
      </c>
      <c r="C134" s="426"/>
      <c r="D134" s="426"/>
      <c r="E134" s="21" t="s">
        <v>196</v>
      </c>
      <c r="G134" s="173"/>
      <c r="H134" s="173"/>
      <c r="I134" s="173"/>
      <c r="J134" s="173"/>
      <c r="K134" s="173"/>
      <c r="L134" s="173"/>
      <c r="M134" s="173"/>
      <c r="N134" s="173"/>
      <c r="O134" s="173"/>
      <c r="P134" s="240"/>
    </row>
    <row r="135" spans="1:78" ht="28.8">
      <c r="A135" s="1284">
        <v>77</v>
      </c>
      <c r="B135" s="950" t="s">
        <v>58</v>
      </c>
      <c r="C135" s="935"/>
      <c r="D135" s="935"/>
      <c r="E135" s="63" t="s">
        <v>196</v>
      </c>
      <c r="F135" s="936"/>
      <c r="G135" s="937"/>
      <c r="H135" s="937"/>
      <c r="I135" s="937"/>
      <c r="J135" s="937"/>
      <c r="K135" s="937"/>
      <c r="L135" s="937"/>
      <c r="M135" s="937"/>
      <c r="N135" s="937"/>
      <c r="O135" s="937"/>
      <c r="P135" s="240"/>
    </row>
    <row r="136" spans="1:78" s="278" customFormat="1">
      <c r="A136" s="1284">
        <v>78</v>
      </c>
      <c r="B136" s="294" t="s">
        <v>639</v>
      </c>
      <c r="C136" s="548"/>
      <c r="D136" s="548"/>
      <c r="E136" s="278" t="s">
        <v>196</v>
      </c>
      <c r="F136" s="295"/>
      <c r="G136" s="106"/>
      <c r="H136" s="106"/>
      <c r="I136" s="106"/>
      <c r="J136" s="106"/>
      <c r="K136" s="106"/>
      <c r="L136" s="106"/>
      <c r="M136" s="106"/>
      <c r="N136" s="106"/>
      <c r="O136" s="106"/>
      <c r="P136" s="295"/>
      <c r="Q136" s="295"/>
      <c r="R136" s="295"/>
      <c r="S136" s="295"/>
      <c r="T136" s="295"/>
      <c r="U136" s="295"/>
      <c r="V136" s="295"/>
      <c r="W136" s="295"/>
      <c r="X136" s="295"/>
      <c r="Y136" s="295"/>
      <c r="Z136" s="295"/>
      <c r="AA136" s="295"/>
      <c r="AB136" s="295"/>
      <c r="AC136" s="295"/>
      <c r="AD136" s="295"/>
      <c r="AE136" s="295"/>
      <c r="AF136" s="295"/>
      <c r="AG136" s="295"/>
      <c r="AH136" s="295"/>
      <c r="AI136" s="295"/>
      <c r="AJ136" s="295"/>
      <c r="AK136" s="295"/>
      <c r="AL136" s="295"/>
      <c r="AM136" s="295"/>
      <c r="AN136" s="295"/>
      <c r="AO136" s="295"/>
      <c r="AP136" s="295"/>
      <c r="AQ136" s="295"/>
      <c r="AR136" s="295"/>
      <c r="AS136" s="295"/>
      <c r="AT136" s="295"/>
      <c r="AU136" s="295"/>
      <c r="AV136" s="295"/>
      <c r="AW136" s="295"/>
      <c r="AX136" s="295"/>
      <c r="AY136" s="295"/>
      <c r="AZ136" s="295"/>
      <c r="BA136" s="295"/>
      <c r="BB136" s="295"/>
      <c r="BC136" s="295"/>
      <c r="BD136" s="295"/>
      <c r="BE136" s="295"/>
      <c r="BF136" s="295"/>
      <c r="BG136" s="295"/>
      <c r="BH136" s="295"/>
      <c r="BI136" s="295"/>
      <c r="BJ136" s="295"/>
      <c r="BK136" s="295"/>
      <c r="BL136" s="295"/>
      <c r="BM136" s="295"/>
      <c r="BN136" s="295"/>
      <c r="BO136" s="295"/>
      <c r="BP136" s="295"/>
      <c r="BQ136" s="295"/>
      <c r="BR136" s="295"/>
      <c r="BS136" s="295"/>
      <c r="BT136" s="295"/>
      <c r="BU136" s="295"/>
      <c r="BV136" s="295"/>
      <c r="BW136" s="295"/>
      <c r="BX136" s="295"/>
      <c r="BY136" s="295"/>
      <c r="BZ136" s="295"/>
    </row>
    <row r="137" spans="1:78" s="278" customFormat="1">
      <c r="A137" s="295"/>
      <c r="B137" s="295"/>
      <c r="C137" s="295"/>
      <c r="D137" s="295"/>
      <c r="E137" s="295"/>
      <c r="F137" s="295"/>
      <c r="G137" s="295"/>
      <c r="H137" s="295"/>
      <c r="I137" s="295"/>
      <c r="J137" s="295"/>
      <c r="K137" s="295"/>
      <c r="L137" s="295"/>
      <c r="M137" s="295"/>
      <c r="N137" s="295"/>
      <c r="O137" s="295"/>
      <c r="P137" s="295"/>
      <c r="Q137" s="295"/>
      <c r="R137" s="295"/>
      <c r="S137" s="295"/>
      <c r="T137" s="295"/>
      <c r="U137" s="295"/>
      <c r="V137" s="295"/>
      <c r="W137" s="295"/>
      <c r="X137" s="295"/>
      <c r="Y137" s="295"/>
      <c r="Z137" s="295"/>
      <c r="AA137" s="295"/>
      <c r="AB137" s="295"/>
      <c r="AC137" s="295"/>
      <c r="AD137" s="295"/>
      <c r="AE137" s="295"/>
      <c r="AF137" s="295"/>
      <c r="AG137" s="295"/>
      <c r="AH137" s="295"/>
      <c r="AI137" s="295"/>
      <c r="AJ137" s="295"/>
      <c r="AK137" s="295"/>
      <c r="AL137" s="295"/>
      <c r="AM137" s="295"/>
      <c r="AN137" s="295"/>
      <c r="AO137" s="295"/>
      <c r="AP137" s="295"/>
      <c r="AQ137" s="295"/>
      <c r="AR137" s="295"/>
      <c r="AS137" s="295"/>
      <c r="AT137" s="295"/>
      <c r="AU137" s="295"/>
      <c r="AV137" s="295"/>
      <c r="AW137" s="295"/>
      <c r="AX137" s="295"/>
      <c r="AY137" s="295"/>
      <c r="AZ137" s="295"/>
      <c r="BA137" s="295"/>
      <c r="BB137" s="295"/>
      <c r="BC137" s="295"/>
      <c r="BD137" s="295"/>
      <c r="BE137" s="295"/>
      <c r="BF137" s="295"/>
      <c r="BG137" s="295"/>
      <c r="BH137" s="295"/>
      <c r="BI137" s="295"/>
      <c r="BJ137" s="295"/>
      <c r="BK137" s="295"/>
      <c r="BL137" s="295"/>
      <c r="BM137" s="295"/>
      <c r="BN137" s="295"/>
      <c r="BO137" s="295"/>
      <c r="BP137" s="295"/>
      <c r="BQ137" s="295"/>
      <c r="BR137" s="295"/>
      <c r="BS137" s="295"/>
      <c r="BT137" s="295"/>
      <c r="BU137" s="295"/>
      <c r="BV137" s="295"/>
      <c r="BW137" s="295"/>
      <c r="BX137" s="295"/>
      <c r="BY137" s="295"/>
      <c r="BZ137" s="295"/>
    </row>
    <row r="138" spans="1:78" s="278" customFormat="1">
      <c r="A138" s="1283"/>
      <c r="B138" s="1282" t="s">
        <v>1251</v>
      </c>
      <c r="C138" s="693"/>
      <c r="D138" s="693"/>
      <c r="E138" s="295"/>
      <c r="F138" s="295"/>
      <c r="G138" s="297"/>
      <c r="H138" s="1009"/>
      <c r="I138" s="1009"/>
      <c r="J138" s="659"/>
      <c r="K138" s="659"/>
      <c r="L138" s="659"/>
      <c r="M138" s="659"/>
      <c r="N138" s="659"/>
      <c r="O138" s="659"/>
      <c r="P138" s="659"/>
      <c r="Q138" s="659"/>
      <c r="R138" s="295"/>
      <c r="S138" s="295"/>
      <c r="T138" s="295"/>
      <c r="U138" s="295"/>
      <c r="V138" s="295"/>
      <c r="W138" s="295"/>
      <c r="X138" s="295"/>
      <c r="Y138" s="295"/>
      <c r="Z138" s="295"/>
      <c r="AA138" s="295"/>
      <c r="AB138" s="295"/>
      <c r="AC138" s="295"/>
      <c r="AD138" s="295"/>
      <c r="AE138" s="295"/>
      <c r="AF138" s="295"/>
      <c r="AG138" s="295"/>
      <c r="AH138" s="295"/>
      <c r="AI138" s="295"/>
      <c r="AJ138" s="295"/>
      <c r="AK138" s="295"/>
      <c r="AL138" s="295"/>
      <c r="AM138" s="295"/>
      <c r="AN138" s="295"/>
      <c r="AO138" s="295"/>
      <c r="AP138" s="295"/>
      <c r="AQ138" s="295"/>
      <c r="AR138" s="295"/>
      <c r="AS138" s="295"/>
      <c r="AT138" s="295"/>
      <c r="AU138" s="295"/>
      <c r="AV138" s="295"/>
      <c r="AW138" s="295"/>
      <c r="AX138" s="295"/>
      <c r="AY138" s="295"/>
      <c r="AZ138" s="295"/>
      <c r="BA138" s="295"/>
      <c r="BB138" s="295"/>
      <c r="BC138" s="295"/>
      <c r="BD138" s="295"/>
      <c r="BE138" s="295"/>
      <c r="BF138" s="295"/>
      <c r="BG138" s="295"/>
      <c r="BH138" s="295"/>
      <c r="BI138" s="295"/>
      <c r="BJ138" s="295"/>
      <c r="BK138" s="295"/>
      <c r="BL138" s="295"/>
      <c r="BM138" s="295"/>
      <c r="BN138" s="295"/>
      <c r="BO138" s="295"/>
      <c r="BP138" s="295"/>
      <c r="BQ138" s="295"/>
      <c r="BR138" s="295"/>
      <c r="BS138" s="295"/>
      <c r="BT138" s="295"/>
      <c r="BU138" s="295"/>
      <c r="BV138" s="295"/>
      <c r="BW138" s="295"/>
      <c r="BX138" s="295"/>
      <c r="BY138" s="295"/>
      <c r="BZ138" s="295"/>
    </row>
    <row r="139" spans="1:78" s="278" customFormat="1">
      <c r="A139" s="1286" t="s">
        <v>1252</v>
      </c>
      <c r="B139" s="1281" t="s">
        <v>1081</v>
      </c>
      <c r="C139" s="547"/>
      <c r="D139" s="547"/>
      <c r="E139" s="278" t="s">
        <v>497</v>
      </c>
      <c r="F139" s="295"/>
      <c r="G139" s="298"/>
      <c r="H139" s="1008"/>
      <c r="I139" s="1008"/>
      <c r="J139" s="289"/>
      <c r="K139" s="289"/>
      <c r="L139" s="289"/>
      <c r="M139" s="289"/>
      <c r="N139" s="289"/>
      <c r="O139" s="289"/>
      <c r="P139" s="659"/>
      <c r="Q139" s="659"/>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95"/>
      <c r="AN139" s="295"/>
      <c r="AO139" s="295"/>
      <c r="AP139" s="295"/>
      <c r="AQ139" s="295"/>
      <c r="AR139" s="295"/>
      <c r="AS139" s="295"/>
      <c r="AT139" s="295"/>
      <c r="AU139" s="295"/>
      <c r="AV139" s="295"/>
      <c r="AW139" s="295"/>
      <c r="AX139" s="295"/>
      <c r="AY139" s="295"/>
      <c r="AZ139" s="295"/>
      <c r="BA139" s="295"/>
      <c r="BB139" s="295"/>
      <c r="BC139" s="295"/>
      <c r="BD139" s="295"/>
      <c r="BE139" s="295"/>
      <c r="BF139" s="295"/>
      <c r="BG139" s="295"/>
      <c r="BH139" s="295"/>
      <c r="BI139" s="295"/>
      <c r="BJ139" s="295"/>
      <c r="BK139" s="295"/>
      <c r="BL139" s="295"/>
      <c r="BM139" s="295"/>
      <c r="BN139" s="295"/>
      <c r="BO139" s="295"/>
      <c r="BP139" s="295"/>
      <c r="BQ139" s="295"/>
      <c r="BR139" s="295"/>
      <c r="BS139" s="295"/>
      <c r="BT139" s="295"/>
      <c r="BU139" s="295"/>
      <c r="BV139" s="295"/>
      <c r="BW139" s="295"/>
      <c r="BX139" s="295"/>
      <c r="BY139" s="295"/>
      <c r="BZ139" s="295"/>
    </row>
    <row r="140" spans="1:78" s="278" customFormat="1">
      <c r="A140" s="1286" t="s">
        <v>1253</v>
      </c>
      <c r="B140" s="1281" t="s">
        <v>1086</v>
      </c>
      <c r="C140" s="547"/>
      <c r="D140" s="547"/>
      <c r="E140" s="278" t="s">
        <v>497</v>
      </c>
      <c r="F140" s="295"/>
      <c r="G140" s="298"/>
      <c r="H140" s="1008"/>
      <c r="I140" s="1008"/>
      <c r="J140" s="289"/>
      <c r="K140" s="289"/>
      <c r="L140" s="289"/>
      <c r="M140" s="289"/>
      <c r="N140" s="289"/>
      <c r="O140" s="289"/>
      <c r="P140" s="659"/>
      <c r="Q140" s="659"/>
      <c r="R140" s="295"/>
      <c r="S140" s="295"/>
      <c r="T140" s="295"/>
      <c r="U140" s="295"/>
      <c r="V140" s="295"/>
      <c r="W140" s="295"/>
      <c r="X140" s="295"/>
      <c r="Y140" s="295"/>
      <c r="Z140" s="295"/>
      <c r="AA140" s="295"/>
      <c r="AB140" s="295"/>
      <c r="AC140" s="295"/>
      <c r="AD140" s="295"/>
      <c r="AE140" s="295"/>
      <c r="AF140" s="295"/>
      <c r="AG140" s="295"/>
      <c r="AH140" s="295"/>
      <c r="AI140" s="295"/>
      <c r="AJ140" s="295"/>
      <c r="AK140" s="295"/>
      <c r="AL140" s="295"/>
      <c r="AM140" s="295"/>
      <c r="AN140" s="295"/>
      <c r="AO140" s="295"/>
      <c r="AP140" s="295"/>
      <c r="AQ140" s="295"/>
      <c r="AR140" s="295"/>
      <c r="AS140" s="295"/>
      <c r="AT140" s="295"/>
      <c r="AU140" s="295"/>
      <c r="AV140" s="295"/>
      <c r="AW140" s="295"/>
      <c r="AX140" s="295"/>
      <c r="AY140" s="295"/>
      <c r="AZ140" s="295"/>
      <c r="BA140" s="295"/>
      <c r="BB140" s="295"/>
      <c r="BC140" s="295"/>
      <c r="BD140" s="295"/>
      <c r="BE140" s="295"/>
      <c r="BF140" s="295"/>
      <c r="BG140" s="295"/>
      <c r="BH140" s="295"/>
      <c r="BI140" s="295"/>
      <c r="BJ140" s="295"/>
      <c r="BK140" s="295"/>
      <c r="BL140" s="295"/>
      <c r="BM140" s="295"/>
      <c r="BN140" s="295"/>
      <c r="BO140" s="295"/>
      <c r="BP140" s="295"/>
      <c r="BQ140" s="295"/>
      <c r="BR140" s="295"/>
      <c r="BS140" s="295"/>
      <c r="BT140" s="295"/>
      <c r="BU140" s="295"/>
      <c r="BV140" s="295"/>
      <c r="BW140" s="295"/>
      <c r="BX140" s="295"/>
      <c r="BY140" s="295"/>
      <c r="BZ140" s="295"/>
    </row>
    <row r="141" spans="1:78" s="278" customFormat="1">
      <c r="A141" s="1286" t="s">
        <v>1254</v>
      </c>
      <c r="B141" s="1281" t="s">
        <v>1092</v>
      </c>
      <c r="C141" s="547"/>
      <c r="D141" s="547"/>
      <c r="E141" s="278" t="s">
        <v>497</v>
      </c>
      <c r="F141" s="295"/>
      <c r="G141" s="298"/>
      <c r="H141" s="1008"/>
      <c r="I141" s="1008"/>
      <c r="J141" s="289"/>
      <c r="K141" s="289"/>
      <c r="L141" s="289"/>
      <c r="M141" s="289"/>
      <c r="N141" s="289"/>
      <c r="O141" s="289"/>
      <c r="P141" s="659"/>
      <c r="Q141" s="659"/>
      <c r="R141" s="295"/>
      <c r="S141" s="295"/>
      <c r="T141" s="295"/>
      <c r="U141" s="295"/>
      <c r="V141" s="295"/>
      <c r="W141" s="295"/>
      <c r="X141" s="295"/>
      <c r="Y141" s="295"/>
      <c r="Z141" s="295"/>
      <c r="AA141" s="295"/>
      <c r="AB141" s="295"/>
      <c r="AC141" s="295"/>
      <c r="AD141" s="295"/>
      <c r="AE141" s="295"/>
      <c r="AF141" s="295"/>
      <c r="AG141" s="295"/>
      <c r="AH141" s="295"/>
      <c r="AI141" s="295"/>
      <c r="AJ141" s="295"/>
      <c r="AK141" s="295"/>
      <c r="AL141" s="295"/>
      <c r="AM141" s="295"/>
      <c r="AN141" s="295"/>
      <c r="AO141" s="295"/>
      <c r="AP141" s="295"/>
      <c r="AQ141" s="295"/>
      <c r="AR141" s="295"/>
      <c r="AS141" s="295"/>
      <c r="AT141" s="295"/>
      <c r="AU141" s="295"/>
      <c r="AV141" s="295"/>
      <c r="AW141" s="295"/>
      <c r="AX141" s="295"/>
      <c r="AY141" s="295"/>
      <c r="AZ141" s="295"/>
      <c r="BA141" s="295"/>
      <c r="BB141" s="295"/>
      <c r="BC141" s="295"/>
      <c r="BD141" s="295"/>
      <c r="BE141" s="295"/>
      <c r="BF141" s="295"/>
      <c r="BG141" s="295"/>
      <c r="BH141" s="295"/>
      <c r="BI141" s="295"/>
      <c r="BJ141" s="295"/>
      <c r="BK141" s="295"/>
      <c r="BL141" s="295"/>
      <c r="BM141" s="295"/>
      <c r="BN141" s="295"/>
      <c r="BO141" s="295"/>
      <c r="BP141" s="295"/>
      <c r="BQ141" s="295"/>
      <c r="BR141" s="295"/>
      <c r="BS141" s="295"/>
      <c r="BT141" s="295"/>
      <c r="BU141" s="295"/>
      <c r="BV141" s="295"/>
      <c r="BW141" s="295"/>
      <c r="BX141" s="295"/>
      <c r="BY141" s="295"/>
      <c r="BZ141" s="295"/>
    </row>
    <row r="142" spans="1:78" s="278" customFormat="1">
      <c r="A142" s="1286" t="s">
        <v>1255</v>
      </c>
      <c r="B142" s="1281" t="s">
        <v>1080</v>
      </c>
      <c r="C142" s="547"/>
      <c r="D142" s="547"/>
      <c r="E142" s="278" t="s">
        <v>497</v>
      </c>
      <c r="F142" s="295"/>
      <c r="G142" s="298"/>
      <c r="H142" s="1008"/>
      <c r="I142" s="1008"/>
      <c r="J142" s="289"/>
      <c r="K142" s="289"/>
      <c r="L142" s="289"/>
      <c r="M142" s="289"/>
      <c r="N142" s="289"/>
      <c r="O142" s="289"/>
      <c r="P142" s="659"/>
      <c r="Q142" s="659"/>
      <c r="R142" s="295"/>
      <c r="S142" s="295"/>
      <c r="T142" s="295"/>
      <c r="U142" s="295"/>
      <c r="V142" s="295"/>
      <c r="W142" s="295"/>
      <c r="X142" s="295"/>
      <c r="Y142" s="295"/>
      <c r="Z142" s="295"/>
      <c r="AA142" s="295"/>
      <c r="AB142" s="295"/>
      <c r="AC142" s="295"/>
      <c r="AD142" s="295"/>
      <c r="AE142" s="295"/>
      <c r="AF142" s="295"/>
      <c r="AG142" s="295"/>
      <c r="AH142" s="295"/>
      <c r="AI142" s="295"/>
      <c r="AJ142" s="295"/>
      <c r="AK142" s="295"/>
      <c r="AL142" s="295"/>
      <c r="AM142" s="295"/>
      <c r="AN142" s="295"/>
      <c r="AO142" s="295"/>
      <c r="AP142" s="295"/>
      <c r="AQ142" s="295"/>
      <c r="AR142" s="295"/>
      <c r="AS142" s="295"/>
      <c r="AT142" s="295"/>
      <c r="AU142" s="295"/>
      <c r="AV142" s="295"/>
      <c r="AW142" s="295"/>
      <c r="AX142" s="295"/>
      <c r="AY142" s="295"/>
      <c r="AZ142" s="295"/>
      <c r="BA142" s="295"/>
      <c r="BB142" s="295"/>
      <c r="BC142" s="295"/>
      <c r="BD142" s="295"/>
      <c r="BE142" s="295"/>
      <c r="BF142" s="295"/>
      <c r="BG142" s="295"/>
      <c r="BH142" s="295"/>
      <c r="BI142" s="295"/>
      <c r="BJ142" s="295"/>
      <c r="BK142" s="295"/>
      <c r="BL142" s="295"/>
      <c r="BM142" s="295"/>
      <c r="BN142" s="295"/>
      <c r="BO142" s="295"/>
      <c r="BP142" s="295"/>
      <c r="BQ142" s="295"/>
      <c r="BR142" s="295"/>
      <c r="BS142" s="295"/>
      <c r="BT142" s="295"/>
      <c r="BU142" s="295"/>
      <c r="BV142" s="295"/>
      <c r="BW142" s="295"/>
      <c r="BX142" s="295"/>
      <c r="BY142" s="295"/>
      <c r="BZ142" s="295"/>
    </row>
    <row r="143" spans="1:78" s="278" customFormat="1">
      <c r="A143" s="1286" t="s">
        <v>1256</v>
      </c>
      <c r="B143" s="1281" t="s">
        <v>1087</v>
      </c>
      <c r="C143" s="547"/>
      <c r="D143" s="547"/>
      <c r="E143" s="278" t="s">
        <v>497</v>
      </c>
      <c r="F143" s="295"/>
      <c r="G143" s="298"/>
      <c r="H143" s="1008"/>
      <c r="I143" s="1008"/>
      <c r="J143" s="289"/>
      <c r="K143" s="289"/>
      <c r="L143" s="289"/>
      <c r="M143" s="289"/>
      <c r="N143" s="289"/>
      <c r="O143" s="289"/>
      <c r="P143" s="659"/>
      <c r="Q143" s="659"/>
      <c r="R143" s="295"/>
      <c r="S143" s="295"/>
      <c r="T143" s="295"/>
      <c r="U143" s="295"/>
      <c r="V143" s="295"/>
      <c r="W143" s="295"/>
      <c r="X143" s="295"/>
      <c r="Y143" s="295"/>
      <c r="Z143" s="295"/>
      <c r="AA143" s="295"/>
      <c r="AB143" s="295"/>
      <c r="AC143" s="295"/>
      <c r="AD143" s="295"/>
      <c r="AE143" s="295"/>
      <c r="AF143" s="295"/>
      <c r="AG143" s="295"/>
      <c r="AH143" s="295"/>
      <c r="AI143" s="295"/>
      <c r="AJ143" s="295"/>
      <c r="AK143" s="295"/>
      <c r="AL143" s="295"/>
      <c r="AM143" s="295"/>
      <c r="AN143" s="295"/>
      <c r="AO143" s="295"/>
      <c r="AP143" s="295"/>
      <c r="AQ143" s="295"/>
      <c r="AR143" s="295"/>
      <c r="AS143" s="295"/>
      <c r="AT143" s="295"/>
      <c r="AU143" s="295"/>
      <c r="AV143" s="295"/>
      <c r="AW143" s="295"/>
      <c r="AX143" s="295"/>
      <c r="AY143" s="295"/>
      <c r="AZ143" s="295"/>
      <c r="BA143" s="295"/>
      <c r="BB143" s="295"/>
      <c r="BC143" s="295"/>
      <c r="BD143" s="295"/>
      <c r="BE143" s="295"/>
      <c r="BF143" s="295"/>
      <c r="BG143" s="295"/>
      <c r="BH143" s="295"/>
      <c r="BI143" s="295"/>
      <c r="BJ143" s="295"/>
      <c r="BK143" s="295"/>
      <c r="BL143" s="295"/>
      <c r="BM143" s="295"/>
      <c r="BN143" s="295"/>
      <c r="BO143" s="295"/>
      <c r="BP143" s="295"/>
      <c r="BQ143" s="295"/>
      <c r="BR143" s="295"/>
      <c r="BS143" s="295"/>
      <c r="BT143" s="295"/>
      <c r="BU143" s="295"/>
      <c r="BV143" s="295"/>
      <c r="BW143" s="295"/>
      <c r="BX143" s="295"/>
      <c r="BY143" s="295"/>
      <c r="BZ143" s="295"/>
    </row>
    <row r="144" spans="1:78" s="278" customFormat="1">
      <c r="A144" s="1286" t="s">
        <v>1257</v>
      </c>
      <c r="B144" s="1281" t="s">
        <v>1093</v>
      </c>
      <c r="C144" s="547"/>
      <c r="D144" s="547"/>
      <c r="E144" s="278" t="s">
        <v>497</v>
      </c>
      <c r="F144" s="295"/>
      <c r="G144" s="298"/>
      <c r="H144" s="1008"/>
      <c r="I144" s="1008"/>
      <c r="J144" s="289"/>
      <c r="K144" s="289"/>
      <c r="L144" s="289"/>
      <c r="M144" s="289"/>
      <c r="N144" s="289"/>
      <c r="O144" s="289"/>
      <c r="P144" s="659"/>
      <c r="Q144" s="659"/>
      <c r="R144" s="295"/>
      <c r="S144" s="295"/>
      <c r="T144" s="295"/>
      <c r="U144" s="295"/>
      <c r="V144" s="295"/>
      <c r="W144" s="295"/>
      <c r="X144" s="295"/>
      <c r="Y144" s="295"/>
      <c r="Z144" s="295"/>
      <c r="AA144" s="295"/>
      <c r="AB144" s="295"/>
      <c r="AC144" s="295"/>
      <c r="AD144" s="295"/>
      <c r="AE144" s="295"/>
      <c r="AF144" s="295"/>
      <c r="AG144" s="295"/>
      <c r="AH144" s="295"/>
      <c r="AI144" s="295"/>
      <c r="AJ144" s="295"/>
      <c r="AK144" s="295"/>
      <c r="AL144" s="295"/>
      <c r="AM144" s="295"/>
      <c r="AN144" s="295"/>
      <c r="AO144" s="295"/>
      <c r="AP144" s="295"/>
      <c r="AQ144" s="295"/>
      <c r="AR144" s="295"/>
      <c r="AS144" s="295"/>
      <c r="AT144" s="295"/>
      <c r="AU144" s="295"/>
      <c r="AV144" s="295"/>
      <c r="AW144" s="295"/>
      <c r="AX144" s="295"/>
      <c r="AY144" s="295"/>
      <c r="AZ144" s="295"/>
      <c r="BA144" s="295"/>
      <c r="BB144" s="295"/>
      <c r="BC144" s="295"/>
      <c r="BD144" s="295"/>
      <c r="BE144" s="295"/>
      <c r="BF144" s="295"/>
      <c r="BG144" s="295"/>
      <c r="BH144" s="295"/>
      <c r="BI144" s="295"/>
      <c r="BJ144" s="295"/>
      <c r="BK144" s="295"/>
      <c r="BL144" s="295"/>
      <c r="BM144" s="295"/>
      <c r="BN144" s="295"/>
      <c r="BO144" s="295"/>
      <c r="BP144" s="295"/>
      <c r="BQ144" s="295"/>
      <c r="BR144" s="295"/>
      <c r="BS144" s="295"/>
      <c r="BT144" s="295"/>
      <c r="BU144" s="295"/>
      <c r="BV144" s="295"/>
      <c r="BW144" s="295"/>
      <c r="BX144" s="295"/>
      <c r="BY144" s="295"/>
      <c r="BZ144" s="295"/>
    </row>
    <row r="145" spans="1:78" s="278" customFormat="1">
      <c r="A145" s="1286" t="s">
        <v>1258</v>
      </c>
      <c r="B145" s="1281" t="s">
        <v>1082</v>
      </c>
      <c r="C145" s="547"/>
      <c r="D145" s="547"/>
      <c r="E145" s="278" t="s">
        <v>497</v>
      </c>
      <c r="F145" s="295"/>
      <c r="G145" s="298"/>
      <c r="H145" s="1008"/>
      <c r="I145" s="1008"/>
      <c r="J145" s="289"/>
      <c r="K145" s="289"/>
      <c r="L145" s="289"/>
      <c r="M145" s="289"/>
      <c r="N145" s="289"/>
      <c r="O145" s="289"/>
      <c r="P145" s="659"/>
      <c r="Q145" s="659"/>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5"/>
      <c r="AY145" s="295"/>
      <c r="AZ145" s="295"/>
      <c r="BA145" s="295"/>
      <c r="BB145" s="295"/>
      <c r="BC145" s="295"/>
      <c r="BD145" s="295"/>
      <c r="BE145" s="295"/>
      <c r="BF145" s="295"/>
      <c r="BG145" s="295"/>
      <c r="BH145" s="295"/>
      <c r="BI145" s="295"/>
      <c r="BJ145" s="295"/>
      <c r="BK145" s="295"/>
      <c r="BL145" s="295"/>
      <c r="BM145" s="295"/>
      <c r="BN145" s="295"/>
      <c r="BO145" s="295"/>
      <c r="BP145" s="295"/>
      <c r="BQ145" s="295"/>
      <c r="BR145" s="295"/>
      <c r="BS145" s="295"/>
      <c r="BT145" s="295"/>
      <c r="BU145" s="295"/>
      <c r="BV145" s="295"/>
      <c r="BW145" s="295"/>
      <c r="BX145" s="295"/>
      <c r="BY145" s="295"/>
      <c r="BZ145" s="295"/>
    </row>
    <row r="146" spans="1:78" s="278" customFormat="1">
      <c r="A146" s="1286" t="s">
        <v>1259</v>
      </c>
      <c r="B146" s="1281" t="s">
        <v>1088</v>
      </c>
      <c r="C146" s="547"/>
      <c r="D146" s="547"/>
      <c r="E146" s="278" t="s">
        <v>497</v>
      </c>
      <c r="F146" s="295"/>
      <c r="G146" s="298"/>
      <c r="H146" s="1008"/>
      <c r="I146" s="1008"/>
      <c r="J146" s="289"/>
      <c r="K146" s="289"/>
      <c r="L146" s="289"/>
      <c r="M146" s="289"/>
      <c r="N146" s="289"/>
      <c r="O146" s="289"/>
      <c r="P146" s="659"/>
      <c r="Q146" s="659"/>
      <c r="R146" s="295"/>
      <c r="S146" s="295"/>
      <c r="T146" s="295"/>
      <c r="U146" s="295"/>
      <c r="V146" s="295"/>
      <c r="W146" s="295"/>
      <c r="X146" s="295"/>
      <c r="Y146" s="295"/>
      <c r="Z146" s="295"/>
      <c r="AA146" s="295"/>
      <c r="AB146" s="295"/>
      <c r="AC146" s="295"/>
      <c r="AD146" s="295"/>
      <c r="AE146" s="295"/>
      <c r="AF146" s="295"/>
      <c r="AG146" s="295"/>
      <c r="AH146" s="295"/>
      <c r="AI146" s="295"/>
      <c r="AJ146" s="295"/>
      <c r="AK146" s="295"/>
      <c r="AL146" s="295"/>
      <c r="AM146" s="295"/>
      <c r="AN146" s="295"/>
      <c r="AO146" s="295"/>
      <c r="AP146" s="295"/>
      <c r="AQ146" s="295"/>
      <c r="AR146" s="295"/>
      <c r="AS146" s="295"/>
      <c r="AT146" s="295"/>
      <c r="AU146" s="295"/>
      <c r="AV146" s="295"/>
      <c r="AW146" s="295"/>
      <c r="AX146" s="295"/>
      <c r="AY146" s="295"/>
      <c r="AZ146" s="295"/>
      <c r="BA146" s="295"/>
      <c r="BB146" s="295"/>
      <c r="BC146" s="295"/>
      <c r="BD146" s="295"/>
      <c r="BE146" s="295"/>
      <c r="BF146" s="295"/>
      <c r="BG146" s="295"/>
      <c r="BH146" s="295"/>
      <c r="BI146" s="295"/>
      <c r="BJ146" s="295"/>
      <c r="BK146" s="295"/>
      <c r="BL146" s="295"/>
      <c r="BM146" s="295"/>
      <c r="BN146" s="295"/>
      <c r="BO146" s="295"/>
      <c r="BP146" s="295"/>
      <c r="BQ146" s="295"/>
      <c r="BR146" s="295"/>
      <c r="BS146" s="295"/>
      <c r="BT146" s="295"/>
      <c r="BU146" s="295"/>
      <c r="BV146" s="295"/>
      <c r="BW146" s="295"/>
      <c r="BX146" s="295"/>
      <c r="BY146" s="295"/>
      <c r="BZ146" s="295"/>
    </row>
    <row r="147" spans="1:78" s="278" customFormat="1">
      <c r="A147" s="1286" t="s">
        <v>1260</v>
      </c>
      <c r="B147" s="1281" t="s">
        <v>1094</v>
      </c>
      <c r="C147" s="547"/>
      <c r="D147" s="547"/>
      <c r="E147" s="278" t="s">
        <v>497</v>
      </c>
      <c r="F147" s="295"/>
      <c r="G147" s="298"/>
      <c r="H147" s="1008"/>
      <c r="I147" s="1008"/>
      <c r="J147" s="289"/>
      <c r="K147" s="289"/>
      <c r="L147" s="289"/>
      <c r="M147" s="289"/>
      <c r="N147" s="289"/>
      <c r="O147" s="289"/>
      <c r="P147" s="659"/>
      <c r="Q147" s="659"/>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5"/>
      <c r="AY147" s="295"/>
      <c r="AZ147" s="295"/>
      <c r="BA147" s="295"/>
      <c r="BB147" s="295"/>
      <c r="BC147" s="295"/>
      <c r="BD147" s="295"/>
      <c r="BE147" s="295"/>
      <c r="BF147" s="295"/>
      <c r="BG147" s="295"/>
      <c r="BH147" s="295"/>
      <c r="BI147" s="295"/>
      <c r="BJ147" s="295"/>
      <c r="BK147" s="295"/>
      <c r="BL147" s="295"/>
      <c r="BM147" s="295"/>
      <c r="BN147" s="295"/>
      <c r="BO147" s="295"/>
      <c r="BP147" s="295"/>
      <c r="BQ147" s="295"/>
      <c r="BR147" s="295"/>
      <c r="BS147" s="295"/>
      <c r="BT147" s="295"/>
      <c r="BU147" s="295"/>
      <c r="BV147" s="295"/>
      <c r="BW147" s="295"/>
      <c r="BX147" s="295"/>
      <c r="BY147" s="295"/>
      <c r="BZ147" s="295"/>
    </row>
    <row r="148" spans="1:78" s="278" customFormat="1">
      <c r="A148" s="1286" t="s">
        <v>1068</v>
      </c>
      <c r="B148" s="1281" t="s">
        <v>1083</v>
      </c>
      <c r="C148" s="547"/>
      <c r="D148" s="547"/>
      <c r="E148" s="278" t="s">
        <v>497</v>
      </c>
      <c r="F148" s="295"/>
      <c r="G148" s="298"/>
      <c r="H148" s="1008"/>
      <c r="I148" s="1008"/>
      <c r="J148" s="289"/>
      <c r="K148" s="289"/>
      <c r="L148" s="289"/>
      <c r="M148" s="289"/>
      <c r="N148" s="289"/>
      <c r="O148" s="289"/>
      <c r="P148" s="659"/>
      <c r="Q148" s="659"/>
      <c r="R148" s="295"/>
      <c r="S148" s="295"/>
      <c r="T148" s="295"/>
      <c r="U148" s="295"/>
      <c r="V148" s="295"/>
      <c r="W148" s="295"/>
      <c r="X148" s="295"/>
      <c r="Y148" s="295"/>
      <c r="Z148" s="295"/>
      <c r="AA148" s="295"/>
      <c r="AB148" s="295"/>
      <c r="AC148" s="295"/>
      <c r="AD148" s="295"/>
      <c r="AE148" s="295"/>
      <c r="AF148" s="295"/>
      <c r="AG148" s="295"/>
      <c r="AH148" s="295"/>
      <c r="AI148" s="295"/>
      <c r="AJ148" s="295"/>
      <c r="AK148" s="295"/>
      <c r="AL148" s="295"/>
      <c r="AM148" s="295"/>
      <c r="AN148" s="295"/>
      <c r="AO148" s="295"/>
      <c r="AP148" s="295"/>
      <c r="AQ148" s="295"/>
      <c r="AR148" s="295"/>
      <c r="AS148" s="295"/>
      <c r="AT148" s="295"/>
      <c r="AU148" s="295"/>
      <c r="AV148" s="295"/>
      <c r="AW148" s="295"/>
      <c r="AX148" s="295"/>
      <c r="AY148" s="295"/>
      <c r="AZ148" s="295"/>
      <c r="BA148" s="295"/>
      <c r="BB148" s="295"/>
      <c r="BC148" s="295"/>
      <c r="BD148" s="295"/>
      <c r="BE148" s="295"/>
      <c r="BF148" s="295"/>
      <c r="BG148" s="295"/>
      <c r="BH148" s="295"/>
      <c r="BI148" s="295"/>
      <c r="BJ148" s="295"/>
      <c r="BK148" s="295"/>
      <c r="BL148" s="295"/>
      <c r="BM148" s="295"/>
      <c r="BN148" s="295"/>
      <c r="BO148" s="295"/>
      <c r="BP148" s="295"/>
      <c r="BQ148" s="295"/>
      <c r="BR148" s="295"/>
      <c r="BS148" s="295"/>
      <c r="BT148" s="295"/>
      <c r="BU148" s="295"/>
      <c r="BV148" s="295"/>
      <c r="BW148" s="295"/>
      <c r="BX148" s="295"/>
      <c r="BY148" s="295"/>
      <c r="BZ148" s="295"/>
    </row>
    <row r="149" spans="1:78" s="278" customFormat="1">
      <c r="A149" s="1286" t="s">
        <v>1069</v>
      </c>
      <c r="B149" s="1281" t="s">
        <v>1089</v>
      </c>
      <c r="C149" s="547"/>
      <c r="D149" s="547"/>
      <c r="E149" s="278" t="s">
        <v>497</v>
      </c>
      <c r="F149" s="295"/>
      <c r="G149" s="298"/>
      <c r="H149" s="1008"/>
      <c r="I149" s="1008"/>
      <c r="J149" s="289"/>
      <c r="K149" s="289"/>
      <c r="L149" s="289"/>
      <c r="M149" s="289"/>
      <c r="N149" s="289"/>
      <c r="O149" s="289"/>
      <c r="P149" s="659"/>
      <c r="Q149" s="659"/>
      <c r="R149" s="295"/>
      <c r="S149" s="295"/>
      <c r="T149" s="295"/>
      <c r="U149" s="295"/>
      <c r="V149" s="295"/>
      <c r="W149" s="295"/>
      <c r="X149" s="295"/>
      <c r="Y149" s="295"/>
      <c r="Z149" s="295"/>
      <c r="AA149" s="295"/>
      <c r="AB149" s="295"/>
      <c r="AC149" s="295"/>
      <c r="AD149" s="295"/>
      <c r="AE149" s="295"/>
      <c r="AF149" s="295"/>
      <c r="AG149" s="295"/>
      <c r="AH149" s="295"/>
      <c r="AI149" s="295"/>
      <c r="AJ149" s="295"/>
      <c r="AK149" s="295"/>
      <c r="AL149" s="295"/>
      <c r="AM149" s="295"/>
      <c r="AN149" s="295"/>
      <c r="AO149" s="295"/>
      <c r="AP149" s="295"/>
      <c r="AQ149" s="295"/>
      <c r="AR149" s="295"/>
      <c r="AS149" s="295"/>
      <c r="AT149" s="295"/>
      <c r="AU149" s="295"/>
      <c r="AV149" s="295"/>
      <c r="AW149" s="295"/>
      <c r="AX149" s="295"/>
      <c r="AY149" s="295"/>
      <c r="AZ149" s="295"/>
      <c r="BA149" s="295"/>
      <c r="BB149" s="295"/>
      <c r="BC149" s="295"/>
      <c r="BD149" s="295"/>
      <c r="BE149" s="295"/>
      <c r="BF149" s="295"/>
      <c r="BG149" s="295"/>
      <c r="BH149" s="295"/>
      <c r="BI149" s="295"/>
      <c r="BJ149" s="295"/>
      <c r="BK149" s="295"/>
      <c r="BL149" s="295"/>
      <c r="BM149" s="295"/>
      <c r="BN149" s="295"/>
      <c r="BO149" s="295"/>
      <c r="BP149" s="295"/>
      <c r="BQ149" s="295"/>
      <c r="BR149" s="295"/>
      <c r="BS149" s="295"/>
      <c r="BT149" s="295"/>
      <c r="BU149" s="295"/>
      <c r="BV149" s="295"/>
      <c r="BW149" s="295"/>
      <c r="BX149" s="295"/>
      <c r="BY149" s="295"/>
      <c r="BZ149" s="295"/>
    </row>
    <row r="150" spans="1:78" s="278" customFormat="1">
      <c r="A150" s="1286" t="s">
        <v>1070</v>
      </c>
      <c r="B150" s="294" t="s">
        <v>1095</v>
      </c>
      <c r="C150" s="547"/>
      <c r="D150" s="547"/>
      <c r="E150" s="278" t="s">
        <v>497</v>
      </c>
      <c r="F150" s="295"/>
      <c r="G150" s="298"/>
      <c r="H150" s="1008"/>
      <c r="I150" s="1008"/>
      <c r="J150" s="289"/>
      <c r="K150" s="289"/>
      <c r="L150" s="289"/>
      <c r="M150" s="289"/>
      <c r="N150" s="289"/>
      <c r="O150" s="289"/>
      <c r="P150" s="659"/>
      <c r="Q150" s="659"/>
      <c r="R150" s="295"/>
      <c r="S150" s="295"/>
      <c r="T150" s="295"/>
      <c r="U150" s="295"/>
      <c r="V150" s="295"/>
      <c r="W150" s="295"/>
      <c r="X150" s="295"/>
      <c r="Y150" s="295"/>
      <c r="Z150" s="295"/>
      <c r="AA150" s="295"/>
      <c r="AB150" s="295"/>
      <c r="AC150" s="295"/>
      <c r="AD150" s="295"/>
      <c r="AE150" s="295"/>
      <c r="AF150" s="295"/>
      <c r="AG150" s="295"/>
      <c r="AH150" s="295"/>
      <c r="AI150" s="295"/>
      <c r="AJ150" s="295"/>
      <c r="AK150" s="295"/>
      <c r="AL150" s="295"/>
      <c r="AM150" s="295"/>
      <c r="AN150" s="295"/>
      <c r="AO150" s="295"/>
      <c r="AP150" s="295"/>
      <c r="AQ150" s="295"/>
      <c r="AR150" s="295"/>
      <c r="AS150" s="295"/>
      <c r="AT150" s="295"/>
      <c r="AU150" s="295"/>
      <c r="AV150" s="295"/>
      <c r="AW150" s="295"/>
      <c r="AX150" s="295"/>
      <c r="AY150" s="295"/>
      <c r="AZ150" s="295"/>
      <c r="BA150" s="295"/>
      <c r="BB150" s="295"/>
      <c r="BC150" s="295"/>
      <c r="BD150" s="295"/>
      <c r="BE150" s="295"/>
      <c r="BF150" s="295"/>
      <c r="BG150" s="295"/>
      <c r="BH150" s="295"/>
      <c r="BI150" s="295"/>
      <c r="BJ150" s="295"/>
      <c r="BK150" s="295"/>
      <c r="BL150" s="295"/>
      <c r="BM150" s="295"/>
      <c r="BN150" s="295"/>
      <c r="BO150" s="295"/>
      <c r="BP150" s="295"/>
      <c r="BQ150" s="295"/>
      <c r="BR150" s="295"/>
      <c r="BS150" s="295"/>
      <c r="BT150" s="295"/>
      <c r="BU150" s="295"/>
      <c r="BV150" s="295"/>
      <c r="BW150" s="295"/>
      <c r="BX150" s="295"/>
      <c r="BY150" s="295"/>
      <c r="BZ150" s="295"/>
    </row>
    <row r="151" spans="1:78" s="278" customFormat="1">
      <c r="A151" s="664"/>
      <c r="B151" s="296" t="s">
        <v>1250</v>
      </c>
      <c r="C151" s="547"/>
      <c r="D151" s="547"/>
      <c r="E151" s="295"/>
      <c r="F151" s="295"/>
      <c r="G151" s="1008"/>
      <c r="H151" s="1008"/>
      <c r="I151" s="1008"/>
      <c r="J151" s="289"/>
      <c r="K151" s="289"/>
      <c r="L151" s="289"/>
      <c r="M151" s="289"/>
      <c r="N151" s="289"/>
      <c r="O151" s="289"/>
      <c r="P151" s="659"/>
      <c r="Q151" s="659"/>
      <c r="R151" s="295"/>
      <c r="S151" s="295"/>
      <c r="T151" s="295"/>
      <c r="U151" s="295"/>
      <c r="V151" s="295"/>
      <c r="W151" s="295"/>
      <c r="X151" s="295"/>
      <c r="Y151" s="295"/>
      <c r="Z151" s="295"/>
      <c r="AA151" s="295"/>
      <c r="AB151" s="295"/>
      <c r="AC151" s="295"/>
      <c r="AD151" s="295"/>
      <c r="AE151" s="295"/>
      <c r="AF151" s="295"/>
      <c r="AG151" s="295"/>
      <c r="AH151" s="295"/>
      <c r="AI151" s="295"/>
      <c r="AJ151" s="295"/>
      <c r="AK151" s="295"/>
      <c r="AL151" s="295"/>
      <c r="AM151" s="295"/>
      <c r="AN151" s="295"/>
      <c r="AO151" s="295"/>
      <c r="AP151" s="295"/>
      <c r="AQ151" s="295"/>
      <c r="AR151" s="295"/>
      <c r="AS151" s="295"/>
      <c r="AT151" s="295"/>
      <c r="AU151" s="295"/>
      <c r="AV151" s="295"/>
      <c r="AW151" s="295"/>
      <c r="AX151" s="295"/>
      <c r="AY151" s="295"/>
      <c r="AZ151" s="295"/>
      <c r="BA151" s="295"/>
      <c r="BB151" s="295"/>
      <c r="BC151" s="295"/>
      <c r="BD151" s="295"/>
      <c r="BE151" s="295"/>
      <c r="BF151" s="295"/>
      <c r="BG151" s="295"/>
      <c r="BH151" s="295"/>
      <c r="BI151" s="295"/>
      <c r="BJ151" s="295"/>
      <c r="BK151" s="295"/>
      <c r="BL151" s="295"/>
      <c r="BM151" s="295"/>
      <c r="BN151" s="295"/>
      <c r="BO151" s="295"/>
      <c r="BP151" s="295"/>
      <c r="BQ151" s="295"/>
      <c r="BR151" s="295"/>
      <c r="BS151" s="295"/>
      <c r="BT151" s="295"/>
      <c r="BU151" s="295"/>
      <c r="BV151" s="295"/>
      <c r="BW151" s="295"/>
      <c r="BX151" s="295"/>
      <c r="BY151" s="295"/>
      <c r="BZ151" s="295"/>
    </row>
    <row r="152" spans="1:78" s="278" customFormat="1">
      <c r="A152" s="1286" t="s">
        <v>1071</v>
      </c>
      <c r="B152" s="294" t="s">
        <v>1084</v>
      </c>
      <c r="C152" s="547"/>
      <c r="D152" s="547"/>
      <c r="E152" s="278" t="s">
        <v>497</v>
      </c>
      <c r="F152" s="295"/>
      <c r="G152" s="298"/>
      <c r="H152" s="1008"/>
      <c r="I152" s="1008"/>
      <c r="J152" s="289"/>
      <c r="K152" s="289"/>
      <c r="L152" s="289"/>
      <c r="M152" s="289"/>
      <c r="N152" s="289"/>
      <c r="O152" s="289"/>
      <c r="P152" s="659"/>
      <c r="Q152" s="659"/>
      <c r="R152" s="295"/>
      <c r="S152" s="295"/>
      <c r="T152" s="295"/>
      <c r="U152" s="295"/>
      <c r="V152" s="295"/>
      <c r="W152" s="295"/>
      <c r="X152" s="295"/>
      <c r="Y152" s="295"/>
      <c r="Z152" s="295"/>
      <c r="AA152" s="295"/>
      <c r="AB152" s="295"/>
      <c r="AC152" s="295"/>
      <c r="AD152" s="295"/>
      <c r="AE152" s="295"/>
      <c r="AF152" s="295"/>
      <c r="AG152" s="295"/>
      <c r="AH152" s="295"/>
      <c r="AI152" s="295"/>
      <c r="AJ152" s="295"/>
      <c r="AK152" s="295"/>
      <c r="AL152" s="295"/>
      <c r="AM152" s="295"/>
      <c r="AN152" s="295"/>
      <c r="AO152" s="295"/>
      <c r="AP152" s="295"/>
      <c r="AQ152" s="295"/>
      <c r="AR152" s="295"/>
      <c r="AS152" s="295"/>
      <c r="AT152" s="295"/>
      <c r="AU152" s="295"/>
      <c r="AV152" s="295"/>
      <c r="AW152" s="295"/>
      <c r="AX152" s="295"/>
      <c r="AY152" s="295"/>
      <c r="AZ152" s="295"/>
      <c r="BA152" s="295"/>
      <c r="BB152" s="295"/>
      <c r="BC152" s="295"/>
      <c r="BD152" s="295"/>
      <c r="BE152" s="295"/>
      <c r="BF152" s="295"/>
      <c r="BG152" s="295"/>
      <c r="BH152" s="295"/>
      <c r="BI152" s="295"/>
      <c r="BJ152" s="295"/>
      <c r="BK152" s="295"/>
      <c r="BL152" s="295"/>
      <c r="BM152" s="295"/>
      <c r="BN152" s="295"/>
      <c r="BO152" s="295"/>
      <c r="BP152" s="295"/>
      <c r="BQ152" s="295"/>
      <c r="BR152" s="295"/>
      <c r="BS152" s="295"/>
      <c r="BT152" s="295"/>
      <c r="BU152" s="295"/>
      <c r="BV152" s="295"/>
      <c r="BW152" s="295"/>
      <c r="BX152" s="295"/>
      <c r="BY152" s="295"/>
      <c r="BZ152" s="295"/>
    </row>
    <row r="153" spans="1:78" s="278" customFormat="1">
      <c r="A153" s="1286" t="s">
        <v>1072</v>
      </c>
      <c r="B153" s="294" t="s">
        <v>1090</v>
      </c>
      <c r="C153" s="547"/>
      <c r="D153" s="547"/>
      <c r="E153" s="278" t="s">
        <v>497</v>
      </c>
      <c r="F153" s="295"/>
      <c r="G153" s="298"/>
      <c r="H153" s="1008"/>
      <c r="I153" s="1008"/>
      <c r="J153" s="289"/>
      <c r="K153" s="289"/>
      <c r="L153" s="289"/>
      <c r="M153" s="289"/>
      <c r="N153" s="289"/>
      <c r="O153" s="289"/>
      <c r="P153" s="659"/>
      <c r="Q153" s="659"/>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5"/>
      <c r="AY153" s="295"/>
      <c r="AZ153" s="295"/>
      <c r="BA153" s="295"/>
      <c r="BB153" s="295"/>
      <c r="BC153" s="295"/>
      <c r="BD153" s="295"/>
      <c r="BE153" s="295"/>
      <c r="BF153" s="295"/>
      <c r="BG153" s="295"/>
      <c r="BH153" s="295"/>
      <c r="BI153" s="295"/>
      <c r="BJ153" s="295"/>
      <c r="BK153" s="295"/>
      <c r="BL153" s="295"/>
      <c r="BM153" s="295"/>
      <c r="BN153" s="295"/>
      <c r="BO153" s="295"/>
      <c r="BP153" s="295"/>
      <c r="BQ153" s="295"/>
      <c r="BR153" s="295"/>
      <c r="BS153" s="295"/>
      <c r="BT153" s="295"/>
      <c r="BU153" s="295"/>
      <c r="BV153" s="295"/>
      <c r="BW153" s="295"/>
      <c r="BX153" s="295"/>
      <c r="BY153" s="295"/>
      <c r="BZ153" s="295"/>
    </row>
    <row r="154" spans="1:78" s="278" customFormat="1">
      <c r="A154" s="1286" t="s">
        <v>1073</v>
      </c>
      <c r="B154" s="294" t="s">
        <v>1096</v>
      </c>
      <c r="C154" s="547"/>
      <c r="D154" s="547"/>
      <c r="E154" s="278" t="s">
        <v>497</v>
      </c>
      <c r="F154" s="295"/>
      <c r="G154" s="298"/>
      <c r="H154" s="1008"/>
      <c r="I154" s="1008"/>
      <c r="J154" s="289"/>
      <c r="K154" s="289"/>
      <c r="L154" s="289"/>
      <c r="M154" s="289"/>
      <c r="N154" s="289"/>
      <c r="O154" s="289"/>
      <c r="P154" s="659"/>
      <c r="Q154" s="659"/>
      <c r="R154" s="295"/>
      <c r="S154" s="295"/>
      <c r="T154" s="295"/>
      <c r="U154" s="295"/>
      <c r="V154" s="295"/>
      <c r="W154" s="295"/>
      <c r="X154" s="295"/>
      <c r="Y154" s="295"/>
      <c r="Z154" s="295"/>
      <c r="AA154" s="295"/>
      <c r="AB154" s="295"/>
      <c r="AC154" s="295"/>
      <c r="AD154" s="295"/>
      <c r="AE154" s="295"/>
      <c r="AF154" s="295"/>
      <c r="AG154" s="295"/>
      <c r="AH154" s="295"/>
      <c r="AI154" s="295"/>
      <c r="AJ154" s="295"/>
      <c r="AK154" s="295"/>
      <c r="AL154" s="295"/>
      <c r="AM154" s="295"/>
      <c r="AN154" s="295"/>
      <c r="AO154" s="295"/>
      <c r="AP154" s="295"/>
      <c r="AQ154" s="295"/>
      <c r="AR154" s="295"/>
      <c r="AS154" s="295"/>
      <c r="AT154" s="295"/>
      <c r="AU154" s="295"/>
      <c r="AV154" s="295"/>
      <c r="AW154" s="295"/>
      <c r="AX154" s="295"/>
      <c r="AY154" s="295"/>
      <c r="AZ154" s="295"/>
      <c r="BA154" s="295"/>
      <c r="BB154" s="295"/>
      <c r="BC154" s="295"/>
      <c r="BD154" s="295"/>
      <c r="BE154" s="295"/>
      <c r="BF154" s="295"/>
      <c r="BG154" s="295"/>
      <c r="BH154" s="295"/>
      <c r="BI154" s="295"/>
      <c r="BJ154" s="295"/>
      <c r="BK154" s="295"/>
      <c r="BL154" s="295"/>
      <c r="BM154" s="295"/>
      <c r="BN154" s="295"/>
      <c r="BO154" s="295"/>
      <c r="BP154" s="295"/>
      <c r="BQ154" s="295"/>
      <c r="BR154" s="295"/>
      <c r="BS154" s="295"/>
      <c r="BT154" s="295"/>
      <c r="BU154" s="295"/>
      <c r="BV154" s="295"/>
      <c r="BW154" s="295"/>
      <c r="BX154" s="295"/>
      <c r="BY154" s="295"/>
      <c r="BZ154" s="295"/>
    </row>
    <row r="155" spans="1:78" s="278" customFormat="1">
      <c r="A155" s="1286" t="s">
        <v>1074</v>
      </c>
      <c r="B155" s="294" t="s">
        <v>1085</v>
      </c>
      <c r="C155" s="547"/>
      <c r="D155" s="547"/>
      <c r="E155" s="278" t="s">
        <v>497</v>
      </c>
      <c r="F155" s="295"/>
      <c r="G155" s="298"/>
      <c r="H155" s="1008"/>
      <c r="I155" s="1008"/>
      <c r="J155" s="289"/>
      <c r="K155" s="289"/>
      <c r="L155" s="289"/>
      <c r="M155" s="289"/>
      <c r="N155" s="289"/>
      <c r="O155" s="289"/>
      <c r="P155" s="659"/>
      <c r="Q155" s="659"/>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5"/>
      <c r="AY155" s="295"/>
      <c r="AZ155" s="295"/>
      <c r="BA155" s="295"/>
      <c r="BB155" s="295"/>
      <c r="BC155" s="295"/>
      <c r="BD155" s="295"/>
      <c r="BE155" s="295"/>
      <c r="BF155" s="295"/>
      <c r="BG155" s="295"/>
      <c r="BH155" s="295"/>
      <c r="BI155" s="295"/>
      <c r="BJ155" s="295"/>
      <c r="BK155" s="295"/>
      <c r="BL155" s="295"/>
      <c r="BM155" s="295"/>
      <c r="BN155" s="295"/>
      <c r="BO155" s="295"/>
      <c r="BP155" s="295"/>
      <c r="BQ155" s="295"/>
      <c r="BR155" s="295"/>
      <c r="BS155" s="295"/>
      <c r="BT155" s="295"/>
      <c r="BU155" s="295"/>
      <c r="BV155" s="295"/>
      <c r="BW155" s="295"/>
      <c r="BX155" s="295"/>
      <c r="BY155" s="295"/>
      <c r="BZ155" s="295"/>
    </row>
    <row r="156" spans="1:78" s="278" customFormat="1">
      <c r="A156" s="1286" t="s">
        <v>1075</v>
      </c>
      <c r="B156" s="294" t="s">
        <v>1091</v>
      </c>
      <c r="C156" s="547"/>
      <c r="D156" s="547"/>
      <c r="E156" s="278" t="s">
        <v>497</v>
      </c>
      <c r="F156" s="295"/>
      <c r="G156" s="298"/>
      <c r="H156" s="1008"/>
      <c r="I156" s="1008"/>
      <c r="J156" s="289"/>
      <c r="K156" s="289"/>
      <c r="L156" s="289"/>
      <c r="M156" s="289"/>
      <c r="N156" s="289"/>
      <c r="O156" s="289"/>
      <c r="P156" s="659"/>
      <c r="Q156" s="659"/>
      <c r="R156" s="295"/>
      <c r="S156" s="295"/>
      <c r="T156" s="295"/>
      <c r="U156" s="295"/>
      <c r="V156" s="295"/>
      <c r="W156" s="295"/>
      <c r="X156" s="295"/>
      <c r="Y156" s="295"/>
      <c r="Z156" s="295"/>
      <c r="AA156" s="295"/>
      <c r="AB156" s="295"/>
      <c r="AC156" s="295"/>
      <c r="AD156" s="295"/>
      <c r="AE156" s="295"/>
      <c r="AF156" s="295"/>
      <c r="AG156" s="295"/>
      <c r="AH156" s="295"/>
      <c r="AI156" s="295"/>
      <c r="AJ156" s="295"/>
      <c r="AK156" s="295"/>
      <c r="AL156" s="295"/>
      <c r="AM156" s="295"/>
      <c r="AN156" s="295"/>
      <c r="AO156" s="295"/>
      <c r="AP156" s="295"/>
      <c r="AQ156" s="295"/>
      <c r="AR156" s="295"/>
      <c r="AS156" s="295"/>
      <c r="AT156" s="295"/>
      <c r="AU156" s="295"/>
      <c r="AV156" s="295"/>
      <c r="AW156" s="295"/>
      <c r="AX156" s="295"/>
      <c r="AY156" s="295"/>
      <c r="AZ156" s="295"/>
      <c r="BA156" s="295"/>
      <c r="BB156" s="295"/>
      <c r="BC156" s="295"/>
      <c r="BD156" s="295"/>
      <c r="BE156" s="295"/>
      <c r="BF156" s="295"/>
      <c r="BG156" s="295"/>
      <c r="BH156" s="295"/>
      <c r="BI156" s="295"/>
      <c r="BJ156" s="295"/>
      <c r="BK156" s="295"/>
      <c r="BL156" s="295"/>
      <c r="BM156" s="295"/>
      <c r="BN156" s="295"/>
      <c r="BO156" s="295"/>
      <c r="BP156" s="295"/>
      <c r="BQ156" s="295"/>
      <c r="BR156" s="295"/>
      <c r="BS156" s="295"/>
      <c r="BT156" s="295"/>
      <c r="BU156" s="295"/>
      <c r="BV156" s="295"/>
      <c r="BW156" s="295"/>
      <c r="BX156" s="295"/>
      <c r="BY156" s="295"/>
      <c r="BZ156" s="295"/>
    </row>
    <row r="157" spans="1:78" s="278" customFormat="1">
      <c r="A157" s="1286" t="s">
        <v>1076</v>
      </c>
      <c r="B157" s="294" t="s">
        <v>1097</v>
      </c>
      <c r="C157" s="547"/>
      <c r="D157" s="547"/>
      <c r="E157" s="278" t="s">
        <v>497</v>
      </c>
      <c r="F157" s="295"/>
      <c r="G157" s="298"/>
      <c r="H157" s="1008"/>
      <c r="I157" s="1008"/>
      <c r="J157" s="289"/>
      <c r="K157" s="289"/>
      <c r="L157" s="289"/>
      <c r="M157" s="289"/>
      <c r="N157" s="289"/>
      <c r="O157" s="289"/>
      <c r="P157" s="659"/>
      <c r="Q157" s="659"/>
      <c r="R157" s="295"/>
      <c r="S157" s="295"/>
      <c r="T157" s="295"/>
      <c r="U157" s="295"/>
      <c r="V157" s="295"/>
      <c r="W157" s="295"/>
      <c r="X157" s="295"/>
      <c r="Y157" s="295"/>
      <c r="Z157" s="295"/>
      <c r="AA157" s="295"/>
      <c r="AB157" s="295"/>
      <c r="AC157" s="295"/>
      <c r="AD157" s="295"/>
      <c r="AE157" s="295"/>
      <c r="AF157" s="295"/>
      <c r="AG157" s="295"/>
      <c r="AH157" s="295"/>
      <c r="AI157" s="295"/>
      <c r="AJ157" s="295"/>
      <c r="AK157" s="295"/>
      <c r="AL157" s="295"/>
      <c r="AM157" s="295"/>
      <c r="AN157" s="295"/>
      <c r="AO157" s="295"/>
      <c r="AP157" s="295"/>
      <c r="AQ157" s="295"/>
      <c r="AR157" s="295"/>
      <c r="AS157" s="295"/>
      <c r="AT157" s="295"/>
      <c r="AU157" s="295"/>
      <c r="AV157" s="295"/>
      <c r="AW157" s="295"/>
      <c r="AX157" s="295"/>
      <c r="AY157" s="295"/>
      <c r="AZ157" s="295"/>
      <c r="BA157" s="295"/>
      <c r="BB157" s="295"/>
      <c r="BC157" s="295"/>
      <c r="BD157" s="295"/>
      <c r="BE157" s="295"/>
      <c r="BF157" s="295"/>
      <c r="BG157" s="295"/>
      <c r="BH157" s="295"/>
      <c r="BI157" s="295"/>
      <c r="BJ157" s="295"/>
      <c r="BK157" s="295"/>
      <c r="BL157" s="295"/>
      <c r="BM157" s="295"/>
      <c r="BN157" s="295"/>
      <c r="BO157" s="295"/>
      <c r="BP157" s="295"/>
      <c r="BQ157" s="295"/>
      <c r="BR157" s="295"/>
      <c r="BS157" s="295"/>
      <c r="BT157" s="295"/>
      <c r="BU157" s="295"/>
      <c r="BV157" s="295"/>
      <c r="BW157" s="295"/>
      <c r="BX157" s="295"/>
      <c r="BY157" s="295"/>
      <c r="BZ157" s="295"/>
    </row>
    <row r="158" spans="1:78" s="278" customFormat="1">
      <c r="A158" s="1287">
        <v>85</v>
      </c>
      <c r="B158" s="294" t="s">
        <v>777</v>
      </c>
      <c r="C158" s="547"/>
      <c r="D158" s="547"/>
      <c r="E158" s="694"/>
      <c r="F158" s="295"/>
      <c r="G158" s="289"/>
      <c r="H158" s="289"/>
      <c r="I158" s="289"/>
      <c r="J158" s="289"/>
      <c r="K158" s="289"/>
      <c r="L158" s="289"/>
      <c r="M158" s="289"/>
      <c r="N158" s="289"/>
      <c r="O158" s="289"/>
      <c r="P158" s="659"/>
      <c r="Q158" s="659"/>
      <c r="R158" s="295"/>
      <c r="S158" s="295"/>
      <c r="T158" s="295"/>
      <c r="U158" s="295"/>
      <c r="V158" s="295"/>
      <c r="W158" s="295"/>
      <c r="X158" s="295"/>
      <c r="Y158" s="295"/>
      <c r="Z158" s="295"/>
      <c r="AA158" s="295"/>
      <c r="AB158" s="295"/>
      <c r="AC158" s="295"/>
      <c r="AD158" s="295"/>
      <c r="AE158" s="295"/>
      <c r="AF158" s="295"/>
      <c r="AG158" s="295"/>
      <c r="AH158" s="295"/>
      <c r="AI158" s="295"/>
      <c r="AJ158" s="295"/>
      <c r="AK158" s="295"/>
      <c r="AL158" s="295"/>
      <c r="AM158" s="295"/>
      <c r="AN158" s="295"/>
      <c r="AO158" s="295"/>
      <c r="AP158" s="295"/>
      <c r="AQ158" s="295"/>
      <c r="AR158" s="295"/>
      <c r="AS158" s="295"/>
      <c r="AT158" s="295"/>
      <c r="AU158" s="295"/>
      <c r="AV158" s="295"/>
      <c r="AW158" s="295"/>
      <c r="AX158" s="295"/>
      <c r="AY158" s="295"/>
      <c r="AZ158" s="295"/>
      <c r="BA158" s="295"/>
      <c r="BB158" s="295"/>
      <c r="BC158" s="295"/>
      <c r="BD158" s="295"/>
      <c r="BE158" s="295"/>
      <c r="BF158" s="295"/>
      <c r="BG158" s="295"/>
      <c r="BH158" s="295"/>
      <c r="BI158" s="295"/>
      <c r="BJ158" s="295"/>
      <c r="BK158" s="295"/>
      <c r="BL158" s="295"/>
      <c r="BM158" s="295"/>
      <c r="BN158" s="295"/>
      <c r="BO158" s="295"/>
      <c r="BP158" s="295"/>
      <c r="BQ158" s="295"/>
      <c r="BR158" s="295"/>
      <c r="BS158" s="295"/>
      <c r="BT158" s="295"/>
      <c r="BU158" s="295"/>
      <c r="BV158" s="295"/>
      <c r="BW158" s="295"/>
      <c r="BX158" s="295"/>
      <c r="BY158" s="295"/>
      <c r="BZ158" s="295"/>
    </row>
    <row r="159" spans="1:78" s="278" customFormat="1">
      <c r="A159" s="1285" t="s">
        <v>1077</v>
      </c>
      <c r="B159" s="299" t="s">
        <v>778</v>
      </c>
      <c r="C159" s="695"/>
      <c r="D159" s="547"/>
      <c r="E159" s="295"/>
      <c r="F159" s="295"/>
      <c r="G159" s="298"/>
      <c r="H159" s="295"/>
      <c r="I159" s="295"/>
      <c r="J159" s="295"/>
      <c r="K159" s="295"/>
      <c r="L159" s="295"/>
      <c r="M159" s="295"/>
      <c r="N159" s="295"/>
      <c r="O159" s="295"/>
      <c r="P159" s="295"/>
      <c r="Q159" s="295"/>
      <c r="R159" s="295"/>
      <c r="S159" s="295"/>
      <c r="T159" s="295"/>
      <c r="U159" s="295"/>
      <c r="V159" s="295"/>
      <c r="W159" s="295"/>
      <c r="X159" s="295"/>
      <c r="Y159" s="295"/>
      <c r="Z159" s="295"/>
      <c r="AA159" s="295"/>
      <c r="AB159" s="295"/>
      <c r="AC159" s="295"/>
      <c r="AD159" s="295"/>
      <c r="AE159" s="295"/>
      <c r="AF159" s="295"/>
      <c r="AG159" s="295"/>
      <c r="AH159" s="295"/>
      <c r="AI159" s="295"/>
      <c r="AJ159" s="295"/>
      <c r="AK159" s="295"/>
      <c r="AL159" s="295"/>
      <c r="AM159" s="295"/>
      <c r="AN159" s="295"/>
      <c r="AO159" s="295"/>
      <c r="AP159" s="295"/>
      <c r="AQ159" s="295"/>
      <c r="AR159" s="295"/>
      <c r="AS159" s="295"/>
      <c r="AT159" s="295"/>
      <c r="AU159" s="295"/>
      <c r="AV159" s="295"/>
      <c r="AW159" s="295"/>
      <c r="AX159" s="295"/>
      <c r="AY159" s="295"/>
      <c r="AZ159" s="295"/>
      <c r="BA159" s="295"/>
      <c r="BB159" s="295"/>
      <c r="BC159" s="295"/>
      <c r="BD159" s="295"/>
      <c r="BE159" s="295"/>
      <c r="BF159" s="295"/>
      <c r="BG159" s="295"/>
      <c r="BH159" s="295"/>
      <c r="BI159" s="295"/>
      <c r="BJ159" s="295"/>
      <c r="BK159" s="295"/>
      <c r="BL159" s="295"/>
      <c r="BM159" s="295"/>
      <c r="BN159" s="295"/>
      <c r="BO159" s="295"/>
      <c r="BP159" s="295"/>
      <c r="BQ159" s="295"/>
      <c r="BR159" s="295"/>
      <c r="BS159" s="295"/>
      <c r="BT159" s="295"/>
      <c r="BU159" s="295"/>
      <c r="BV159" s="295"/>
      <c r="BW159" s="295"/>
      <c r="BX159" s="295"/>
      <c r="BY159" s="295"/>
      <c r="BZ159" s="295"/>
    </row>
    <row r="160" spans="1:78" s="278" customFormat="1">
      <c r="A160" s="1285" t="s">
        <v>1078</v>
      </c>
      <c r="B160" s="299" t="s">
        <v>779</v>
      </c>
      <c r="C160" s="695"/>
      <c r="D160" s="547"/>
      <c r="E160" s="295"/>
      <c r="F160" s="295"/>
      <c r="G160" s="298"/>
      <c r="H160" s="295"/>
      <c r="I160" s="295"/>
      <c r="J160" s="295"/>
      <c r="K160" s="295"/>
      <c r="L160" s="295"/>
      <c r="M160" s="295"/>
      <c r="N160" s="295"/>
      <c r="O160" s="295"/>
      <c r="P160" s="295"/>
      <c r="Q160" s="295"/>
      <c r="R160" s="295"/>
      <c r="S160" s="295"/>
      <c r="T160" s="295"/>
      <c r="U160" s="295"/>
      <c r="V160" s="295"/>
      <c r="W160" s="295"/>
      <c r="X160" s="295"/>
      <c r="Y160" s="295"/>
      <c r="Z160" s="295"/>
      <c r="AA160" s="295"/>
      <c r="AB160" s="295"/>
      <c r="AC160" s="295"/>
      <c r="AD160" s="295"/>
      <c r="AE160" s="295"/>
      <c r="AF160" s="295"/>
      <c r="AG160" s="295"/>
      <c r="AH160" s="295"/>
      <c r="AI160" s="295"/>
      <c r="AJ160" s="295"/>
      <c r="AK160" s="295"/>
      <c r="AL160" s="295"/>
      <c r="AM160" s="295"/>
      <c r="AN160" s="295"/>
      <c r="AO160" s="295"/>
      <c r="AP160" s="295"/>
      <c r="AQ160" s="295"/>
      <c r="AR160" s="295"/>
      <c r="AS160" s="295"/>
      <c r="AT160" s="295"/>
      <c r="AU160" s="295"/>
      <c r="AV160" s="295"/>
      <c r="AW160" s="295"/>
      <c r="AX160" s="295"/>
      <c r="AY160" s="295"/>
      <c r="AZ160" s="295"/>
      <c r="BA160" s="295"/>
      <c r="BB160" s="295"/>
      <c r="BC160" s="295"/>
      <c r="BD160" s="295"/>
      <c r="BE160" s="295"/>
      <c r="BF160" s="295"/>
      <c r="BG160" s="295"/>
      <c r="BH160" s="295"/>
      <c r="BI160" s="295"/>
      <c r="BJ160" s="295"/>
      <c r="BK160" s="295"/>
      <c r="BL160" s="295"/>
      <c r="BM160" s="295"/>
      <c r="BN160" s="295"/>
      <c r="BO160" s="295"/>
      <c r="BP160" s="295"/>
      <c r="BQ160" s="295"/>
      <c r="BR160" s="295"/>
      <c r="BS160" s="295"/>
      <c r="BT160" s="295"/>
      <c r="BU160" s="295"/>
      <c r="BV160" s="295"/>
      <c r="BW160" s="295"/>
      <c r="BX160" s="295"/>
      <c r="BY160" s="295"/>
      <c r="BZ160" s="295"/>
    </row>
    <row r="161" spans="1:78">
      <c r="A161" s="1285" t="s">
        <v>1079</v>
      </c>
      <c r="B161" s="299" t="s">
        <v>790</v>
      </c>
      <c r="C161" s="690"/>
      <c r="D161" s="690"/>
      <c r="E161" s="278" t="s">
        <v>497</v>
      </c>
      <c r="F161" s="241"/>
      <c r="G161" s="298"/>
      <c r="H161" s="696"/>
      <c r="I161" s="696"/>
      <c r="J161" s="238"/>
      <c r="K161" s="238"/>
      <c r="L161" s="238"/>
      <c r="M161" s="238"/>
      <c r="N161" s="238"/>
      <c r="O161" s="238"/>
      <c r="P161" s="456"/>
      <c r="Q161" s="406"/>
    </row>
    <row r="162" spans="1:78">
      <c r="B162" s="19" t="s">
        <v>199</v>
      </c>
      <c r="C162" s="487"/>
      <c r="D162" s="487"/>
      <c r="E162" s="486"/>
      <c r="F162" s="656"/>
      <c r="G162" s="656"/>
      <c r="H162" s="486"/>
      <c r="I162" s="656"/>
      <c r="J162" s="656"/>
      <c r="K162" s="656"/>
      <c r="L162" s="656"/>
      <c r="M162" s="656"/>
      <c r="N162" s="656"/>
      <c r="O162" s="656"/>
      <c r="P162" s="656"/>
      <c r="Q162" s="656"/>
      <c r="R162" s="656"/>
      <c r="S162" s="656"/>
    </row>
    <row r="163" spans="1:78" s="63" customFormat="1" ht="33" customHeight="1">
      <c r="A163" s="170">
        <v>-1</v>
      </c>
      <c r="B163" s="1363" t="s">
        <v>364</v>
      </c>
      <c r="C163" s="1363"/>
      <c r="D163" s="1363"/>
      <c r="E163" s="1363"/>
      <c r="F163" s="1363"/>
      <c r="G163" s="1363"/>
      <c r="H163" s="1363"/>
      <c r="I163" s="1363"/>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row>
    <row r="164" spans="1:78" s="63" customFormat="1">
      <c r="A164" s="170">
        <v>-2</v>
      </c>
      <c r="B164" s="64" t="s">
        <v>365</v>
      </c>
      <c r="C164" s="662"/>
      <c r="D164" s="662"/>
      <c r="E164" s="662"/>
      <c r="F164" s="662"/>
      <c r="G164" s="662"/>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row>
    <row r="165" spans="1:78" s="63" customFormat="1">
      <c r="A165" s="170">
        <v>-3</v>
      </c>
      <c r="B165" s="64" t="s">
        <v>895</v>
      </c>
      <c r="C165" s="662"/>
      <c r="D165" s="662"/>
      <c r="E165" s="662"/>
      <c r="F165" s="662"/>
      <c r="G165" s="662"/>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row>
    <row r="166" spans="1:78" s="63" customFormat="1" ht="54.75" customHeight="1">
      <c r="A166" s="170">
        <v>-4</v>
      </c>
      <c r="B166" s="1351" t="s">
        <v>927</v>
      </c>
      <c r="C166" s="1351"/>
      <c r="D166" s="1351"/>
      <c r="E166" s="1351"/>
      <c r="F166" s="1351"/>
      <c r="G166" s="1351"/>
      <c r="H166" s="1351"/>
      <c r="I166" s="1351"/>
      <c r="J166" s="537"/>
      <c r="K166" s="537"/>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row>
    <row r="167" spans="1:78" s="63" customFormat="1" ht="34.5" customHeight="1">
      <c r="A167" s="170">
        <v>-5</v>
      </c>
      <c r="B167" s="1351" t="s">
        <v>522</v>
      </c>
      <c r="C167" s="1351"/>
      <c r="D167" s="1351"/>
      <c r="E167" s="1351"/>
      <c r="F167" s="1351"/>
      <c r="G167" s="1351"/>
      <c r="H167" s="1351"/>
      <c r="I167" s="135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row>
    <row r="168" spans="1:78" s="63" customFormat="1">
      <c r="A168" s="170">
        <v>-6</v>
      </c>
      <c r="B168" s="164" t="s">
        <v>371</v>
      </c>
      <c r="C168" s="662"/>
      <c r="D168" s="662"/>
      <c r="E168" s="662"/>
      <c r="F168" s="662"/>
      <c r="G168" s="662"/>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row>
    <row r="169" spans="1:78" s="63" customFormat="1">
      <c r="A169" s="170">
        <v>-7</v>
      </c>
      <c r="B169" s="64" t="s">
        <v>926</v>
      </c>
      <c r="C169" s="662"/>
      <c r="D169" s="662"/>
      <c r="E169" s="662"/>
      <c r="F169" s="662"/>
      <c r="G169" s="662"/>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row>
    <row r="170" spans="1:78" s="63" customFormat="1">
      <c r="A170" s="170">
        <v>-8</v>
      </c>
      <c r="B170" s="64" t="s">
        <v>366</v>
      </c>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row>
    <row r="171" spans="1:78" s="63" customFormat="1" ht="43.5" customHeight="1">
      <c r="A171" s="170">
        <v>-9</v>
      </c>
      <c r="B171" s="1351" t="s">
        <v>896</v>
      </c>
      <c r="C171" s="1351"/>
      <c r="D171" s="1351"/>
      <c r="E171" s="1351"/>
      <c r="F171" s="1351"/>
      <c r="G171" s="1351"/>
      <c r="H171" s="1351"/>
      <c r="I171" s="1351"/>
      <c r="J171" s="660"/>
      <c r="K171" s="660"/>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row>
    <row r="172" spans="1:78" s="63" customFormat="1">
      <c r="A172" s="170">
        <v>-10</v>
      </c>
      <c r="B172" s="164" t="s">
        <v>367</v>
      </c>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row>
    <row r="173" spans="1:78" s="63" customFormat="1" ht="32.25" customHeight="1">
      <c r="A173" s="170">
        <v>-11</v>
      </c>
      <c r="B173" s="1351" t="s">
        <v>543</v>
      </c>
      <c r="C173" s="1351"/>
      <c r="D173" s="1351"/>
      <c r="E173" s="1351"/>
      <c r="F173" s="1351"/>
      <c r="G173" s="1351"/>
      <c r="H173" s="1351"/>
      <c r="I173" s="135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row>
    <row r="174" spans="1:78" s="63" customFormat="1">
      <c r="A174" s="170">
        <v>-12</v>
      </c>
      <c r="B174" s="164" t="s">
        <v>372</v>
      </c>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row>
    <row r="175" spans="1:78" s="63" customFormat="1">
      <c r="A175" s="170">
        <v>-13</v>
      </c>
      <c r="B175" s="64" t="s">
        <v>922</v>
      </c>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row>
    <row r="176" spans="1:78" s="63" customFormat="1">
      <c r="A176" s="170">
        <v>-14</v>
      </c>
      <c r="B176" s="64" t="s">
        <v>541</v>
      </c>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row>
    <row r="177" spans="1:78" s="63" customFormat="1">
      <c r="A177" s="697"/>
      <c r="B177" s="127"/>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row>
    <row r="178" spans="1:78" s="63" customFormat="1">
      <c r="A178" s="170">
        <v>-15</v>
      </c>
      <c r="B178" s="64" t="s">
        <v>897</v>
      </c>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row>
    <row r="179" spans="1:78" s="63" customFormat="1">
      <c r="A179" s="170">
        <v>-16</v>
      </c>
      <c r="B179" s="164" t="s">
        <v>368</v>
      </c>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row>
    <row r="180" spans="1:78" s="63" customFormat="1">
      <c r="A180" s="170">
        <v>-17</v>
      </c>
      <c r="B180" s="164" t="s">
        <v>369</v>
      </c>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row>
    <row r="181" spans="1:78" s="63" customFormat="1">
      <c r="A181" s="170">
        <v>-18</v>
      </c>
      <c r="B181" s="164" t="s">
        <v>370</v>
      </c>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row>
    <row r="182" spans="1:78" s="63" customFormat="1">
      <c r="A182" s="170">
        <v>-19</v>
      </c>
      <c r="B182" s="63" t="s">
        <v>542</v>
      </c>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row>
    <row r="183" spans="1:78" s="63" customFormat="1">
      <c r="A183" s="241"/>
      <c r="B183" s="127"/>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row>
    <row r="184" spans="1:78" s="63" customFormat="1">
      <c r="A184" s="170">
        <v>-20</v>
      </c>
      <c r="B184" s="63" t="s">
        <v>542</v>
      </c>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row>
    <row r="185" spans="1:78" s="63" customFormat="1">
      <c r="A185" s="241"/>
      <c r="B185" s="127"/>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row>
    <row r="186" spans="1:78" s="63" customFormat="1">
      <c r="A186" s="170">
        <v>-21</v>
      </c>
      <c r="B186" s="63" t="s">
        <v>542</v>
      </c>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row>
    <row r="187" spans="1:78" s="63" customFormat="1">
      <c r="A187" s="697"/>
      <c r="B187" s="127"/>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row>
    <row r="188" spans="1:78" ht="48.75" customHeight="1">
      <c r="A188" s="170">
        <v>-22</v>
      </c>
      <c r="B188" s="1351" t="s">
        <v>898</v>
      </c>
      <c r="C188" s="1351"/>
      <c r="D188" s="1351"/>
      <c r="E188" s="1351"/>
      <c r="F188" s="1351"/>
      <c r="G188" s="1351"/>
      <c r="I188" s="404"/>
      <c r="J188" s="404"/>
      <c r="K188" s="404"/>
      <c r="L188" s="404"/>
      <c r="M188" s="404"/>
      <c r="N188" s="404"/>
    </row>
    <row r="189" spans="1:78" ht="33.75" customHeight="1">
      <c r="A189" s="170">
        <v>-23</v>
      </c>
      <c r="B189" s="1351" t="s">
        <v>566</v>
      </c>
      <c r="C189" s="1351"/>
      <c r="D189" s="1351"/>
      <c r="E189" s="1351"/>
      <c r="F189" s="1351"/>
      <c r="G189" s="1351"/>
      <c r="I189" s="404"/>
      <c r="J189" s="404"/>
      <c r="K189" s="404"/>
      <c r="L189" s="404"/>
      <c r="M189" s="404"/>
      <c r="N189" s="404"/>
    </row>
    <row r="190" spans="1:78" ht="44.25" customHeight="1">
      <c r="A190" s="697"/>
      <c r="B190" s="127"/>
      <c r="I190" s="404"/>
      <c r="J190" s="404"/>
      <c r="K190" s="404"/>
      <c r="L190" s="404"/>
      <c r="M190" s="404"/>
      <c r="N190" s="404"/>
    </row>
    <row r="191" spans="1:78">
      <c r="A191" s="170">
        <v>-24</v>
      </c>
      <c r="B191" s="1351" t="s">
        <v>618</v>
      </c>
      <c r="C191" s="1351"/>
      <c r="D191" s="1351"/>
      <c r="E191" s="1351"/>
      <c r="F191" s="1351"/>
      <c r="G191" s="1351"/>
      <c r="I191" s="404"/>
      <c r="J191" s="404"/>
      <c r="K191" s="404"/>
      <c r="L191" s="404"/>
      <c r="M191" s="404"/>
      <c r="N191" s="404"/>
    </row>
    <row r="192" spans="1:78">
      <c r="A192" s="170">
        <v>-25</v>
      </c>
      <c r="B192" s="1351" t="s">
        <v>567</v>
      </c>
      <c r="C192" s="1351"/>
      <c r="D192" s="1351"/>
      <c r="E192" s="1351"/>
      <c r="F192" s="1351"/>
      <c r="G192" s="1351"/>
      <c r="I192" s="404"/>
      <c r="J192" s="404"/>
      <c r="K192" s="404"/>
      <c r="L192" s="404"/>
      <c r="M192" s="404"/>
      <c r="N192" s="404"/>
    </row>
    <row r="193" spans="1:78" ht="20.25" customHeight="1">
      <c r="A193" s="170">
        <v>-26</v>
      </c>
      <c r="B193" s="1351" t="s">
        <v>899</v>
      </c>
      <c r="C193" s="1351"/>
      <c r="D193" s="1351"/>
      <c r="E193" s="1351"/>
      <c r="F193" s="1351"/>
      <c r="G193" s="1351"/>
      <c r="I193" s="404"/>
      <c r="J193" s="404"/>
      <c r="K193" s="404"/>
      <c r="L193" s="404"/>
      <c r="M193" s="404"/>
      <c r="N193" s="404"/>
    </row>
    <row r="194" spans="1:78" ht="50.25" customHeight="1">
      <c r="A194" s="170">
        <v>-27</v>
      </c>
      <c r="B194" s="1360" t="s">
        <v>783</v>
      </c>
      <c r="C194" s="1360"/>
      <c r="D194" s="1360"/>
      <c r="E194" s="1360"/>
      <c r="F194" s="1360"/>
      <c r="G194" s="1360"/>
      <c r="H194" s="1360"/>
      <c r="I194" s="1360"/>
      <c r="J194" s="404"/>
      <c r="K194" s="404"/>
      <c r="L194" s="404"/>
      <c r="M194" s="404"/>
      <c r="N194" s="404"/>
    </row>
    <row r="195" spans="1:78" ht="31.5" customHeight="1">
      <c r="A195" s="170">
        <v>-28</v>
      </c>
      <c r="B195" s="1361" t="s">
        <v>854</v>
      </c>
      <c r="C195" s="1361"/>
      <c r="D195" s="1361"/>
      <c r="E195" s="1361"/>
      <c r="F195" s="1361"/>
      <c r="G195" s="1361"/>
      <c r="H195" s="1361"/>
      <c r="I195" s="1361"/>
      <c r="J195" s="404"/>
      <c r="K195" s="404"/>
      <c r="L195" s="404"/>
      <c r="M195" s="404"/>
      <c r="N195" s="404"/>
    </row>
    <row r="196" spans="1:78" ht="37.5" customHeight="1">
      <c r="A196" s="170">
        <v>-29</v>
      </c>
      <c r="B196" s="1361" t="s">
        <v>855</v>
      </c>
      <c r="C196" s="1361"/>
      <c r="D196" s="1361"/>
      <c r="E196" s="1361"/>
      <c r="F196" s="1361"/>
      <c r="G196" s="1361"/>
      <c r="H196" s="1361"/>
      <c r="I196" s="1361"/>
      <c r="J196" s="404"/>
      <c r="K196" s="404"/>
      <c r="L196" s="404"/>
      <c r="M196" s="404"/>
      <c r="N196" s="404"/>
    </row>
    <row r="197" spans="1:78" ht="45.75" customHeight="1">
      <c r="A197" s="170">
        <v>-30</v>
      </c>
      <c r="B197" s="1361" t="s">
        <v>900</v>
      </c>
      <c r="C197" s="1361"/>
      <c r="D197" s="1361"/>
      <c r="E197" s="1361"/>
      <c r="F197" s="1361"/>
      <c r="G197" s="1361"/>
      <c r="H197" s="698"/>
      <c r="I197" s="698"/>
      <c r="J197" s="404"/>
      <c r="K197" s="404"/>
      <c r="L197" s="404"/>
      <c r="M197" s="404"/>
      <c r="N197" s="404"/>
    </row>
    <row r="198" spans="1:78" s="278" customFormat="1" ht="36" customHeight="1">
      <c r="A198" s="300">
        <v>-31</v>
      </c>
      <c r="B198" s="1360" t="s">
        <v>633</v>
      </c>
      <c r="C198" s="1360"/>
      <c r="D198" s="1360"/>
      <c r="E198" s="1360"/>
      <c r="F198" s="1360"/>
      <c r="G198" s="1360"/>
      <c r="H198" s="700"/>
      <c r="I198" s="700"/>
      <c r="J198" s="295"/>
      <c r="K198" s="295"/>
      <c r="L198" s="295"/>
      <c r="M198" s="295"/>
      <c r="N198" s="295"/>
      <c r="O198" s="295"/>
      <c r="P198" s="295"/>
      <c r="Q198" s="295"/>
      <c r="R198" s="295"/>
      <c r="S198" s="295"/>
      <c r="T198" s="295"/>
      <c r="U198" s="295"/>
      <c r="V198" s="295"/>
      <c r="W198" s="295"/>
      <c r="X198" s="295"/>
      <c r="Y198" s="295"/>
      <c r="Z198" s="295"/>
      <c r="AA198" s="295"/>
      <c r="AB198" s="295"/>
      <c r="AC198" s="295"/>
      <c r="AD198" s="295"/>
      <c r="AE198" s="295"/>
      <c r="AF198" s="295"/>
      <c r="AG198" s="295"/>
      <c r="AH198" s="295"/>
      <c r="AI198" s="295"/>
      <c r="AJ198" s="295"/>
      <c r="AK198" s="295"/>
      <c r="AL198" s="295"/>
      <c r="AM198" s="295"/>
      <c r="AN198" s="295"/>
      <c r="AO198" s="295"/>
      <c r="AP198" s="295"/>
      <c r="AQ198" s="295"/>
      <c r="AR198" s="295"/>
      <c r="AS198" s="295"/>
      <c r="AT198" s="295"/>
      <c r="AU198" s="295"/>
      <c r="AV198" s="295"/>
      <c r="AW198" s="295"/>
      <c r="AX198" s="295"/>
      <c r="AY198" s="295"/>
      <c r="AZ198" s="295"/>
      <c r="BA198" s="295"/>
      <c r="BB198" s="295"/>
      <c r="BC198" s="295"/>
      <c r="BD198" s="295"/>
      <c r="BE198" s="295"/>
      <c r="BF198" s="295"/>
      <c r="BG198" s="295"/>
      <c r="BH198" s="295"/>
      <c r="BI198" s="295"/>
      <c r="BJ198" s="295"/>
      <c r="BK198" s="295"/>
      <c r="BL198" s="295"/>
      <c r="BM198" s="295"/>
      <c r="BN198" s="295"/>
      <c r="BO198" s="295"/>
      <c r="BP198" s="295"/>
      <c r="BQ198" s="295"/>
      <c r="BR198" s="295"/>
      <c r="BS198" s="295"/>
      <c r="BT198" s="295"/>
      <c r="BU198" s="295"/>
      <c r="BV198" s="295"/>
      <c r="BW198" s="295"/>
      <c r="BX198" s="295"/>
      <c r="BY198" s="295"/>
      <c r="BZ198" s="295"/>
    </row>
    <row r="199" spans="1:78" s="278" customFormat="1">
      <c r="A199" s="699"/>
      <c r="B199" s="106"/>
      <c r="C199" s="700"/>
      <c r="D199" s="700"/>
      <c r="E199" s="700"/>
      <c r="F199" s="700"/>
      <c r="G199" s="700"/>
      <c r="H199" s="700"/>
      <c r="I199" s="700"/>
      <c r="J199" s="700"/>
      <c r="K199" s="700"/>
      <c r="L199" s="700"/>
      <c r="M199" s="700"/>
      <c r="N199" s="700"/>
      <c r="O199" s="700"/>
      <c r="P199" s="295"/>
      <c r="Q199" s="295"/>
      <c r="R199" s="295"/>
      <c r="S199" s="295"/>
      <c r="T199" s="295"/>
      <c r="U199" s="295"/>
      <c r="V199" s="295"/>
      <c r="W199" s="295"/>
      <c r="X199" s="295"/>
      <c r="Y199" s="295"/>
      <c r="Z199" s="295"/>
      <c r="AA199" s="295"/>
      <c r="AB199" s="295"/>
      <c r="AC199" s="295"/>
      <c r="AD199" s="295"/>
      <c r="AE199" s="295"/>
      <c r="AF199" s="295"/>
      <c r="AG199" s="295"/>
      <c r="AH199" s="295"/>
      <c r="AI199" s="295"/>
      <c r="AJ199" s="295"/>
      <c r="AK199" s="295"/>
      <c r="AL199" s="295"/>
      <c r="AM199" s="295"/>
      <c r="AN199" s="295"/>
      <c r="AO199" s="295"/>
      <c r="AP199" s="295"/>
      <c r="AQ199" s="295"/>
      <c r="AR199" s="295"/>
      <c r="AS199" s="295"/>
      <c r="AT199" s="295"/>
      <c r="AU199" s="295"/>
      <c r="AV199" s="295"/>
      <c r="AW199" s="295"/>
      <c r="AX199" s="295"/>
      <c r="AY199" s="295"/>
      <c r="AZ199" s="295"/>
      <c r="BA199" s="295"/>
      <c r="BB199" s="295"/>
      <c r="BC199" s="295"/>
      <c r="BD199" s="295"/>
      <c r="BE199" s="295"/>
      <c r="BF199" s="295"/>
      <c r="BG199" s="295"/>
      <c r="BH199" s="295"/>
      <c r="BI199" s="295"/>
      <c r="BJ199" s="295"/>
      <c r="BK199" s="295"/>
      <c r="BL199" s="295"/>
      <c r="BM199" s="295"/>
      <c r="BN199" s="295"/>
      <c r="BO199" s="295"/>
      <c r="BP199" s="295"/>
      <c r="BQ199" s="295"/>
      <c r="BR199" s="295"/>
      <c r="BS199" s="295"/>
      <c r="BT199" s="295"/>
      <c r="BU199" s="295"/>
      <c r="BV199" s="295"/>
      <c r="BW199" s="295"/>
      <c r="BX199" s="295"/>
      <c r="BY199" s="295"/>
      <c r="BZ199" s="295"/>
    </row>
    <row r="200" spans="1:78" s="278" customFormat="1" ht="43.2">
      <c r="A200" s="300">
        <v>-32</v>
      </c>
      <c r="B200" s="401" t="s">
        <v>718</v>
      </c>
      <c r="C200" s="700"/>
      <c r="D200" s="700"/>
      <c r="E200" s="700"/>
      <c r="F200" s="700"/>
      <c r="G200" s="700"/>
      <c r="H200" s="700"/>
      <c r="I200" s="700"/>
      <c r="J200" s="700"/>
      <c r="K200" s="700"/>
      <c r="L200" s="700"/>
      <c r="M200" s="700"/>
      <c r="N200" s="700"/>
      <c r="O200" s="700"/>
      <c r="P200" s="295"/>
      <c r="Q200" s="295"/>
      <c r="R200" s="295"/>
      <c r="S200" s="295"/>
      <c r="T200" s="295"/>
      <c r="U200" s="295"/>
      <c r="V200" s="295"/>
      <c r="W200" s="295"/>
      <c r="X200" s="295"/>
      <c r="Y200" s="295"/>
      <c r="Z200" s="295"/>
      <c r="AA200" s="295"/>
      <c r="AB200" s="295"/>
      <c r="AC200" s="295"/>
      <c r="AD200" s="295"/>
      <c r="AE200" s="295"/>
      <c r="AF200" s="295"/>
      <c r="AG200" s="295"/>
      <c r="AH200" s="295"/>
      <c r="AI200" s="295"/>
      <c r="AJ200" s="295"/>
      <c r="AK200" s="295"/>
      <c r="AL200" s="295"/>
      <c r="AM200" s="295"/>
      <c r="AN200" s="295"/>
      <c r="AO200" s="295"/>
      <c r="AP200" s="295"/>
      <c r="AQ200" s="295"/>
      <c r="AR200" s="295"/>
      <c r="AS200" s="295"/>
      <c r="AT200" s="295"/>
      <c r="AU200" s="295"/>
      <c r="AV200" s="295"/>
      <c r="AW200" s="295"/>
      <c r="AX200" s="295"/>
      <c r="AY200" s="295"/>
      <c r="AZ200" s="295"/>
      <c r="BA200" s="295"/>
      <c r="BB200" s="295"/>
      <c r="BC200" s="295"/>
      <c r="BD200" s="295"/>
      <c r="BE200" s="295"/>
      <c r="BF200" s="295"/>
      <c r="BG200" s="295"/>
      <c r="BH200" s="295"/>
      <c r="BI200" s="295"/>
      <c r="BJ200" s="295"/>
      <c r="BK200" s="295"/>
      <c r="BL200" s="295"/>
      <c r="BM200" s="295"/>
      <c r="BN200" s="295"/>
      <c r="BO200" s="295"/>
      <c r="BP200" s="295"/>
      <c r="BQ200" s="295"/>
      <c r="BR200" s="295"/>
      <c r="BS200" s="295"/>
      <c r="BT200" s="295"/>
      <c r="BU200" s="295"/>
      <c r="BV200" s="295"/>
      <c r="BW200" s="295"/>
      <c r="BX200" s="295"/>
      <c r="BY200" s="295"/>
      <c r="BZ200" s="295"/>
    </row>
    <row r="201" spans="1:78" s="278" customFormat="1">
      <c r="A201" s="300" t="s">
        <v>720</v>
      </c>
      <c r="B201" s="401" t="s">
        <v>719</v>
      </c>
      <c r="C201" s="700"/>
      <c r="D201" s="700"/>
      <c r="E201" s="700"/>
      <c r="F201" s="700"/>
      <c r="G201" s="700"/>
      <c r="H201" s="700"/>
      <c r="I201" s="700"/>
      <c r="J201" s="700"/>
      <c r="K201" s="700"/>
      <c r="L201" s="700"/>
      <c r="M201" s="700"/>
      <c r="N201" s="700"/>
      <c r="O201" s="700"/>
      <c r="P201" s="295"/>
      <c r="Q201" s="295"/>
      <c r="R201" s="295"/>
      <c r="S201" s="295"/>
      <c r="T201" s="295"/>
      <c r="U201" s="295"/>
      <c r="V201" s="295"/>
      <c r="W201" s="295"/>
      <c r="X201" s="295"/>
      <c r="Y201" s="295"/>
      <c r="Z201" s="295"/>
      <c r="AA201" s="295"/>
      <c r="AB201" s="295"/>
      <c r="AC201" s="295"/>
      <c r="AD201" s="295"/>
      <c r="AE201" s="295"/>
      <c r="AF201" s="295"/>
      <c r="AG201" s="295"/>
      <c r="AH201" s="295"/>
      <c r="AI201" s="295"/>
      <c r="AJ201" s="295"/>
      <c r="AK201" s="295"/>
      <c r="AL201" s="295"/>
      <c r="AM201" s="295"/>
      <c r="AN201" s="295"/>
      <c r="AO201" s="295"/>
      <c r="AP201" s="295"/>
      <c r="AQ201" s="295"/>
      <c r="AR201" s="295"/>
      <c r="AS201" s="295"/>
      <c r="AT201" s="295"/>
      <c r="AU201" s="295"/>
      <c r="AV201" s="295"/>
      <c r="AW201" s="295"/>
      <c r="AX201" s="295"/>
      <c r="AY201" s="295"/>
      <c r="AZ201" s="295"/>
      <c r="BA201" s="295"/>
      <c r="BB201" s="295"/>
      <c r="BC201" s="295"/>
      <c r="BD201" s="295"/>
      <c r="BE201" s="295"/>
      <c r="BF201" s="295"/>
      <c r="BG201" s="295"/>
      <c r="BH201" s="295"/>
      <c r="BI201" s="295"/>
      <c r="BJ201" s="295"/>
      <c r="BK201" s="295"/>
      <c r="BL201" s="295"/>
      <c r="BM201" s="295"/>
      <c r="BN201" s="295"/>
      <c r="BO201" s="295"/>
      <c r="BP201" s="295"/>
      <c r="BQ201" s="295"/>
      <c r="BR201" s="295"/>
      <c r="BS201" s="295"/>
      <c r="BT201" s="295"/>
      <c r="BU201" s="295"/>
      <c r="BV201" s="295"/>
      <c r="BW201" s="295"/>
      <c r="BX201" s="295"/>
      <c r="BY201" s="295"/>
      <c r="BZ201" s="295"/>
    </row>
    <row r="202" spans="1:78" s="278" customFormat="1">
      <c r="A202" s="699"/>
      <c r="B202" s="106"/>
      <c r="C202" s="700"/>
      <c r="D202" s="700"/>
      <c r="E202" s="401" t="s">
        <v>716</v>
      </c>
      <c r="F202" s="700"/>
      <c r="G202" s="301"/>
      <c r="H202" s="301"/>
      <c r="I202" s="301"/>
      <c r="J202" s="301"/>
      <c r="K202" s="301"/>
      <c r="L202" s="301"/>
      <c r="M202" s="301"/>
      <c r="N202" s="301"/>
      <c r="O202" s="301"/>
      <c r="P202" s="295"/>
      <c r="Q202" s="295"/>
      <c r="R202" s="295"/>
      <c r="S202" s="295"/>
      <c r="T202" s="295"/>
      <c r="U202" s="295"/>
      <c r="V202" s="295"/>
      <c r="W202" s="295"/>
      <c r="X202" s="295"/>
      <c r="Y202" s="295"/>
      <c r="Z202" s="295"/>
      <c r="AA202" s="295"/>
      <c r="AB202" s="295"/>
      <c r="AC202" s="295"/>
      <c r="AD202" s="295"/>
      <c r="AE202" s="295"/>
      <c r="AF202" s="295"/>
      <c r="AG202" s="295"/>
      <c r="AH202" s="295"/>
      <c r="AI202" s="295"/>
      <c r="AJ202" s="295"/>
      <c r="AK202" s="295"/>
      <c r="AL202" s="295"/>
      <c r="AM202" s="295"/>
      <c r="AN202" s="295"/>
      <c r="AO202" s="295"/>
      <c r="AP202" s="295"/>
      <c r="AQ202" s="295"/>
      <c r="AR202" s="295"/>
      <c r="AS202" s="295"/>
      <c r="AT202" s="295"/>
      <c r="AU202" s="295"/>
      <c r="AV202" s="295"/>
      <c r="AW202" s="295"/>
      <c r="AX202" s="295"/>
      <c r="AY202" s="295"/>
      <c r="AZ202" s="295"/>
      <c r="BA202" s="295"/>
      <c r="BB202" s="295"/>
      <c r="BC202" s="295"/>
      <c r="BD202" s="295"/>
      <c r="BE202" s="295"/>
      <c r="BF202" s="295"/>
      <c r="BG202" s="295"/>
      <c r="BH202" s="295"/>
      <c r="BI202" s="295"/>
      <c r="BJ202" s="295"/>
      <c r="BK202" s="295"/>
      <c r="BL202" s="295"/>
      <c r="BM202" s="295"/>
      <c r="BN202" s="295"/>
      <c r="BO202" s="295"/>
      <c r="BP202" s="295"/>
      <c r="BQ202" s="295"/>
      <c r="BR202" s="295"/>
      <c r="BS202" s="295"/>
      <c r="BT202" s="295"/>
      <c r="BU202" s="295"/>
      <c r="BV202" s="295"/>
      <c r="BW202" s="295"/>
      <c r="BX202" s="295"/>
      <c r="BY202" s="295"/>
      <c r="BZ202" s="295"/>
    </row>
    <row r="203" spans="1:78" s="278" customFormat="1">
      <c r="A203" s="699"/>
      <c r="B203" s="106"/>
      <c r="C203" s="700"/>
      <c r="D203" s="700"/>
      <c r="E203" s="401" t="s">
        <v>716</v>
      </c>
      <c r="F203" s="700"/>
      <c r="G203" s="301"/>
      <c r="H203" s="301"/>
      <c r="I203" s="301"/>
      <c r="J203" s="301"/>
      <c r="K203" s="301"/>
      <c r="L203" s="301"/>
      <c r="M203" s="301"/>
      <c r="N203" s="301"/>
      <c r="O203" s="301"/>
      <c r="P203" s="295"/>
      <c r="Q203" s="295"/>
      <c r="R203" s="295"/>
      <c r="S203" s="295"/>
      <c r="T203" s="295"/>
      <c r="U203" s="295"/>
      <c r="V203" s="295"/>
      <c r="W203" s="295"/>
      <c r="X203" s="295"/>
      <c r="Y203" s="295"/>
      <c r="Z203" s="295"/>
      <c r="AA203" s="295"/>
      <c r="AB203" s="295"/>
      <c r="AC203" s="295"/>
      <c r="AD203" s="295"/>
      <c r="AE203" s="295"/>
      <c r="AF203" s="295"/>
      <c r="AG203" s="295"/>
      <c r="AH203" s="295"/>
      <c r="AI203" s="295"/>
      <c r="AJ203" s="295"/>
      <c r="AK203" s="295"/>
      <c r="AL203" s="295"/>
      <c r="AM203" s="295"/>
      <c r="AN203" s="295"/>
      <c r="AO203" s="295"/>
      <c r="AP203" s="295"/>
      <c r="AQ203" s="295"/>
      <c r="AR203" s="295"/>
      <c r="AS203" s="295"/>
      <c r="AT203" s="295"/>
      <c r="AU203" s="295"/>
      <c r="AV203" s="295"/>
      <c r="AW203" s="295"/>
      <c r="AX203" s="295"/>
      <c r="AY203" s="295"/>
      <c r="AZ203" s="295"/>
      <c r="BA203" s="295"/>
      <c r="BB203" s="295"/>
      <c r="BC203" s="295"/>
      <c r="BD203" s="295"/>
      <c r="BE203" s="295"/>
      <c r="BF203" s="295"/>
      <c r="BG203" s="295"/>
      <c r="BH203" s="295"/>
      <c r="BI203" s="295"/>
      <c r="BJ203" s="295"/>
      <c r="BK203" s="295"/>
      <c r="BL203" s="295"/>
      <c r="BM203" s="295"/>
      <c r="BN203" s="295"/>
      <c r="BO203" s="295"/>
      <c r="BP203" s="295"/>
      <c r="BQ203" s="295"/>
      <c r="BR203" s="295"/>
      <c r="BS203" s="295"/>
      <c r="BT203" s="295"/>
      <c r="BU203" s="295"/>
      <c r="BV203" s="295"/>
      <c r="BW203" s="295"/>
      <c r="BX203" s="295"/>
      <c r="BY203" s="295"/>
      <c r="BZ203" s="295"/>
    </row>
    <row r="204" spans="1:78" s="278" customFormat="1">
      <c r="A204" s="699"/>
      <c r="B204" s="106"/>
      <c r="C204" s="700"/>
      <c r="D204" s="700"/>
      <c r="E204" s="401" t="s">
        <v>716</v>
      </c>
      <c r="F204" s="700"/>
      <c r="G204" s="301"/>
      <c r="H204" s="301"/>
      <c r="I204" s="301"/>
      <c r="J204" s="301"/>
      <c r="K204" s="301"/>
      <c r="L204" s="301"/>
      <c r="M204" s="301"/>
      <c r="N204" s="301"/>
      <c r="O204" s="301"/>
      <c r="P204" s="295"/>
      <c r="Q204" s="295"/>
      <c r="R204" s="295"/>
      <c r="S204" s="295"/>
      <c r="T204" s="295"/>
      <c r="U204" s="295"/>
      <c r="V204" s="295"/>
      <c r="W204" s="295"/>
      <c r="X204" s="295"/>
      <c r="Y204" s="295"/>
      <c r="Z204" s="295"/>
      <c r="AA204" s="295"/>
      <c r="AB204" s="295"/>
      <c r="AC204" s="295"/>
      <c r="AD204" s="295"/>
      <c r="AE204" s="295"/>
      <c r="AF204" s="295"/>
      <c r="AG204" s="295"/>
      <c r="AH204" s="295"/>
      <c r="AI204" s="295"/>
      <c r="AJ204" s="295"/>
      <c r="AK204" s="295"/>
      <c r="AL204" s="295"/>
      <c r="AM204" s="295"/>
      <c r="AN204" s="295"/>
      <c r="AO204" s="295"/>
      <c r="AP204" s="295"/>
      <c r="AQ204" s="295"/>
      <c r="AR204" s="295"/>
      <c r="AS204" s="295"/>
      <c r="AT204" s="295"/>
      <c r="AU204" s="295"/>
      <c r="AV204" s="295"/>
      <c r="AW204" s="295"/>
      <c r="AX204" s="295"/>
      <c r="AY204" s="295"/>
      <c r="AZ204" s="295"/>
      <c r="BA204" s="295"/>
      <c r="BB204" s="295"/>
      <c r="BC204" s="295"/>
      <c r="BD204" s="295"/>
      <c r="BE204" s="295"/>
      <c r="BF204" s="295"/>
      <c r="BG204" s="295"/>
      <c r="BH204" s="295"/>
      <c r="BI204" s="295"/>
      <c r="BJ204" s="295"/>
      <c r="BK204" s="295"/>
      <c r="BL204" s="295"/>
      <c r="BM204" s="295"/>
      <c r="BN204" s="295"/>
      <c r="BO204" s="295"/>
      <c r="BP204" s="295"/>
      <c r="BQ204" s="295"/>
      <c r="BR204" s="295"/>
      <c r="BS204" s="295"/>
      <c r="BT204" s="295"/>
      <c r="BU204" s="295"/>
      <c r="BV204" s="295"/>
      <c r="BW204" s="295"/>
      <c r="BX204" s="295"/>
      <c r="BY204" s="295"/>
      <c r="BZ204" s="295"/>
    </row>
    <row r="205" spans="1:78" s="278" customFormat="1">
      <c r="A205" s="699"/>
      <c r="B205" s="106"/>
      <c r="C205" s="700"/>
      <c r="D205" s="700"/>
      <c r="E205" s="401" t="s">
        <v>716</v>
      </c>
      <c r="F205" s="700"/>
      <c r="G205" s="301"/>
      <c r="H205" s="301"/>
      <c r="I205" s="301"/>
      <c r="J205" s="301"/>
      <c r="K205" s="301"/>
      <c r="L205" s="301"/>
      <c r="M205" s="301"/>
      <c r="N205" s="301"/>
      <c r="O205" s="301"/>
      <c r="P205" s="295"/>
      <c r="Q205" s="295"/>
      <c r="R205" s="295"/>
      <c r="S205" s="295"/>
      <c r="T205" s="295"/>
      <c r="U205" s="295"/>
      <c r="V205" s="295"/>
      <c r="W205" s="295"/>
      <c r="X205" s="295"/>
      <c r="Y205" s="295"/>
      <c r="Z205" s="295"/>
      <c r="AA205" s="295"/>
      <c r="AB205" s="295"/>
      <c r="AC205" s="295"/>
      <c r="AD205" s="295"/>
      <c r="AE205" s="295"/>
      <c r="AF205" s="295"/>
      <c r="AG205" s="295"/>
      <c r="AH205" s="295"/>
      <c r="AI205" s="295"/>
      <c r="AJ205" s="295"/>
      <c r="AK205" s="295"/>
      <c r="AL205" s="295"/>
      <c r="AM205" s="295"/>
      <c r="AN205" s="295"/>
      <c r="AO205" s="295"/>
      <c r="AP205" s="295"/>
      <c r="AQ205" s="295"/>
      <c r="AR205" s="295"/>
      <c r="AS205" s="295"/>
      <c r="AT205" s="295"/>
      <c r="AU205" s="295"/>
      <c r="AV205" s="295"/>
      <c r="AW205" s="295"/>
      <c r="AX205" s="295"/>
      <c r="AY205" s="295"/>
      <c r="AZ205" s="295"/>
      <c r="BA205" s="295"/>
      <c r="BB205" s="295"/>
      <c r="BC205" s="295"/>
      <c r="BD205" s="295"/>
      <c r="BE205" s="295"/>
      <c r="BF205" s="295"/>
      <c r="BG205" s="295"/>
      <c r="BH205" s="295"/>
      <c r="BI205" s="295"/>
      <c r="BJ205" s="295"/>
      <c r="BK205" s="295"/>
      <c r="BL205" s="295"/>
      <c r="BM205" s="295"/>
      <c r="BN205" s="295"/>
      <c r="BO205" s="295"/>
      <c r="BP205" s="295"/>
      <c r="BQ205" s="295"/>
      <c r="BR205" s="295"/>
      <c r="BS205" s="295"/>
      <c r="BT205" s="295"/>
      <c r="BU205" s="295"/>
      <c r="BV205" s="295"/>
      <c r="BW205" s="295"/>
      <c r="BX205" s="295"/>
      <c r="BY205" s="295"/>
      <c r="BZ205" s="295"/>
    </row>
    <row r="206" spans="1:78" s="278" customFormat="1">
      <c r="A206" s="699"/>
      <c r="B206" s="106"/>
      <c r="C206" s="700"/>
      <c r="D206" s="700"/>
      <c r="E206" s="401" t="s">
        <v>716</v>
      </c>
      <c r="F206" s="700"/>
      <c r="G206" s="301"/>
      <c r="H206" s="301"/>
      <c r="I206" s="301"/>
      <c r="J206" s="301"/>
      <c r="K206" s="301"/>
      <c r="L206" s="301"/>
      <c r="M206" s="301"/>
      <c r="N206" s="301"/>
      <c r="O206" s="301"/>
      <c r="P206" s="295"/>
      <c r="Q206" s="295"/>
      <c r="R206" s="295"/>
      <c r="S206" s="295"/>
      <c r="T206" s="295"/>
      <c r="U206" s="295"/>
      <c r="V206" s="295"/>
      <c r="W206" s="295"/>
      <c r="X206" s="295"/>
      <c r="Y206" s="295"/>
      <c r="Z206" s="295"/>
      <c r="AA206" s="295"/>
      <c r="AB206" s="295"/>
      <c r="AC206" s="295"/>
      <c r="AD206" s="295"/>
      <c r="AE206" s="295"/>
      <c r="AF206" s="295"/>
      <c r="AG206" s="295"/>
      <c r="AH206" s="295"/>
      <c r="AI206" s="295"/>
      <c r="AJ206" s="295"/>
      <c r="AK206" s="295"/>
      <c r="AL206" s="295"/>
      <c r="AM206" s="295"/>
      <c r="AN206" s="295"/>
      <c r="AO206" s="295"/>
      <c r="AP206" s="295"/>
      <c r="AQ206" s="295"/>
      <c r="AR206" s="295"/>
      <c r="AS206" s="295"/>
      <c r="AT206" s="295"/>
      <c r="AU206" s="295"/>
      <c r="AV206" s="295"/>
      <c r="AW206" s="295"/>
      <c r="AX206" s="295"/>
      <c r="AY206" s="295"/>
      <c r="AZ206" s="295"/>
      <c r="BA206" s="295"/>
      <c r="BB206" s="295"/>
      <c r="BC206" s="295"/>
      <c r="BD206" s="295"/>
      <c r="BE206" s="295"/>
      <c r="BF206" s="295"/>
      <c r="BG206" s="295"/>
      <c r="BH206" s="295"/>
      <c r="BI206" s="295"/>
      <c r="BJ206" s="295"/>
      <c r="BK206" s="295"/>
      <c r="BL206" s="295"/>
      <c r="BM206" s="295"/>
      <c r="BN206" s="295"/>
      <c r="BO206" s="295"/>
      <c r="BP206" s="295"/>
      <c r="BQ206" s="295"/>
      <c r="BR206" s="295"/>
      <c r="BS206" s="295"/>
      <c r="BT206" s="295"/>
      <c r="BU206" s="295"/>
      <c r="BV206" s="295"/>
      <c r="BW206" s="295"/>
      <c r="BX206" s="295"/>
      <c r="BY206" s="295"/>
      <c r="BZ206" s="295"/>
    </row>
    <row r="207" spans="1:78" s="278" customFormat="1">
      <c r="A207" s="699"/>
      <c r="B207" s="106"/>
      <c r="C207" s="700"/>
      <c r="D207" s="700"/>
      <c r="E207" s="401" t="s">
        <v>716</v>
      </c>
      <c r="F207" s="700"/>
      <c r="G207" s="301"/>
      <c r="H207" s="301"/>
      <c r="I207" s="301"/>
      <c r="J207" s="301"/>
      <c r="K207" s="301"/>
      <c r="L207" s="301"/>
      <c r="M207" s="301"/>
      <c r="N207" s="301"/>
      <c r="O207" s="301"/>
      <c r="P207" s="295"/>
      <c r="Q207" s="295"/>
      <c r="R207" s="295"/>
      <c r="S207" s="295"/>
      <c r="T207" s="295"/>
      <c r="U207" s="295"/>
      <c r="V207" s="295"/>
      <c r="W207" s="295"/>
      <c r="X207" s="295"/>
      <c r="Y207" s="295"/>
      <c r="Z207" s="295"/>
      <c r="AA207" s="295"/>
      <c r="AB207" s="295"/>
      <c r="AC207" s="295"/>
      <c r="AD207" s="295"/>
      <c r="AE207" s="295"/>
      <c r="AF207" s="295"/>
      <c r="AG207" s="295"/>
      <c r="AH207" s="295"/>
      <c r="AI207" s="295"/>
      <c r="AJ207" s="295"/>
      <c r="AK207" s="295"/>
      <c r="AL207" s="295"/>
      <c r="AM207" s="295"/>
      <c r="AN207" s="295"/>
      <c r="AO207" s="295"/>
      <c r="AP207" s="295"/>
      <c r="AQ207" s="295"/>
      <c r="AR207" s="295"/>
      <c r="AS207" s="295"/>
      <c r="AT207" s="295"/>
      <c r="AU207" s="295"/>
      <c r="AV207" s="295"/>
      <c r="AW207" s="295"/>
      <c r="AX207" s="295"/>
      <c r="AY207" s="295"/>
      <c r="AZ207" s="295"/>
      <c r="BA207" s="295"/>
      <c r="BB207" s="295"/>
      <c r="BC207" s="295"/>
      <c r="BD207" s="295"/>
      <c r="BE207" s="295"/>
      <c r="BF207" s="295"/>
      <c r="BG207" s="295"/>
      <c r="BH207" s="295"/>
      <c r="BI207" s="295"/>
      <c r="BJ207" s="295"/>
      <c r="BK207" s="295"/>
      <c r="BL207" s="295"/>
      <c r="BM207" s="295"/>
      <c r="BN207" s="295"/>
      <c r="BO207" s="295"/>
      <c r="BP207" s="295"/>
      <c r="BQ207" s="295"/>
      <c r="BR207" s="295"/>
      <c r="BS207" s="295"/>
      <c r="BT207" s="295"/>
      <c r="BU207" s="295"/>
      <c r="BV207" s="295"/>
      <c r="BW207" s="295"/>
      <c r="BX207" s="295"/>
      <c r="BY207" s="295"/>
      <c r="BZ207" s="295"/>
    </row>
    <row r="208" spans="1:78" s="278" customFormat="1">
      <c r="A208" s="699"/>
      <c r="B208" s="106"/>
      <c r="C208" s="700"/>
      <c r="D208" s="700"/>
      <c r="E208" s="401" t="s">
        <v>716</v>
      </c>
      <c r="F208" s="700"/>
      <c r="G208" s="301"/>
      <c r="H208" s="301"/>
      <c r="I208" s="301"/>
      <c r="J208" s="301"/>
      <c r="K208" s="301"/>
      <c r="L208" s="301"/>
      <c r="M208" s="301"/>
      <c r="N208" s="301"/>
      <c r="O208" s="301"/>
      <c r="P208" s="295"/>
      <c r="Q208" s="295"/>
      <c r="R208" s="295"/>
      <c r="S208" s="295"/>
      <c r="T208" s="295"/>
      <c r="U208" s="295"/>
      <c r="V208" s="295"/>
      <c r="W208" s="295"/>
      <c r="X208" s="295"/>
      <c r="Y208" s="295"/>
      <c r="Z208" s="295"/>
      <c r="AA208" s="295"/>
      <c r="AB208" s="295"/>
      <c r="AC208" s="295"/>
      <c r="AD208" s="295"/>
      <c r="AE208" s="295"/>
      <c r="AF208" s="295"/>
      <c r="AG208" s="295"/>
      <c r="AH208" s="295"/>
      <c r="AI208" s="295"/>
      <c r="AJ208" s="295"/>
      <c r="AK208" s="295"/>
      <c r="AL208" s="295"/>
      <c r="AM208" s="295"/>
      <c r="AN208" s="295"/>
      <c r="AO208" s="295"/>
      <c r="AP208" s="295"/>
      <c r="AQ208" s="295"/>
      <c r="AR208" s="295"/>
      <c r="AS208" s="295"/>
      <c r="AT208" s="295"/>
      <c r="AU208" s="295"/>
      <c r="AV208" s="295"/>
      <c r="AW208" s="295"/>
      <c r="AX208" s="295"/>
      <c r="AY208" s="295"/>
      <c r="AZ208" s="295"/>
      <c r="BA208" s="295"/>
      <c r="BB208" s="295"/>
      <c r="BC208" s="295"/>
      <c r="BD208" s="295"/>
      <c r="BE208" s="295"/>
      <c r="BF208" s="295"/>
      <c r="BG208" s="295"/>
      <c r="BH208" s="295"/>
      <c r="BI208" s="295"/>
      <c r="BJ208" s="295"/>
      <c r="BK208" s="295"/>
      <c r="BL208" s="295"/>
      <c r="BM208" s="295"/>
      <c r="BN208" s="295"/>
      <c r="BO208" s="295"/>
      <c r="BP208" s="295"/>
      <c r="BQ208" s="295"/>
      <c r="BR208" s="295"/>
      <c r="BS208" s="295"/>
      <c r="BT208" s="295"/>
      <c r="BU208" s="295"/>
      <c r="BV208" s="295"/>
      <c r="BW208" s="295"/>
      <c r="BX208" s="295"/>
      <c r="BY208" s="295"/>
      <c r="BZ208" s="295"/>
    </row>
    <row r="209" spans="1:78" s="278" customFormat="1">
      <c r="A209" s="300" t="s">
        <v>721</v>
      </c>
      <c r="B209" s="401" t="s">
        <v>717</v>
      </c>
      <c r="C209" s="700"/>
      <c r="D209" s="700"/>
      <c r="E209" s="700"/>
      <c r="F209" s="700"/>
      <c r="G209" s="700"/>
      <c r="H209" s="700"/>
      <c r="I209" s="700"/>
      <c r="J209" s="295"/>
      <c r="K209" s="295"/>
      <c r="L209" s="295"/>
      <c r="M209" s="295"/>
      <c r="N209" s="295"/>
      <c r="O209" s="295"/>
      <c r="P209" s="295"/>
      <c r="Q209" s="295"/>
      <c r="R209" s="295"/>
      <c r="S209" s="295"/>
      <c r="T209" s="295"/>
      <c r="U209" s="295"/>
      <c r="V209" s="295"/>
      <c r="W209" s="295"/>
      <c r="X209" s="295"/>
      <c r="Y209" s="295"/>
      <c r="Z209" s="295"/>
      <c r="AA209" s="295"/>
      <c r="AB209" s="295"/>
      <c r="AC209" s="295"/>
      <c r="AD209" s="295"/>
      <c r="AE209" s="295"/>
      <c r="AF209" s="295"/>
      <c r="AG209" s="295"/>
      <c r="AH209" s="295"/>
      <c r="AI209" s="295"/>
      <c r="AJ209" s="295"/>
      <c r="AK209" s="295"/>
      <c r="AL209" s="295"/>
      <c r="AM209" s="295"/>
      <c r="AN209" s="295"/>
      <c r="AO209" s="295"/>
      <c r="AP209" s="295"/>
      <c r="AQ209" s="295"/>
      <c r="AR209" s="295"/>
      <c r="AS209" s="295"/>
      <c r="AT209" s="295"/>
      <c r="AU209" s="295"/>
      <c r="AV209" s="295"/>
      <c r="AW209" s="295"/>
      <c r="AX209" s="295"/>
      <c r="AY209" s="295"/>
      <c r="AZ209" s="295"/>
      <c r="BA209" s="295"/>
      <c r="BB209" s="295"/>
      <c r="BC209" s="295"/>
      <c r="BD209" s="295"/>
      <c r="BE209" s="295"/>
      <c r="BF209" s="295"/>
      <c r="BG209" s="295"/>
      <c r="BH209" s="295"/>
      <c r="BI209" s="295"/>
      <c r="BJ209" s="295"/>
      <c r="BK209" s="295"/>
      <c r="BL209" s="295"/>
      <c r="BM209" s="295"/>
      <c r="BN209" s="295"/>
      <c r="BO209" s="295"/>
      <c r="BP209" s="295"/>
      <c r="BQ209" s="295"/>
      <c r="BR209" s="295"/>
      <c r="BS209" s="295"/>
      <c r="BT209" s="295"/>
      <c r="BU209" s="295"/>
      <c r="BV209" s="295"/>
      <c r="BW209" s="295"/>
      <c r="BX209" s="295"/>
      <c r="BY209" s="295"/>
      <c r="BZ209" s="295"/>
    </row>
    <row r="210" spans="1:78" s="278" customFormat="1">
      <c r="A210" s="699"/>
      <c r="B210" s="106"/>
      <c r="C210" s="700"/>
      <c r="D210" s="700"/>
      <c r="E210" s="401" t="s">
        <v>716</v>
      </c>
      <c r="F210" s="700"/>
      <c r="G210" s="301"/>
      <c r="H210" s="301"/>
      <c r="I210" s="301"/>
      <c r="J210" s="301"/>
      <c r="K210" s="301"/>
      <c r="L210" s="301"/>
      <c r="M210" s="301"/>
      <c r="N210" s="301"/>
      <c r="O210" s="301"/>
      <c r="P210" s="295"/>
      <c r="Q210" s="295"/>
      <c r="R210" s="295"/>
      <c r="S210" s="295"/>
      <c r="T210" s="295"/>
      <c r="U210" s="295"/>
      <c r="V210" s="295"/>
      <c r="W210" s="295"/>
      <c r="X210" s="295"/>
      <c r="Y210" s="295"/>
      <c r="Z210" s="295"/>
      <c r="AA210" s="295"/>
      <c r="AB210" s="295"/>
      <c r="AC210" s="295"/>
      <c r="AD210" s="295"/>
      <c r="AE210" s="295"/>
      <c r="AF210" s="295"/>
      <c r="AG210" s="295"/>
      <c r="AH210" s="295"/>
      <c r="AI210" s="295"/>
      <c r="AJ210" s="295"/>
      <c r="AK210" s="295"/>
      <c r="AL210" s="295"/>
      <c r="AM210" s="295"/>
      <c r="AN210" s="295"/>
      <c r="AO210" s="295"/>
      <c r="AP210" s="295"/>
      <c r="AQ210" s="295"/>
      <c r="AR210" s="295"/>
      <c r="AS210" s="295"/>
      <c r="AT210" s="295"/>
      <c r="AU210" s="295"/>
      <c r="AV210" s="295"/>
      <c r="AW210" s="295"/>
      <c r="AX210" s="295"/>
      <c r="AY210" s="295"/>
      <c r="AZ210" s="295"/>
      <c r="BA210" s="295"/>
      <c r="BB210" s="295"/>
      <c r="BC210" s="295"/>
      <c r="BD210" s="295"/>
      <c r="BE210" s="295"/>
      <c r="BF210" s="295"/>
      <c r="BG210" s="295"/>
      <c r="BH210" s="295"/>
      <c r="BI210" s="295"/>
      <c r="BJ210" s="295"/>
      <c r="BK210" s="295"/>
      <c r="BL210" s="295"/>
      <c r="BM210" s="295"/>
      <c r="BN210" s="295"/>
      <c r="BO210" s="295"/>
      <c r="BP210" s="295"/>
      <c r="BQ210" s="295"/>
      <c r="BR210" s="295"/>
      <c r="BS210" s="295"/>
      <c r="BT210" s="295"/>
      <c r="BU210" s="295"/>
      <c r="BV210" s="295"/>
      <c r="BW210" s="295"/>
      <c r="BX210" s="295"/>
      <c r="BY210" s="295"/>
      <c r="BZ210" s="295"/>
    </row>
    <row r="211" spans="1:78" s="278" customFormat="1">
      <c r="A211" s="699"/>
      <c r="B211" s="106"/>
      <c r="C211" s="700"/>
      <c r="D211" s="700"/>
      <c r="E211" s="401" t="s">
        <v>716</v>
      </c>
      <c r="F211" s="700"/>
      <c r="G211" s="301"/>
      <c r="H211" s="301"/>
      <c r="I211" s="301"/>
      <c r="J211" s="301"/>
      <c r="K211" s="301"/>
      <c r="L211" s="301"/>
      <c r="M211" s="301"/>
      <c r="N211" s="301"/>
      <c r="O211" s="301"/>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5"/>
      <c r="AO211" s="295"/>
      <c r="AP211" s="295"/>
      <c r="AQ211" s="295"/>
      <c r="AR211" s="295"/>
      <c r="AS211" s="295"/>
      <c r="AT211" s="295"/>
      <c r="AU211" s="295"/>
      <c r="AV211" s="295"/>
      <c r="AW211" s="295"/>
      <c r="AX211" s="295"/>
      <c r="AY211" s="295"/>
      <c r="AZ211" s="295"/>
      <c r="BA211" s="295"/>
      <c r="BB211" s="295"/>
      <c r="BC211" s="295"/>
      <c r="BD211" s="295"/>
      <c r="BE211" s="295"/>
      <c r="BF211" s="295"/>
      <c r="BG211" s="295"/>
      <c r="BH211" s="295"/>
      <c r="BI211" s="295"/>
      <c r="BJ211" s="295"/>
      <c r="BK211" s="295"/>
      <c r="BL211" s="295"/>
      <c r="BM211" s="295"/>
      <c r="BN211" s="295"/>
      <c r="BO211" s="295"/>
      <c r="BP211" s="295"/>
      <c r="BQ211" s="295"/>
      <c r="BR211" s="295"/>
      <c r="BS211" s="295"/>
      <c r="BT211" s="295"/>
      <c r="BU211" s="295"/>
      <c r="BV211" s="295"/>
      <c r="BW211" s="295"/>
      <c r="BX211" s="295"/>
      <c r="BY211" s="295"/>
      <c r="BZ211" s="295"/>
    </row>
    <row r="212" spans="1:78" s="278" customFormat="1">
      <c r="A212" s="699"/>
      <c r="B212" s="106"/>
      <c r="C212" s="700"/>
      <c r="D212" s="700"/>
      <c r="E212" s="401" t="s">
        <v>716</v>
      </c>
      <c r="F212" s="700"/>
      <c r="G212" s="301"/>
      <c r="H212" s="301"/>
      <c r="I212" s="301"/>
      <c r="J212" s="301"/>
      <c r="K212" s="301"/>
      <c r="L212" s="301"/>
      <c r="M212" s="301"/>
      <c r="N212" s="301"/>
      <c r="O212" s="301"/>
      <c r="P212" s="295"/>
      <c r="Q212" s="295"/>
      <c r="R212" s="295"/>
      <c r="S212" s="295"/>
      <c r="T212" s="295"/>
      <c r="U212" s="295"/>
      <c r="V212" s="295"/>
      <c r="W212" s="295"/>
      <c r="X212" s="295"/>
      <c r="Y212" s="295"/>
      <c r="Z212" s="295"/>
      <c r="AA212" s="295"/>
      <c r="AB212" s="295"/>
      <c r="AC212" s="295"/>
      <c r="AD212" s="295"/>
      <c r="AE212" s="295"/>
      <c r="AF212" s="295"/>
      <c r="AG212" s="295"/>
      <c r="AH212" s="295"/>
      <c r="AI212" s="295"/>
      <c r="AJ212" s="295"/>
      <c r="AK212" s="295"/>
      <c r="AL212" s="295"/>
      <c r="AM212" s="295"/>
      <c r="AN212" s="295"/>
      <c r="AO212" s="295"/>
      <c r="AP212" s="295"/>
      <c r="AQ212" s="295"/>
      <c r="AR212" s="295"/>
      <c r="AS212" s="295"/>
      <c r="AT212" s="295"/>
      <c r="AU212" s="295"/>
      <c r="AV212" s="295"/>
      <c r="AW212" s="295"/>
      <c r="AX212" s="295"/>
      <c r="AY212" s="295"/>
      <c r="AZ212" s="295"/>
      <c r="BA212" s="295"/>
      <c r="BB212" s="295"/>
      <c r="BC212" s="295"/>
      <c r="BD212" s="295"/>
      <c r="BE212" s="295"/>
      <c r="BF212" s="295"/>
      <c r="BG212" s="295"/>
      <c r="BH212" s="295"/>
      <c r="BI212" s="295"/>
      <c r="BJ212" s="295"/>
      <c r="BK212" s="295"/>
      <c r="BL212" s="295"/>
      <c r="BM212" s="295"/>
      <c r="BN212" s="295"/>
      <c r="BO212" s="295"/>
      <c r="BP212" s="295"/>
      <c r="BQ212" s="295"/>
      <c r="BR212" s="295"/>
      <c r="BS212" s="295"/>
      <c r="BT212" s="295"/>
      <c r="BU212" s="295"/>
      <c r="BV212" s="295"/>
      <c r="BW212" s="295"/>
      <c r="BX212" s="295"/>
      <c r="BY212" s="295"/>
      <c r="BZ212" s="295"/>
    </row>
    <row r="213" spans="1:78" s="278" customFormat="1">
      <c r="A213" s="699"/>
      <c r="B213" s="106"/>
      <c r="C213" s="700"/>
      <c r="D213" s="700"/>
      <c r="E213" s="401" t="s">
        <v>716</v>
      </c>
      <c r="F213" s="700"/>
      <c r="G213" s="301"/>
      <c r="H213" s="301"/>
      <c r="I213" s="301"/>
      <c r="J213" s="301"/>
      <c r="K213" s="301"/>
      <c r="L213" s="301"/>
      <c r="M213" s="301"/>
      <c r="N213" s="301"/>
      <c r="O213" s="301"/>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5"/>
      <c r="AY213" s="295"/>
      <c r="AZ213" s="295"/>
      <c r="BA213" s="295"/>
      <c r="BB213" s="295"/>
      <c r="BC213" s="295"/>
      <c r="BD213" s="295"/>
      <c r="BE213" s="295"/>
      <c r="BF213" s="295"/>
      <c r="BG213" s="295"/>
      <c r="BH213" s="295"/>
      <c r="BI213" s="295"/>
      <c r="BJ213" s="295"/>
      <c r="BK213" s="295"/>
      <c r="BL213" s="295"/>
      <c r="BM213" s="295"/>
      <c r="BN213" s="295"/>
      <c r="BO213" s="295"/>
      <c r="BP213" s="295"/>
      <c r="BQ213" s="295"/>
      <c r="BR213" s="295"/>
      <c r="BS213" s="295"/>
      <c r="BT213" s="295"/>
      <c r="BU213" s="295"/>
      <c r="BV213" s="295"/>
      <c r="BW213" s="295"/>
      <c r="BX213" s="295"/>
      <c r="BY213" s="295"/>
      <c r="BZ213" s="295"/>
    </row>
    <row r="214" spans="1:78" s="278" customFormat="1">
      <c r="A214" s="699"/>
      <c r="B214" s="106"/>
      <c r="C214" s="700"/>
      <c r="D214" s="700"/>
      <c r="E214" s="401" t="s">
        <v>716</v>
      </c>
      <c r="F214" s="700"/>
      <c r="G214" s="301"/>
      <c r="H214" s="301"/>
      <c r="I214" s="301"/>
      <c r="J214" s="301"/>
      <c r="K214" s="301"/>
      <c r="L214" s="301"/>
      <c r="M214" s="301"/>
      <c r="N214" s="301"/>
      <c r="O214" s="301"/>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5"/>
      <c r="AY214" s="295"/>
      <c r="AZ214" s="295"/>
      <c r="BA214" s="295"/>
      <c r="BB214" s="295"/>
      <c r="BC214" s="295"/>
      <c r="BD214" s="295"/>
      <c r="BE214" s="295"/>
      <c r="BF214" s="295"/>
      <c r="BG214" s="295"/>
      <c r="BH214" s="295"/>
      <c r="BI214" s="295"/>
      <c r="BJ214" s="295"/>
      <c r="BK214" s="295"/>
      <c r="BL214" s="295"/>
      <c r="BM214" s="295"/>
      <c r="BN214" s="295"/>
      <c r="BO214" s="295"/>
      <c r="BP214" s="295"/>
      <c r="BQ214" s="295"/>
      <c r="BR214" s="295"/>
      <c r="BS214" s="295"/>
      <c r="BT214" s="295"/>
      <c r="BU214" s="295"/>
      <c r="BV214" s="295"/>
      <c r="BW214" s="295"/>
      <c r="BX214" s="295"/>
      <c r="BY214" s="295"/>
      <c r="BZ214" s="295"/>
    </row>
    <row r="215" spans="1:78" s="278" customFormat="1">
      <c r="A215" s="699"/>
      <c r="B215" s="106"/>
      <c r="C215" s="700"/>
      <c r="D215" s="700"/>
      <c r="E215" s="401" t="s">
        <v>716</v>
      </c>
      <c r="F215" s="700"/>
      <c r="G215" s="301"/>
      <c r="H215" s="301"/>
      <c r="I215" s="301"/>
      <c r="J215" s="301"/>
      <c r="K215" s="301"/>
      <c r="L215" s="301"/>
      <c r="M215" s="301"/>
      <c r="N215" s="301"/>
      <c r="O215" s="301"/>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c r="AL215" s="295"/>
      <c r="AM215" s="295"/>
      <c r="AN215" s="295"/>
      <c r="AO215" s="295"/>
      <c r="AP215" s="295"/>
      <c r="AQ215" s="295"/>
      <c r="AR215" s="295"/>
      <c r="AS215" s="295"/>
      <c r="AT215" s="295"/>
      <c r="AU215" s="295"/>
      <c r="AV215" s="295"/>
      <c r="AW215" s="295"/>
      <c r="AX215" s="295"/>
      <c r="AY215" s="295"/>
      <c r="AZ215" s="295"/>
      <c r="BA215" s="295"/>
      <c r="BB215" s="295"/>
      <c r="BC215" s="295"/>
      <c r="BD215" s="295"/>
      <c r="BE215" s="295"/>
      <c r="BF215" s="295"/>
      <c r="BG215" s="295"/>
      <c r="BH215" s="295"/>
      <c r="BI215" s="295"/>
      <c r="BJ215" s="295"/>
      <c r="BK215" s="295"/>
      <c r="BL215" s="295"/>
      <c r="BM215" s="295"/>
      <c r="BN215" s="295"/>
      <c r="BO215" s="295"/>
      <c r="BP215" s="295"/>
      <c r="BQ215" s="295"/>
      <c r="BR215" s="295"/>
      <c r="BS215" s="295"/>
      <c r="BT215" s="295"/>
      <c r="BU215" s="295"/>
      <c r="BV215" s="295"/>
      <c r="BW215" s="295"/>
      <c r="BX215" s="295"/>
      <c r="BY215" s="295"/>
      <c r="BZ215" s="295"/>
    </row>
    <row r="216" spans="1:78" s="278" customFormat="1">
      <c r="A216" s="699"/>
      <c r="B216" s="106"/>
      <c r="C216" s="700"/>
      <c r="D216" s="700"/>
      <c r="E216" s="401" t="s">
        <v>716</v>
      </c>
      <c r="F216" s="700"/>
      <c r="G216" s="301"/>
      <c r="H216" s="301"/>
      <c r="I216" s="301"/>
      <c r="J216" s="301"/>
      <c r="K216" s="301"/>
      <c r="L216" s="301"/>
      <c r="M216" s="301"/>
      <c r="N216" s="301"/>
      <c r="O216" s="301"/>
      <c r="P216" s="295"/>
      <c r="Q216" s="295"/>
      <c r="R216" s="295"/>
      <c r="S216" s="295"/>
      <c r="T216" s="295"/>
      <c r="U216" s="295"/>
      <c r="V216" s="295"/>
      <c r="W216" s="295"/>
      <c r="X216" s="295"/>
      <c r="Y216" s="295"/>
      <c r="Z216" s="295"/>
      <c r="AA216" s="295"/>
      <c r="AB216" s="295"/>
      <c r="AC216" s="295"/>
      <c r="AD216" s="295"/>
      <c r="AE216" s="295"/>
      <c r="AF216" s="295"/>
      <c r="AG216" s="295"/>
      <c r="AH216" s="295"/>
      <c r="AI216" s="295"/>
      <c r="AJ216" s="295"/>
      <c r="AK216" s="295"/>
      <c r="AL216" s="295"/>
      <c r="AM216" s="295"/>
      <c r="AN216" s="295"/>
      <c r="AO216" s="295"/>
      <c r="AP216" s="295"/>
      <c r="AQ216" s="295"/>
      <c r="AR216" s="295"/>
      <c r="AS216" s="295"/>
      <c r="AT216" s="295"/>
      <c r="AU216" s="295"/>
      <c r="AV216" s="295"/>
      <c r="AW216" s="295"/>
      <c r="AX216" s="295"/>
      <c r="AY216" s="295"/>
      <c r="AZ216" s="295"/>
      <c r="BA216" s="295"/>
      <c r="BB216" s="295"/>
      <c r="BC216" s="295"/>
      <c r="BD216" s="295"/>
      <c r="BE216" s="295"/>
      <c r="BF216" s="295"/>
      <c r="BG216" s="295"/>
      <c r="BH216" s="295"/>
      <c r="BI216" s="295"/>
      <c r="BJ216" s="295"/>
      <c r="BK216" s="295"/>
      <c r="BL216" s="295"/>
      <c r="BM216" s="295"/>
      <c r="BN216" s="295"/>
      <c r="BO216" s="295"/>
      <c r="BP216" s="295"/>
      <c r="BQ216" s="295"/>
      <c r="BR216" s="295"/>
      <c r="BS216" s="295"/>
      <c r="BT216" s="295"/>
      <c r="BU216" s="295"/>
      <c r="BV216" s="295"/>
      <c r="BW216" s="295"/>
      <c r="BX216" s="295"/>
      <c r="BY216" s="295"/>
      <c r="BZ216" s="295"/>
    </row>
    <row r="217" spans="1:78" s="278" customFormat="1" ht="36" customHeight="1">
      <c r="A217" s="300" t="s">
        <v>630</v>
      </c>
      <c r="B217" s="1360" t="s">
        <v>631</v>
      </c>
      <c r="C217" s="1360"/>
      <c r="D217" s="1360"/>
      <c r="E217" s="1360"/>
      <c r="F217" s="1360"/>
      <c r="G217" s="1360"/>
      <c r="H217" s="700"/>
      <c r="I217" s="700"/>
      <c r="J217" s="295"/>
      <c r="K217" s="295"/>
      <c r="L217" s="295"/>
      <c r="M217" s="295"/>
      <c r="N217" s="295"/>
      <c r="O217" s="295"/>
      <c r="P217" s="295"/>
      <c r="Q217" s="295"/>
      <c r="R217" s="295"/>
      <c r="S217" s="295"/>
      <c r="T217" s="295"/>
      <c r="U217" s="295"/>
      <c r="V217" s="295"/>
      <c r="W217" s="295"/>
      <c r="X217" s="295"/>
      <c r="Y217" s="295"/>
      <c r="Z217" s="295"/>
      <c r="AA217" s="295"/>
      <c r="AB217" s="295"/>
      <c r="AC217" s="295"/>
      <c r="AD217" s="295"/>
      <c r="AE217" s="295"/>
      <c r="AF217" s="295"/>
      <c r="AG217" s="295"/>
      <c r="AH217" s="295"/>
      <c r="AI217" s="295"/>
      <c r="AJ217" s="295"/>
      <c r="AK217" s="295"/>
      <c r="AL217" s="295"/>
      <c r="AM217" s="295"/>
      <c r="AN217" s="295"/>
      <c r="AO217" s="295"/>
      <c r="AP217" s="295"/>
      <c r="AQ217" s="295"/>
      <c r="AR217" s="295"/>
      <c r="AS217" s="295"/>
      <c r="AT217" s="295"/>
      <c r="AU217" s="295"/>
      <c r="AV217" s="295"/>
      <c r="AW217" s="295"/>
      <c r="AX217" s="295"/>
      <c r="AY217" s="295"/>
      <c r="AZ217" s="295"/>
      <c r="BA217" s="295"/>
      <c r="BB217" s="295"/>
      <c r="BC217" s="295"/>
      <c r="BD217" s="295"/>
      <c r="BE217" s="295"/>
      <c r="BF217" s="295"/>
      <c r="BG217" s="295"/>
      <c r="BH217" s="295"/>
      <c r="BI217" s="295"/>
      <c r="BJ217" s="295"/>
      <c r="BK217" s="295"/>
      <c r="BL217" s="295"/>
      <c r="BM217" s="295"/>
      <c r="BN217" s="295"/>
      <c r="BO217" s="295"/>
      <c r="BP217" s="295"/>
      <c r="BQ217" s="295"/>
      <c r="BR217" s="295"/>
      <c r="BS217" s="295"/>
      <c r="BT217" s="295"/>
      <c r="BU217" s="295"/>
      <c r="BV217" s="295"/>
      <c r="BW217" s="295"/>
      <c r="BX217" s="295"/>
      <c r="BY217" s="295"/>
      <c r="BZ217" s="295"/>
    </row>
    <row r="219" spans="1:78" s="278" customFormat="1" ht="36" customHeight="1">
      <c r="A219" s="300">
        <v>-34</v>
      </c>
      <c r="B219" s="1360" t="s">
        <v>632</v>
      </c>
      <c r="C219" s="1360"/>
      <c r="D219" s="1360"/>
      <c r="E219" s="1360"/>
      <c r="F219" s="1360"/>
      <c r="G219" s="1360"/>
      <c r="H219" s="700"/>
      <c r="I219" s="700"/>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5"/>
      <c r="AY219" s="295"/>
      <c r="AZ219" s="295"/>
      <c r="BA219" s="295"/>
      <c r="BB219" s="295"/>
      <c r="BC219" s="295"/>
      <c r="BD219" s="295"/>
      <c r="BE219" s="295"/>
      <c r="BF219" s="295"/>
      <c r="BG219" s="295"/>
      <c r="BH219" s="295"/>
      <c r="BI219" s="295"/>
      <c r="BJ219" s="295"/>
      <c r="BK219" s="295"/>
      <c r="BL219" s="295"/>
      <c r="BM219" s="295"/>
      <c r="BN219" s="295"/>
      <c r="BO219" s="295"/>
      <c r="BP219" s="295"/>
      <c r="BQ219" s="295"/>
      <c r="BR219" s="295"/>
      <c r="BS219" s="295"/>
      <c r="BT219" s="295"/>
      <c r="BU219" s="295"/>
      <c r="BV219" s="295"/>
      <c r="BW219" s="295"/>
      <c r="BX219" s="295"/>
      <c r="BY219" s="295"/>
      <c r="BZ219" s="295"/>
    </row>
    <row r="220" spans="1:78">
      <c r="A220" s="697"/>
      <c r="B220" s="106"/>
      <c r="I220" s="404"/>
      <c r="J220" s="404"/>
      <c r="K220" s="404"/>
      <c r="L220" s="404"/>
      <c r="M220" s="404"/>
      <c r="N220" s="404"/>
    </row>
    <row r="221" spans="1:78">
      <c r="A221" s="697"/>
      <c r="B221" s="697"/>
      <c r="I221" s="404"/>
      <c r="J221" s="404"/>
      <c r="K221" s="404"/>
      <c r="L221" s="404"/>
      <c r="M221" s="404"/>
      <c r="N221" s="404"/>
    </row>
    <row r="222" spans="1:78" s="75" customFormat="1">
      <c r="A222" s="701"/>
      <c r="B222" s="85" t="s">
        <v>258</v>
      </c>
      <c r="C222" s="240"/>
      <c r="D222" s="240"/>
      <c r="E222" s="240"/>
      <c r="F222" s="240"/>
      <c r="G222" s="83" t="str">
        <f>IF('PPNR Projections Worksheet'!F96=0,"N/A",IF(G84/'PPNR Projections Worksheet'!F96&gt;5%,"Yes", "No"))</f>
        <v>N/A</v>
      </c>
      <c r="H222" s="83" t="str">
        <f>IF('PPNR Projections Worksheet'!G96=0,"N/A",IF(H84/'PPNR Projections Worksheet'!G96&gt;5%,"Yes", "No"))</f>
        <v>N/A</v>
      </c>
      <c r="I222" s="83" t="str">
        <f>IF('PPNR Projections Worksheet'!H96=0,"N/A",IF(I84/'PPNR Projections Worksheet'!H96&gt;5%,"Yes", "No"))</f>
        <v>N/A</v>
      </c>
      <c r="J222" s="83" t="str">
        <f>IF('PPNR Projections Worksheet'!I96=0,"N/A",IF(J84/'PPNR Projections Worksheet'!I96&gt;5%,"Yes", "No"))</f>
        <v>N/A</v>
      </c>
      <c r="K222" s="83" t="str">
        <f>IF('PPNR Projections Worksheet'!J96=0,"N/A",IF(K84/'PPNR Projections Worksheet'!J96&gt;5%,"Yes", "No"))</f>
        <v>N/A</v>
      </c>
      <c r="L222" s="83" t="str">
        <f>IF('PPNR Projections Worksheet'!K96=0,"N/A",IF(L84/'PPNR Projections Worksheet'!K96&gt;5%,"Yes", "No"))</f>
        <v>N/A</v>
      </c>
      <c r="M222" s="83" t="str">
        <f>IF('PPNR Projections Worksheet'!L96=0,"N/A",IF(M84/'PPNR Projections Worksheet'!L96&gt;5%,"Yes", "No"))</f>
        <v>N/A</v>
      </c>
      <c r="N222" s="83" t="str">
        <f>IF('PPNR Projections Worksheet'!M96=0,"N/A",IF(N84/'PPNR Projections Worksheet'!M96&gt;5%,"Yes", "No"))</f>
        <v>N/A</v>
      </c>
      <c r="O222" s="83" t="str">
        <f>IF('PPNR Projections Worksheet'!N96=0,"N/A",IF(O84/'PPNR Projections Worksheet'!N96&gt;5%,"Yes", "No"))</f>
        <v>N/A</v>
      </c>
      <c r="P222" s="240"/>
      <c r="Q222" s="240"/>
      <c r="R222" s="240"/>
      <c r="S222" s="240"/>
      <c r="T222" s="240"/>
      <c r="U222" s="240"/>
      <c r="V222" s="240"/>
      <c r="W222" s="240"/>
      <c r="X222" s="240"/>
      <c r="Y222" s="240"/>
      <c r="Z222" s="240"/>
      <c r="AA222" s="240"/>
      <c r="AB222" s="240"/>
      <c r="AC222" s="240"/>
      <c r="AD222" s="240"/>
      <c r="AE222" s="240"/>
      <c r="AF222" s="240"/>
      <c r="AG222" s="240"/>
      <c r="AH222" s="240"/>
      <c r="AI222" s="240"/>
      <c r="AJ222" s="240"/>
      <c r="AK222" s="240"/>
      <c r="AL222" s="240"/>
      <c r="AM222" s="240"/>
      <c r="AN222" s="240"/>
      <c r="AO222" s="240"/>
      <c r="AP222" s="240"/>
      <c r="AQ222" s="240"/>
      <c r="AR222" s="240"/>
      <c r="AS222" s="240"/>
      <c r="AT222" s="240"/>
      <c r="AU222" s="240"/>
      <c r="AV222" s="240"/>
      <c r="AW222" s="240"/>
      <c r="AX222" s="240"/>
      <c r="AY222" s="240"/>
      <c r="AZ222" s="240"/>
      <c r="BA222" s="240"/>
      <c r="BB222" s="240"/>
      <c r="BC222" s="240"/>
      <c r="BD222" s="240"/>
      <c r="BE222" s="240"/>
      <c r="BF222" s="240"/>
      <c r="BG222" s="240"/>
      <c r="BH222" s="240"/>
      <c r="BI222" s="240"/>
      <c r="BJ222" s="240"/>
      <c r="BK222" s="240"/>
      <c r="BL222" s="240"/>
      <c r="BM222" s="240"/>
      <c r="BN222" s="240"/>
      <c r="BO222" s="240"/>
      <c r="BP222" s="240"/>
      <c r="BQ222" s="240"/>
      <c r="BR222" s="240"/>
      <c r="BS222" s="240"/>
      <c r="BT222" s="240"/>
      <c r="BU222" s="240"/>
      <c r="BV222" s="240"/>
      <c r="BW222" s="240"/>
      <c r="BX222" s="240"/>
      <c r="BY222" s="240"/>
      <c r="BZ222" s="240"/>
    </row>
  </sheetData>
  <protectedRanges>
    <protectedRange sqref="G129:O136 G139:I150 G110:O126 G84:O88 G104:O107 G90:O98 G100:O101" name="other"/>
    <protectedRange sqref="G84:O84" name="international"/>
    <protectedRange sqref="G46:O46 G53:O53 G80:O80 G78:O78 G20:O21 G25:O27 G23:O23 G29:O32 G34:O36 G38:O40 G42:O44 G55:O55 G57:O57 G11:O13 G65:O68 G71:O75 G85:O88 G48:O51 G59:O60 G15:O18" name="Metrics data ranges"/>
    <protectedRange sqref="G83:O83 G90:O98 G104:O104 G100:O101" name="Y9C"/>
    <protectedRange sqref="G159:G161" name="other_1"/>
    <protectedRange sqref="G151:I157" name="other_2"/>
  </protectedRanges>
  <mergeCells count="21">
    <mergeCell ref="B167:I167"/>
    <mergeCell ref="B1:P1"/>
    <mergeCell ref="G3:O3"/>
    <mergeCell ref="G4:O4"/>
    <mergeCell ref="B163:I163"/>
    <mergeCell ref="B166:I166"/>
    <mergeCell ref="B24:D24"/>
    <mergeCell ref="B217:G217"/>
    <mergeCell ref="B219:G219"/>
    <mergeCell ref="B198:G198"/>
    <mergeCell ref="B197:G197"/>
    <mergeCell ref="B192:G192"/>
    <mergeCell ref="B193:G193"/>
    <mergeCell ref="B194:I194"/>
    <mergeCell ref="B195:I195"/>
    <mergeCell ref="B196:I196"/>
    <mergeCell ref="B171:I171"/>
    <mergeCell ref="B173:I173"/>
    <mergeCell ref="B188:G188"/>
    <mergeCell ref="B189:G189"/>
    <mergeCell ref="B191:G191"/>
  </mergeCells>
  <conditionalFormatting sqref="G222:O222">
    <cfRule type="cellIs" dxfId="0" priority="3" operator="equal">
      <formula>FALSE</formula>
    </cfRule>
  </conditionalFormatting>
  <pageMargins left="0.7" right="0.7" top="0.75" bottom="0.49" header="0.3" footer="0.3"/>
  <pageSetup paperSize="5" scale="55" fitToHeight="0" orientation="landscape" r:id="rId1"/>
  <headerFooter>
    <oddFooter>&amp;C&amp;A</oddFooter>
  </headerFooter>
  <rowBreaks count="1" manualBreakCount="1">
    <brk id="161"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XFB195"/>
  <sheetViews>
    <sheetView showGridLines="0" zoomScale="90" zoomScaleNormal="90" zoomScaleSheetLayoutView="70" workbookViewId="0">
      <selection activeCell="C26" sqref="C26"/>
    </sheetView>
  </sheetViews>
  <sheetFormatPr defaultColWidth="9.109375" defaultRowHeight="14.4"/>
  <cols>
    <col min="1" max="1" width="8.33203125" style="417" customWidth="1"/>
    <col min="2" max="2" width="86" style="404" customWidth="1"/>
    <col min="3" max="3" width="26" style="424" customWidth="1"/>
    <col min="4" max="4" width="14.5546875" style="403" customWidth="1"/>
    <col min="5" max="5" width="12.6640625" style="403" customWidth="1"/>
    <col min="6" max="7" width="11.33203125" style="403" customWidth="1"/>
    <col min="8" max="8" width="12" style="403" customWidth="1"/>
    <col min="9" max="9" width="12.33203125" style="403" customWidth="1"/>
    <col min="10" max="10" width="11.5546875" style="403" customWidth="1"/>
    <col min="11" max="11" width="13.88671875" style="403" customWidth="1"/>
    <col min="12" max="12" width="11.5546875" style="403" customWidth="1"/>
    <col min="13" max="77" width="9.109375" style="403"/>
    <col min="78" max="16384" width="9.109375" style="61"/>
  </cols>
  <sheetData>
    <row r="1" spans="1:77" s="57" customFormat="1" ht="15.6">
      <c r="A1" s="1305" t="str">
        <f>'Summary Submission Cover Sheet'!D15&amp;" Balance Sheet Worksheet: "&amp;'Summary Submission Cover Sheet'!D12&amp;" in "&amp;'Summary Submission Cover Sheet'!B23</f>
        <v xml:space="preserve"> Balance Sheet Worksheet: XYZ in Baseline</v>
      </c>
      <c r="B1" s="1305"/>
      <c r="C1" s="1305"/>
      <c r="D1" s="1305"/>
      <c r="E1" s="1305"/>
      <c r="F1" s="1305"/>
      <c r="G1" s="1305"/>
      <c r="H1" s="1305"/>
      <c r="I1" s="1305"/>
      <c r="J1" s="1305"/>
      <c r="K1" s="1305"/>
      <c r="L1" s="1305"/>
      <c r="M1" s="460"/>
      <c r="N1" s="460"/>
      <c r="O1" s="460"/>
      <c r="P1" s="460"/>
      <c r="Q1" s="460"/>
      <c r="R1" s="460"/>
      <c r="S1" s="460"/>
      <c r="T1" s="460"/>
      <c r="U1" s="460"/>
      <c r="V1" s="460"/>
      <c r="W1" s="460"/>
      <c r="X1" s="460"/>
      <c r="Y1" s="460"/>
      <c r="Z1" s="460"/>
      <c r="AA1" s="460"/>
      <c r="AB1" s="460"/>
      <c r="AC1" s="460"/>
      <c r="AD1" s="460"/>
      <c r="AE1" s="460"/>
      <c r="AF1" s="460"/>
      <c r="AG1" s="460"/>
      <c r="AH1" s="460"/>
      <c r="AI1" s="460"/>
      <c r="AJ1" s="460"/>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60"/>
      <c r="BJ1" s="460"/>
      <c r="BK1" s="460"/>
      <c r="BL1" s="460"/>
      <c r="BM1" s="460"/>
      <c r="BN1" s="460"/>
      <c r="BO1" s="460"/>
      <c r="BP1" s="460"/>
      <c r="BQ1" s="460"/>
      <c r="BR1" s="460"/>
      <c r="BS1" s="460"/>
      <c r="BT1" s="460"/>
      <c r="BU1" s="460"/>
      <c r="BV1" s="460"/>
      <c r="BW1" s="460"/>
      <c r="BX1" s="460"/>
      <c r="BY1" s="460"/>
    </row>
    <row r="2" spans="1:77" s="49" customFormat="1">
      <c r="A2" s="1306" t="str">
        <f>IF('Summary Submission Cover Sheet'!D16="","",'Summary Submission Cover Sheet'!D16)</f>
        <v/>
      </c>
      <c r="B2" s="1306"/>
      <c r="C2" s="1306"/>
      <c r="D2" s="1306"/>
      <c r="E2" s="1306"/>
      <c r="F2" s="1306"/>
      <c r="G2" s="1306"/>
      <c r="H2" s="1306"/>
      <c r="I2" s="1306"/>
      <c r="J2" s="1306"/>
      <c r="K2" s="1306"/>
      <c r="L2" s="1306"/>
      <c r="M2" s="461"/>
      <c r="N2" s="461"/>
      <c r="O2" s="461"/>
      <c r="P2" s="46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row>
    <row r="3" spans="1:77" s="45" customFormat="1">
      <c r="A3" s="410"/>
      <c r="B3" s="408"/>
      <c r="C3" s="463"/>
      <c r="D3" s="1307" t="s">
        <v>27</v>
      </c>
      <c r="E3" s="1307"/>
      <c r="F3" s="1307"/>
      <c r="G3" s="1307"/>
      <c r="H3" s="1307"/>
      <c r="I3" s="1307"/>
      <c r="J3" s="1307"/>
      <c r="K3" s="1307"/>
      <c r="L3" s="1307"/>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row>
    <row r="4" spans="1:77" s="43" customFormat="1" ht="15" thickBot="1">
      <c r="A4" s="208" t="s">
        <v>90</v>
      </c>
      <c r="B4" s="414"/>
      <c r="C4" s="25"/>
      <c r="D4" s="44" t="s">
        <v>650</v>
      </c>
      <c r="E4" s="44" t="s">
        <v>651</v>
      </c>
      <c r="F4" s="44" t="s">
        <v>652</v>
      </c>
      <c r="G4" s="44" t="s">
        <v>653</v>
      </c>
      <c r="H4" s="44" t="s">
        <v>654</v>
      </c>
      <c r="I4" s="44" t="s">
        <v>655</v>
      </c>
      <c r="J4" s="44" t="s">
        <v>656</v>
      </c>
      <c r="K4" s="44" t="s">
        <v>657</v>
      </c>
      <c r="L4" s="44" t="s">
        <v>658</v>
      </c>
      <c r="M4" s="464"/>
      <c r="N4" s="464"/>
      <c r="O4" s="464"/>
      <c r="P4" s="464"/>
      <c r="Q4" s="464"/>
      <c r="R4" s="464"/>
      <c r="S4" s="464"/>
      <c r="T4" s="464"/>
      <c r="U4" s="464"/>
      <c r="V4" s="464"/>
      <c r="W4" s="464"/>
      <c r="X4" s="464"/>
      <c r="Y4" s="464"/>
      <c r="Z4" s="464"/>
      <c r="AA4" s="464"/>
      <c r="AB4" s="464"/>
      <c r="AC4" s="464"/>
      <c r="AD4" s="464"/>
      <c r="AE4" s="464"/>
      <c r="AF4" s="464"/>
      <c r="AG4" s="464"/>
      <c r="AH4" s="464"/>
      <c r="AI4" s="464"/>
      <c r="AJ4" s="464"/>
      <c r="AK4" s="464"/>
      <c r="AL4" s="464"/>
      <c r="AM4" s="464"/>
      <c r="AN4" s="464"/>
      <c r="AO4" s="464"/>
      <c r="AP4" s="464"/>
      <c r="AQ4" s="464"/>
      <c r="AR4" s="464"/>
      <c r="AS4" s="464"/>
      <c r="AT4" s="464"/>
      <c r="AU4" s="464"/>
      <c r="AV4" s="464"/>
      <c r="AW4" s="464"/>
      <c r="AX4" s="464"/>
      <c r="AY4" s="464"/>
      <c r="AZ4" s="464"/>
      <c r="BA4" s="464"/>
      <c r="BB4" s="464"/>
      <c r="BC4" s="464"/>
      <c r="BD4" s="464"/>
      <c r="BE4" s="464"/>
      <c r="BF4" s="464"/>
      <c r="BG4" s="464"/>
      <c r="BH4" s="464"/>
      <c r="BI4" s="464"/>
      <c r="BJ4" s="464"/>
      <c r="BK4" s="464"/>
      <c r="BL4" s="464"/>
      <c r="BM4" s="464"/>
      <c r="BN4" s="464"/>
      <c r="BO4" s="464"/>
      <c r="BP4" s="464"/>
      <c r="BQ4" s="464"/>
      <c r="BR4" s="464"/>
      <c r="BS4" s="464"/>
      <c r="BT4" s="464"/>
      <c r="BU4" s="464"/>
      <c r="BV4" s="464"/>
      <c r="BW4" s="464"/>
      <c r="BX4" s="464"/>
      <c r="BY4" s="464"/>
    </row>
    <row r="5" spans="1:77" ht="15" thickTop="1">
      <c r="B5" s="408"/>
      <c r="C5" s="463"/>
      <c r="D5" s="418"/>
      <c r="E5" s="418"/>
      <c r="F5" s="418"/>
      <c r="G5" s="418"/>
      <c r="H5" s="418"/>
      <c r="I5" s="418"/>
      <c r="J5" s="418"/>
      <c r="K5" s="418"/>
      <c r="L5" s="418"/>
    </row>
    <row r="6" spans="1:77" s="49" customFormat="1">
      <c r="A6" s="1304" t="s">
        <v>23</v>
      </c>
      <c r="B6" s="1304"/>
      <c r="C6" s="1304"/>
      <c r="D6" s="1304"/>
      <c r="E6" s="1304"/>
      <c r="F6" s="1304"/>
      <c r="G6" s="1304"/>
      <c r="H6" s="1304"/>
      <c r="I6" s="1304"/>
      <c r="J6" s="1304"/>
      <c r="K6" s="1304"/>
      <c r="L6" s="1304"/>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1"/>
      <c r="BR6" s="431"/>
      <c r="BS6" s="431"/>
      <c r="BT6" s="431"/>
      <c r="BU6" s="431"/>
      <c r="BV6" s="431"/>
      <c r="BW6" s="431"/>
      <c r="BX6" s="431"/>
      <c r="BY6" s="431"/>
    </row>
    <row r="7" spans="1:77">
      <c r="A7" s="410"/>
      <c r="B7" s="421"/>
      <c r="C7" s="463"/>
      <c r="D7" s="438"/>
      <c r="E7" s="438"/>
      <c r="F7" s="438"/>
      <c r="G7" s="438"/>
      <c r="H7" s="438"/>
      <c r="I7" s="438"/>
      <c r="J7" s="438"/>
      <c r="K7" s="438"/>
      <c r="L7" s="438"/>
    </row>
    <row r="8" spans="1:77">
      <c r="B8" s="26" t="s">
        <v>13</v>
      </c>
      <c r="C8" s="423"/>
      <c r="D8" s="465"/>
      <c r="E8" s="465"/>
      <c r="F8" s="465"/>
      <c r="G8" s="465"/>
      <c r="H8" s="465"/>
      <c r="I8" s="465"/>
      <c r="J8" s="465"/>
      <c r="K8" s="465"/>
      <c r="L8" s="465"/>
    </row>
    <row r="9" spans="1:77">
      <c r="A9" s="71">
        <f>A8+1</f>
        <v>1</v>
      </c>
      <c r="B9" s="38" t="s">
        <v>53</v>
      </c>
      <c r="C9" s="39"/>
      <c r="D9" s="66"/>
      <c r="E9" s="66"/>
      <c r="F9" s="66"/>
      <c r="G9" s="66"/>
      <c r="H9" s="66"/>
      <c r="I9" s="66"/>
      <c r="J9" s="66"/>
      <c r="K9" s="66"/>
      <c r="L9" s="66"/>
    </row>
    <row r="10" spans="1:77" s="49" customFormat="1">
      <c r="A10" s="89">
        <f>A9+1</f>
        <v>2</v>
      </c>
      <c r="B10" s="32" t="s">
        <v>14</v>
      </c>
      <c r="C10" s="34"/>
      <c r="D10" s="66"/>
      <c r="E10" s="66"/>
      <c r="F10" s="66"/>
      <c r="G10" s="66"/>
      <c r="H10" s="66"/>
      <c r="I10" s="66"/>
      <c r="J10" s="66"/>
      <c r="K10" s="66"/>
      <c r="L10" s="66"/>
      <c r="M10" s="431"/>
      <c r="N10" s="431"/>
      <c r="O10" s="431"/>
      <c r="P10" s="431"/>
      <c r="Q10" s="431"/>
      <c r="R10" s="431"/>
      <c r="S10" s="431"/>
      <c r="T10" s="431"/>
      <c r="U10" s="431"/>
      <c r="V10" s="431"/>
      <c r="W10" s="431"/>
      <c r="X10" s="431"/>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1"/>
      <c r="BU10" s="431"/>
      <c r="BV10" s="431"/>
      <c r="BW10" s="431"/>
      <c r="BX10" s="431"/>
      <c r="BY10" s="431"/>
    </row>
    <row r="11" spans="1:77">
      <c r="A11" s="71">
        <f>A10+1</f>
        <v>3</v>
      </c>
      <c r="B11" s="82" t="s">
        <v>15</v>
      </c>
      <c r="C11" s="51"/>
      <c r="D11" s="96"/>
      <c r="E11" s="96"/>
      <c r="F11" s="96"/>
      <c r="G11" s="96"/>
      <c r="H11" s="96"/>
      <c r="I11" s="96"/>
      <c r="J11" s="96"/>
      <c r="K11" s="96"/>
      <c r="L11" s="96"/>
    </row>
    <row r="12" spans="1:77">
      <c r="B12" s="251" t="s">
        <v>640</v>
      </c>
      <c r="C12" s="423"/>
      <c r="D12" s="433"/>
      <c r="E12" s="433"/>
      <c r="F12" s="433"/>
      <c r="G12" s="433"/>
      <c r="H12" s="433"/>
      <c r="I12" s="433"/>
      <c r="J12" s="433"/>
      <c r="K12" s="433"/>
      <c r="L12" s="433"/>
    </row>
    <row r="13" spans="1:77">
      <c r="A13" s="206">
        <f>A11+1</f>
        <v>4</v>
      </c>
      <c r="B13" s="141" t="s">
        <v>642</v>
      </c>
      <c r="C13" s="423"/>
      <c r="D13" s="66"/>
      <c r="E13" s="66"/>
      <c r="F13" s="66"/>
      <c r="G13" s="66"/>
      <c r="H13" s="66"/>
      <c r="I13" s="66"/>
      <c r="J13" s="66"/>
      <c r="K13" s="66"/>
      <c r="L13" s="66"/>
    </row>
    <row r="14" spans="1:77">
      <c r="A14" s="206">
        <f>A13+1</f>
        <v>5</v>
      </c>
      <c r="B14" s="141" t="s">
        <v>641</v>
      </c>
      <c r="C14" s="423"/>
      <c r="D14" s="66"/>
      <c r="E14" s="66"/>
      <c r="F14" s="66"/>
      <c r="G14" s="66"/>
      <c r="H14" s="66"/>
      <c r="I14" s="66"/>
      <c r="J14" s="66"/>
      <c r="K14" s="66"/>
      <c r="L14" s="66"/>
    </row>
    <row r="15" spans="1:77">
      <c r="B15" s="419"/>
      <c r="C15" s="423"/>
      <c r="D15" s="465"/>
      <c r="E15" s="465"/>
      <c r="F15" s="465"/>
      <c r="G15" s="465"/>
      <c r="H15" s="465"/>
      <c r="I15" s="465"/>
      <c r="J15" s="465"/>
      <c r="K15" s="465"/>
      <c r="L15" s="465"/>
    </row>
    <row r="16" spans="1:77">
      <c r="B16" s="26" t="s">
        <v>41</v>
      </c>
      <c r="C16" s="403"/>
    </row>
    <row r="17" spans="1:12">
      <c r="A17" s="71">
        <f>A14+1</f>
        <v>6</v>
      </c>
      <c r="B17" s="27" t="s">
        <v>335</v>
      </c>
      <c r="C17" s="29"/>
      <c r="D17" s="96"/>
      <c r="E17" s="96"/>
      <c r="F17" s="96"/>
      <c r="G17" s="96"/>
      <c r="H17" s="96"/>
      <c r="I17" s="96"/>
      <c r="J17" s="96"/>
      <c r="K17" s="96"/>
      <c r="L17" s="96"/>
    </row>
    <row r="18" spans="1:12">
      <c r="A18" s="71">
        <f>A17+1</f>
        <v>7</v>
      </c>
      <c r="B18" s="36" t="s">
        <v>1</v>
      </c>
      <c r="C18" s="29"/>
      <c r="D18" s="96"/>
      <c r="E18" s="96"/>
      <c r="F18" s="96"/>
      <c r="G18" s="96"/>
      <c r="H18" s="96"/>
      <c r="I18" s="96"/>
      <c r="J18" s="96"/>
      <c r="K18" s="96"/>
      <c r="L18" s="96"/>
    </row>
    <row r="19" spans="1:12">
      <c r="A19" s="71">
        <f t="shared" ref="A19:A62" si="0">A18+1</f>
        <v>8</v>
      </c>
      <c r="B19" s="15" t="s">
        <v>1</v>
      </c>
      <c r="C19" s="423"/>
      <c r="D19" s="66"/>
      <c r="E19" s="66"/>
      <c r="F19" s="66"/>
      <c r="G19" s="66"/>
      <c r="H19" s="66"/>
      <c r="I19" s="66"/>
      <c r="J19" s="66"/>
      <c r="K19" s="66"/>
      <c r="L19" s="66"/>
    </row>
    <row r="20" spans="1:12">
      <c r="A20" s="71">
        <f t="shared" si="0"/>
        <v>9</v>
      </c>
      <c r="B20" s="15" t="s">
        <v>265</v>
      </c>
      <c r="C20" s="423"/>
      <c r="D20" s="66"/>
      <c r="E20" s="66"/>
      <c r="F20" s="66"/>
      <c r="G20" s="66"/>
      <c r="H20" s="66"/>
      <c r="I20" s="66"/>
      <c r="J20" s="66"/>
      <c r="K20" s="66"/>
      <c r="L20" s="66"/>
    </row>
    <row r="21" spans="1:12">
      <c r="A21" s="71">
        <f t="shared" si="0"/>
        <v>10</v>
      </c>
      <c r="B21" s="36" t="s">
        <v>2</v>
      </c>
      <c r="C21" s="51"/>
      <c r="D21" s="96"/>
      <c r="E21" s="96"/>
      <c r="F21" s="96"/>
      <c r="G21" s="96"/>
      <c r="H21" s="96"/>
      <c r="I21" s="96"/>
      <c r="J21" s="96"/>
      <c r="K21" s="96"/>
      <c r="L21" s="96"/>
    </row>
    <row r="22" spans="1:12">
      <c r="A22" s="71">
        <f t="shared" si="0"/>
        <v>11</v>
      </c>
      <c r="B22" s="122" t="s">
        <v>3</v>
      </c>
      <c r="C22" s="35"/>
      <c r="D22" s="66"/>
      <c r="E22" s="66"/>
      <c r="F22" s="66"/>
      <c r="G22" s="66"/>
      <c r="H22" s="66"/>
      <c r="I22" s="66"/>
      <c r="J22" s="66"/>
      <c r="K22" s="66"/>
      <c r="L22" s="66"/>
    </row>
    <row r="23" spans="1:12">
      <c r="A23" s="71">
        <f t="shared" si="0"/>
        <v>12</v>
      </c>
      <c r="B23" s="122" t="s">
        <v>4</v>
      </c>
      <c r="C23" s="35"/>
      <c r="D23" s="66"/>
      <c r="E23" s="66"/>
      <c r="F23" s="66"/>
      <c r="G23" s="66"/>
      <c r="H23" s="66"/>
      <c r="I23" s="66"/>
      <c r="J23" s="66"/>
      <c r="K23" s="66"/>
      <c r="L23" s="66"/>
    </row>
    <row r="24" spans="1:12">
      <c r="A24" s="71">
        <f t="shared" si="0"/>
        <v>13</v>
      </c>
      <c r="B24" s="36" t="s">
        <v>6</v>
      </c>
      <c r="C24" s="51"/>
      <c r="D24" s="96"/>
      <c r="E24" s="96"/>
      <c r="F24" s="96"/>
      <c r="G24" s="96"/>
      <c r="H24" s="96"/>
      <c r="I24" s="96"/>
      <c r="J24" s="96"/>
      <c r="K24" s="96"/>
      <c r="L24" s="96"/>
    </row>
    <row r="25" spans="1:12">
      <c r="A25" s="71">
        <f t="shared" si="0"/>
        <v>14</v>
      </c>
      <c r="B25" s="122" t="s">
        <v>7</v>
      </c>
      <c r="C25" s="35"/>
      <c r="D25" s="66"/>
      <c r="E25" s="66"/>
      <c r="F25" s="66"/>
      <c r="G25" s="66"/>
      <c r="H25" s="66"/>
      <c r="I25" s="66"/>
      <c r="J25" s="66"/>
      <c r="K25" s="66"/>
      <c r="L25" s="66"/>
    </row>
    <row r="26" spans="1:12">
      <c r="A26" s="71">
        <f t="shared" si="0"/>
        <v>15</v>
      </c>
      <c r="B26" s="122" t="s">
        <v>8</v>
      </c>
      <c r="C26" s="35"/>
      <c r="D26" s="66"/>
      <c r="E26" s="66"/>
      <c r="F26" s="66"/>
      <c r="G26" s="66"/>
      <c r="H26" s="66"/>
      <c r="I26" s="66"/>
      <c r="J26" s="66"/>
      <c r="K26" s="66"/>
      <c r="L26" s="66"/>
    </row>
    <row r="27" spans="1:12">
      <c r="A27" s="71">
        <f t="shared" si="0"/>
        <v>16</v>
      </c>
      <c r="B27" s="15" t="s">
        <v>9</v>
      </c>
      <c r="C27" s="51"/>
      <c r="D27" s="96"/>
      <c r="E27" s="96"/>
      <c r="F27" s="96"/>
      <c r="G27" s="96"/>
      <c r="H27" s="96"/>
      <c r="I27" s="96"/>
      <c r="J27" s="96"/>
      <c r="K27" s="96"/>
      <c r="L27" s="96"/>
    </row>
    <row r="28" spans="1:12">
      <c r="A28" s="71">
        <f t="shared" si="0"/>
        <v>17</v>
      </c>
      <c r="B28" s="152" t="s">
        <v>40</v>
      </c>
      <c r="C28" s="35"/>
      <c r="D28" s="66"/>
      <c r="E28" s="66"/>
      <c r="F28" s="66"/>
      <c r="G28" s="66"/>
      <c r="H28" s="66"/>
      <c r="I28" s="66"/>
      <c r="J28" s="66"/>
      <c r="K28" s="66"/>
      <c r="L28" s="66"/>
    </row>
    <row r="29" spans="1:12">
      <c r="A29" s="71">
        <f t="shared" si="0"/>
        <v>18</v>
      </c>
      <c r="B29" s="152" t="s">
        <v>264</v>
      </c>
      <c r="C29" s="35"/>
      <c r="D29" s="66"/>
      <c r="E29" s="66"/>
      <c r="F29" s="66"/>
      <c r="G29" s="66"/>
      <c r="H29" s="66"/>
      <c r="I29" s="66"/>
      <c r="J29" s="66"/>
      <c r="K29" s="66"/>
      <c r="L29" s="66"/>
    </row>
    <row r="30" spans="1:12">
      <c r="A30" s="71">
        <f t="shared" si="0"/>
        <v>19</v>
      </c>
      <c r="B30" s="36" t="s">
        <v>336</v>
      </c>
      <c r="C30" s="35"/>
      <c r="D30" s="66"/>
      <c r="E30" s="66"/>
      <c r="F30" s="66"/>
      <c r="G30" s="66"/>
      <c r="H30" s="66"/>
      <c r="I30" s="66"/>
      <c r="J30" s="66"/>
      <c r="K30" s="66"/>
      <c r="L30" s="66"/>
    </row>
    <row r="31" spans="1:12">
      <c r="A31" s="71">
        <f t="shared" si="0"/>
        <v>20</v>
      </c>
      <c r="B31" s="27" t="s">
        <v>401</v>
      </c>
      <c r="C31" s="29"/>
      <c r="D31" s="96"/>
      <c r="E31" s="96"/>
      <c r="F31" s="96"/>
      <c r="G31" s="96"/>
      <c r="H31" s="96"/>
      <c r="I31" s="96"/>
      <c r="J31" s="96"/>
      <c r="K31" s="96"/>
      <c r="L31" s="96"/>
    </row>
    <row r="32" spans="1:12">
      <c r="A32" s="71">
        <f t="shared" si="0"/>
        <v>21</v>
      </c>
      <c r="B32" s="28" t="s">
        <v>1</v>
      </c>
      <c r="D32" s="66"/>
      <c r="E32" s="66"/>
      <c r="F32" s="66"/>
      <c r="G32" s="66"/>
      <c r="H32" s="66"/>
      <c r="I32" s="66"/>
      <c r="J32" s="66"/>
      <c r="K32" s="66"/>
      <c r="L32" s="66"/>
    </row>
    <row r="33" spans="1:12">
      <c r="A33" s="71">
        <f>A32+1</f>
        <v>22</v>
      </c>
      <c r="B33" s="28" t="s">
        <v>2</v>
      </c>
      <c r="D33" s="66"/>
      <c r="E33" s="66"/>
      <c r="F33" s="66"/>
      <c r="G33" s="66"/>
      <c r="H33" s="66"/>
      <c r="I33" s="66"/>
      <c r="J33" s="66"/>
      <c r="K33" s="66"/>
      <c r="L33" s="66"/>
    </row>
    <row r="34" spans="1:12">
      <c r="A34" s="71">
        <f>A33+1</f>
        <v>23</v>
      </c>
      <c r="B34" s="36" t="s">
        <v>6</v>
      </c>
      <c r="C34" s="29"/>
      <c r="D34" s="96"/>
      <c r="E34" s="96"/>
      <c r="F34" s="96"/>
      <c r="G34" s="96"/>
      <c r="H34" s="96"/>
      <c r="I34" s="96"/>
      <c r="J34" s="96"/>
      <c r="K34" s="96"/>
      <c r="L34" s="96"/>
    </row>
    <row r="35" spans="1:12">
      <c r="A35" s="71">
        <f t="shared" si="0"/>
        <v>24</v>
      </c>
      <c r="B35" s="15" t="s">
        <v>7</v>
      </c>
      <c r="D35" s="66"/>
      <c r="E35" s="66"/>
      <c r="F35" s="66"/>
      <c r="G35" s="66"/>
      <c r="H35" s="66"/>
      <c r="I35" s="66"/>
      <c r="J35" s="66"/>
      <c r="K35" s="66"/>
      <c r="L35" s="66"/>
    </row>
    <row r="36" spans="1:12">
      <c r="A36" s="71">
        <f t="shared" si="0"/>
        <v>25</v>
      </c>
      <c r="B36" s="15" t="s">
        <v>8</v>
      </c>
      <c r="D36" s="66"/>
      <c r="E36" s="66"/>
      <c r="F36" s="66"/>
      <c r="G36" s="66"/>
      <c r="H36" s="66"/>
      <c r="I36" s="66"/>
      <c r="J36" s="66"/>
      <c r="K36" s="66"/>
      <c r="L36" s="66"/>
    </row>
    <row r="37" spans="1:12">
      <c r="A37" s="71">
        <f t="shared" si="0"/>
        <v>26</v>
      </c>
      <c r="B37" s="15" t="s">
        <v>9</v>
      </c>
      <c r="C37" s="51"/>
      <c r="D37" s="96"/>
      <c r="E37" s="96"/>
      <c r="F37" s="96"/>
      <c r="G37" s="96"/>
      <c r="H37" s="96"/>
      <c r="I37" s="96"/>
      <c r="J37" s="96"/>
      <c r="K37" s="96"/>
      <c r="L37" s="96"/>
    </row>
    <row r="38" spans="1:12">
      <c r="A38" s="71">
        <f t="shared" si="0"/>
        <v>27</v>
      </c>
      <c r="B38" s="152" t="s">
        <v>40</v>
      </c>
      <c r="D38" s="66"/>
      <c r="E38" s="66"/>
      <c r="F38" s="66"/>
      <c r="G38" s="66"/>
      <c r="H38" s="66"/>
      <c r="I38" s="66"/>
      <c r="J38" s="66"/>
      <c r="K38" s="66"/>
      <c r="L38" s="66"/>
    </row>
    <row r="39" spans="1:12">
      <c r="A39" s="71">
        <f t="shared" si="0"/>
        <v>28</v>
      </c>
      <c r="B39" s="152" t="s">
        <v>264</v>
      </c>
      <c r="D39" s="66"/>
      <c r="E39" s="66"/>
      <c r="F39" s="66"/>
      <c r="G39" s="66"/>
      <c r="H39" s="66"/>
      <c r="I39" s="66"/>
      <c r="J39" s="66"/>
      <c r="K39" s="66"/>
      <c r="L39" s="66"/>
    </row>
    <row r="40" spans="1:12">
      <c r="A40" s="71">
        <f t="shared" si="0"/>
        <v>29</v>
      </c>
      <c r="B40" s="28" t="s">
        <v>336</v>
      </c>
      <c r="D40" s="66"/>
      <c r="E40" s="66"/>
      <c r="F40" s="66"/>
      <c r="G40" s="66"/>
      <c r="H40" s="66"/>
      <c r="I40" s="66"/>
      <c r="J40" s="66"/>
      <c r="K40" s="66"/>
      <c r="L40" s="66"/>
    </row>
    <row r="41" spans="1:12">
      <c r="A41" s="71">
        <f t="shared" si="0"/>
        <v>30</v>
      </c>
      <c r="B41" s="27" t="s">
        <v>5</v>
      </c>
      <c r="C41" s="51"/>
      <c r="D41" s="96"/>
      <c r="E41" s="96"/>
      <c r="F41" s="96"/>
      <c r="G41" s="96"/>
      <c r="H41" s="96"/>
      <c r="I41" s="96"/>
      <c r="J41" s="96"/>
      <c r="K41" s="96"/>
      <c r="L41" s="96"/>
    </row>
    <row r="42" spans="1:12">
      <c r="A42" s="71">
        <f t="shared" si="0"/>
        <v>31</v>
      </c>
      <c r="B42" s="9" t="s">
        <v>304</v>
      </c>
      <c r="C42" s="427"/>
      <c r="D42" s="66"/>
      <c r="E42" s="66"/>
      <c r="F42" s="66"/>
      <c r="G42" s="66"/>
      <c r="H42" s="66"/>
      <c r="I42" s="66"/>
      <c r="J42" s="66"/>
      <c r="K42" s="66"/>
      <c r="L42" s="66"/>
    </row>
    <row r="43" spans="1:12">
      <c r="A43" s="71">
        <f t="shared" si="0"/>
        <v>32</v>
      </c>
      <c r="B43" s="28" t="s">
        <v>63</v>
      </c>
      <c r="C43" s="427"/>
      <c r="D43" s="66"/>
      <c r="E43" s="66"/>
      <c r="F43" s="66"/>
      <c r="G43" s="66"/>
      <c r="H43" s="66"/>
      <c r="I43" s="66"/>
      <c r="J43" s="66"/>
      <c r="K43" s="66"/>
      <c r="L43" s="66"/>
    </row>
    <row r="44" spans="1:12">
      <c r="A44" s="71">
        <f t="shared" si="0"/>
        <v>33</v>
      </c>
      <c r="B44" s="9" t="s">
        <v>267</v>
      </c>
      <c r="C44" s="423"/>
      <c r="D44" s="66"/>
      <c r="E44" s="66"/>
      <c r="F44" s="66"/>
      <c r="G44" s="66"/>
      <c r="H44" s="66"/>
      <c r="I44" s="66"/>
      <c r="J44" s="66"/>
      <c r="K44" s="66"/>
      <c r="L44" s="66"/>
    </row>
    <row r="45" spans="1:12">
      <c r="A45" s="71">
        <f t="shared" si="0"/>
        <v>34</v>
      </c>
      <c r="B45" s="9" t="s">
        <v>337</v>
      </c>
      <c r="C45" s="423"/>
      <c r="D45" s="66"/>
      <c r="E45" s="66"/>
      <c r="F45" s="66"/>
      <c r="G45" s="66"/>
      <c r="H45" s="66"/>
      <c r="I45" s="66"/>
      <c r="J45" s="66"/>
      <c r="K45" s="66"/>
      <c r="L45" s="66"/>
    </row>
    <row r="46" spans="1:12">
      <c r="A46" s="71">
        <f t="shared" si="0"/>
        <v>35</v>
      </c>
      <c r="B46" s="27" t="s">
        <v>10</v>
      </c>
      <c r="C46" s="51"/>
      <c r="D46" s="96"/>
      <c r="E46" s="96"/>
      <c r="F46" s="96"/>
      <c r="G46" s="96"/>
      <c r="H46" s="96"/>
      <c r="I46" s="96"/>
      <c r="J46" s="96"/>
      <c r="K46" s="96"/>
      <c r="L46" s="96"/>
    </row>
    <row r="47" spans="1:12">
      <c r="A47" s="71">
        <f t="shared" si="0"/>
        <v>36</v>
      </c>
      <c r="B47" s="9" t="s">
        <v>266</v>
      </c>
      <c r="C47" s="423"/>
      <c r="D47" s="66"/>
      <c r="E47" s="66"/>
      <c r="F47" s="66"/>
      <c r="G47" s="66"/>
      <c r="H47" s="66"/>
      <c r="I47" s="66"/>
      <c r="J47" s="66"/>
      <c r="K47" s="66"/>
      <c r="L47" s="66"/>
    </row>
    <row r="48" spans="1:12">
      <c r="A48" s="71">
        <f t="shared" si="0"/>
        <v>37</v>
      </c>
      <c r="B48" s="9" t="s">
        <v>499</v>
      </c>
      <c r="C48" s="423"/>
      <c r="D48" s="66"/>
      <c r="E48" s="66"/>
      <c r="F48" s="66"/>
      <c r="G48" s="66"/>
      <c r="H48" s="66"/>
      <c r="I48" s="66"/>
      <c r="J48" s="66"/>
      <c r="K48" s="66"/>
      <c r="L48" s="66"/>
    </row>
    <row r="49" spans="1:77">
      <c r="A49" s="71">
        <f>A48+1</f>
        <v>38</v>
      </c>
      <c r="B49" s="27" t="s">
        <v>11</v>
      </c>
      <c r="C49" s="29"/>
      <c r="D49" s="96"/>
      <c r="E49" s="96"/>
      <c r="F49" s="96"/>
      <c r="G49" s="96"/>
      <c r="H49" s="96"/>
      <c r="I49" s="96"/>
      <c r="J49" s="96"/>
      <c r="K49" s="96"/>
      <c r="L49" s="96"/>
    </row>
    <row r="50" spans="1:77">
      <c r="A50" s="71">
        <f>A49+1</f>
        <v>39</v>
      </c>
      <c r="B50" s="28" t="s">
        <v>62</v>
      </c>
      <c r="C50" s="35"/>
      <c r="D50" s="66"/>
      <c r="E50" s="66"/>
      <c r="F50" s="66"/>
      <c r="G50" s="66"/>
      <c r="H50" s="66"/>
      <c r="I50" s="66"/>
      <c r="J50" s="66"/>
      <c r="K50" s="66"/>
      <c r="L50" s="66"/>
    </row>
    <row r="51" spans="1:77">
      <c r="A51" s="71">
        <f t="shared" si="0"/>
        <v>40</v>
      </c>
      <c r="B51" s="28" t="s">
        <v>61</v>
      </c>
      <c r="C51" s="427"/>
      <c r="D51" s="66"/>
      <c r="E51" s="66"/>
      <c r="F51" s="66"/>
      <c r="G51" s="66"/>
      <c r="H51" s="66"/>
      <c r="I51" s="66"/>
      <c r="J51" s="66"/>
      <c r="K51" s="66"/>
      <c r="L51" s="66"/>
    </row>
    <row r="52" spans="1:77">
      <c r="A52" s="71">
        <f t="shared" si="0"/>
        <v>41</v>
      </c>
      <c r="B52" s="9" t="s">
        <v>338</v>
      </c>
      <c r="C52" s="427"/>
      <c r="D52" s="66"/>
      <c r="E52" s="66"/>
      <c r="F52" s="66"/>
      <c r="G52" s="66"/>
      <c r="H52" s="66"/>
      <c r="I52" s="66"/>
      <c r="J52" s="66"/>
      <c r="K52" s="66"/>
      <c r="L52" s="66"/>
    </row>
    <row r="53" spans="1:77">
      <c r="A53" s="71">
        <f t="shared" si="0"/>
        <v>42</v>
      </c>
      <c r="B53" s="28" t="s">
        <v>60</v>
      </c>
      <c r="C53" s="423"/>
      <c r="D53" s="66"/>
      <c r="E53" s="66"/>
      <c r="F53" s="66"/>
      <c r="G53" s="66"/>
      <c r="H53" s="66"/>
      <c r="I53" s="66"/>
      <c r="J53" s="66"/>
      <c r="K53" s="66"/>
      <c r="L53" s="66"/>
    </row>
    <row r="54" spans="1:77">
      <c r="A54" s="71">
        <f t="shared" si="0"/>
        <v>43</v>
      </c>
      <c r="B54" s="27" t="s">
        <v>347</v>
      </c>
      <c r="C54" s="51"/>
      <c r="D54" s="96"/>
      <c r="E54" s="96"/>
      <c r="F54" s="96"/>
      <c r="G54" s="96"/>
      <c r="H54" s="96"/>
      <c r="I54" s="96"/>
      <c r="J54" s="96"/>
      <c r="K54" s="96"/>
      <c r="L54" s="96"/>
    </row>
    <row r="55" spans="1:77">
      <c r="A55" s="71">
        <f t="shared" si="0"/>
        <v>44</v>
      </c>
      <c r="B55" s="28" t="s">
        <v>64</v>
      </c>
      <c r="C55" s="35"/>
      <c r="D55" s="66"/>
      <c r="E55" s="66"/>
      <c r="F55" s="66"/>
      <c r="G55" s="66"/>
      <c r="H55" s="66"/>
      <c r="I55" s="66"/>
      <c r="J55" s="66"/>
      <c r="K55" s="66"/>
      <c r="L55" s="66"/>
    </row>
    <row r="56" spans="1:77">
      <c r="A56" s="71">
        <f t="shared" si="0"/>
        <v>45</v>
      </c>
      <c r="B56" s="28" t="s">
        <v>65</v>
      </c>
      <c r="C56" s="35"/>
      <c r="D56" s="66"/>
      <c r="E56" s="66"/>
      <c r="F56" s="66"/>
      <c r="G56" s="66"/>
      <c r="H56" s="66"/>
      <c r="I56" s="66"/>
      <c r="J56" s="66"/>
      <c r="K56" s="66"/>
      <c r="L56" s="66"/>
    </row>
    <row r="57" spans="1:77">
      <c r="A57" s="71">
        <f t="shared" si="0"/>
        <v>46</v>
      </c>
      <c r="B57" s="9" t="s">
        <v>268</v>
      </c>
      <c r="C57" s="35"/>
      <c r="D57" s="66"/>
      <c r="E57" s="66"/>
      <c r="F57" s="66"/>
      <c r="G57" s="66"/>
      <c r="H57" s="66"/>
      <c r="I57" s="66"/>
      <c r="J57" s="66"/>
      <c r="K57" s="66"/>
      <c r="L57" s="66"/>
    </row>
    <row r="58" spans="1:77">
      <c r="A58" s="71">
        <f t="shared" si="0"/>
        <v>47</v>
      </c>
      <c r="B58" s="28" t="s">
        <v>67</v>
      </c>
      <c r="C58" s="779"/>
      <c r="D58" s="66"/>
      <c r="E58" s="66"/>
      <c r="F58" s="66"/>
      <c r="G58" s="66"/>
      <c r="H58" s="66"/>
      <c r="I58" s="66"/>
      <c r="J58" s="66"/>
      <c r="K58" s="66"/>
      <c r="L58" s="66"/>
    </row>
    <row r="59" spans="1:77">
      <c r="A59" s="71">
        <f t="shared" si="0"/>
        <v>48</v>
      </c>
      <c r="B59" s="100" t="s">
        <v>68</v>
      </c>
      <c r="C59" s="51"/>
      <c r="D59" s="96"/>
      <c r="E59" s="96"/>
      <c r="F59" s="96"/>
      <c r="G59" s="96"/>
      <c r="H59" s="96"/>
      <c r="I59" s="96"/>
      <c r="J59" s="96"/>
      <c r="K59" s="96"/>
      <c r="L59" s="96"/>
    </row>
    <row r="60" spans="1:77">
      <c r="A60" s="71">
        <f t="shared" si="0"/>
        <v>49</v>
      </c>
      <c r="B60" s="220" t="s">
        <v>343</v>
      </c>
      <c r="C60" s="121"/>
      <c r="D60" s="428"/>
      <c r="E60" s="428"/>
      <c r="F60" s="428"/>
      <c r="G60" s="428"/>
      <c r="H60" s="428"/>
      <c r="I60" s="428"/>
      <c r="J60" s="428"/>
      <c r="K60" s="428"/>
      <c r="L60" s="428"/>
    </row>
    <row r="61" spans="1:77" s="49" customFormat="1">
      <c r="A61" s="89">
        <f t="shared" si="0"/>
        <v>50</v>
      </c>
      <c r="B61" s="221" t="s">
        <v>269</v>
      </c>
      <c r="C61" s="126"/>
      <c r="D61" s="430"/>
      <c r="E61" s="430"/>
      <c r="F61" s="430"/>
      <c r="G61" s="430"/>
      <c r="H61" s="430"/>
      <c r="I61" s="430"/>
      <c r="J61" s="430"/>
      <c r="K61" s="430"/>
      <c r="L61" s="430"/>
      <c r="M61" s="431"/>
      <c r="N61" s="431"/>
      <c r="O61" s="431"/>
      <c r="P61" s="431"/>
      <c r="Q61" s="431"/>
      <c r="R61" s="431"/>
      <c r="S61" s="431"/>
      <c r="T61" s="431"/>
      <c r="U61" s="431"/>
      <c r="V61" s="431"/>
      <c r="W61" s="431"/>
      <c r="X61" s="431"/>
      <c r="Y61" s="431"/>
      <c r="Z61" s="431"/>
      <c r="AA61" s="431"/>
      <c r="AB61" s="431"/>
      <c r="AC61" s="431"/>
      <c r="AD61" s="431"/>
      <c r="AE61" s="431"/>
      <c r="AF61" s="431"/>
      <c r="AG61" s="431"/>
      <c r="AH61" s="431"/>
      <c r="AI61" s="431"/>
      <c r="AJ61" s="431"/>
      <c r="AK61" s="431"/>
      <c r="AL61" s="431"/>
      <c r="AM61" s="431"/>
      <c r="AN61" s="431"/>
      <c r="AO61" s="431"/>
      <c r="AP61" s="431"/>
      <c r="AQ61" s="431"/>
      <c r="AR61" s="431"/>
      <c r="AS61" s="431"/>
      <c r="AT61" s="431"/>
      <c r="AU61" s="431"/>
      <c r="AV61" s="431"/>
      <c r="AW61" s="431"/>
      <c r="AX61" s="431"/>
      <c r="AY61" s="431"/>
      <c r="AZ61" s="431"/>
      <c r="BA61" s="431"/>
      <c r="BB61" s="431"/>
      <c r="BC61" s="431"/>
      <c r="BD61" s="431"/>
      <c r="BE61" s="431"/>
      <c r="BF61" s="431"/>
      <c r="BG61" s="431"/>
      <c r="BH61" s="431"/>
      <c r="BI61" s="431"/>
      <c r="BJ61" s="431"/>
      <c r="BK61" s="431"/>
      <c r="BL61" s="431"/>
      <c r="BM61" s="431"/>
      <c r="BN61" s="431"/>
      <c r="BO61" s="431"/>
      <c r="BP61" s="431"/>
      <c r="BQ61" s="431"/>
      <c r="BR61" s="431"/>
      <c r="BS61" s="431"/>
      <c r="BT61" s="431"/>
      <c r="BU61" s="431"/>
      <c r="BV61" s="431"/>
      <c r="BW61" s="431"/>
      <c r="BX61" s="431"/>
      <c r="BY61" s="431"/>
    </row>
    <row r="62" spans="1:77">
      <c r="A62" s="71">
        <f t="shared" si="0"/>
        <v>51</v>
      </c>
      <c r="B62" s="36" t="s">
        <v>41</v>
      </c>
      <c r="C62" s="51"/>
      <c r="D62" s="101"/>
      <c r="E62" s="101"/>
      <c r="F62" s="101"/>
      <c r="G62" s="101"/>
      <c r="H62" s="101"/>
      <c r="I62" s="101"/>
      <c r="J62" s="101"/>
      <c r="K62" s="101"/>
      <c r="L62" s="101"/>
    </row>
    <row r="63" spans="1:77">
      <c r="B63" s="419"/>
      <c r="C63" s="423"/>
      <c r="D63" s="465"/>
      <c r="E63" s="465"/>
      <c r="F63" s="465"/>
      <c r="G63" s="465"/>
      <c r="H63" s="465"/>
      <c r="I63" s="465"/>
      <c r="J63" s="465"/>
      <c r="K63" s="465"/>
      <c r="L63" s="465"/>
    </row>
    <row r="64" spans="1:77">
      <c r="B64" s="26" t="s">
        <v>747</v>
      </c>
      <c r="C64" s="423"/>
      <c r="D64" s="465"/>
      <c r="E64" s="465"/>
      <c r="F64" s="465"/>
      <c r="G64" s="465"/>
      <c r="H64" s="465"/>
      <c r="I64" s="465"/>
      <c r="J64" s="465"/>
      <c r="K64" s="465"/>
      <c r="L64" s="465"/>
    </row>
    <row r="65" spans="1:12">
      <c r="A65" s="71">
        <f>A62+1</f>
        <v>52</v>
      </c>
      <c r="B65" s="27" t="s">
        <v>335</v>
      </c>
      <c r="C65" s="29"/>
      <c r="D65" s="96"/>
      <c r="E65" s="96"/>
      <c r="F65" s="96"/>
      <c r="G65" s="96"/>
      <c r="H65" s="96"/>
      <c r="I65" s="96"/>
      <c r="J65" s="96"/>
      <c r="K65" s="96"/>
      <c r="L65" s="96"/>
    </row>
    <row r="66" spans="1:12">
      <c r="A66" s="71">
        <f>A65+1</f>
        <v>53</v>
      </c>
      <c r="B66" s="36" t="s">
        <v>1</v>
      </c>
      <c r="C66" s="29"/>
      <c r="D66" s="96"/>
      <c r="E66" s="96"/>
      <c r="F66" s="96"/>
      <c r="G66" s="96"/>
      <c r="H66" s="96"/>
      <c r="I66" s="96"/>
      <c r="J66" s="96"/>
      <c r="K66" s="96"/>
      <c r="L66" s="96"/>
    </row>
    <row r="67" spans="1:12">
      <c r="A67" s="71">
        <f t="shared" ref="A67:A107" si="1">A66+1</f>
        <v>54</v>
      </c>
      <c r="B67" s="15" t="s">
        <v>1</v>
      </c>
      <c r="C67" s="423"/>
      <c r="D67" s="96"/>
      <c r="E67" s="96"/>
      <c r="F67" s="96"/>
      <c r="G67" s="96"/>
      <c r="H67" s="96"/>
      <c r="I67" s="96"/>
      <c r="J67" s="96"/>
      <c r="K67" s="96"/>
      <c r="L67" s="96"/>
    </row>
    <row r="68" spans="1:12">
      <c r="A68" s="71">
        <f t="shared" si="1"/>
        <v>55</v>
      </c>
      <c r="B68" s="15" t="s">
        <v>265</v>
      </c>
      <c r="C68" s="423"/>
      <c r="D68" s="96"/>
      <c r="E68" s="96"/>
      <c r="F68" s="96"/>
      <c r="G68" s="96"/>
      <c r="H68" s="96"/>
      <c r="I68" s="96"/>
      <c r="J68" s="96"/>
      <c r="K68" s="96"/>
      <c r="L68" s="96"/>
    </row>
    <row r="69" spans="1:12">
      <c r="A69" s="71">
        <f t="shared" si="1"/>
        <v>56</v>
      </c>
      <c r="B69" s="36" t="s">
        <v>2</v>
      </c>
      <c r="C69" s="51"/>
      <c r="D69" s="96"/>
      <c r="E69" s="96"/>
      <c r="F69" s="96"/>
      <c r="G69" s="96"/>
      <c r="H69" s="96"/>
      <c r="I69" s="96"/>
      <c r="J69" s="96"/>
      <c r="K69" s="96"/>
      <c r="L69" s="96"/>
    </row>
    <row r="70" spans="1:12">
      <c r="A70" s="71">
        <f t="shared" si="1"/>
        <v>57</v>
      </c>
      <c r="B70" s="122" t="s">
        <v>3</v>
      </c>
      <c r="D70" s="96"/>
      <c r="E70" s="96"/>
      <c r="F70" s="96"/>
      <c r="G70" s="96"/>
      <c r="H70" s="96"/>
      <c r="I70" s="96"/>
      <c r="J70" s="96"/>
      <c r="K70" s="96"/>
      <c r="L70" s="96"/>
    </row>
    <row r="71" spans="1:12">
      <c r="A71" s="71">
        <f t="shared" si="1"/>
        <v>58</v>
      </c>
      <c r="B71" s="122" t="s">
        <v>4</v>
      </c>
      <c r="D71" s="96"/>
      <c r="E71" s="96"/>
      <c r="F71" s="96"/>
      <c r="G71" s="96"/>
      <c r="H71" s="96"/>
      <c r="I71" s="96"/>
      <c r="J71" s="96"/>
      <c r="K71" s="96"/>
      <c r="L71" s="96"/>
    </row>
    <row r="72" spans="1:12">
      <c r="A72" s="71">
        <f t="shared" si="1"/>
        <v>59</v>
      </c>
      <c r="B72" s="36" t="s">
        <v>6</v>
      </c>
      <c r="C72" s="51"/>
      <c r="D72" s="96"/>
      <c r="E72" s="96"/>
      <c r="F72" s="96"/>
      <c r="G72" s="96"/>
      <c r="H72" s="96"/>
      <c r="I72" s="96"/>
      <c r="J72" s="96"/>
      <c r="K72" s="96"/>
      <c r="L72" s="96"/>
    </row>
    <row r="73" spans="1:12">
      <c r="A73" s="71">
        <f t="shared" si="1"/>
        <v>60</v>
      </c>
      <c r="B73" s="122" t="s">
        <v>7</v>
      </c>
      <c r="D73" s="66"/>
      <c r="E73" s="66"/>
      <c r="F73" s="66"/>
      <c r="G73" s="66"/>
      <c r="H73" s="66"/>
      <c r="I73" s="66"/>
      <c r="J73" s="66"/>
      <c r="K73" s="66"/>
      <c r="L73" s="66"/>
    </row>
    <row r="74" spans="1:12">
      <c r="A74" s="71">
        <f t="shared" si="1"/>
        <v>61</v>
      </c>
      <c r="B74" s="122" t="s">
        <v>8</v>
      </c>
      <c r="D74" s="66"/>
      <c r="E74" s="66"/>
      <c r="F74" s="66"/>
      <c r="G74" s="66"/>
      <c r="H74" s="66"/>
      <c r="I74" s="66"/>
      <c r="J74" s="66"/>
      <c r="K74" s="66"/>
      <c r="L74" s="66"/>
    </row>
    <row r="75" spans="1:12">
      <c r="A75" s="71">
        <f t="shared" si="1"/>
        <v>62</v>
      </c>
      <c r="B75" s="122" t="s">
        <v>9</v>
      </c>
      <c r="C75" s="51"/>
      <c r="D75" s="96"/>
      <c r="E75" s="96"/>
      <c r="F75" s="96"/>
      <c r="G75" s="96"/>
      <c r="H75" s="96"/>
      <c r="I75" s="96"/>
      <c r="J75" s="96"/>
      <c r="K75" s="96"/>
      <c r="L75" s="96"/>
    </row>
    <row r="76" spans="1:12">
      <c r="A76" s="71">
        <f t="shared" si="1"/>
        <v>63</v>
      </c>
      <c r="B76" s="152" t="s">
        <v>40</v>
      </c>
      <c r="D76" s="66"/>
      <c r="E76" s="66"/>
      <c r="F76" s="66"/>
      <c r="G76" s="66"/>
      <c r="H76" s="66"/>
      <c r="I76" s="66"/>
      <c r="J76" s="66"/>
      <c r="K76" s="66"/>
      <c r="L76" s="66"/>
    </row>
    <row r="77" spans="1:12">
      <c r="A77" s="71">
        <f t="shared" si="1"/>
        <v>64</v>
      </c>
      <c r="B77" s="152" t="s">
        <v>264</v>
      </c>
      <c r="D77" s="66"/>
      <c r="E77" s="66"/>
      <c r="F77" s="66"/>
      <c r="G77" s="66"/>
      <c r="H77" s="66"/>
      <c r="I77" s="66"/>
      <c r="J77" s="66"/>
      <c r="K77" s="66"/>
      <c r="L77" s="66"/>
    </row>
    <row r="78" spans="1:12">
      <c r="A78" s="71">
        <f t="shared" si="1"/>
        <v>65</v>
      </c>
      <c r="B78" s="36" t="s">
        <v>336</v>
      </c>
      <c r="D78" s="66"/>
      <c r="E78" s="66"/>
      <c r="F78" s="66"/>
      <c r="G78" s="66"/>
      <c r="H78" s="66"/>
      <c r="I78" s="66"/>
      <c r="J78" s="66"/>
      <c r="K78" s="66"/>
      <c r="L78" s="66"/>
    </row>
    <row r="79" spans="1:12">
      <c r="A79" s="71">
        <f t="shared" si="1"/>
        <v>66</v>
      </c>
      <c r="B79" s="27" t="s">
        <v>401</v>
      </c>
      <c r="C79" s="29"/>
      <c r="D79" s="96"/>
      <c r="E79" s="96"/>
      <c r="F79" s="96"/>
      <c r="G79" s="96"/>
      <c r="H79" s="96"/>
      <c r="I79" s="96"/>
      <c r="J79" s="96"/>
      <c r="K79" s="96"/>
      <c r="L79" s="96"/>
    </row>
    <row r="80" spans="1:12">
      <c r="A80" s="71">
        <f t="shared" si="1"/>
        <v>67</v>
      </c>
      <c r="B80" s="28" t="s">
        <v>1</v>
      </c>
      <c r="D80" s="96"/>
      <c r="E80" s="96"/>
      <c r="F80" s="96"/>
      <c r="G80" s="96"/>
      <c r="H80" s="96"/>
      <c r="I80" s="96"/>
      <c r="J80" s="96"/>
      <c r="K80" s="96"/>
      <c r="L80" s="96"/>
    </row>
    <row r="81" spans="1:12">
      <c r="A81" s="71">
        <f t="shared" si="1"/>
        <v>68</v>
      </c>
      <c r="B81" s="28" t="s">
        <v>2</v>
      </c>
      <c r="D81" s="96"/>
      <c r="E81" s="96"/>
      <c r="F81" s="96"/>
      <c r="G81" s="96"/>
      <c r="H81" s="96"/>
      <c r="I81" s="96"/>
      <c r="J81" s="96"/>
      <c r="K81" s="96"/>
      <c r="L81" s="96"/>
    </row>
    <row r="82" spans="1:12">
      <c r="A82" s="71">
        <f t="shared" si="1"/>
        <v>69</v>
      </c>
      <c r="B82" s="36" t="s">
        <v>6</v>
      </c>
      <c r="C82" s="29"/>
      <c r="D82" s="96"/>
      <c r="E82" s="96"/>
      <c r="F82" s="96"/>
      <c r="G82" s="96"/>
      <c r="H82" s="96"/>
      <c r="I82" s="96"/>
      <c r="J82" s="96"/>
      <c r="K82" s="96"/>
      <c r="L82" s="96"/>
    </row>
    <row r="83" spans="1:12">
      <c r="A83" s="71">
        <f t="shared" si="1"/>
        <v>70</v>
      </c>
      <c r="B83" s="15" t="s">
        <v>7</v>
      </c>
      <c r="D83" s="66"/>
      <c r="E83" s="66"/>
      <c r="F83" s="66"/>
      <c r="G83" s="66"/>
      <c r="H83" s="66"/>
      <c r="I83" s="66"/>
      <c r="J83" s="66"/>
      <c r="K83" s="66"/>
      <c r="L83" s="66"/>
    </row>
    <row r="84" spans="1:12">
      <c r="A84" s="71">
        <f t="shared" si="1"/>
        <v>71</v>
      </c>
      <c r="B84" s="15" t="s">
        <v>8</v>
      </c>
      <c r="D84" s="66"/>
      <c r="E84" s="66"/>
      <c r="F84" s="66"/>
      <c r="G84" s="66"/>
      <c r="H84" s="66"/>
      <c r="I84" s="66"/>
      <c r="J84" s="66"/>
      <c r="K84" s="66"/>
      <c r="L84" s="66"/>
    </row>
    <row r="85" spans="1:12">
      <c r="A85" s="71">
        <f t="shared" si="1"/>
        <v>72</v>
      </c>
      <c r="B85" s="15" t="s">
        <v>9</v>
      </c>
      <c r="C85" s="51"/>
      <c r="D85" s="96"/>
      <c r="E85" s="96"/>
      <c r="F85" s="96"/>
      <c r="G85" s="96"/>
      <c r="H85" s="96"/>
      <c r="I85" s="96"/>
      <c r="J85" s="96"/>
      <c r="K85" s="96"/>
      <c r="L85" s="96"/>
    </row>
    <row r="86" spans="1:12">
      <c r="A86" s="71">
        <f t="shared" si="1"/>
        <v>73</v>
      </c>
      <c r="B86" s="152" t="s">
        <v>40</v>
      </c>
      <c r="D86" s="66"/>
      <c r="E86" s="66"/>
      <c r="F86" s="66"/>
      <c r="G86" s="66"/>
      <c r="H86" s="66"/>
      <c r="I86" s="66"/>
      <c r="J86" s="66"/>
      <c r="K86" s="66"/>
      <c r="L86" s="66"/>
    </row>
    <row r="87" spans="1:12">
      <c r="A87" s="71">
        <f t="shared" si="1"/>
        <v>74</v>
      </c>
      <c r="B87" s="152" t="s">
        <v>264</v>
      </c>
      <c r="D87" s="66"/>
      <c r="E87" s="66"/>
      <c r="F87" s="66"/>
      <c r="G87" s="66"/>
      <c r="H87" s="66"/>
      <c r="I87" s="66"/>
      <c r="J87" s="66"/>
      <c r="K87" s="66"/>
      <c r="L87" s="66"/>
    </row>
    <row r="88" spans="1:12">
      <c r="A88" s="71">
        <f t="shared" si="1"/>
        <v>75</v>
      </c>
      <c r="B88" s="28" t="s">
        <v>336</v>
      </c>
      <c r="D88" s="66"/>
      <c r="E88" s="66"/>
      <c r="F88" s="66"/>
      <c r="G88" s="66"/>
      <c r="H88" s="66"/>
      <c r="I88" s="66"/>
      <c r="J88" s="66"/>
      <c r="K88" s="66"/>
      <c r="L88" s="66"/>
    </row>
    <row r="89" spans="1:12">
      <c r="A89" s="71">
        <f t="shared" si="1"/>
        <v>76</v>
      </c>
      <c r="B89" s="27" t="s">
        <v>5</v>
      </c>
      <c r="C89" s="29"/>
      <c r="D89" s="96"/>
      <c r="E89" s="96"/>
      <c r="F89" s="96"/>
      <c r="G89" s="96"/>
      <c r="H89" s="96"/>
      <c r="I89" s="96"/>
      <c r="J89" s="96"/>
      <c r="K89" s="96"/>
      <c r="L89" s="96"/>
    </row>
    <row r="90" spans="1:12">
      <c r="A90" s="71">
        <f t="shared" si="1"/>
        <v>77</v>
      </c>
      <c r="B90" s="9" t="s">
        <v>304</v>
      </c>
      <c r="C90" s="427"/>
      <c r="D90" s="66"/>
      <c r="E90" s="66"/>
      <c r="F90" s="66"/>
      <c r="G90" s="66"/>
      <c r="H90" s="66"/>
      <c r="I90" s="66"/>
      <c r="J90" s="66"/>
      <c r="K90" s="66"/>
      <c r="L90" s="66"/>
    </row>
    <row r="91" spans="1:12">
      <c r="A91" s="71">
        <f t="shared" si="1"/>
        <v>78</v>
      </c>
      <c r="B91" s="28" t="s">
        <v>63</v>
      </c>
      <c r="C91" s="427"/>
      <c r="D91" s="96"/>
      <c r="E91" s="96"/>
      <c r="F91" s="96"/>
      <c r="G91" s="96"/>
      <c r="H91" s="96"/>
      <c r="I91" s="96"/>
      <c r="J91" s="96"/>
      <c r="K91" s="96"/>
      <c r="L91" s="96"/>
    </row>
    <row r="92" spans="1:12">
      <c r="A92" s="71">
        <f t="shared" si="1"/>
        <v>79</v>
      </c>
      <c r="B92" s="9" t="s">
        <v>614</v>
      </c>
      <c r="C92" s="423"/>
      <c r="D92" s="96"/>
      <c r="E92" s="96"/>
      <c r="F92" s="96"/>
      <c r="G92" s="96"/>
      <c r="H92" s="96"/>
      <c r="I92" s="96"/>
      <c r="J92" s="96"/>
      <c r="K92" s="96"/>
      <c r="L92" s="96"/>
    </row>
    <row r="93" spans="1:12">
      <c r="A93" s="71">
        <f t="shared" si="1"/>
        <v>80</v>
      </c>
      <c r="B93" s="27" t="s">
        <v>10</v>
      </c>
      <c r="C93" s="423"/>
      <c r="D93" s="96"/>
      <c r="E93" s="96"/>
      <c r="F93" s="96"/>
      <c r="G93" s="96"/>
      <c r="H93" s="96"/>
      <c r="I93" s="96"/>
      <c r="J93" s="96"/>
      <c r="K93" s="96"/>
      <c r="L93" s="96"/>
    </row>
    <row r="94" spans="1:12">
      <c r="A94" s="71">
        <f t="shared" si="1"/>
        <v>81</v>
      </c>
      <c r="B94" s="27" t="s">
        <v>11</v>
      </c>
      <c r="C94" s="29"/>
      <c r="D94" s="96"/>
      <c r="E94" s="96"/>
      <c r="F94" s="96"/>
      <c r="G94" s="96"/>
      <c r="H94" s="96"/>
      <c r="I94" s="96"/>
      <c r="J94" s="96"/>
      <c r="K94" s="96"/>
      <c r="L94" s="96"/>
    </row>
    <row r="95" spans="1:12">
      <c r="A95" s="71">
        <f t="shared" si="1"/>
        <v>82</v>
      </c>
      <c r="B95" s="28" t="s">
        <v>62</v>
      </c>
      <c r="C95" s="423"/>
      <c r="D95" s="96"/>
      <c r="E95" s="96"/>
      <c r="F95" s="96"/>
      <c r="G95" s="96"/>
      <c r="H95" s="96"/>
      <c r="I95" s="96"/>
      <c r="J95" s="96"/>
      <c r="K95" s="96"/>
      <c r="L95" s="96"/>
    </row>
    <row r="96" spans="1:12">
      <c r="A96" s="71">
        <f t="shared" si="1"/>
        <v>83</v>
      </c>
      <c r="B96" s="28" t="s">
        <v>61</v>
      </c>
      <c r="C96" s="427"/>
      <c r="D96" s="96"/>
      <c r="E96" s="96"/>
      <c r="F96" s="96"/>
      <c r="G96" s="96"/>
      <c r="H96" s="96"/>
      <c r="I96" s="96"/>
      <c r="J96" s="96"/>
      <c r="K96" s="96"/>
      <c r="L96" s="96"/>
    </row>
    <row r="97" spans="1:77">
      <c r="A97" s="71">
        <f t="shared" si="1"/>
        <v>84</v>
      </c>
      <c r="B97" s="9" t="s">
        <v>338</v>
      </c>
      <c r="C97" s="427"/>
      <c r="D97" s="66"/>
      <c r="E97" s="66"/>
      <c r="F97" s="66"/>
      <c r="G97" s="66"/>
      <c r="H97" s="66"/>
      <c r="I97" s="66"/>
      <c r="J97" s="66"/>
      <c r="K97" s="66"/>
      <c r="L97" s="66"/>
    </row>
    <row r="98" spans="1:77">
      <c r="A98" s="71">
        <f t="shared" si="1"/>
        <v>85</v>
      </c>
      <c r="B98" s="28" t="s">
        <v>60</v>
      </c>
      <c r="C98" s="423"/>
      <c r="D98" s="96"/>
      <c r="E98" s="96"/>
      <c r="F98" s="96"/>
      <c r="G98" s="96"/>
      <c r="H98" s="96"/>
      <c r="I98" s="96"/>
      <c r="J98" s="96"/>
      <c r="K98" s="96"/>
      <c r="L98" s="96"/>
    </row>
    <row r="99" spans="1:77">
      <c r="A99" s="71">
        <f t="shared" si="1"/>
        <v>86</v>
      </c>
      <c r="B99" s="27" t="s">
        <v>347</v>
      </c>
      <c r="C99" s="51"/>
      <c r="D99" s="96"/>
      <c r="E99" s="96"/>
      <c r="F99" s="96"/>
      <c r="G99" s="96"/>
      <c r="H99" s="96"/>
      <c r="I99" s="96"/>
      <c r="J99" s="96"/>
      <c r="K99" s="96"/>
      <c r="L99" s="96"/>
    </row>
    <row r="100" spans="1:77">
      <c r="A100" s="71">
        <f t="shared" si="1"/>
        <v>87</v>
      </c>
      <c r="B100" s="28" t="s">
        <v>64</v>
      </c>
      <c r="C100" s="423"/>
      <c r="D100" s="66"/>
      <c r="E100" s="66"/>
      <c r="F100" s="66"/>
      <c r="G100" s="66"/>
      <c r="H100" s="66"/>
      <c r="I100" s="66"/>
      <c r="J100" s="66"/>
      <c r="K100" s="66"/>
      <c r="L100" s="66"/>
    </row>
    <row r="101" spans="1:77">
      <c r="A101" s="71">
        <f t="shared" si="1"/>
        <v>88</v>
      </c>
      <c r="B101" s="28" t="s">
        <v>65</v>
      </c>
      <c r="C101" s="423"/>
      <c r="D101" s="66"/>
      <c r="E101" s="66"/>
      <c r="F101" s="66"/>
      <c r="G101" s="66"/>
      <c r="H101" s="66"/>
      <c r="I101" s="66"/>
      <c r="J101" s="66"/>
      <c r="K101" s="66"/>
      <c r="L101" s="66"/>
    </row>
    <row r="102" spans="1:77">
      <c r="A102" s="71">
        <f t="shared" si="1"/>
        <v>89</v>
      </c>
      <c r="B102" s="9" t="s">
        <v>268</v>
      </c>
      <c r="C102" s="423"/>
      <c r="D102" s="66"/>
      <c r="E102" s="66"/>
      <c r="F102" s="66"/>
      <c r="G102" s="66"/>
      <c r="H102" s="66"/>
      <c r="I102" s="66"/>
      <c r="J102" s="66"/>
      <c r="K102" s="66"/>
      <c r="L102" s="66"/>
    </row>
    <row r="103" spans="1:77">
      <c r="A103" s="71">
        <f t="shared" si="1"/>
        <v>90</v>
      </c>
      <c r="B103" s="28" t="s">
        <v>67</v>
      </c>
      <c r="C103" s="423"/>
      <c r="D103" s="66"/>
      <c r="E103" s="66"/>
      <c r="F103" s="66"/>
      <c r="G103" s="66"/>
      <c r="H103" s="66"/>
      <c r="I103" s="66"/>
      <c r="J103" s="66"/>
      <c r="K103" s="66"/>
      <c r="L103" s="66"/>
    </row>
    <row r="104" spans="1:77" s="45" customFormat="1">
      <c r="A104" s="71">
        <f t="shared" si="1"/>
        <v>91</v>
      </c>
      <c r="B104" s="100" t="s">
        <v>68</v>
      </c>
      <c r="C104" s="51"/>
      <c r="D104" s="96"/>
      <c r="E104" s="96"/>
      <c r="F104" s="96"/>
      <c r="G104" s="96"/>
      <c r="H104" s="96"/>
      <c r="I104" s="96"/>
      <c r="J104" s="96"/>
      <c r="K104" s="96"/>
      <c r="L104" s="96"/>
      <c r="M104" s="402"/>
      <c r="N104" s="402"/>
      <c r="O104" s="402"/>
      <c r="P104" s="402"/>
      <c r="Q104" s="402"/>
      <c r="R104" s="402"/>
      <c r="S104" s="402"/>
      <c r="T104" s="402"/>
      <c r="U104" s="402"/>
      <c r="V104" s="402"/>
      <c r="W104" s="402"/>
      <c r="X104" s="402"/>
      <c r="Y104" s="402"/>
      <c r="Z104" s="402"/>
      <c r="AA104" s="402"/>
      <c r="AB104" s="402"/>
      <c r="AC104" s="402"/>
      <c r="AD104" s="402"/>
      <c r="AE104" s="402"/>
      <c r="AF104" s="402"/>
      <c r="AG104" s="402"/>
      <c r="AH104" s="402"/>
      <c r="AI104" s="402"/>
      <c r="AJ104" s="402"/>
      <c r="AK104" s="402"/>
      <c r="AL104" s="402"/>
      <c r="AM104" s="402"/>
      <c r="AN104" s="402"/>
      <c r="AO104" s="402"/>
      <c r="AP104" s="402"/>
      <c r="AQ104" s="402"/>
      <c r="AR104" s="402"/>
      <c r="AS104" s="402"/>
      <c r="AT104" s="402"/>
      <c r="AU104" s="402"/>
      <c r="AV104" s="402"/>
      <c r="AW104" s="402"/>
      <c r="AX104" s="402"/>
      <c r="AY104" s="402"/>
      <c r="AZ104" s="402"/>
      <c r="BA104" s="402"/>
      <c r="BB104" s="402"/>
      <c r="BC104" s="402"/>
      <c r="BD104" s="402"/>
      <c r="BE104" s="402"/>
      <c r="BF104" s="402"/>
      <c r="BG104" s="402"/>
      <c r="BH104" s="402"/>
      <c r="BI104" s="402"/>
      <c r="BJ104" s="402"/>
      <c r="BK104" s="402"/>
      <c r="BL104" s="402"/>
      <c r="BM104" s="402"/>
      <c r="BN104" s="402"/>
      <c r="BO104" s="402"/>
      <c r="BP104" s="402"/>
      <c r="BQ104" s="402"/>
      <c r="BR104" s="402"/>
      <c r="BS104" s="402"/>
      <c r="BT104" s="402"/>
      <c r="BU104" s="402"/>
      <c r="BV104" s="402"/>
      <c r="BW104" s="402"/>
      <c r="BX104" s="402"/>
      <c r="BY104" s="402"/>
    </row>
    <row r="105" spans="1:77" s="45" customFormat="1">
      <c r="A105" s="71">
        <f t="shared" si="1"/>
        <v>92</v>
      </c>
      <c r="B105" s="220" t="s">
        <v>343</v>
      </c>
      <c r="C105" s="423"/>
      <c r="D105" s="428"/>
      <c r="E105" s="428"/>
      <c r="F105" s="428"/>
      <c r="G105" s="428"/>
      <c r="H105" s="428"/>
      <c r="I105" s="428"/>
      <c r="J105" s="428"/>
      <c r="K105" s="428"/>
      <c r="L105" s="428"/>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2"/>
      <c r="AN105" s="402"/>
      <c r="AO105" s="402"/>
      <c r="AP105" s="402"/>
      <c r="AQ105" s="402"/>
      <c r="AR105" s="402"/>
      <c r="AS105" s="402"/>
      <c r="AT105" s="402"/>
      <c r="AU105" s="402"/>
      <c r="AV105" s="402"/>
      <c r="AW105" s="402"/>
      <c r="AX105" s="402"/>
      <c r="AY105" s="402"/>
      <c r="AZ105" s="402"/>
      <c r="BA105" s="402"/>
      <c r="BB105" s="402"/>
      <c r="BC105" s="402"/>
      <c r="BD105" s="402"/>
      <c r="BE105" s="402"/>
      <c r="BF105" s="402"/>
      <c r="BG105" s="402"/>
      <c r="BH105" s="402"/>
      <c r="BI105" s="402"/>
      <c r="BJ105" s="402"/>
      <c r="BK105" s="402"/>
      <c r="BL105" s="402"/>
      <c r="BM105" s="402"/>
      <c r="BN105" s="402"/>
      <c r="BO105" s="402"/>
      <c r="BP105" s="402"/>
      <c r="BQ105" s="402"/>
      <c r="BR105" s="402"/>
      <c r="BS105" s="402"/>
      <c r="BT105" s="402"/>
      <c r="BU105" s="402"/>
      <c r="BV105" s="402"/>
      <c r="BW105" s="402"/>
      <c r="BX105" s="402"/>
      <c r="BY105" s="402"/>
    </row>
    <row r="106" spans="1:77" s="49" customFormat="1">
      <c r="A106" s="71">
        <f t="shared" si="1"/>
        <v>93</v>
      </c>
      <c r="B106" s="221" t="s">
        <v>269</v>
      </c>
      <c r="C106" s="429"/>
      <c r="D106" s="430"/>
      <c r="E106" s="430"/>
      <c r="F106" s="430"/>
      <c r="G106" s="430"/>
      <c r="H106" s="430"/>
      <c r="I106" s="430"/>
      <c r="J106" s="430"/>
      <c r="K106" s="430"/>
      <c r="L106" s="430"/>
      <c r="M106" s="431"/>
      <c r="N106" s="431"/>
      <c r="O106" s="431"/>
      <c r="P106" s="431"/>
      <c r="Q106" s="431"/>
      <c r="R106" s="431"/>
      <c r="S106" s="431"/>
      <c r="T106" s="431"/>
      <c r="U106" s="431"/>
      <c r="V106" s="431"/>
      <c r="W106" s="431"/>
      <c r="X106" s="431"/>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1"/>
      <c r="AY106" s="431"/>
      <c r="AZ106" s="431"/>
      <c r="BA106" s="431"/>
      <c r="BB106" s="431"/>
      <c r="BC106" s="431"/>
      <c r="BD106" s="431"/>
      <c r="BE106" s="431"/>
      <c r="BF106" s="431"/>
      <c r="BG106" s="431"/>
      <c r="BH106" s="431"/>
      <c r="BI106" s="431"/>
      <c r="BJ106" s="431"/>
      <c r="BK106" s="431"/>
      <c r="BL106" s="431"/>
      <c r="BM106" s="431"/>
      <c r="BN106" s="431"/>
      <c r="BO106" s="431"/>
      <c r="BP106" s="431"/>
      <c r="BQ106" s="431"/>
      <c r="BR106" s="431"/>
      <c r="BS106" s="431"/>
      <c r="BT106" s="431"/>
      <c r="BU106" s="431"/>
      <c r="BV106" s="431"/>
      <c r="BW106" s="431"/>
      <c r="BX106" s="431"/>
      <c r="BY106" s="431"/>
    </row>
    <row r="107" spans="1:77">
      <c r="A107" s="71">
        <f t="shared" si="1"/>
        <v>94</v>
      </c>
      <c r="B107" s="36" t="s">
        <v>41</v>
      </c>
      <c r="C107" s="51"/>
      <c r="D107" s="101"/>
      <c r="E107" s="101"/>
      <c r="F107" s="101"/>
      <c r="G107" s="101"/>
      <c r="H107" s="101"/>
      <c r="I107" s="101"/>
      <c r="J107" s="101"/>
      <c r="K107" s="101"/>
      <c r="L107" s="101"/>
    </row>
    <row r="108" spans="1:77">
      <c r="B108" s="419"/>
      <c r="C108" s="423"/>
      <c r="D108" s="465"/>
      <c r="E108" s="465"/>
      <c r="F108" s="465"/>
      <c r="G108" s="465"/>
      <c r="H108" s="465"/>
      <c r="I108" s="465"/>
      <c r="J108" s="465"/>
      <c r="K108" s="465"/>
      <c r="L108" s="465"/>
    </row>
    <row r="109" spans="1:77">
      <c r="B109" s="26" t="s">
        <v>402</v>
      </c>
      <c r="C109" s="423"/>
      <c r="D109" s="465"/>
      <c r="E109" s="465"/>
      <c r="F109" s="465"/>
      <c r="G109" s="465"/>
      <c r="H109" s="465"/>
      <c r="I109" s="465"/>
      <c r="J109" s="465"/>
      <c r="K109" s="465"/>
      <c r="L109" s="465"/>
    </row>
    <row r="110" spans="1:77">
      <c r="A110" s="71">
        <f>A107+1</f>
        <v>95</v>
      </c>
      <c r="B110" s="27" t="s">
        <v>335</v>
      </c>
      <c r="C110" s="29"/>
      <c r="D110" s="96"/>
      <c r="E110" s="96"/>
      <c r="F110" s="96"/>
      <c r="G110" s="96"/>
      <c r="H110" s="96"/>
      <c r="I110" s="96"/>
      <c r="J110" s="96"/>
      <c r="K110" s="96"/>
      <c r="L110" s="96"/>
    </row>
    <row r="111" spans="1:77">
      <c r="A111" s="71">
        <f>A110+1</f>
        <v>96</v>
      </c>
      <c r="B111" s="122" t="s">
        <v>1</v>
      </c>
      <c r="C111" s="51"/>
      <c r="D111" s="96"/>
      <c r="E111" s="96"/>
      <c r="F111" s="96"/>
      <c r="G111" s="96"/>
      <c r="H111" s="96"/>
      <c r="I111" s="96"/>
      <c r="J111" s="96"/>
      <c r="K111" s="96"/>
      <c r="L111" s="96"/>
    </row>
    <row r="112" spans="1:77">
      <c r="A112" s="71">
        <f t="shared" ref="A112:A123" si="2">A111+1</f>
        <v>97</v>
      </c>
      <c r="B112" s="122" t="s">
        <v>2</v>
      </c>
      <c r="C112" s="51"/>
      <c r="D112" s="96"/>
      <c r="E112" s="96"/>
      <c r="F112" s="96"/>
      <c r="G112" s="96"/>
      <c r="H112" s="96"/>
      <c r="I112" s="96"/>
      <c r="J112" s="96"/>
      <c r="K112" s="96"/>
      <c r="L112" s="96"/>
    </row>
    <row r="113" spans="1:77">
      <c r="A113" s="71">
        <f t="shared" si="2"/>
        <v>98</v>
      </c>
      <c r="B113" s="122" t="s">
        <v>6</v>
      </c>
      <c r="C113" s="51"/>
      <c r="D113" s="96"/>
      <c r="E113" s="96"/>
      <c r="F113" s="96"/>
      <c r="G113" s="96"/>
      <c r="H113" s="96"/>
      <c r="I113" s="96"/>
      <c r="J113" s="96"/>
      <c r="K113" s="96"/>
      <c r="L113" s="96"/>
    </row>
    <row r="114" spans="1:77">
      <c r="A114" s="71">
        <f t="shared" si="2"/>
        <v>99</v>
      </c>
      <c r="B114" s="122" t="s">
        <v>336</v>
      </c>
      <c r="C114" s="51"/>
      <c r="D114" s="96"/>
      <c r="E114" s="96"/>
      <c r="F114" s="96"/>
      <c r="G114" s="96"/>
      <c r="H114" s="96"/>
      <c r="I114" s="96"/>
      <c r="J114" s="96"/>
      <c r="K114" s="96"/>
      <c r="L114" s="96"/>
    </row>
    <row r="115" spans="1:77">
      <c r="A115" s="71">
        <f>A114+1</f>
        <v>100</v>
      </c>
      <c r="B115" s="27" t="s">
        <v>401</v>
      </c>
      <c r="C115" s="29"/>
      <c r="D115" s="96"/>
      <c r="E115" s="96"/>
      <c r="F115" s="96"/>
      <c r="G115" s="96"/>
      <c r="H115" s="96"/>
      <c r="I115" s="96"/>
      <c r="J115" s="96"/>
      <c r="K115" s="96"/>
      <c r="L115" s="96"/>
    </row>
    <row r="116" spans="1:77">
      <c r="A116" s="71">
        <f t="shared" si="2"/>
        <v>101</v>
      </c>
      <c r="B116" s="15" t="s">
        <v>262</v>
      </c>
      <c r="C116" s="51"/>
      <c r="D116" s="96"/>
      <c r="E116" s="96"/>
      <c r="F116" s="96"/>
      <c r="G116" s="96"/>
      <c r="H116" s="96"/>
      <c r="I116" s="96"/>
      <c r="J116" s="96"/>
      <c r="K116" s="96"/>
      <c r="L116" s="96"/>
    </row>
    <row r="117" spans="1:77">
      <c r="A117" s="71">
        <f t="shared" si="2"/>
        <v>102</v>
      </c>
      <c r="B117" s="15" t="s">
        <v>6</v>
      </c>
      <c r="C117" s="51"/>
      <c r="D117" s="96"/>
      <c r="E117" s="96"/>
      <c r="F117" s="96"/>
      <c r="G117" s="96"/>
      <c r="H117" s="96"/>
      <c r="I117" s="96"/>
      <c r="J117" s="96"/>
      <c r="K117" s="96"/>
      <c r="L117" s="96"/>
    </row>
    <row r="118" spans="1:77">
      <c r="A118" s="71">
        <f t="shared" si="2"/>
        <v>103</v>
      </c>
      <c r="B118" s="122" t="s">
        <v>336</v>
      </c>
      <c r="C118" s="51"/>
      <c r="D118" s="96"/>
      <c r="E118" s="96"/>
      <c r="F118" s="96"/>
      <c r="G118" s="96"/>
      <c r="H118" s="96"/>
      <c r="I118" s="96"/>
      <c r="J118" s="96"/>
      <c r="K118" s="96"/>
      <c r="L118" s="96"/>
    </row>
    <row r="119" spans="1:77">
      <c r="A119" s="71">
        <f t="shared" si="2"/>
        <v>104</v>
      </c>
      <c r="B119" s="27" t="s">
        <v>5</v>
      </c>
      <c r="C119" s="51"/>
      <c r="D119" s="96"/>
      <c r="E119" s="96"/>
      <c r="F119" s="96"/>
      <c r="G119" s="96"/>
      <c r="H119" s="96"/>
      <c r="I119" s="96"/>
      <c r="J119" s="96"/>
      <c r="K119" s="96"/>
      <c r="L119" s="96"/>
    </row>
    <row r="120" spans="1:77">
      <c r="A120" s="71">
        <f t="shared" si="2"/>
        <v>105</v>
      </c>
      <c r="B120" s="27" t="s">
        <v>10</v>
      </c>
      <c r="C120" s="51"/>
      <c r="D120" s="96"/>
      <c r="E120" s="96"/>
      <c r="F120" s="96"/>
      <c r="G120" s="96"/>
      <c r="H120" s="96"/>
      <c r="I120" s="96"/>
      <c r="J120" s="96"/>
      <c r="K120" s="96"/>
      <c r="L120" s="96"/>
    </row>
    <row r="121" spans="1:77">
      <c r="A121" s="71">
        <f t="shared" si="2"/>
        <v>106</v>
      </c>
      <c r="B121" s="27" t="s">
        <v>11</v>
      </c>
      <c r="C121" s="51"/>
      <c r="D121" s="96"/>
      <c r="E121" s="96"/>
      <c r="F121" s="96"/>
      <c r="G121" s="96"/>
      <c r="H121" s="96"/>
      <c r="I121" s="96"/>
      <c r="J121" s="96"/>
      <c r="K121" s="96"/>
      <c r="L121" s="96"/>
    </row>
    <row r="122" spans="1:77" s="49" customFormat="1">
      <c r="A122" s="89">
        <f t="shared" si="2"/>
        <v>107</v>
      </c>
      <c r="B122" s="32" t="s">
        <v>347</v>
      </c>
      <c r="C122" s="33"/>
      <c r="D122" s="102"/>
      <c r="E122" s="102"/>
      <c r="F122" s="102"/>
      <c r="G122" s="102"/>
      <c r="H122" s="102"/>
      <c r="I122" s="102"/>
      <c r="J122" s="102"/>
      <c r="K122" s="102"/>
      <c r="L122" s="102"/>
      <c r="M122" s="431"/>
      <c r="N122" s="431"/>
      <c r="O122" s="431"/>
      <c r="P122" s="431"/>
      <c r="Q122" s="431"/>
      <c r="R122" s="431"/>
      <c r="S122" s="431"/>
      <c r="T122" s="431"/>
      <c r="U122" s="431"/>
      <c r="V122" s="431"/>
      <c r="W122" s="431"/>
      <c r="X122" s="431"/>
      <c r="Y122" s="431"/>
      <c r="Z122" s="431"/>
      <c r="AA122" s="431"/>
      <c r="AB122" s="431"/>
      <c r="AC122" s="431"/>
      <c r="AD122" s="431"/>
      <c r="AE122" s="431"/>
      <c r="AF122" s="431"/>
      <c r="AG122" s="431"/>
      <c r="AH122" s="431"/>
      <c r="AI122" s="431"/>
      <c r="AJ122" s="431"/>
      <c r="AK122" s="431"/>
      <c r="AL122" s="431"/>
      <c r="AM122" s="431"/>
      <c r="AN122" s="431"/>
      <c r="AO122" s="431"/>
      <c r="AP122" s="431"/>
      <c r="AQ122" s="431"/>
      <c r="AR122" s="431"/>
      <c r="AS122" s="431"/>
      <c r="AT122" s="431"/>
      <c r="AU122" s="431"/>
      <c r="AV122" s="431"/>
      <c r="AW122" s="431"/>
      <c r="AX122" s="431"/>
      <c r="AY122" s="431"/>
      <c r="AZ122" s="431"/>
      <c r="BA122" s="431"/>
      <c r="BB122" s="431"/>
      <c r="BC122" s="431"/>
      <c r="BD122" s="431"/>
      <c r="BE122" s="431"/>
      <c r="BF122" s="431"/>
      <c r="BG122" s="431"/>
      <c r="BH122" s="431"/>
      <c r="BI122" s="431"/>
      <c r="BJ122" s="431"/>
      <c r="BK122" s="431"/>
      <c r="BL122" s="431"/>
      <c r="BM122" s="431"/>
      <c r="BN122" s="431"/>
      <c r="BO122" s="431"/>
      <c r="BP122" s="431"/>
      <c r="BQ122" s="431"/>
      <c r="BR122" s="431"/>
      <c r="BS122" s="431"/>
      <c r="BT122" s="431"/>
      <c r="BU122" s="431"/>
      <c r="BV122" s="431"/>
      <c r="BW122" s="431"/>
      <c r="BX122" s="431"/>
      <c r="BY122" s="431"/>
    </row>
    <row r="123" spans="1:77">
      <c r="A123" s="71">
        <f t="shared" si="2"/>
        <v>108</v>
      </c>
      <c r="B123" s="36" t="s">
        <v>403</v>
      </c>
      <c r="C123" s="51"/>
      <c r="D123" s="103"/>
      <c r="E123" s="103"/>
      <c r="F123" s="103"/>
      <c r="G123" s="103"/>
      <c r="H123" s="103"/>
      <c r="I123" s="103"/>
      <c r="J123" s="103"/>
      <c r="K123" s="103"/>
      <c r="L123" s="103"/>
    </row>
    <row r="124" spans="1:77">
      <c r="B124" s="419"/>
      <c r="C124" s="423"/>
      <c r="D124" s="465"/>
      <c r="E124" s="465"/>
      <c r="F124" s="465"/>
      <c r="G124" s="465"/>
      <c r="H124" s="465"/>
      <c r="I124" s="465"/>
      <c r="J124" s="465"/>
      <c r="K124" s="465"/>
      <c r="L124" s="465"/>
    </row>
    <row r="125" spans="1:77">
      <c r="A125" s="71">
        <f>A123+1</f>
        <v>109</v>
      </c>
      <c r="B125" s="27" t="s">
        <v>70</v>
      </c>
      <c r="C125" s="51"/>
      <c r="D125" s="66"/>
      <c r="E125" s="66"/>
      <c r="F125" s="66"/>
      <c r="G125" s="66"/>
      <c r="H125" s="66"/>
      <c r="I125" s="66"/>
      <c r="J125" s="66"/>
      <c r="K125" s="66"/>
      <c r="L125" s="66"/>
    </row>
    <row r="126" spans="1:77" s="49" customFormat="1">
      <c r="A126" s="89">
        <f>A125+1</f>
        <v>110</v>
      </c>
      <c r="B126" s="32" t="s">
        <v>72</v>
      </c>
      <c r="C126" s="33"/>
      <c r="D126" s="96"/>
      <c r="E126" s="96"/>
      <c r="F126" s="96"/>
      <c r="G126" s="96"/>
      <c r="H126" s="96"/>
      <c r="I126" s="96"/>
      <c r="J126" s="96"/>
      <c r="K126" s="96"/>
      <c r="L126" s="96"/>
      <c r="M126" s="431"/>
      <c r="N126" s="431"/>
      <c r="O126" s="431"/>
      <c r="P126" s="431"/>
      <c r="Q126" s="431"/>
      <c r="R126" s="431"/>
      <c r="S126" s="431"/>
      <c r="T126" s="431"/>
      <c r="U126" s="431"/>
      <c r="V126" s="431"/>
      <c r="W126" s="431"/>
      <c r="X126" s="431"/>
      <c r="Y126" s="431"/>
      <c r="Z126" s="431"/>
      <c r="AA126" s="431"/>
      <c r="AB126" s="431"/>
      <c r="AC126" s="431"/>
      <c r="AD126" s="431"/>
      <c r="AE126" s="431"/>
      <c r="AF126" s="431"/>
      <c r="AG126" s="431"/>
      <c r="AH126" s="431"/>
      <c r="AI126" s="431"/>
      <c r="AJ126" s="431"/>
      <c r="AK126" s="431"/>
      <c r="AL126" s="431"/>
      <c r="AM126" s="431"/>
      <c r="AN126" s="431"/>
      <c r="AO126" s="431"/>
      <c r="AP126" s="431"/>
      <c r="AQ126" s="431"/>
      <c r="AR126" s="431"/>
      <c r="AS126" s="431"/>
      <c r="AT126" s="431"/>
      <c r="AU126" s="431"/>
      <c r="AV126" s="431"/>
      <c r="AW126" s="431"/>
      <c r="AX126" s="431"/>
      <c r="AY126" s="431"/>
      <c r="AZ126" s="431"/>
      <c r="BA126" s="431"/>
      <c r="BB126" s="431"/>
      <c r="BC126" s="431"/>
      <c r="BD126" s="431"/>
      <c r="BE126" s="431"/>
      <c r="BF126" s="431"/>
      <c r="BG126" s="431"/>
      <c r="BH126" s="431"/>
      <c r="BI126" s="431"/>
      <c r="BJ126" s="431"/>
      <c r="BK126" s="431"/>
      <c r="BL126" s="431"/>
      <c r="BM126" s="431"/>
      <c r="BN126" s="431"/>
      <c r="BO126" s="431"/>
      <c r="BP126" s="431"/>
      <c r="BQ126" s="431"/>
      <c r="BR126" s="431"/>
      <c r="BS126" s="431"/>
      <c r="BT126" s="431"/>
      <c r="BU126" s="431"/>
      <c r="BV126" s="431"/>
      <c r="BW126" s="431"/>
      <c r="BX126" s="431"/>
      <c r="BY126" s="431"/>
    </row>
    <row r="127" spans="1:77" ht="28.8">
      <c r="A127" s="218">
        <f>A126+1</f>
        <v>111</v>
      </c>
      <c r="B127" s="41" t="s">
        <v>71</v>
      </c>
      <c r="C127" s="29"/>
      <c r="D127" s="96"/>
      <c r="E127" s="96"/>
      <c r="F127" s="96"/>
      <c r="G127" s="96"/>
      <c r="H127" s="96"/>
      <c r="I127" s="96"/>
      <c r="J127" s="96"/>
      <c r="K127" s="96"/>
      <c r="L127" s="96"/>
    </row>
    <row r="128" spans="1:77">
      <c r="B128" s="422"/>
      <c r="C128" s="423"/>
      <c r="D128" s="465"/>
      <c r="E128" s="465"/>
      <c r="F128" s="465"/>
      <c r="G128" s="465"/>
      <c r="H128" s="465"/>
      <c r="I128" s="465"/>
      <c r="J128" s="465"/>
      <c r="K128" s="465"/>
      <c r="L128" s="465"/>
    </row>
    <row r="129" spans="1:77">
      <c r="B129" s="26" t="s">
        <v>29</v>
      </c>
      <c r="C129" s="423"/>
      <c r="D129" s="465"/>
      <c r="E129" s="465"/>
      <c r="F129" s="465"/>
      <c r="G129" s="465"/>
      <c r="H129" s="465"/>
      <c r="I129" s="465"/>
      <c r="J129" s="465"/>
      <c r="K129" s="465"/>
      <c r="L129" s="465"/>
    </row>
    <row r="130" spans="1:77">
      <c r="A130" s="71">
        <f>A127+1</f>
        <v>112</v>
      </c>
      <c r="B130" s="27" t="s">
        <v>38</v>
      </c>
      <c r="C130" s="35"/>
      <c r="D130" s="66"/>
      <c r="E130" s="66"/>
      <c r="F130" s="66"/>
      <c r="G130" s="66"/>
      <c r="H130" s="66"/>
      <c r="I130" s="66"/>
      <c r="J130" s="66"/>
      <c r="K130" s="66"/>
      <c r="L130" s="66"/>
    </row>
    <row r="131" spans="1:77">
      <c r="B131" s="422"/>
      <c r="C131" s="423"/>
      <c r="D131" s="465"/>
      <c r="E131" s="465"/>
      <c r="F131" s="465"/>
      <c r="G131" s="465"/>
      <c r="H131" s="465"/>
      <c r="I131" s="465"/>
      <c r="J131" s="465"/>
      <c r="K131" s="465"/>
      <c r="L131" s="465"/>
    </row>
    <row r="132" spans="1:77">
      <c r="B132" s="26" t="s">
        <v>44</v>
      </c>
      <c r="D132" s="465"/>
      <c r="E132" s="465"/>
      <c r="F132" s="465"/>
      <c r="G132" s="465"/>
      <c r="H132" s="465"/>
      <c r="I132" s="465"/>
      <c r="J132" s="465"/>
      <c r="K132" s="465"/>
      <c r="L132" s="465"/>
    </row>
    <row r="133" spans="1:77">
      <c r="A133" s="71">
        <f>A130+1</f>
        <v>113</v>
      </c>
      <c r="B133" s="27" t="s">
        <v>45</v>
      </c>
      <c r="C133" s="35"/>
      <c r="D133" s="66"/>
      <c r="E133" s="66"/>
      <c r="F133" s="66"/>
      <c r="G133" s="66"/>
      <c r="H133" s="66"/>
      <c r="I133" s="66"/>
      <c r="J133" s="66"/>
      <c r="K133" s="66"/>
      <c r="L133" s="66"/>
    </row>
    <row r="134" spans="1:77">
      <c r="A134" s="71">
        <f>A133+1</f>
        <v>114</v>
      </c>
      <c r="B134" s="27" t="s">
        <v>54</v>
      </c>
      <c r="C134" s="35"/>
      <c r="D134" s="66"/>
      <c r="E134" s="66"/>
      <c r="F134" s="66"/>
      <c r="G134" s="66"/>
      <c r="H134" s="66"/>
      <c r="I134" s="66"/>
      <c r="J134" s="66"/>
      <c r="K134" s="66"/>
      <c r="L134" s="66"/>
    </row>
    <row r="135" spans="1:77">
      <c r="A135" s="71">
        <f>A134+1</f>
        <v>115</v>
      </c>
      <c r="B135" s="27" t="s">
        <v>55</v>
      </c>
      <c r="C135" s="35"/>
      <c r="D135" s="66"/>
      <c r="E135" s="66"/>
      <c r="F135" s="66"/>
      <c r="G135" s="66"/>
      <c r="H135" s="66"/>
      <c r="I135" s="66"/>
      <c r="J135" s="66"/>
      <c r="K135" s="66"/>
      <c r="L135" s="66"/>
    </row>
    <row r="136" spans="1:77" s="49" customFormat="1">
      <c r="A136" s="89">
        <f>A135+1</f>
        <v>116</v>
      </c>
      <c r="B136" s="32" t="s">
        <v>56</v>
      </c>
      <c r="C136" s="34"/>
      <c r="D136" s="66"/>
      <c r="E136" s="66"/>
      <c r="F136" s="66"/>
      <c r="G136" s="66"/>
      <c r="H136" s="66"/>
      <c r="I136" s="66"/>
      <c r="J136" s="66"/>
      <c r="K136" s="66"/>
      <c r="L136" s="66"/>
      <c r="M136" s="431"/>
      <c r="N136" s="431"/>
      <c r="O136" s="431"/>
      <c r="P136" s="431"/>
      <c r="Q136" s="431"/>
      <c r="R136" s="431"/>
      <c r="S136" s="431"/>
      <c r="T136" s="431"/>
      <c r="U136" s="431"/>
      <c r="V136" s="431"/>
      <c r="W136" s="431"/>
      <c r="X136" s="431"/>
      <c r="Y136" s="431"/>
      <c r="Z136" s="431"/>
      <c r="AA136" s="431"/>
      <c r="AB136" s="431"/>
      <c r="AC136" s="431"/>
      <c r="AD136" s="431"/>
      <c r="AE136" s="431"/>
      <c r="AF136" s="431"/>
      <c r="AG136" s="431"/>
      <c r="AH136" s="431"/>
      <c r="AI136" s="431"/>
      <c r="AJ136" s="431"/>
      <c r="AK136" s="431"/>
      <c r="AL136" s="431"/>
      <c r="AM136" s="431"/>
      <c r="AN136" s="431"/>
      <c r="AO136" s="431"/>
      <c r="AP136" s="431"/>
      <c r="AQ136" s="431"/>
      <c r="AR136" s="431"/>
      <c r="AS136" s="431"/>
      <c r="AT136" s="431"/>
      <c r="AU136" s="431"/>
      <c r="AV136" s="431"/>
      <c r="AW136" s="431"/>
      <c r="AX136" s="431"/>
      <c r="AY136" s="431"/>
      <c r="AZ136" s="431"/>
      <c r="BA136" s="431"/>
      <c r="BB136" s="431"/>
      <c r="BC136" s="431"/>
      <c r="BD136" s="431"/>
      <c r="BE136" s="431"/>
      <c r="BF136" s="431"/>
      <c r="BG136" s="431"/>
      <c r="BH136" s="431"/>
      <c r="BI136" s="431"/>
      <c r="BJ136" s="431"/>
      <c r="BK136" s="431"/>
      <c r="BL136" s="431"/>
      <c r="BM136" s="431"/>
      <c r="BN136" s="431"/>
      <c r="BO136" s="431"/>
      <c r="BP136" s="431"/>
      <c r="BQ136" s="431"/>
      <c r="BR136" s="431"/>
      <c r="BS136" s="431"/>
      <c r="BT136" s="431"/>
      <c r="BU136" s="431"/>
      <c r="BV136" s="431"/>
      <c r="BW136" s="431"/>
      <c r="BX136" s="431"/>
      <c r="BY136" s="431"/>
    </row>
    <row r="137" spans="1:77">
      <c r="A137" s="71">
        <f>A136+1</f>
        <v>117</v>
      </c>
      <c r="B137" s="31" t="s">
        <v>46</v>
      </c>
      <c r="C137" s="51"/>
      <c r="D137" s="96"/>
      <c r="E137" s="96"/>
      <c r="F137" s="96"/>
      <c r="G137" s="96"/>
      <c r="H137" s="96"/>
      <c r="I137" s="96"/>
      <c r="J137" s="96"/>
      <c r="K137" s="96"/>
      <c r="L137" s="96"/>
    </row>
    <row r="138" spans="1:77">
      <c r="B138" s="422"/>
      <c r="C138" s="423"/>
      <c r="D138" s="433"/>
      <c r="E138" s="433"/>
      <c r="F138" s="433"/>
      <c r="G138" s="433"/>
      <c r="H138" s="433"/>
      <c r="I138" s="433"/>
      <c r="J138" s="433"/>
      <c r="K138" s="433"/>
      <c r="L138" s="433"/>
      <c r="M138" s="458"/>
      <c r="N138" s="458"/>
      <c r="O138" s="458"/>
      <c r="P138" s="458"/>
      <c r="Q138" s="458"/>
      <c r="R138" s="458"/>
    </row>
    <row r="139" spans="1:77">
      <c r="B139" s="26" t="s">
        <v>28</v>
      </c>
      <c r="C139" s="423"/>
      <c r="D139" s="465"/>
      <c r="E139" s="465"/>
      <c r="F139" s="465"/>
      <c r="G139" s="465"/>
      <c r="H139" s="465"/>
      <c r="I139" s="465"/>
      <c r="J139" s="465"/>
      <c r="K139" s="465"/>
      <c r="L139" s="465"/>
    </row>
    <row r="140" spans="1:77" s="68" customFormat="1">
      <c r="A140" s="304">
        <f>A137+1</f>
        <v>118</v>
      </c>
      <c r="B140" s="324" t="s">
        <v>622</v>
      </c>
      <c r="C140" s="325"/>
      <c r="D140" s="469"/>
      <c r="E140" s="469"/>
      <c r="F140" s="469"/>
      <c r="G140" s="469"/>
      <c r="H140" s="469"/>
      <c r="I140" s="469"/>
      <c r="J140" s="469"/>
      <c r="K140" s="469"/>
      <c r="L140" s="469"/>
      <c r="M140" s="450"/>
      <c r="N140" s="450"/>
      <c r="O140" s="450"/>
      <c r="P140" s="450"/>
      <c r="Q140" s="450"/>
      <c r="R140" s="450"/>
      <c r="S140" s="450"/>
      <c r="T140" s="450"/>
      <c r="U140" s="450"/>
      <c r="V140" s="450"/>
      <c r="W140" s="450"/>
      <c r="X140" s="450"/>
      <c r="Y140" s="450"/>
      <c r="Z140" s="450"/>
      <c r="AA140" s="450"/>
      <c r="AB140" s="450"/>
      <c r="AC140" s="450"/>
      <c r="AD140" s="450"/>
      <c r="AE140" s="450"/>
      <c r="AF140" s="450"/>
      <c r="AG140" s="450"/>
      <c r="AH140" s="450"/>
      <c r="AI140" s="450"/>
      <c r="AJ140" s="450"/>
      <c r="AK140" s="450"/>
      <c r="AL140" s="450"/>
      <c r="AM140" s="450"/>
      <c r="AN140" s="450"/>
      <c r="AO140" s="450"/>
      <c r="AP140" s="450"/>
      <c r="AQ140" s="450"/>
      <c r="AR140" s="450"/>
      <c r="AS140" s="450"/>
      <c r="AT140" s="450"/>
      <c r="AU140" s="450"/>
      <c r="AV140" s="450"/>
      <c r="AW140" s="450"/>
      <c r="AX140" s="450"/>
      <c r="AY140" s="450"/>
      <c r="AZ140" s="450"/>
      <c r="BA140" s="450"/>
      <c r="BB140" s="450"/>
      <c r="BC140" s="450"/>
      <c r="BD140" s="450"/>
      <c r="BE140" s="450"/>
      <c r="BF140" s="450"/>
      <c r="BG140" s="450"/>
      <c r="BH140" s="450"/>
      <c r="BI140" s="450"/>
      <c r="BJ140" s="450"/>
      <c r="BK140" s="450"/>
      <c r="BL140" s="450"/>
      <c r="BM140" s="450"/>
      <c r="BN140" s="450"/>
      <c r="BO140" s="450"/>
      <c r="BP140" s="450"/>
      <c r="BQ140" s="450"/>
      <c r="BR140" s="450"/>
      <c r="BS140" s="450"/>
      <c r="BT140" s="450"/>
      <c r="BU140" s="450"/>
      <c r="BV140" s="450"/>
      <c r="BW140" s="450"/>
      <c r="BX140" s="450"/>
      <c r="BY140" s="450"/>
    </row>
    <row r="141" spans="1:77" s="68" customFormat="1">
      <c r="A141" s="304">
        <f t="shared" ref="A141:A152" si="3">A140+1</f>
        <v>119</v>
      </c>
      <c r="B141" s="324" t="s">
        <v>623</v>
      </c>
      <c r="C141" s="325"/>
      <c r="D141" s="469"/>
      <c r="E141" s="469"/>
      <c r="F141" s="469"/>
      <c r="G141" s="469"/>
      <c r="H141" s="469"/>
      <c r="I141" s="469"/>
      <c r="J141" s="469"/>
      <c r="K141" s="469"/>
      <c r="L141" s="469"/>
      <c r="M141" s="450"/>
      <c r="N141" s="450"/>
      <c r="O141" s="450"/>
      <c r="P141" s="450"/>
      <c r="Q141" s="450"/>
      <c r="R141" s="450"/>
      <c r="S141" s="450"/>
      <c r="T141" s="450"/>
      <c r="U141" s="450"/>
      <c r="V141" s="450"/>
      <c r="W141" s="450"/>
      <c r="X141" s="450"/>
      <c r="Y141" s="450"/>
      <c r="Z141" s="450"/>
      <c r="AA141" s="450"/>
      <c r="AB141" s="450"/>
      <c r="AC141" s="450"/>
      <c r="AD141" s="450"/>
      <c r="AE141" s="450"/>
      <c r="AF141" s="450"/>
      <c r="AG141" s="450"/>
      <c r="AH141" s="450"/>
      <c r="AI141" s="450"/>
      <c r="AJ141" s="450"/>
      <c r="AK141" s="450"/>
      <c r="AL141" s="450"/>
      <c r="AM141" s="450"/>
      <c r="AN141" s="450"/>
      <c r="AO141" s="450"/>
      <c r="AP141" s="450"/>
      <c r="AQ141" s="450"/>
      <c r="AR141" s="450"/>
      <c r="AS141" s="450"/>
      <c r="AT141" s="450"/>
      <c r="AU141" s="450"/>
      <c r="AV141" s="450"/>
      <c r="AW141" s="450"/>
      <c r="AX141" s="450"/>
      <c r="AY141" s="450"/>
      <c r="AZ141" s="450"/>
      <c r="BA141" s="450"/>
      <c r="BB141" s="450"/>
      <c r="BC141" s="450"/>
      <c r="BD141" s="450"/>
      <c r="BE141" s="450"/>
      <c r="BF141" s="450"/>
      <c r="BG141" s="450"/>
      <c r="BH141" s="450"/>
      <c r="BI141" s="450"/>
      <c r="BJ141" s="450"/>
      <c r="BK141" s="450"/>
      <c r="BL141" s="450"/>
      <c r="BM141" s="450"/>
      <c r="BN141" s="450"/>
      <c r="BO141" s="450"/>
      <c r="BP141" s="450"/>
      <c r="BQ141" s="450"/>
      <c r="BR141" s="450"/>
      <c r="BS141" s="450"/>
      <c r="BT141" s="450"/>
      <c r="BU141" s="450"/>
      <c r="BV141" s="450"/>
      <c r="BW141" s="450"/>
      <c r="BX141" s="450"/>
      <c r="BY141" s="450"/>
    </row>
    <row r="142" spans="1:77" s="68" customFormat="1">
      <c r="A142" s="304">
        <f t="shared" si="3"/>
        <v>120</v>
      </c>
      <c r="B142" s="324" t="s">
        <v>624</v>
      </c>
      <c r="C142" s="325"/>
      <c r="D142" s="469"/>
      <c r="E142" s="469"/>
      <c r="F142" s="469"/>
      <c r="G142" s="469"/>
      <c r="H142" s="469"/>
      <c r="I142" s="469"/>
      <c r="J142" s="469"/>
      <c r="K142" s="469"/>
      <c r="L142" s="469"/>
      <c r="M142" s="450"/>
      <c r="N142" s="450"/>
      <c r="O142" s="450"/>
      <c r="P142" s="450"/>
      <c r="Q142" s="450"/>
      <c r="R142" s="450"/>
      <c r="S142" s="450"/>
      <c r="T142" s="450"/>
      <c r="U142" s="450"/>
      <c r="V142" s="450"/>
      <c r="W142" s="450"/>
      <c r="X142" s="450"/>
      <c r="Y142" s="450"/>
      <c r="Z142" s="450"/>
      <c r="AA142" s="450"/>
      <c r="AB142" s="450"/>
      <c r="AC142" s="450"/>
      <c r="AD142" s="450"/>
      <c r="AE142" s="450"/>
      <c r="AF142" s="450"/>
      <c r="AG142" s="450"/>
      <c r="AH142" s="450"/>
      <c r="AI142" s="450"/>
      <c r="AJ142" s="450"/>
      <c r="AK142" s="450"/>
      <c r="AL142" s="450"/>
      <c r="AM142" s="450"/>
      <c r="AN142" s="450"/>
      <c r="AO142" s="450"/>
      <c r="AP142" s="450"/>
      <c r="AQ142" s="450"/>
      <c r="AR142" s="450"/>
      <c r="AS142" s="450"/>
      <c r="AT142" s="450"/>
      <c r="AU142" s="450"/>
      <c r="AV142" s="450"/>
      <c r="AW142" s="450"/>
      <c r="AX142" s="450"/>
      <c r="AY142" s="450"/>
      <c r="AZ142" s="450"/>
      <c r="BA142" s="450"/>
      <c r="BB142" s="450"/>
      <c r="BC142" s="450"/>
      <c r="BD142" s="450"/>
      <c r="BE142" s="450"/>
      <c r="BF142" s="450"/>
      <c r="BG142" s="450"/>
      <c r="BH142" s="450"/>
      <c r="BI142" s="450"/>
      <c r="BJ142" s="450"/>
      <c r="BK142" s="450"/>
      <c r="BL142" s="450"/>
      <c r="BM142" s="450"/>
      <c r="BN142" s="450"/>
      <c r="BO142" s="450"/>
      <c r="BP142" s="450"/>
      <c r="BQ142" s="450"/>
      <c r="BR142" s="450"/>
      <c r="BS142" s="450"/>
      <c r="BT142" s="450"/>
      <c r="BU142" s="450"/>
      <c r="BV142" s="450"/>
      <c r="BW142" s="450"/>
      <c r="BX142" s="450"/>
      <c r="BY142" s="450"/>
    </row>
    <row r="143" spans="1:77">
      <c r="A143" s="71">
        <f t="shared" si="3"/>
        <v>121</v>
      </c>
      <c r="B143" s="27" t="s">
        <v>620</v>
      </c>
      <c r="C143" s="35"/>
      <c r="D143" s="66"/>
      <c r="E143" s="66"/>
      <c r="F143" s="66"/>
      <c r="G143" s="66"/>
      <c r="H143" s="66"/>
      <c r="I143" s="66"/>
      <c r="J143" s="66"/>
      <c r="K143" s="66"/>
      <c r="L143" s="66"/>
    </row>
    <row r="144" spans="1:77">
      <c r="A144" s="71">
        <f t="shared" si="3"/>
        <v>122</v>
      </c>
      <c r="B144" s="27" t="s">
        <v>344</v>
      </c>
      <c r="C144" s="51"/>
      <c r="D144" s="96"/>
      <c r="E144" s="96"/>
      <c r="F144" s="96"/>
      <c r="G144" s="96"/>
      <c r="H144" s="96"/>
      <c r="I144" s="96"/>
      <c r="J144" s="96"/>
      <c r="K144" s="96"/>
      <c r="L144" s="96"/>
    </row>
    <row r="145" spans="1:16382">
      <c r="A145" s="71">
        <f t="shared" si="3"/>
        <v>123</v>
      </c>
      <c r="B145" s="122" t="s">
        <v>400</v>
      </c>
      <c r="C145" s="423"/>
      <c r="D145" s="66"/>
      <c r="E145" s="66"/>
      <c r="F145" s="66"/>
      <c r="G145" s="66"/>
      <c r="H145" s="66"/>
      <c r="I145" s="66"/>
      <c r="J145" s="66"/>
      <c r="K145" s="66"/>
      <c r="L145" s="66"/>
    </row>
    <row r="146" spans="1:16382">
      <c r="A146" s="71">
        <f t="shared" si="3"/>
        <v>124</v>
      </c>
      <c r="B146" s="122" t="s">
        <v>345</v>
      </c>
      <c r="C146" s="423"/>
      <c r="D146" s="469"/>
      <c r="E146" s="469"/>
      <c r="F146" s="469"/>
      <c r="G146" s="469"/>
      <c r="H146" s="469"/>
      <c r="I146" s="469"/>
      <c r="J146" s="469"/>
      <c r="K146" s="469"/>
      <c r="L146" s="469"/>
    </row>
    <row r="147" spans="1:16382">
      <c r="A147" s="71">
        <f t="shared" si="3"/>
        <v>125</v>
      </c>
      <c r="B147" s="122" t="s">
        <v>263</v>
      </c>
      <c r="C147" s="423"/>
      <c r="D147" s="469"/>
      <c r="E147" s="469"/>
      <c r="F147" s="469"/>
      <c r="G147" s="469"/>
      <c r="H147" s="469"/>
      <c r="I147" s="469"/>
      <c r="J147" s="469"/>
      <c r="K147" s="469"/>
      <c r="L147" s="469"/>
    </row>
    <row r="148" spans="1:16382" s="1" customFormat="1">
      <c r="A148" s="71">
        <f t="shared" si="3"/>
        <v>126</v>
      </c>
      <c r="B148" s="141" t="s">
        <v>610</v>
      </c>
      <c r="C148" s="51"/>
      <c r="D148" s="96"/>
      <c r="E148" s="96"/>
      <c r="F148" s="96"/>
      <c r="G148" s="96"/>
      <c r="H148" s="96"/>
      <c r="I148" s="96"/>
      <c r="J148" s="96"/>
      <c r="K148" s="96"/>
      <c r="L148" s="96"/>
      <c r="M148" s="458"/>
      <c r="N148" s="458"/>
      <c r="O148" s="458"/>
      <c r="P148" s="458"/>
      <c r="Q148" s="458"/>
      <c r="R148" s="458"/>
      <c r="S148" s="458"/>
      <c r="T148" s="458"/>
      <c r="U148" s="458"/>
      <c r="V148" s="458"/>
      <c r="W148" s="458"/>
      <c r="X148" s="458"/>
      <c r="Y148" s="458"/>
      <c r="Z148" s="458"/>
      <c r="AA148" s="458"/>
      <c r="AB148" s="458"/>
      <c r="AC148" s="458"/>
      <c r="AD148" s="458"/>
      <c r="AE148" s="458"/>
      <c r="AF148" s="458"/>
      <c r="AG148" s="458"/>
      <c r="AH148" s="458"/>
      <c r="AI148" s="458"/>
      <c r="AJ148" s="458"/>
      <c r="AK148" s="458"/>
      <c r="AL148" s="458"/>
      <c r="AM148" s="458"/>
      <c r="AN148" s="458"/>
      <c r="AO148" s="458"/>
      <c r="AP148" s="458"/>
      <c r="AQ148" s="458"/>
      <c r="AR148" s="458"/>
      <c r="AS148" s="458"/>
      <c r="AT148" s="458"/>
      <c r="AU148" s="458"/>
      <c r="AV148" s="458"/>
      <c r="AW148" s="458"/>
      <c r="AX148" s="458"/>
      <c r="AY148" s="458"/>
      <c r="AZ148" s="458"/>
      <c r="BA148" s="458"/>
      <c r="BB148" s="458"/>
      <c r="BC148" s="458"/>
      <c r="BD148" s="458"/>
      <c r="BE148" s="458"/>
      <c r="BF148" s="458"/>
      <c r="BG148" s="458"/>
      <c r="BH148" s="458"/>
      <c r="BI148" s="458"/>
      <c r="BJ148" s="458"/>
      <c r="BK148" s="458"/>
      <c r="BL148" s="458"/>
      <c r="BM148" s="458"/>
      <c r="BN148" s="458"/>
      <c r="BO148" s="458"/>
      <c r="BP148" s="458"/>
      <c r="BQ148" s="458"/>
      <c r="BR148" s="458"/>
      <c r="BS148" s="458"/>
      <c r="BT148" s="458"/>
      <c r="BU148" s="458"/>
      <c r="BV148" s="458"/>
      <c r="BW148" s="458"/>
      <c r="BX148" s="458"/>
      <c r="BY148" s="458"/>
    </row>
    <row r="149" spans="1:16382" s="1" customFormat="1">
      <c r="A149" s="71">
        <f t="shared" si="3"/>
        <v>127</v>
      </c>
      <c r="B149" s="122" t="s">
        <v>406</v>
      </c>
      <c r="C149" s="470"/>
      <c r="D149" s="469"/>
      <c r="E149" s="469"/>
      <c r="F149" s="469"/>
      <c r="G149" s="469"/>
      <c r="H149" s="469"/>
      <c r="I149" s="469"/>
      <c r="J149" s="469"/>
      <c r="K149" s="469"/>
      <c r="L149" s="469"/>
      <c r="M149" s="458"/>
      <c r="N149" s="458"/>
      <c r="O149" s="458"/>
      <c r="P149" s="458"/>
      <c r="Q149" s="458"/>
      <c r="R149" s="458"/>
      <c r="S149" s="458"/>
      <c r="T149" s="458"/>
      <c r="U149" s="458"/>
      <c r="V149" s="458"/>
      <c r="W149" s="458"/>
      <c r="X149" s="458"/>
      <c r="Y149" s="458"/>
      <c r="Z149" s="458"/>
      <c r="AA149" s="458"/>
      <c r="AB149" s="458"/>
      <c r="AC149" s="458"/>
      <c r="AD149" s="458"/>
      <c r="AE149" s="458"/>
      <c r="AF149" s="458"/>
      <c r="AG149" s="458"/>
      <c r="AH149" s="458"/>
      <c r="AI149" s="458"/>
      <c r="AJ149" s="458"/>
      <c r="AK149" s="458"/>
      <c r="AL149" s="458"/>
      <c r="AM149" s="458"/>
      <c r="AN149" s="458"/>
      <c r="AO149" s="458"/>
      <c r="AP149" s="458"/>
      <c r="AQ149" s="458"/>
      <c r="AR149" s="458"/>
      <c r="AS149" s="458"/>
      <c r="AT149" s="458"/>
      <c r="AU149" s="458"/>
      <c r="AV149" s="458"/>
      <c r="AW149" s="458"/>
      <c r="AX149" s="458"/>
      <c r="AY149" s="458"/>
      <c r="AZ149" s="458"/>
      <c r="BA149" s="458"/>
      <c r="BB149" s="458"/>
      <c r="BC149" s="458"/>
      <c r="BD149" s="458"/>
      <c r="BE149" s="458"/>
      <c r="BF149" s="458"/>
      <c r="BG149" s="458"/>
      <c r="BH149" s="458"/>
      <c r="BI149" s="458"/>
      <c r="BJ149" s="458"/>
      <c r="BK149" s="458"/>
      <c r="BL149" s="458"/>
      <c r="BM149" s="458"/>
      <c r="BN149" s="458"/>
      <c r="BO149" s="458"/>
      <c r="BP149" s="458"/>
      <c r="BQ149" s="458"/>
      <c r="BR149" s="458"/>
      <c r="BS149" s="458"/>
      <c r="BT149" s="458"/>
      <c r="BU149" s="458"/>
      <c r="BV149" s="458"/>
      <c r="BW149" s="458"/>
      <c r="BX149" s="458"/>
      <c r="BY149" s="458"/>
    </row>
    <row r="150" spans="1:16382" s="1" customFormat="1">
      <c r="A150" s="71">
        <f t="shared" si="3"/>
        <v>128</v>
      </c>
      <c r="B150" s="122" t="s">
        <v>74</v>
      </c>
      <c r="C150" s="470"/>
      <c r="D150" s="469"/>
      <c r="E150" s="469"/>
      <c r="F150" s="469"/>
      <c r="G150" s="469"/>
      <c r="H150" s="469"/>
      <c r="I150" s="469"/>
      <c r="J150" s="469"/>
      <c r="K150" s="469"/>
      <c r="L150" s="469"/>
      <c r="M150" s="458"/>
      <c r="N150" s="458"/>
      <c r="O150" s="458"/>
      <c r="P150" s="458"/>
      <c r="Q150" s="458"/>
      <c r="R150" s="458"/>
      <c r="S150" s="458"/>
      <c r="T150" s="458"/>
      <c r="U150" s="458"/>
      <c r="V150" s="458"/>
      <c r="W150" s="458"/>
      <c r="X150" s="458"/>
      <c r="Y150" s="458"/>
      <c r="Z150" s="458"/>
      <c r="AA150" s="458"/>
      <c r="AB150" s="458"/>
      <c r="AC150" s="458"/>
      <c r="AD150" s="458"/>
      <c r="AE150" s="458"/>
      <c r="AF150" s="458"/>
      <c r="AG150" s="458"/>
      <c r="AH150" s="458"/>
      <c r="AI150" s="458"/>
      <c r="AJ150" s="458"/>
      <c r="AK150" s="458"/>
      <c r="AL150" s="458"/>
      <c r="AM150" s="458"/>
      <c r="AN150" s="458"/>
      <c r="AO150" s="458"/>
      <c r="AP150" s="458"/>
      <c r="AQ150" s="458"/>
      <c r="AR150" s="458"/>
      <c r="AS150" s="458"/>
      <c r="AT150" s="458"/>
      <c r="AU150" s="458"/>
      <c r="AV150" s="458"/>
      <c r="AW150" s="458"/>
      <c r="AX150" s="458"/>
      <c r="AY150" s="458"/>
      <c r="AZ150" s="458"/>
      <c r="BA150" s="458"/>
      <c r="BB150" s="458"/>
      <c r="BC150" s="458"/>
      <c r="BD150" s="458"/>
      <c r="BE150" s="458"/>
      <c r="BF150" s="458"/>
      <c r="BG150" s="458"/>
      <c r="BH150" s="458"/>
      <c r="BI150" s="458"/>
      <c r="BJ150" s="458"/>
      <c r="BK150" s="458"/>
      <c r="BL150" s="458"/>
      <c r="BM150" s="458"/>
      <c r="BN150" s="458"/>
      <c r="BO150" s="458"/>
      <c r="BP150" s="458"/>
      <c r="BQ150" s="458"/>
      <c r="BR150" s="458"/>
      <c r="BS150" s="458"/>
      <c r="BT150" s="458"/>
      <c r="BU150" s="458"/>
      <c r="BV150" s="458"/>
      <c r="BW150" s="458"/>
      <c r="BX150" s="458"/>
      <c r="BY150" s="458"/>
    </row>
    <row r="151" spans="1:16382" s="105" customFormat="1" ht="33" customHeight="1">
      <c r="A151" s="222">
        <f t="shared" si="3"/>
        <v>129</v>
      </c>
      <c r="B151" s="223" t="s">
        <v>39</v>
      </c>
      <c r="C151" s="104"/>
      <c r="D151" s="430"/>
      <c r="E151" s="430"/>
      <c r="F151" s="430"/>
      <c r="G151" s="430"/>
      <c r="H151" s="430"/>
      <c r="I151" s="430"/>
      <c r="J151" s="430"/>
      <c r="K151" s="430"/>
      <c r="L151" s="430"/>
      <c r="M151" s="471"/>
      <c r="N151" s="471"/>
      <c r="O151" s="471"/>
      <c r="P151" s="471"/>
      <c r="Q151" s="471"/>
      <c r="R151" s="471"/>
      <c r="S151" s="471"/>
      <c r="T151" s="471"/>
      <c r="U151" s="471"/>
      <c r="V151" s="471"/>
      <c r="W151" s="471"/>
      <c r="X151" s="471"/>
      <c r="Y151" s="471"/>
      <c r="Z151" s="471"/>
      <c r="AA151" s="471"/>
      <c r="AB151" s="471"/>
      <c r="AC151" s="471"/>
      <c r="AD151" s="471"/>
      <c r="AE151" s="471"/>
      <c r="AF151" s="471"/>
      <c r="AG151" s="471"/>
      <c r="AH151" s="471"/>
      <c r="AI151" s="471"/>
      <c r="AJ151" s="471"/>
      <c r="AK151" s="471"/>
      <c r="AL151" s="471"/>
      <c r="AM151" s="471"/>
      <c r="AN151" s="471"/>
      <c r="AO151" s="471"/>
      <c r="AP151" s="471"/>
      <c r="AQ151" s="471"/>
      <c r="AR151" s="471"/>
      <c r="AS151" s="471"/>
      <c r="AT151" s="471"/>
      <c r="AU151" s="471"/>
      <c r="AV151" s="471"/>
      <c r="AW151" s="471"/>
      <c r="AX151" s="471"/>
      <c r="AY151" s="471"/>
      <c r="AZ151" s="471"/>
      <c r="BA151" s="471"/>
      <c r="BB151" s="471"/>
      <c r="BC151" s="471"/>
      <c r="BD151" s="471"/>
      <c r="BE151" s="471"/>
      <c r="BF151" s="471"/>
      <c r="BG151" s="471"/>
      <c r="BH151" s="471"/>
      <c r="BI151" s="471"/>
      <c r="BJ151" s="471"/>
      <c r="BK151" s="471"/>
      <c r="BL151" s="471"/>
      <c r="BM151" s="471"/>
      <c r="BN151" s="471"/>
      <c r="BO151" s="471"/>
      <c r="BP151" s="471"/>
      <c r="BQ151" s="471"/>
      <c r="BR151" s="471"/>
      <c r="BS151" s="471"/>
      <c r="BT151" s="471"/>
      <c r="BU151" s="471"/>
      <c r="BV151" s="471"/>
      <c r="BW151" s="471"/>
      <c r="BX151" s="471"/>
      <c r="BY151" s="471"/>
    </row>
    <row r="152" spans="1:16382">
      <c r="A152" s="71">
        <f t="shared" si="3"/>
        <v>130</v>
      </c>
      <c r="B152" s="31" t="s">
        <v>621</v>
      </c>
      <c r="C152" s="772"/>
      <c r="D152" s="96"/>
      <c r="E152" s="775"/>
      <c r="F152" s="775"/>
      <c r="G152" s="775"/>
      <c r="H152" s="775"/>
      <c r="I152" s="775"/>
      <c r="J152" s="775"/>
      <c r="K152" s="775"/>
      <c r="L152" s="775"/>
    </row>
    <row r="153" spans="1:16382" s="68" customFormat="1">
      <c r="A153" s="472"/>
      <c r="B153" s="473"/>
      <c r="C153" s="449"/>
      <c r="D153" s="418"/>
      <c r="E153" s="418"/>
      <c r="F153" s="418"/>
      <c r="G153" s="418"/>
      <c r="H153" s="418"/>
      <c r="I153" s="418"/>
      <c r="J153" s="418"/>
      <c r="K153" s="418"/>
      <c r="L153" s="418"/>
      <c r="M153" s="450"/>
      <c r="N153" s="450"/>
      <c r="O153" s="450"/>
      <c r="P153" s="450"/>
      <c r="Q153" s="450"/>
      <c r="R153" s="450"/>
      <c r="S153" s="450"/>
      <c r="T153" s="450"/>
      <c r="U153" s="450"/>
      <c r="V153" s="450"/>
      <c r="W153" s="450"/>
      <c r="X153" s="450"/>
      <c r="Y153" s="450"/>
      <c r="Z153" s="450"/>
      <c r="AA153" s="450"/>
      <c r="AB153" s="450"/>
      <c r="AC153" s="450"/>
      <c r="AD153" s="450"/>
      <c r="AE153" s="450"/>
      <c r="AF153" s="450"/>
      <c r="AG153" s="450"/>
      <c r="AH153" s="450"/>
      <c r="AI153" s="450"/>
      <c r="AJ153" s="450"/>
      <c r="AK153" s="450"/>
      <c r="AL153" s="450"/>
      <c r="AM153" s="450"/>
      <c r="AN153" s="450"/>
      <c r="AO153" s="450"/>
      <c r="AP153" s="450"/>
      <c r="AQ153" s="450"/>
      <c r="AR153" s="450"/>
      <c r="AS153" s="450"/>
      <c r="AT153" s="450"/>
      <c r="AU153" s="450"/>
      <c r="AV153" s="450"/>
      <c r="AW153" s="450"/>
      <c r="AX153" s="450"/>
      <c r="AY153" s="450"/>
      <c r="AZ153" s="450"/>
      <c r="BA153" s="450"/>
      <c r="BB153" s="450"/>
      <c r="BC153" s="450"/>
      <c r="BD153" s="450"/>
      <c r="BE153" s="450"/>
      <c r="BF153" s="450"/>
      <c r="BG153" s="450"/>
      <c r="BH153" s="450"/>
      <c r="BI153" s="450"/>
      <c r="BJ153" s="450"/>
      <c r="BK153" s="450"/>
      <c r="BL153" s="450"/>
      <c r="BM153" s="450"/>
      <c r="BN153" s="450"/>
      <c r="BO153" s="450"/>
      <c r="BP153" s="450"/>
      <c r="BQ153" s="450"/>
      <c r="BR153" s="450"/>
      <c r="BS153" s="450"/>
      <c r="BT153" s="450"/>
      <c r="BU153" s="450"/>
      <c r="BV153" s="450"/>
      <c r="BW153" s="450"/>
      <c r="BX153" s="450"/>
      <c r="BY153" s="450"/>
    </row>
    <row r="154" spans="1:16382" ht="30" customHeight="1">
      <c r="A154" s="218">
        <f>A152+1</f>
        <v>131</v>
      </c>
      <c r="B154" s="776" t="s">
        <v>919</v>
      </c>
      <c r="C154" s="42"/>
      <c r="D154" s="96"/>
      <c r="E154" s="96"/>
      <c r="F154" s="96"/>
      <c r="G154" s="96"/>
      <c r="H154" s="96"/>
      <c r="I154" s="96"/>
      <c r="J154" s="96"/>
      <c r="K154" s="96"/>
      <c r="L154" s="96"/>
    </row>
    <row r="155" spans="1:16382">
      <c r="B155" s="408"/>
      <c r="C155" s="463"/>
      <c r="D155" s="418"/>
      <c r="E155" s="418"/>
      <c r="F155" s="418"/>
      <c r="G155" s="418"/>
      <c r="H155" s="418"/>
      <c r="I155" s="418"/>
      <c r="J155" s="418"/>
      <c r="K155" s="418"/>
      <c r="L155" s="418"/>
    </row>
    <row r="156" spans="1:16382" s="49" customFormat="1">
      <c r="A156" s="1304" t="s">
        <v>24</v>
      </c>
      <c r="B156" s="1304"/>
      <c r="C156" s="1304"/>
      <c r="D156" s="1304"/>
      <c r="E156" s="1304"/>
      <c r="F156" s="1304"/>
      <c r="G156" s="1304"/>
      <c r="H156" s="1304"/>
      <c r="I156" s="1304"/>
      <c r="J156" s="1304"/>
      <c r="K156" s="1304"/>
      <c r="L156" s="1304"/>
      <c r="M156" s="431"/>
      <c r="N156" s="431"/>
      <c r="O156" s="431"/>
      <c r="P156" s="431"/>
      <c r="Q156" s="431"/>
      <c r="R156" s="431"/>
      <c r="S156" s="431"/>
      <c r="T156" s="431"/>
      <c r="U156" s="431"/>
      <c r="V156" s="431"/>
      <c r="W156" s="431"/>
      <c r="X156" s="431"/>
      <c r="Y156" s="431"/>
      <c r="Z156" s="431"/>
      <c r="AA156" s="431"/>
      <c r="AB156" s="431"/>
      <c r="AC156" s="431"/>
      <c r="AD156" s="431"/>
      <c r="AE156" s="431"/>
      <c r="AF156" s="431"/>
      <c r="AG156" s="431"/>
      <c r="AH156" s="431"/>
      <c r="AI156" s="431"/>
      <c r="AJ156" s="431"/>
      <c r="AK156" s="431"/>
      <c r="AL156" s="431"/>
      <c r="AM156" s="431"/>
      <c r="AN156" s="431"/>
      <c r="AO156" s="431"/>
      <c r="AP156" s="431"/>
      <c r="AQ156" s="431"/>
      <c r="AR156" s="431"/>
      <c r="AS156" s="431"/>
      <c r="AT156" s="431"/>
      <c r="AU156" s="431"/>
      <c r="AV156" s="431"/>
      <c r="AW156" s="431"/>
      <c r="AX156" s="431"/>
      <c r="AY156" s="431"/>
      <c r="AZ156" s="431"/>
      <c r="BA156" s="431"/>
      <c r="BB156" s="431"/>
      <c r="BC156" s="431"/>
      <c r="BD156" s="431"/>
      <c r="BE156" s="431"/>
      <c r="BF156" s="431"/>
      <c r="BG156" s="431"/>
      <c r="BH156" s="431"/>
      <c r="BI156" s="431"/>
      <c r="BJ156" s="431"/>
      <c r="BK156" s="431"/>
      <c r="BL156" s="431"/>
      <c r="BM156" s="431"/>
      <c r="BN156" s="431"/>
      <c r="BO156" s="431"/>
      <c r="BP156" s="431"/>
      <c r="BQ156" s="431"/>
      <c r="BR156" s="431"/>
      <c r="BS156" s="431"/>
      <c r="BT156" s="431"/>
      <c r="BU156" s="431"/>
      <c r="BV156" s="431"/>
      <c r="BW156" s="431"/>
      <c r="BX156" s="431"/>
      <c r="BY156" s="431"/>
    </row>
    <row r="157" spans="1:16382">
      <c r="A157" s="410"/>
      <c r="B157" s="419"/>
      <c r="C157" s="463"/>
      <c r="D157" s="438"/>
      <c r="E157" s="438"/>
      <c r="F157" s="438"/>
      <c r="G157" s="438"/>
      <c r="H157" s="438"/>
      <c r="I157" s="438"/>
      <c r="J157" s="438"/>
      <c r="K157" s="438"/>
      <c r="L157" s="438"/>
    </row>
    <row r="158" spans="1:16382">
      <c r="A158" s="206">
        <f>A154+1</f>
        <v>132</v>
      </c>
      <c r="B158" s="246" t="s">
        <v>712</v>
      </c>
      <c r="C158" s="321"/>
      <c r="D158" s="475"/>
      <c r="E158" s="475"/>
      <c r="F158" s="475"/>
      <c r="G158" s="475"/>
      <c r="H158" s="475"/>
      <c r="I158" s="475"/>
      <c r="J158" s="475"/>
      <c r="K158" s="475"/>
      <c r="L158" s="475"/>
      <c r="M158" s="476"/>
      <c r="N158" s="476"/>
      <c r="O158" s="476"/>
      <c r="P158" s="476"/>
      <c r="Q158" s="476"/>
      <c r="R158" s="476"/>
      <c r="S158" s="476"/>
      <c r="T158" s="476"/>
      <c r="U158" s="476"/>
      <c r="V158" s="476"/>
      <c r="W158" s="476"/>
      <c r="X158" s="476"/>
      <c r="Y158" s="476"/>
      <c r="Z158" s="476"/>
      <c r="AA158" s="476"/>
      <c r="AB158" s="476"/>
      <c r="AC158" s="476"/>
      <c r="AD158" s="476"/>
      <c r="AE158" s="476"/>
      <c r="AF158" s="476"/>
      <c r="AG158" s="476"/>
      <c r="AH158" s="476"/>
      <c r="AI158" s="476"/>
      <c r="AJ158" s="476"/>
      <c r="AK158" s="476"/>
      <c r="AL158" s="476"/>
      <c r="AM158" s="476"/>
      <c r="AN158" s="476"/>
      <c r="AO158" s="476"/>
      <c r="AP158" s="476"/>
      <c r="AQ158" s="476"/>
      <c r="AR158" s="476"/>
      <c r="AS158" s="476"/>
      <c r="AT158" s="476"/>
      <c r="AU158" s="476"/>
      <c r="AV158" s="476"/>
      <c r="AW158" s="476"/>
      <c r="AX158" s="476"/>
      <c r="AY158" s="476"/>
      <c r="AZ158" s="476"/>
      <c r="BA158" s="476"/>
      <c r="BB158" s="476"/>
      <c r="BC158" s="476"/>
      <c r="BD158" s="476"/>
      <c r="BE158" s="476"/>
      <c r="BF158" s="476"/>
      <c r="BG158" s="476"/>
      <c r="BH158" s="476"/>
      <c r="BI158" s="476"/>
      <c r="BJ158" s="476"/>
      <c r="BK158" s="476"/>
      <c r="BL158" s="476"/>
      <c r="BM158" s="476"/>
      <c r="BN158" s="476"/>
      <c r="BO158" s="476"/>
      <c r="BP158" s="476"/>
      <c r="BQ158" s="476"/>
      <c r="BR158" s="476"/>
      <c r="BS158" s="476"/>
      <c r="BT158" s="476"/>
      <c r="BU158" s="476"/>
      <c r="BV158" s="476"/>
      <c r="BW158" s="476"/>
      <c r="BX158" s="476"/>
      <c r="BY158" s="476"/>
      <c r="BZ158" s="48"/>
      <c r="CA158" s="48"/>
      <c r="CB158" s="48"/>
      <c r="CC158" s="48"/>
      <c r="CD158" s="48"/>
      <c r="CE158" s="48"/>
      <c r="CF158" s="48"/>
      <c r="CG158" s="48"/>
      <c r="CH158" s="48"/>
      <c r="CI158" s="48"/>
      <c r="CJ158" s="48"/>
      <c r="CK158" s="48"/>
      <c r="CL158" s="48"/>
      <c r="CM158" s="48"/>
      <c r="CN158" s="48"/>
      <c r="CO158" s="48"/>
      <c r="CP158" s="48"/>
      <c r="CQ158" s="48"/>
      <c r="CR158" s="48"/>
      <c r="CS158" s="48"/>
      <c r="CT158" s="48"/>
      <c r="CU158" s="48"/>
      <c r="CV158" s="48"/>
      <c r="CW158" s="48"/>
      <c r="CX158" s="48"/>
      <c r="CY158" s="48"/>
      <c r="CZ158" s="48"/>
      <c r="DA158" s="48"/>
      <c r="DB158" s="48"/>
      <c r="DC158" s="48"/>
      <c r="DD158" s="48"/>
      <c r="DE158" s="48"/>
      <c r="DF158" s="48"/>
      <c r="DG158" s="48"/>
      <c r="DH158" s="48"/>
      <c r="DI158" s="48"/>
      <c r="DJ158" s="48"/>
      <c r="DK158" s="48"/>
      <c r="DL158" s="48"/>
      <c r="DM158" s="48"/>
      <c r="DN158" s="48"/>
      <c r="DO158" s="48"/>
      <c r="DP158" s="48"/>
      <c r="DQ158" s="48"/>
      <c r="DR158" s="48"/>
      <c r="DS158" s="48"/>
      <c r="DT158" s="48"/>
      <c r="DU158" s="48"/>
      <c r="DV158" s="48"/>
      <c r="DW158" s="48"/>
      <c r="DX158" s="48"/>
      <c r="DY158" s="48"/>
      <c r="DZ158" s="48"/>
      <c r="EA158" s="48"/>
      <c r="EB158" s="48"/>
      <c r="EC158" s="48"/>
      <c r="ED158" s="48"/>
      <c r="EE158" s="48"/>
      <c r="EF158" s="48"/>
      <c r="EG158" s="48"/>
      <c r="EH158" s="48"/>
      <c r="EI158" s="48"/>
      <c r="EJ158" s="48"/>
      <c r="EK158" s="48"/>
      <c r="EL158" s="48"/>
      <c r="EM158" s="48"/>
      <c r="EN158" s="48"/>
      <c r="EO158" s="48"/>
      <c r="EP158" s="48"/>
      <c r="EQ158" s="48"/>
      <c r="ER158" s="48"/>
      <c r="ES158" s="48"/>
      <c r="ET158" s="48"/>
      <c r="EU158" s="48"/>
      <c r="EV158" s="48"/>
      <c r="EW158" s="48"/>
      <c r="EX158" s="48"/>
      <c r="EY158" s="48"/>
      <c r="EZ158" s="48"/>
      <c r="FA158" s="48"/>
      <c r="FB158" s="48"/>
      <c r="FC158" s="48"/>
      <c r="FD158" s="48"/>
      <c r="FE158" s="48"/>
      <c r="FF158" s="48"/>
      <c r="FG158" s="48"/>
      <c r="FH158" s="48"/>
      <c r="FI158" s="48"/>
      <c r="FJ158" s="48"/>
      <c r="FK158" s="48"/>
      <c r="FL158" s="48"/>
      <c r="FM158" s="48"/>
      <c r="FN158" s="48"/>
      <c r="FO158" s="48"/>
      <c r="FP158" s="48"/>
      <c r="FQ158" s="48"/>
      <c r="FR158" s="48"/>
      <c r="FS158" s="48"/>
      <c r="FT158" s="48"/>
      <c r="FU158" s="48"/>
      <c r="FV158" s="48"/>
      <c r="FW158" s="48"/>
      <c r="FX158" s="48"/>
      <c r="FY158" s="48"/>
      <c r="FZ158" s="48"/>
      <c r="GA158" s="48"/>
      <c r="GB158" s="48"/>
      <c r="GC158" s="48"/>
      <c r="GD158" s="48"/>
      <c r="GE158" s="48"/>
      <c r="GF158" s="48"/>
      <c r="GG158" s="48"/>
      <c r="GH158" s="48"/>
      <c r="GI158" s="48"/>
      <c r="GJ158" s="48"/>
      <c r="GK158" s="48"/>
      <c r="GL158" s="48"/>
      <c r="GM158" s="48"/>
      <c r="GN158" s="48"/>
      <c r="GO158" s="48"/>
      <c r="GP158" s="48"/>
      <c r="GQ158" s="48"/>
      <c r="GR158" s="48"/>
      <c r="GS158" s="48"/>
      <c r="GT158" s="48"/>
      <c r="GU158" s="48"/>
      <c r="GV158" s="48"/>
      <c r="GW158" s="48"/>
      <c r="GX158" s="48"/>
      <c r="GY158" s="48"/>
      <c r="GZ158" s="48"/>
      <c r="HA158" s="48"/>
      <c r="HB158" s="48"/>
      <c r="HC158" s="48"/>
      <c r="HD158" s="48"/>
      <c r="HE158" s="48"/>
      <c r="HF158" s="48"/>
      <c r="HG158" s="48"/>
      <c r="HH158" s="48"/>
      <c r="HI158" s="48"/>
      <c r="HJ158" s="48"/>
      <c r="HK158" s="48"/>
      <c r="HL158" s="48"/>
      <c r="HM158" s="48"/>
      <c r="HN158" s="48"/>
      <c r="HO158" s="48"/>
      <c r="HP158" s="48"/>
      <c r="HQ158" s="48"/>
      <c r="HR158" s="48"/>
      <c r="HS158" s="48"/>
      <c r="HT158" s="48"/>
      <c r="HU158" s="48"/>
      <c r="HV158" s="48"/>
      <c r="HW158" s="48"/>
      <c r="HX158" s="48"/>
      <c r="HY158" s="48"/>
      <c r="HZ158" s="48"/>
      <c r="IA158" s="48"/>
      <c r="IB158" s="48"/>
      <c r="IC158" s="48"/>
      <c r="ID158" s="48"/>
      <c r="IE158" s="48"/>
      <c r="IF158" s="48"/>
      <c r="IG158" s="48"/>
      <c r="IH158" s="48"/>
      <c r="II158" s="48"/>
      <c r="IJ158" s="48"/>
      <c r="IK158" s="48"/>
      <c r="IL158" s="48"/>
      <c r="IM158" s="48"/>
      <c r="IN158" s="48"/>
      <c r="IO158" s="48"/>
      <c r="IP158" s="48"/>
      <c r="IQ158" s="48"/>
      <c r="IR158" s="48"/>
      <c r="IS158" s="48"/>
      <c r="IT158" s="48"/>
      <c r="IU158" s="48"/>
      <c r="IV158" s="48"/>
      <c r="IW158" s="48"/>
      <c r="IX158" s="48"/>
      <c r="IY158" s="48"/>
      <c r="IZ158" s="48"/>
      <c r="JA158" s="48"/>
      <c r="JB158" s="48"/>
      <c r="JC158" s="48"/>
      <c r="JD158" s="48"/>
      <c r="JE158" s="48"/>
      <c r="JF158" s="48"/>
      <c r="JG158" s="48"/>
      <c r="JH158" s="48"/>
      <c r="JI158" s="48"/>
      <c r="JJ158" s="48"/>
      <c r="JK158" s="48"/>
      <c r="JL158" s="48"/>
      <c r="JM158" s="48"/>
      <c r="JN158" s="48"/>
      <c r="JO158" s="48"/>
      <c r="JP158" s="48"/>
      <c r="JQ158" s="48"/>
      <c r="JR158" s="48"/>
      <c r="JS158" s="48"/>
      <c r="JT158" s="48"/>
      <c r="JU158" s="48"/>
      <c r="JV158" s="48"/>
      <c r="JW158" s="48"/>
      <c r="JX158" s="48"/>
      <c r="JY158" s="48"/>
      <c r="JZ158" s="48"/>
      <c r="KA158" s="48"/>
      <c r="KB158" s="48"/>
      <c r="KC158" s="48"/>
      <c r="KD158" s="48"/>
      <c r="KE158" s="48"/>
      <c r="KF158" s="48"/>
      <c r="KG158" s="48"/>
      <c r="KH158" s="48"/>
      <c r="KI158" s="48"/>
      <c r="KJ158" s="48"/>
      <c r="KK158" s="48"/>
      <c r="KL158" s="48"/>
      <c r="KM158" s="48"/>
      <c r="KN158" s="48"/>
      <c r="KO158" s="48"/>
      <c r="KP158" s="48"/>
      <c r="KQ158" s="48"/>
      <c r="KR158" s="48"/>
      <c r="KS158" s="48"/>
      <c r="KT158" s="48"/>
      <c r="KU158" s="48"/>
      <c r="KV158" s="48"/>
      <c r="KW158" s="48"/>
      <c r="KX158" s="48"/>
      <c r="KY158" s="48"/>
      <c r="KZ158" s="48"/>
      <c r="LA158" s="48"/>
      <c r="LB158" s="48"/>
      <c r="LC158" s="48"/>
      <c r="LD158" s="48"/>
      <c r="LE158" s="48"/>
      <c r="LF158" s="48"/>
      <c r="LG158" s="48"/>
      <c r="LH158" s="48"/>
      <c r="LI158" s="48"/>
      <c r="LJ158" s="48"/>
      <c r="LK158" s="48"/>
      <c r="LL158" s="48"/>
      <c r="LM158" s="48"/>
      <c r="LN158" s="48"/>
      <c r="LO158" s="48"/>
      <c r="LP158" s="48"/>
      <c r="LQ158" s="48"/>
      <c r="LR158" s="48"/>
      <c r="LS158" s="48"/>
      <c r="LT158" s="48"/>
      <c r="LU158" s="48"/>
      <c r="LV158" s="48"/>
      <c r="LW158" s="48"/>
      <c r="LX158" s="48"/>
      <c r="LY158" s="48"/>
      <c r="LZ158" s="48"/>
      <c r="MA158" s="48"/>
      <c r="MB158" s="48"/>
      <c r="MC158" s="48"/>
      <c r="MD158" s="48"/>
      <c r="ME158" s="48"/>
      <c r="MF158" s="48"/>
      <c r="MG158" s="48"/>
      <c r="MH158" s="48"/>
      <c r="MI158" s="48"/>
      <c r="MJ158" s="48"/>
      <c r="MK158" s="48"/>
      <c r="ML158" s="48"/>
      <c r="MM158" s="48"/>
      <c r="MN158" s="48"/>
      <c r="MO158" s="48"/>
      <c r="MP158" s="48"/>
      <c r="MQ158" s="48"/>
      <c r="MR158" s="48"/>
      <c r="MS158" s="48"/>
      <c r="MT158" s="48"/>
      <c r="MU158" s="48"/>
      <c r="MV158" s="48"/>
      <c r="MW158" s="48"/>
      <c r="MX158" s="48"/>
      <c r="MY158" s="48"/>
      <c r="MZ158" s="48"/>
      <c r="NA158" s="48"/>
      <c r="NB158" s="48"/>
      <c r="NC158" s="48"/>
      <c r="ND158" s="48"/>
      <c r="NE158" s="48"/>
      <c r="NF158" s="48"/>
      <c r="NG158" s="48"/>
      <c r="NH158" s="48"/>
      <c r="NI158" s="48"/>
      <c r="NJ158" s="48"/>
      <c r="NK158" s="48"/>
      <c r="NL158" s="48"/>
      <c r="NM158" s="48"/>
      <c r="NN158" s="48"/>
      <c r="NO158" s="48"/>
      <c r="NP158" s="48"/>
      <c r="NQ158" s="48"/>
      <c r="NR158" s="48"/>
      <c r="NS158" s="48"/>
      <c r="NT158" s="48"/>
      <c r="NU158" s="48"/>
      <c r="NV158" s="48"/>
      <c r="NW158" s="48"/>
      <c r="NX158" s="48"/>
      <c r="NY158" s="48"/>
      <c r="NZ158" s="48"/>
      <c r="OA158" s="48"/>
      <c r="OB158" s="48"/>
      <c r="OC158" s="48"/>
      <c r="OD158" s="48"/>
      <c r="OE158" s="48"/>
      <c r="OF158" s="48"/>
      <c r="OG158" s="48"/>
      <c r="OH158" s="48"/>
      <c r="OI158" s="48"/>
      <c r="OJ158" s="48"/>
      <c r="OK158" s="48"/>
      <c r="OL158" s="48"/>
      <c r="OM158" s="48"/>
      <c r="ON158" s="48"/>
      <c r="OO158" s="48"/>
      <c r="OP158" s="48"/>
      <c r="OQ158" s="48"/>
      <c r="OR158" s="48"/>
      <c r="OS158" s="48"/>
      <c r="OT158" s="48"/>
      <c r="OU158" s="48"/>
      <c r="OV158" s="48"/>
      <c r="OW158" s="48"/>
      <c r="OX158" s="48"/>
      <c r="OY158" s="48"/>
      <c r="OZ158" s="48"/>
      <c r="PA158" s="48"/>
      <c r="PB158" s="48"/>
      <c r="PC158" s="48"/>
      <c r="PD158" s="48"/>
      <c r="PE158" s="48"/>
      <c r="PF158" s="48"/>
      <c r="PG158" s="48"/>
      <c r="PH158" s="48"/>
      <c r="PI158" s="48"/>
      <c r="PJ158" s="48"/>
      <c r="PK158" s="48"/>
      <c r="PL158" s="48"/>
      <c r="PM158" s="48"/>
      <c r="PN158" s="48"/>
      <c r="PO158" s="48"/>
      <c r="PP158" s="48"/>
      <c r="PQ158" s="48"/>
      <c r="PR158" s="48"/>
      <c r="PS158" s="48"/>
      <c r="PT158" s="48"/>
      <c r="PU158" s="48"/>
      <c r="PV158" s="48"/>
      <c r="PW158" s="48"/>
      <c r="PX158" s="48"/>
      <c r="PY158" s="48"/>
      <c r="PZ158" s="48"/>
      <c r="QA158" s="48"/>
      <c r="QB158" s="48"/>
      <c r="QC158" s="48"/>
      <c r="QD158" s="48"/>
      <c r="QE158" s="48"/>
      <c r="QF158" s="48"/>
      <c r="QG158" s="48"/>
      <c r="QH158" s="48"/>
      <c r="QI158" s="48"/>
      <c r="QJ158" s="48"/>
      <c r="QK158" s="48"/>
      <c r="QL158" s="48"/>
      <c r="QM158" s="48"/>
      <c r="QN158" s="48"/>
      <c r="QO158" s="48"/>
      <c r="QP158" s="48"/>
      <c r="QQ158" s="48"/>
      <c r="QR158" s="48"/>
      <c r="QS158" s="48"/>
      <c r="QT158" s="48"/>
      <c r="QU158" s="48"/>
      <c r="QV158" s="48"/>
      <c r="QW158" s="48"/>
      <c r="QX158" s="48"/>
      <c r="QY158" s="48"/>
      <c r="QZ158" s="48"/>
      <c r="RA158" s="48"/>
      <c r="RB158" s="48"/>
      <c r="RC158" s="48"/>
      <c r="RD158" s="48"/>
      <c r="RE158" s="48"/>
      <c r="RF158" s="48"/>
      <c r="RG158" s="48"/>
      <c r="RH158" s="48"/>
      <c r="RI158" s="48"/>
      <c r="RJ158" s="48"/>
      <c r="RK158" s="48"/>
      <c r="RL158" s="48"/>
      <c r="RM158" s="48"/>
      <c r="RN158" s="48"/>
      <c r="RO158" s="48"/>
      <c r="RP158" s="48"/>
      <c r="RQ158" s="48"/>
      <c r="RR158" s="48"/>
      <c r="RS158" s="48"/>
      <c r="RT158" s="48"/>
      <c r="RU158" s="48"/>
      <c r="RV158" s="48"/>
      <c r="RW158" s="48"/>
      <c r="RX158" s="48"/>
      <c r="RY158" s="48"/>
      <c r="RZ158" s="48"/>
      <c r="SA158" s="48"/>
      <c r="SB158" s="48"/>
      <c r="SC158" s="48"/>
      <c r="SD158" s="48"/>
      <c r="SE158" s="48"/>
      <c r="SF158" s="48"/>
      <c r="SG158" s="48"/>
      <c r="SH158" s="48"/>
      <c r="SI158" s="48"/>
      <c r="SJ158" s="48"/>
      <c r="SK158" s="48"/>
      <c r="SL158" s="48"/>
      <c r="SM158" s="48"/>
      <c r="SN158" s="48"/>
      <c r="SO158" s="48"/>
      <c r="SP158" s="48"/>
      <c r="SQ158" s="48"/>
      <c r="SR158" s="48"/>
      <c r="SS158" s="48"/>
      <c r="ST158" s="48"/>
      <c r="SU158" s="48"/>
      <c r="SV158" s="48"/>
      <c r="SW158" s="48"/>
      <c r="SX158" s="48"/>
      <c r="SY158" s="48"/>
      <c r="SZ158" s="48"/>
      <c r="TA158" s="48"/>
      <c r="TB158" s="48"/>
      <c r="TC158" s="48"/>
      <c r="TD158" s="48"/>
      <c r="TE158" s="48"/>
      <c r="TF158" s="48"/>
      <c r="TG158" s="48"/>
      <c r="TH158" s="48"/>
      <c r="TI158" s="48"/>
      <c r="TJ158" s="48"/>
      <c r="TK158" s="48"/>
      <c r="TL158" s="48"/>
      <c r="TM158" s="48"/>
      <c r="TN158" s="48"/>
      <c r="TO158" s="48"/>
      <c r="TP158" s="48"/>
      <c r="TQ158" s="48"/>
      <c r="TR158" s="48"/>
      <c r="TS158" s="48"/>
      <c r="TT158" s="48"/>
      <c r="TU158" s="48"/>
      <c r="TV158" s="48"/>
      <c r="TW158" s="48"/>
      <c r="TX158" s="48"/>
      <c r="TY158" s="48"/>
      <c r="TZ158" s="48"/>
      <c r="UA158" s="48"/>
      <c r="UB158" s="48"/>
      <c r="UC158" s="48"/>
      <c r="UD158" s="48"/>
      <c r="UE158" s="48"/>
      <c r="UF158" s="48"/>
      <c r="UG158" s="48"/>
      <c r="UH158" s="48"/>
      <c r="UI158" s="48"/>
      <c r="UJ158" s="48"/>
      <c r="UK158" s="48"/>
      <c r="UL158" s="48"/>
      <c r="UM158" s="48"/>
      <c r="UN158" s="48"/>
      <c r="UO158" s="48"/>
      <c r="UP158" s="48"/>
      <c r="UQ158" s="48"/>
      <c r="UR158" s="48"/>
      <c r="US158" s="48"/>
      <c r="UT158" s="48"/>
      <c r="UU158" s="48"/>
      <c r="UV158" s="48"/>
      <c r="UW158" s="48"/>
      <c r="UX158" s="48"/>
      <c r="UY158" s="48"/>
      <c r="UZ158" s="48"/>
      <c r="VA158" s="48"/>
      <c r="VB158" s="48"/>
      <c r="VC158" s="48"/>
      <c r="VD158" s="48"/>
      <c r="VE158" s="48"/>
      <c r="VF158" s="48"/>
      <c r="VG158" s="48"/>
      <c r="VH158" s="48"/>
      <c r="VI158" s="48"/>
      <c r="VJ158" s="48"/>
      <c r="VK158" s="48"/>
      <c r="VL158" s="48"/>
      <c r="VM158" s="48"/>
      <c r="VN158" s="48"/>
      <c r="VO158" s="48"/>
      <c r="VP158" s="48"/>
      <c r="VQ158" s="48"/>
      <c r="VR158" s="48"/>
      <c r="VS158" s="48"/>
      <c r="VT158" s="48"/>
      <c r="VU158" s="48"/>
      <c r="VV158" s="48"/>
      <c r="VW158" s="48"/>
      <c r="VX158" s="48"/>
      <c r="VY158" s="48"/>
      <c r="VZ158" s="48"/>
      <c r="WA158" s="48"/>
      <c r="WB158" s="48"/>
      <c r="WC158" s="48"/>
      <c r="WD158" s="48"/>
      <c r="WE158" s="48"/>
      <c r="WF158" s="48"/>
      <c r="WG158" s="48"/>
      <c r="WH158" s="48"/>
      <c r="WI158" s="48"/>
      <c r="WJ158" s="48"/>
      <c r="WK158" s="48"/>
      <c r="WL158" s="48"/>
      <c r="WM158" s="48"/>
      <c r="WN158" s="48"/>
      <c r="WO158" s="48"/>
      <c r="WP158" s="48"/>
      <c r="WQ158" s="48"/>
      <c r="WR158" s="48"/>
      <c r="WS158" s="48"/>
      <c r="WT158" s="48"/>
      <c r="WU158" s="48"/>
      <c r="WV158" s="48"/>
      <c r="WW158" s="48"/>
      <c r="WX158" s="48"/>
      <c r="WY158" s="48"/>
      <c r="WZ158" s="48"/>
      <c r="XA158" s="48"/>
      <c r="XB158" s="48"/>
      <c r="XC158" s="48"/>
      <c r="XD158" s="48"/>
      <c r="XE158" s="48"/>
      <c r="XF158" s="48"/>
      <c r="XG158" s="48"/>
      <c r="XH158" s="48"/>
      <c r="XI158" s="48"/>
      <c r="XJ158" s="48"/>
      <c r="XK158" s="48"/>
      <c r="XL158" s="48"/>
      <c r="XM158" s="48"/>
      <c r="XN158" s="48"/>
      <c r="XO158" s="48"/>
      <c r="XP158" s="48"/>
      <c r="XQ158" s="48"/>
      <c r="XR158" s="48"/>
      <c r="XS158" s="48"/>
      <c r="XT158" s="48"/>
      <c r="XU158" s="48"/>
      <c r="XV158" s="48"/>
      <c r="XW158" s="48"/>
      <c r="XX158" s="48"/>
      <c r="XY158" s="48"/>
      <c r="XZ158" s="48"/>
      <c r="YA158" s="48"/>
      <c r="YB158" s="48"/>
      <c r="YC158" s="48"/>
      <c r="YD158" s="48"/>
      <c r="YE158" s="48"/>
      <c r="YF158" s="48"/>
      <c r="YG158" s="48"/>
      <c r="YH158" s="48"/>
      <c r="YI158" s="48"/>
      <c r="YJ158" s="48"/>
      <c r="YK158" s="48"/>
      <c r="YL158" s="48"/>
      <c r="YM158" s="48"/>
      <c r="YN158" s="48"/>
      <c r="YO158" s="48"/>
      <c r="YP158" s="48"/>
      <c r="YQ158" s="48"/>
      <c r="YR158" s="48"/>
      <c r="YS158" s="48"/>
      <c r="YT158" s="48"/>
      <c r="YU158" s="48"/>
      <c r="YV158" s="48"/>
      <c r="YW158" s="48"/>
      <c r="YX158" s="48"/>
      <c r="YY158" s="48"/>
      <c r="YZ158" s="48"/>
      <c r="ZA158" s="48"/>
      <c r="ZB158" s="48"/>
      <c r="ZC158" s="48"/>
      <c r="ZD158" s="48"/>
      <c r="ZE158" s="48"/>
      <c r="ZF158" s="48"/>
      <c r="ZG158" s="48"/>
      <c r="ZH158" s="48"/>
      <c r="ZI158" s="48"/>
      <c r="ZJ158" s="48"/>
      <c r="ZK158" s="48"/>
      <c r="ZL158" s="48"/>
      <c r="ZM158" s="48"/>
      <c r="ZN158" s="48"/>
      <c r="ZO158" s="48"/>
      <c r="ZP158" s="48"/>
      <c r="ZQ158" s="48"/>
      <c r="ZR158" s="48"/>
      <c r="ZS158" s="48"/>
      <c r="ZT158" s="48"/>
      <c r="ZU158" s="48"/>
      <c r="ZV158" s="48"/>
      <c r="ZW158" s="48"/>
      <c r="ZX158" s="48"/>
      <c r="ZY158" s="48"/>
      <c r="ZZ158" s="48"/>
      <c r="AAA158" s="48"/>
      <c r="AAB158" s="48"/>
      <c r="AAC158" s="48"/>
      <c r="AAD158" s="48"/>
      <c r="AAE158" s="48"/>
      <c r="AAF158" s="48"/>
      <c r="AAG158" s="48"/>
      <c r="AAH158" s="48"/>
      <c r="AAI158" s="48"/>
      <c r="AAJ158" s="48"/>
      <c r="AAK158" s="48"/>
      <c r="AAL158" s="48"/>
      <c r="AAM158" s="48"/>
      <c r="AAN158" s="48"/>
      <c r="AAO158" s="48"/>
      <c r="AAP158" s="48"/>
      <c r="AAQ158" s="48"/>
      <c r="AAR158" s="48"/>
      <c r="AAS158" s="48"/>
      <c r="AAT158" s="48"/>
      <c r="AAU158" s="48"/>
      <c r="AAV158" s="48"/>
      <c r="AAW158" s="48"/>
      <c r="AAX158" s="48"/>
      <c r="AAY158" s="48"/>
      <c r="AAZ158" s="48"/>
      <c r="ABA158" s="48"/>
      <c r="ABB158" s="48"/>
      <c r="ABC158" s="48"/>
      <c r="ABD158" s="48"/>
      <c r="ABE158" s="48"/>
      <c r="ABF158" s="48"/>
      <c r="ABG158" s="48"/>
      <c r="ABH158" s="48"/>
      <c r="ABI158" s="48"/>
      <c r="ABJ158" s="48"/>
      <c r="ABK158" s="48"/>
      <c r="ABL158" s="48"/>
      <c r="ABM158" s="48"/>
      <c r="ABN158" s="48"/>
      <c r="ABO158" s="48"/>
      <c r="ABP158" s="48"/>
      <c r="ABQ158" s="48"/>
      <c r="ABR158" s="48"/>
      <c r="ABS158" s="48"/>
      <c r="ABT158" s="48"/>
      <c r="ABU158" s="48"/>
      <c r="ABV158" s="48"/>
      <c r="ABW158" s="48"/>
      <c r="ABX158" s="48"/>
      <c r="ABY158" s="48"/>
      <c r="ABZ158" s="48"/>
      <c r="ACA158" s="48"/>
      <c r="ACB158" s="48"/>
      <c r="ACC158" s="48"/>
      <c r="ACD158" s="48"/>
      <c r="ACE158" s="48"/>
      <c r="ACF158" s="48"/>
      <c r="ACG158" s="48"/>
      <c r="ACH158" s="48"/>
      <c r="ACI158" s="48"/>
      <c r="ACJ158" s="48"/>
      <c r="ACK158" s="48"/>
      <c r="ACL158" s="48"/>
      <c r="ACM158" s="48"/>
      <c r="ACN158" s="48"/>
      <c r="ACO158" s="48"/>
      <c r="ACP158" s="48"/>
      <c r="ACQ158" s="48"/>
      <c r="ACR158" s="48"/>
      <c r="ACS158" s="48"/>
      <c r="ACT158" s="48"/>
      <c r="ACU158" s="48"/>
      <c r="ACV158" s="48"/>
      <c r="ACW158" s="48"/>
      <c r="ACX158" s="48"/>
      <c r="ACY158" s="48"/>
      <c r="ACZ158" s="48"/>
      <c r="ADA158" s="48"/>
      <c r="ADB158" s="48"/>
      <c r="ADC158" s="48"/>
      <c r="ADD158" s="48"/>
      <c r="ADE158" s="48"/>
      <c r="ADF158" s="48"/>
      <c r="ADG158" s="48"/>
      <c r="ADH158" s="48"/>
      <c r="ADI158" s="48"/>
      <c r="ADJ158" s="48"/>
      <c r="ADK158" s="48"/>
      <c r="ADL158" s="48"/>
      <c r="ADM158" s="48"/>
      <c r="ADN158" s="48"/>
      <c r="ADO158" s="48"/>
      <c r="ADP158" s="48"/>
      <c r="ADQ158" s="48"/>
      <c r="ADR158" s="48"/>
      <c r="ADS158" s="48"/>
      <c r="ADT158" s="48"/>
      <c r="ADU158" s="48"/>
      <c r="ADV158" s="48"/>
      <c r="ADW158" s="48"/>
      <c r="ADX158" s="48"/>
      <c r="ADY158" s="48"/>
      <c r="ADZ158" s="48"/>
      <c r="AEA158" s="48"/>
      <c r="AEB158" s="48"/>
      <c r="AEC158" s="48"/>
      <c r="AED158" s="48"/>
      <c r="AEE158" s="48"/>
      <c r="AEF158" s="48"/>
      <c r="AEG158" s="48"/>
      <c r="AEH158" s="48"/>
      <c r="AEI158" s="48"/>
      <c r="AEJ158" s="48"/>
      <c r="AEK158" s="48"/>
      <c r="AEL158" s="48"/>
      <c r="AEM158" s="48"/>
      <c r="AEN158" s="48"/>
      <c r="AEO158" s="48"/>
      <c r="AEP158" s="48"/>
      <c r="AEQ158" s="48"/>
      <c r="AER158" s="48"/>
      <c r="AES158" s="48"/>
      <c r="AET158" s="48"/>
      <c r="AEU158" s="48"/>
      <c r="AEV158" s="48"/>
      <c r="AEW158" s="48"/>
      <c r="AEX158" s="48"/>
      <c r="AEY158" s="48"/>
      <c r="AEZ158" s="48"/>
      <c r="AFA158" s="48"/>
      <c r="AFB158" s="48"/>
      <c r="AFC158" s="48"/>
      <c r="AFD158" s="48"/>
      <c r="AFE158" s="48"/>
      <c r="AFF158" s="48"/>
      <c r="AFG158" s="48"/>
      <c r="AFH158" s="48"/>
      <c r="AFI158" s="48"/>
      <c r="AFJ158" s="48"/>
      <c r="AFK158" s="48"/>
      <c r="AFL158" s="48"/>
      <c r="AFM158" s="48"/>
      <c r="AFN158" s="48"/>
      <c r="AFO158" s="48"/>
      <c r="AFP158" s="48"/>
      <c r="AFQ158" s="48"/>
      <c r="AFR158" s="48"/>
      <c r="AFS158" s="48"/>
      <c r="AFT158" s="48"/>
      <c r="AFU158" s="48"/>
      <c r="AFV158" s="48"/>
      <c r="AFW158" s="48"/>
      <c r="AFX158" s="48"/>
      <c r="AFY158" s="48"/>
      <c r="AFZ158" s="48"/>
      <c r="AGA158" s="48"/>
      <c r="AGB158" s="48"/>
      <c r="AGC158" s="48"/>
      <c r="AGD158" s="48"/>
      <c r="AGE158" s="48"/>
      <c r="AGF158" s="48"/>
      <c r="AGG158" s="48"/>
      <c r="AGH158" s="48"/>
      <c r="AGI158" s="48"/>
      <c r="AGJ158" s="48"/>
      <c r="AGK158" s="48"/>
      <c r="AGL158" s="48"/>
      <c r="AGM158" s="48"/>
      <c r="AGN158" s="48"/>
      <c r="AGO158" s="48"/>
      <c r="AGP158" s="48"/>
      <c r="AGQ158" s="48"/>
      <c r="AGR158" s="48"/>
      <c r="AGS158" s="48"/>
      <c r="AGT158" s="48"/>
      <c r="AGU158" s="48"/>
      <c r="AGV158" s="48"/>
      <c r="AGW158" s="48"/>
      <c r="AGX158" s="48"/>
      <c r="AGY158" s="48"/>
      <c r="AGZ158" s="48"/>
      <c r="AHA158" s="48"/>
      <c r="AHB158" s="48"/>
      <c r="AHC158" s="48"/>
      <c r="AHD158" s="48"/>
      <c r="AHE158" s="48"/>
      <c r="AHF158" s="48"/>
      <c r="AHG158" s="48"/>
      <c r="AHH158" s="48"/>
      <c r="AHI158" s="48"/>
      <c r="AHJ158" s="48"/>
      <c r="AHK158" s="48"/>
      <c r="AHL158" s="48"/>
      <c r="AHM158" s="48"/>
      <c r="AHN158" s="48"/>
      <c r="AHO158" s="48"/>
      <c r="AHP158" s="48"/>
      <c r="AHQ158" s="48"/>
      <c r="AHR158" s="48"/>
      <c r="AHS158" s="48"/>
      <c r="AHT158" s="48"/>
      <c r="AHU158" s="48"/>
      <c r="AHV158" s="48"/>
      <c r="AHW158" s="48"/>
      <c r="AHX158" s="48"/>
      <c r="AHY158" s="48"/>
      <c r="AHZ158" s="48"/>
      <c r="AIA158" s="48"/>
      <c r="AIB158" s="48"/>
      <c r="AIC158" s="48"/>
      <c r="AID158" s="48"/>
      <c r="AIE158" s="48"/>
      <c r="AIF158" s="48"/>
      <c r="AIG158" s="48"/>
      <c r="AIH158" s="48"/>
      <c r="AII158" s="48"/>
      <c r="AIJ158" s="48"/>
      <c r="AIK158" s="48"/>
      <c r="AIL158" s="48"/>
      <c r="AIM158" s="48"/>
      <c r="AIN158" s="48"/>
      <c r="AIO158" s="48"/>
      <c r="AIP158" s="48"/>
      <c r="AIQ158" s="48"/>
      <c r="AIR158" s="48"/>
      <c r="AIS158" s="48"/>
      <c r="AIT158" s="48"/>
      <c r="AIU158" s="48"/>
      <c r="AIV158" s="48"/>
      <c r="AIW158" s="48"/>
      <c r="AIX158" s="48"/>
      <c r="AIY158" s="48"/>
      <c r="AIZ158" s="48"/>
      <c r="AJA158" s="48"/>
      <c r="AJB158" s="48"/>
      <c r="AJC158" s="48"/>
      <c r="AJD158" s="48"/>
      <c r="AJE158" s="48"/>
      <c r="AJF158" s="48"/>
      <c r="AJG158" s="48"/>
      <c r="AJH158" s="48"/>
      <c r="AJI158" s="48"/>
      <c r="AJJ158" s="48"/>
      <c r="AJK158" s="48"/>
      <c r="AJL158" s="48"/>
      <c r="AJM158" s="48"/>
      <c r="AJN158" s="48"/>
      <c r="AJO158" s="48"/>
      <c r="AJP158" s="48"/>
      <c r="AJQ158" s="48"/>
      <c r="AJR158" s="48"/>
      <c r="AJS158" s="48"/>
      <c r="AJT158" s="48"/>
      <c r="AJU158" s="48"/>
      <c r="AJV158" s="48"/>
      <c r="AJW158" s="48"/>
      <c r="AJX158" s="48"/>
      <c r="AJY158" s="48"/>
      <c r="AJZ158" s="48"/>
      <c r="AKA158" s="48"/>
      <c r="AKB158" s="48"/>
      <c r="AKC158" s="48"/>
      <c r="AKD158" s="48"/>
      <c r="AKE158" s="48"/>
      <c r="AKF158" s="48"/>
      <c r="AKG158" s="48"/>
      <c r="AKH158" s="48"/>
      <c r="AKI158" s="48"/>
      <c r="AKJ158" s="48"/>
      <c r="AKK158" s="48"/>
      <c r="AKL158" s="48"/>
      <c r="AKM158" s="48"/>
      <c r="AKN158" s="48"/>
      <c r="AKO158" s="48"/>
      <c r="AKP158" s="48"/>
      <c r="AKQ158" s="48"/>
      <c r="AKR158" s="48"/>
      <c r="AKS158" s="48"/>
      <c r="AKT158" s="48"/>
      <c r="AKU158" s="48"/>
      <c r="AKV158" s="48"/>
      <c r="AKW158" s="48"/>
      <c r="AKX158" s="48"/>
      <c r="AKY158" s="48"/>
      <c r="AKZ158" s="48"/>
      <c r="ALA158" s="48"/>
      <c r="ALB158" s="48"/>
      <c r="ALC158" s="48"/>
      <c r="ALD158" s="48"/>
      <c r="ALE158" s="48"/>
      <c r="ALF158" s="48"/>
      <c r="ALG158" s="48"/>
      <c r="ALH158" s="48"/>
      <c r="ALI158" s="48"/>
      <c r="ALJ158" s="48"/>
      <c r="ALK158" s="48"/>
      <c r="ALL158" s="48"/>
      <c r="ALM158" s="48"/>
      <c r="ALN158" s="48"/>
      <c r="ALO158" s="48"/>
      <c r="ALP158" s="48"/>
      <c r="ALQ158" s="48"/>
      <c r="ALR158" s="48"/>
      <c r="ALS158" s="48"/>
      <c r="ALT158" s="48"/>
      <c r="ALU158" s="48"/>
      <c r="ALV158" s="48"/>
      <c r="ALW158" s="48"/>
      <c r="ALX158" s="48"/>
      <c r="ALY158" s="48"/>
      <c r="ALZ158" s="48"/>
      <c r="AMA158" s="48"/>
      <c r="AMB158" s="48"/>
      <c r="AMC158" s="48"/>
      <c r="AMD158" s="48"/>
      <c r="AME158" s="48"/>
      <c r="AMF158" s="48"/>
      <c r="AMG158" s="48"/>
      <c r="AMH158" s="48"/>
      <c r="AMI158" s="48"/>
      <c r="AMJ158" s="48"/>
      <c r="AMK158" s="48"/>
      <c r="AML158" s="48"/>
      <c r="AMM158" s="48"/>
      <c r="AMN158" s="48"/>
      <c r="AMO158" s="48"/>
      <c r="AMP158" s="48"/>
      <c r="AMQ158" s="48"/>
      <c r="AMR158" s="48"/>
      <c r="AMS158" s="48"/>
      <c r="AMT158" s="48"/>
      <c r="AMU158" s="48"/>
      <c r="AMV158" s="48"/>
      <c r="AMW158" s="48"/>
      <c r="AMX158" s="48"/>
      <c r="AMY158" s="48"/>
      <c r="AMZ158" s="48"/>
      <c r="ANA158" s="48"/>
      <c r="ANB158" s="48"/>
      <c r="ANC158" s="48"/>
      <c r="AND158" s="48"/>
      <c r="ANE158" s="48"/>
      <c r="ANF158" s="48"/>
      <c r="ANG158" s="48"/>
      <c r="ANH158" s="48"/>
      <c r="ANI158" s="48"/>
      <c r="ANJ158" s="48"/>
      <c r="ANK158" s="48"/>
      <c r="ANL158" s="48"/>
      <c r="ANM158" s="48"/>
      <c r="ANN158" s="48"/>
      <c r="ANO158" s="48"/>
      <c r="ANP158" s="48"/>
      <c r="ANQ158" s="48"/>
      <c r="ANR158" s="48"/>
      <c r="ANS158" s="48"/>
      <c r="ANT158" s="48"/>
      <c r="ANU158" s="48"/>
      <c r="ANV158" s="48"/>
      <c r="ANW158" s="48"/>
      <c r="ANX158" s="48"/>
      <c r="ANY158" s="48"/>
      <c r="ANZ158" s="48"/>
      <c r="AOA158" s="48"/>
      <c r="AOB158" s="48"/>
      <c r="AOC158" s="48"/>
      <c r="AOD158" s="48"/>
      <c r="AOE158" s="48"/>
      <c r="AOF158" s="48"/>
      <c r="AOG158" s="48"/>
      <c r="AOH158" s="48"/>
      <c r="AOI158" s="48"/>
      <c r="AOJ158" s="48"/>
      <c r="AOK158" s="48"/>
      <c r="AOL158" s="48"/>
      <c r="AOM158" s="48"/>
      <c r="AON158" s="48"/>
      <c r="AOO158" s="48"/>
      <c r="AOP158" s="48"/>
      <c r="AOQ158" s="48"/>
      <c r="AOR158" s="48"/>
      <c r="AOS158" s="48"/>
      <c r="AOT158" s="48"/>
      <c r="AOU158" s="48"/>
      <c r="AOV158" s="48"/>
      <c r="AOW158" s="48"/>
      <c r="AOX158" s="48"/>
      <c r="AOY158" s="48"/>
      <c r="AOZ158" s="48"/>
      <c r="APA158" s="48"/>
      <c r="APB158" s="48"/>
      <c r="APC158" s="48"/>
      <c r="APD158" s="48"/>
      <c r="APE158" s="48"/>
      <c r="APF158" s="48"/>
      <c r="APG158" s="48"/>
      <c r="APH158" s="48"/>
      <c r="API158" s="48"/>
      <c r="APJ158" s="48"/>
      <c r="APK158" s="48"/>
      <c r="APL158" s="48"/>
      <c r="APM158" s="48"/>
      <c r="APN158" s="48"/>
      <c r="APO158" s="48"/>
      <c r="APP158" s="48"/>
      <c r="APQ158" s="48"/>
      <c r="APR158" s="48"/>
      <c r="APS158" s="48"/>
      <c r="APT158" s="48"/>
      <c r="APU158" s="48"/>
      <c r="APV158" s="48"/>
      <c r="APW158" s="48"/>
      <c r="APX158" s="48"/>
      <c r="APY158" s="48"/>
      <c r="APZ158" s="48"/>
      <c r="AQA158" s="48"/>
      <c r="AQB158" s="48"/>
      <c r="AQC158" s="48"/>
      <c r="AQD158" s="48"/>
      <c r="AQE158" s="48"/>
      <c r="AQF158" s="48"/>
      <c r="AQG158" s="48"/>
      <c r="AQH158" s="48"/>
      <c r="AQI158" s="48"/>
      <c r="AQJ158" s="48"/>
      <c r="AQK158" s="48"/>
      <c r="AQL158" s="48"/>
      <c r="AQM158" s="48"/>
      <c r="AQN158" s="48"/>
      <c r="AQO158" s="48"/>
      <c r="AQP158" s="48"/>
      <c r="AQQ158" s="48"/>
      <c r="AQR158" s="48"/>
      <c r="AQS158" s="48"/>
      <c r="AQT158" s="48"/>
      <c r="AQU158" s="48"/>
      <c r="AQV158" s="48"/>
      <c r="AQW158" s="48"/>
      <c r="AQX158" s="48"/>
      <c r="AQY158" s="48"/>
      <c r="AQZ158" s="48"/>
      <c r="ARA158" s="48"/>
      <c r="ARB158" s="48"/>
      <c r="ARC158" s="48"/>
      <c r="ARD158" s="48"/>
      <c r="ARE158" s="48"/>
      <c r="ARF158" s="48"/>
      <c r="ARG158" s="48"/>
      <c r="ARH158" s="48"/>
      <c r="ARI158" s="48"/>
      <c r="ARJ158" s="48"/>
      <c r="ARK158" s="48"/>
      <c r="ARL158" s="48"/>
      <c r="ARM158" s="48"/>
      <c r="ARN158" s="48"/>
      <c r="ARO158" s="48"/>
      <c r="ARP158" s="48"/>
      <c r="ARQ158" s="48"/>
      <c r="ARR158" s="48"/>
      <c r="ARS158" s="48"/>
      <c r="ART158" s="48"/>
      <c r="ARU158" s="48"/>
      <c r="ARV158" s="48"/>
      <c r="ARW158" s="48"/>
      <c r="ARX158" s="48"/>
      <c r="ARY158" s="48"/>
      <c r="ARZ158" s="48"/>
      <c r="ASA158" s="48"/>
      <c r="ASB158" s="48"/>
      <c r="ASC158" s="48"/>
      <c r="ASD158" s="48"/>
      <c r="ASE158" s="48"/>
      <c r="ASF158" s="48"/>
      <c r="ASG158" s="48"/>
      <c r="ASH158" s="48"/>
      <c r="ASI158" s="48"/>
      <c r="ASJ158" s="48"/>
      <c r="ASK158" s="48"/>
      <c r="ASL158" s="48"/>
      <c r="ASM158" s="48"/>
      <c r="ASN158" s="48"/>
      <c r="ASO158" s="48"/>
      <c r="ASP158" s="48"/>
      <c r="ASQ158" s="48"/>
      <c r="ASR158" s="48"/>
      <c r="ASS158" s="48"/>
      <c r="AST158" s="48"/>
      <c r="ASU158" s="48"/>
      <c r="ASV158" s="48"/>
      <c r="ASW158" s="48"/>
      <c r="ASX158" s="48"/>
      <c r="ASY158" s="48"/>
      <c r="ASZ158" s="48"/>
      <c r="ATA158" s="48"/>
      <c r="ATB158" s="48"/>
      <c r="ATC158" s="48"/>
      <c r="ATD158" s="48"/>
      <c r="ATE158" s="48"/>
      <c r="ATF158" s="48"/>
      <c r="ATG158" s="48"/>
      <c r="ATH158" s="48"/>
      <c r="ATI158" s="48"/>
      <c r="ATJ158" s="48"/>
      <c r="ATK158" s="48"/>
      <c r="ATL158" s="48"/>
      <c r="ATM158" s="48"/>
      <c r="ATN158" s="48"/>
      <c r="ATO158" s="48"/>
      <c r="ATP158" s="48"/>
      <c r="ATQ158" s="48"/>
      <c r="ATR158" s="48"/>
      <c r="ATS158" s="48"/>
      <c r="ATT158" s="48"/>
      <c r="ATU158" s="48"/>
      <c r="ATV158" s="48"/>
      <c r="ATW158" s="48"/>
      <c r="ATX158" s="48"/>
      <c r="ATY158" s="48"/>
      <c r="ATZ158" s="48"/>
      <c r="AUA158" s="48"/>
      <c r="AUB158" s="48"/>
      <c r="AUC158" s="48"/>
      <c r="AUD158" s="48"/>
      <c r="AUE158" s="48"/>
      <c r="AUF158" s="48"/>
      <c r="AUG158" s="48"/>
      <c r="AUH158" s="48"/>
      <c r="AUI158" s="48"/>
      <c r="AUJ158" s="48"/>
      <c r="AUK158" s="48"/>
      <c r="AUL158" s="48"/>
      <c r="AUM158" s="48"/>
      <c r="AUN158" s="48"/>
      <c r="AUO158" s="48"/>
      <c r="AUP158" s="48"/>
      <c r="AUQ158" s="48"/>
      <c r="AUR158" s="48"/>
      <c r="AUS158" s="48"/>
      <c r="AUT158" s="48"/>
      <c r="AUU158" s="48"/>
      <c r="AUV158" s="48"/>
      <c r="AUW158" s="48"/>
      <c r="AUX158" s="48"/>
      <c r="AUY158" s="48"/>
      <c r="AUZ158" s="48"/>
      <c r="AVA158" s="48"/>
      <c r="AVB158" s="48"/>
      <c r="AVC158" s="48"/>
      <c r="AVD158" s="48"/>
      <c r="AVE158" s="48"/>
      <c r="AVF158" s="48"/>
      <c r="AVG158" s="48"/>
      <c r="AVH158" s="48"/>
      <c r="AVI158" s="48"/>
      <c r="AVJ158" s="48"/>
      <c r="AVK158" s="48"/>
      <c r="AVL158" s="48"/>
      <c r="AVM158" s="48"/>
      <c r="AVN158" s="48"/>
      <c r="AVO158" s="48"/>
      <c r="AVP158" s="48"/>
      <c r="AVQ158" s="48"/>
      <c r="AVR158" s="48"/>
      <c r="AVS158" s="48"/>
      <c r="AVT158" s="48"/>
      <c r="AVU158" s="48"/>
      <c r="AVV158" s="48"/>
      <c r="AVW158" s="48"/>
      <c r="AVX158" s="48"/>
      <c r="AVY158" s="48"/>
      <c r="AVZ158" s="48"/>
      <c r="AWA158" s="48"/>
      <c r="AWB158" s="48"/>
      <c r="AWC158" s="48"/>
      <c r="AWD158" s="48"/>
      <c r="AWE158" s="48"/>
      <c r="AWF158" s="48"/>
      <c r="AWG158" s="48"/>
      <c r="AWH158" s="48"/>
      <c r="AWI158" s="48"/>
      <c r="AWJ158" s="48"/>
      <c r="AWK158" s="48"/>
      <c r="AWL158" s="48"/>
      <c r="AWM158" s="48"/>
      <c r="AWN158" s="48"/>
      <c r="AWO158" s="48"/>
      <c r="AWP158" s="48"/>
      <c r="AWQ158" s="48"/>
      <c r="AWR158" s="48"/>
      <c r="AWS158" s="48"/>
      <c r="AWT158" s="48"/>
      <c r="AWU158" s="48"/>
      <c r="AWV158" s="48"/>
      <c r="AWW158" s="48"/>
      <c r="AWX158" s="48"/>
      <c r="AWY158" s="48"/>
      <c r="AWZ158" s="48"/>
      <c r="AXA158" s="48"/>
      <c r="AXB158" s="48"/>
      <c r="AXC158" s="48"/>
      <c r="AXD158" s="48"/>
      <c r="AXE158" s="48"/>
      <c r="AXF158" s="48"/>
      <c r="AXG158" s="48"/>
      <c r="AXH158" s="48"/>
      <c r="AXI158" s="48"/>
      <c r="AXJ158" s="48"/>
      <c r="AXK158" s="48"/>
      <c r="AXL158" s="48"/>
      <c r="AXM158" s="48"/>
      <c r="AXN158" s="48"/>
      <c r="AXO158" s="48"/>
      <c r="AXP158" s="48"/>
      <c r="AXQ158" s="48"/>
      <c r="AXR158" s="48"/>
      <c r="AXS158" s="48"/>
      <c r="AXT158" s="48"/>
      <c r="AXU158" s="48"/>
      <c r="AXV158" s="48"/>
      <c r="AXW158" s="48"/>
      <c r="AXX158" s="48"/>
      <c r="AXY158" s="48"/>
      <c r="AXZ158" s="48"/>
      <c r="AYA158" s="48"/>
      <c r="AYB158" s="48"/>
      <c r="AYC158" s="48"/>
      <c r="AYD158" s="48"/>
      <c r="AYE158" s="48"/>
      <c r="AYF158" s="48"/>
      <c r="AYG158" s="48"/>
      <c r="AYH158" s="48"/>
      <c r="AYI158" s="48"/>
      <c r="AYJ158" s="48"/>
      <c r="AYK158" s="48"/>
      <c r="AYL158" s="48"/>
      <c r="AYM158" s="48"/>
      <c r="AYN158" s="48"/>
      <c r="AYO158" s="48"/>
      <c r="AYP158" s="48"/>
      <c r="AYQ158" s="48"/>
      <c r="AYR158" s="48"/>
      <c r="AYS158" s="48"/>
      <c r="AYT158" s="48"/>
      <c r="AYU158" s="48"/>
      <c r="AYV158" s="48"/>
      <c r="AYW158" s="48"/>
      <c r="AYX158" s="48"/>
      <c r="AYY158" s="48"/>
      <c r="AYZ158" s="48"/>
      <c r="AZA158" s="48"/>
      <c r="AZB158" s="48"/>
      <c r="AZC158" s="48"/>
      <c r="AZD158" s="48"/>
      <c r="AZE158" s="48"/>
      <c r="AZF158" s="48"/>
      <c r="AZG158" s="48"/>
      <c r="AZH158" s="48"/>
      <c r="AZI158" s="48"/>
      <c r="AZJ158" s="48"/>
      <c r="AZK158" s="48"/>
      <c r="AZL158" s="48"/>
      <c r="AZM158" s="48"/>
      <c r="AZN158" s="48"/>
      <c r="AZO158" s="48"/>
      <c r="AZP158" s="48"/>
      <c r="AZQ158" s="48"/>
      <c r="AZR158" s="48"/>
      <c r="AZS158" s="48"/>
      <c r="AZT158" s="48"/>
      <c r="AZU158" s="48"/>
      <c r="AZV158" s="48"/>
      <c r="AZW158" s="48"/>
      <c r="AZX158" s="48"/>
      <c r="AZY158" s="48"/>
      <c r="AZZ158" s="48"/>
      <c r="BAA158" s="48"/>
      <c r="BAB158" s="48"/>
      <c r="BAC158" s="48"/>
      <c r="BAD158" s="48"/>
      <c r="BAE158" s="48"/>
      <c r="BAF158" s="48"/>
      <c r="BAG158" s="48"/>
      <c r="BAH158" s="48"/>
      <c r="BAI158" s="48"/>
      <c r="BAJ158" s="48"/>
      <c r="BAK158" s="48"/>
      <c r="BAL158" s="48"/>
      <c r="BAM158" s="48"/>
      <c r="BAN158" s="48"/>
      <c r="BAO158" s="48"/>
      <c r="BAP158" s="48"/>
      <c r="BAQ158" s="48"/>
      <c r="BAR158" s="48"/>
      <c r="BAS158" s="48"/>
      <c r="BAT158" s="48"/>
      <c r="BAU158" s="48"/>
      <c r="BAV158" s="48"/>
      <c r="BAW158" s="48"/>
      <c r="BAX158" s="48"/>
      <c r="BAY158" s="48"/>
      <c r="BAZ158" s="48"/>
      <c r="BBA158" s="48"/>
      <c r="BBB158" s="48"/>
      <c r="BBC158" s="48"/>
      <c r="BBD158" s="48"/>
      <c r="BBE158" s="48"/>
      <c r="BBF158" s="48"/>
      <c r="BBG158" s="48"/>
      <c r="BBH158" s="48"/>
      <c r="BBI158" s="48"/>
      <c r="BBJ158" s="48"/>
      <c r="BBK158" s="48"/>
      <c r="BBL158" s="48"/>
      <c r="BBM158" s="48"/>
      <c r="BBN158" s="48"/>
      <c r="BBO158" s="48"/>
      <c r="BBP158" s="48"/>
      <c r="BBQ158" s="48"/>
      <c r="BBR158" s="48"/>
      <c r="BBS158" s="48"/>
      <c r="BBT158" s="48"/>
      <c r="BBU158" s="48"/>
      <c r="BBV158" s="48"/>
      <c r="BBW158" s="48"/>
      <c r="BBX158" s="48"/>
      <c r="BBY158" s="48"/>
      <c r="BBZ158" s="48"/>
      <c r="BCA158" s="48"/>
      <c r="BCB158" s="48"/>
      <c r="BCC158" s="48"/>
      <c r="BCD158" s="48"/>
      <c r="BCE158" s="48"/>
      <c r="BCF158" s="48"/>
      <c r="BCG158" s="48"/>
      <c r="BCH158" s="48"/>
      <c r="BCI158" s="48"/>
      <c r="BCJ158" s="48"/>
      <c r="BCK158" s="48"/>
      <c r="BCL158" s="48"/>
      <c r="BCM158" s="48"/>
      <c r="BCN158" s="48"/>
      <c r="BCO158" s="48"/>
      <c r="BCP158" s="48"/>
      <c r="BCQ158" s="48"/>
      <c r="BCR158" s="48"/>
      <c r="BCS158" s="48"/>
      <c r="BCT158" s="48"/>
      <c r="BCU158" s="48"/>
      <c r="BCV158" s="48"/>
      <c r="BCW158" s="48"/>
      <c r="BCX158" s="48"/>
      <c r="BCY158" s="48"/>
      <c r="BCZ158" s="48"/>
      <c r="BDA158" s="48"/>
      <c r="BDB158" s="48"/>
      <c r="BDC158" s="48"/>
      <c r="BDD158" s="48"/>
      <c r="BDE158" s="48"/>
      <c r="BDF158" s="48"/>
      <c r="BDG158" s="48"/>
      <c r="BDH158" s="48"/>
      <c r="BDI158" s="48"/>
      <c r="BDJ158" s="48"/>
      <c r="BDK158" s="48"/>
      <c r="BDL158" s="48"/>
      <c r="BDM158" s="48"/>
      <c r="BDN158" s="48"/>
      <c r="BDO158" s="48"/>
      <c r="BDP158" s="48"/>
      <c r="BDQ158" s="48"/>
      <c r="BDR158" s="48"/>
      <c r="BDS158" s="48"/>
      <c r="BDT158" s="48"/>
      <c r="BDU158" s="48"/>
      <c r="BDV158" s="48"/>
      <c r="BDW158" s="48"/>
      <c r="BDX158" s="48"/>
      <c r="BDY158" s="48"/>
      <c r="BDZ158" s="48"/>
      <c r="BEA158" s="48"/>
      <c r="BEB158" s="48"/>
      <c r="BEC158" s="48"/>
      <c r="BED158" s="48"/>
      <c r="BEE158" s="48"/>
      <c r="BEF158" s="48"/>
      <c r="BEG158" s="48"/>
      <c r="BEH158" s="48"/>
      <c r="BEI158" s="48"/>
      <c r="BEJ158" s="48"/>
      <c r="BEK158" s="48"/>
      <c r="BEL158" s="48"/>
      <c r="BEM158" s="48"/>
      <c r="BEN158" s="48"/>
      <c r="BEO158" s="48"/>
      <c r="BEP158" s="48"/>
      <c r="BEQ158" s="48"/>
      <c r="BER158" s="48"/>
      <c r="BES158" s="48"/>
      <c r="BET158" s="48"/>
      <c r="BEU158" s="48"/>
      <c r="BEV158" s="48"/>
      <c r="BEW158" s="48"/>
      <c r="BEX158" s="48"/>
      <c r="BEY158" s="48"/>
      <c r="BEZ158" s="48"/>
      <c r="BFA158" s="48"/>
      <c r="BFB158" s="48"/>
      <c r="BFC158" s="48"/>
      <c r="BFD158" s="48"/>
      <c r="BFE158" s="48"/>
      <c r="BFF158" s="48"/>
      <c r="BFG158" s="48"/>
      <c r="BFH158" s="48"/>
      <c r="BFI158" s="48"/>
      <c r="BFJ158" s="48"/>
      <c r="BFK158" s="48"/>
      <c r="BFL158" s="48"/>
      <c r="BFM158" s="48"/>
      <c r="BFN158" s="48"/>
      <c r="BFO158" s="48"/>
      <c r="BFP158" s="48"/>
      <c r="BFQ158" s="48"/>
      <c r="BFR158" s="48"/>
      <c r="BFS158" s="48"/>
      <c r="BFT158" s="48"/>
      <c r="BFU158" s="48"/>
      <c r="BFV158" s="48"/>
      <c r="BFW158" s="48"/>
      <c r="BFX158" s="48"/>
      <c r="BFY158" s="48"/>
      <c r="BFZ158" s="48"/>
      <c r="BGA158" s="48"/>
      <c r="BGB158" s="48"/>
      <c r="BGC158" s="48"/>
      <c r="BGD158" s="48"/>
      <c r="BGE158" s="48"/>
      <c r="BGF158" s="48"/>
      <c r="BGG158" s="48"/>
      <c r="BGH158" s="48"/>
      <c r="BGI158" s="48"/>
      <c r="BGJ158" s="48"/>
      <c r="BGK158" s="48"/>
      <c r="BGL158" s="48"/>
      <c r="BGM158" s="48"/>
      <c r="BGN158" s="48"/>
      <c r="BGO158" s="48"/>
      <c r="BGP158" s="48"/>
      <c r="BGQ158" s="48"/>
      <c r="BGR158" s="48"/>
      <c r="BGS158" s="48"/>
      <c r="BGT158" s="48"/>
      <c r="BGU158" s="48"/>
      <c r="BGV158" s="48"/>
      <c r="BGW158" s="48"/>
      <c r="BGX158" s="48"/>
      <c r="BGY158" s="48"/>
      <c r="BGZ158" s="48"/>
      <c r="BHA158" s="48"/>
      <c r="BHB158" s="48"/>
      <c r="BHC158" s="48"/>
      <c r="BHD158" s="48"/>
      <c r="BHE158" s="48"/>
      <c r="BHF158" s="48"/>
      <c r="BHG158" s="48"/>
      <c r="BHH158" s="48"/>
      <c r="BHI158" s="48"/>
      <c r="BHJ158" s="48"/>
      <c r="BHK158" s="48"/>
      <c r="BHL158" s="48"/>
      <c r="BHM158" s="48"/>
      <c r="BHN158" s="48"/>
      <c r="BHO158" s="48"/>
      <c r="BHP158" s="48"/>
      <c r="BHQ158" s="48"/>
      <c r="BHR158" s="48"/>
      <c r="BHS158" s="48"/>
      <c r="BHT158" s="48"/>
      <c r="BHU158" s="48"/>
      <c r="BHV158" s="48"/>
      <c r="BHW158" s="48"/>
      <c r="BHX158" s="48"/>
      <c r="BHY158" s="48"/>
      <c r="BHZ158" s="48"/>
      <c r="BIA158" s="48"/>
      <c r="BIB158" s="48"/>
      <c r="BIC158" s="48"/>
      <c r="BID158" s="48"/>
      <c r="BIE158" s="48"/>
      <c r="BIF158" s="48"/>
      <c r="BIG158" s="48"/>
      <c r="BIH158" s="48"/>
      <c r="BII158" s="48"/>
      <c r="BIJ158" s="48"/>
      <c r="BIK158" s="48"/>
      <c r="BIL158" s="48"/>
      <c r="BIM158" s="48"/>
      <c r="BIN158" s="48"/>
      <c r="BIO158" s="48"/>
      <c r="BIP158" s="48"/>
      <c r="BIQ158" s="48"/>
      <c r="BIR158" s="48"/>
      <c r="BIS158" s="48"/>
      <c r="BIT158" s="48"/>
      <c r="BIU158" s="48"/>
      <c r="BIV158" s="48"/>
      <c r="BIW158" s="48"/>
      <c r="BIX158" s="48"/>
      <c r="BIY158" s="48"/>
      <c r="BIZ158" s="48"/>
      <c r="BJA158" s="48"/>
      <c r="BJB158" s="48"/>
      <c r="BJC158" s="48"/>
      <c r="BJD158" s="48"/>
      <c r="BJE158" s="48"/>
      <c r="BJF158" s="48"/>
      <c r="BJG158" s="48"/>
      <c r="BJH158" s="48"/>
      <c r="BJI158" s="48"/>
      <c r="BJJ158" s="48"/>
      <c r="BJK158" s="48"/>
      <c r="BJL158" s="48"/>
      <c r="BJM158" s="48"/>
      <c r="BJN158" s="48"/>
      <c r="BJO158" s="48"/>
      <c r="BJP158" s="48"/>
      <c r="BJQ158" s="48"/>
      <c r="BJR158" s="48"/>
      <c r="BJS158" s="48"/>
      <c r="BJT158" s="48"/>
      <c r="BJU158" s="48"/>
      <c r="BJV158" s="48"/>
      <c r="BJW158" s="48"/>
      <c r="BJX158" s="48"/>
      <c r="BJY158" s="48"/>
      <c r="BJZ158" s="48"/>
      <c r="BKA158" s="48"/>
      <c r="BKB158" s="48"/>
      <c r="BKC158" s="48"/>
      <c r="BKD158" s="48"/>
      <c r="BKE158" s="48"/>
      <c r="BKF158" s="48"/>
      <c r="BKG158" s="48"/>
      <c r="BKH158" s="48"/>
      <c r="BKI158" s="48"/>
      <c r="BKJ158" s="48"/>
      <c r="BKK158" s="48"/>
      <c r="BKL158" s="48"/>
      <c r="BKM158" s="48"/>
      <c r="BKN158" s="48"/>
      <c r="BKO158" s="48"/>
      <c r="BKP158" s="48"/>
      <c r="BKQ158" s="48"/>
      <c r="BKR158" s="48"/>
      <c r="BKS158" s="48"/>
      <c r="BKT158" s="48"/>
      <c r="BKU158" s="48"/>
      <c r="BKV158" s="48"/>
      <c r="BKW158" s="48"/>
      <c r="BKX158" s="48"/>
      <c r="BKY158" s="48"/>
      <c r="BKZ158" s="48"/>
      <c r="BLA158" s="48"/>
      <c r="BLB158" s="48"/>
      <c r="BLC158" s="48"/>
      <c r="BLD158" s="48"/>
      <c r="BLE158" s="48"/>
      <c r="BLF158" s="48"/>
      <c r="BLG158" s="48"/>
      <c r="BLH158" s="48"/>
      <c r="BLI158" s="48"/>
      <c r="BLJ158" s="48"/>
      <c r="BLK158" s="48"/>
      <c r="BLL158" s="48"/>
      <c r="BLM158" s="48"/>
      <c r="BLN158" s="48"/>
      <c r="BLO158" s="48"/>
      <c r="BLP158" s="48"/>
      <c r="BLQ158" s="48"/>
      <c r="BLR158" s="48"/>
      <c r="BLS158" s="48"/>
      <c r="BLT158" s="48"/>
      <c r="BLU158" s="48"/>
      <c r="BLV158" s="48"/>
      <c r="BLW158" s="48"/>
      <c r="BLX158" s="48"/>
      <c r="BLY158" s="48"/>
      <c r="BLZ158" s="48"/>
      <c r="BMA158" s="48"/>
      <c r="BMB158" s="48"/>
      <c r="BMC158" s="48"/>
      <c r="BMD158" s="48"/>
      <c r="BME158" s="48"/>
      <c r="BMF158" s="48"/>
      <c r="BMG158" s="48"/>
      <c r="BMH158" s="48"/>
      <c r="BMI158" s="48"/>
      <c r="BMJ158" s="48"/>
      <c r="BMK158" s="48"/>
      <c r="BML158" s="48"/>
      <c r="BMM158" s="48"/>
      <c r="BMN158" s="48"/>
      <c r="BMO158" s="48"/>
      <c r="BMP158" s="48"/>
      <c r="BMQ158" s="48"/>
      <c r="BMR158" s="48"/>
      <c r="BMS158" s="48"/>
      <c r="BMT158" s="48"/>
      <c r="BMU158" s="48"/>
      <c r="BMV158" s="48"/>
      <c r="BMW158" s="48"/>
      <c r="BMX158" s="48"/>
      <c r="BMY158" s="48"/>
      <c r="BMZ158" s="48"/>
      <c r="BNA158" s="48"/>
      <c r="BNB158" s="48"/>
      <c r="BNC158" s="48"/>
      <c r="BND158" s="48"/>
      <c r="BNE158" s="48"/>
      <c r="BNF158" s="48"/>
      <c r="BNG158" s="48"/>
      <c r="BNH158" s="48"/>
      <c r="BNI158" s="48"/>
      <c r="BNJ158" s="48"/>
      <c r="BNK158" s="48"/>
      <c r="BNL158" s="48"/>
      <c r="BNM158" s="48"/>
      <c r="BNN158" s="48"/>
      <c r="BNO158" s="48"/>
      <c r="BNP158" s="48"/>
      <c r="BNQ158" s="48"/>
      <c r="BNR158" s="48"/>
      <c r="BNS158" s="48"/>
      <c r="BNT158" s="48"/>
      <c r="BNU158" s="48"/>
      <c r="BNV158" s="48"/>
      <c r="BNW158" s="48"/>
      <c r="BNX158" s="48"/>
      <c r="BNY158" s="48"/>
      <c r="BNZ158" s="48"/>
      <c r="BOA158" s="48"/>
      <c r="BOB158" s="48"/>
      <c r="BOC158" s="48"/>
      <c r="BOD158" s="48"/>
      <c r="BOE158" s="48"/>
      <c r="BOF158" s="48"/>
      <c r="BOG158" s="48"/>
      <c r="BOH158" s="48"/>
      <c r="BOI158" s="48"/>
      <c r="BOJ158" s="48"/>
      <c r="BOK158" s="48"/>
      <c r="BOL158" s="48"/>
      <c r="BOM158" s="48"/>
      <c r="BON158" s="48"/>
      <c r="BOO158" s="48"/>
      <c r="BOP158" s="48"/>
      <c r="BOQ158" s="48"/>
      <c r="BOR158" s="48"/>
      <c r="BOS158" s="48"/>
      <c r="BOT158" s="48"/>
      <c r="BOU158" s="48"/>
      <c r="BOV158" s="48"/>
      <c r="BOW158" s="48"/>
      <c r="BOX158" s="48"/>
      <c r="BOY158" s="48"/>
      <c r="BOZ158" s="48"/>
      <c r="BPA158" s="48"/>
      <c r="BPB158" s="48"/>
      <c r="BPC158" s="48"/>
      <c r="BPD158" s="48"/>
      <c r="BPE158" s="48"/>
      <c r="BPF158" s="48"/>
      <c r="BPG158" s="48"/>
      <c r="BPH158" s="48"/>
      <c r="BPI158" s="48"/>
      <c r="BPJ158" s="48"/>
      <c r="BPK158" s="48"/>
      <c r="BPL158" s="48"/>
      <c r="BPM158" s="48"/>
      <c r="BPN158" s="48"/>
      <c r="BPO158" s="48"/>
      <c r="BPP158" s="48"/>
      <c r="BPQ158" s="48"/>
      <c r="BPR158" s="48"/>
      <c r="BPS158" s="48"/>
      <c r="BPT158" s="48"/>
      <c r="BPU158" s="48"/>
      <c r="BPV158" s="48"/>
      <c r="BPW158" s="48"/>
      <c r="BPX158" s="48"/>
      <c r="BPY158" s="48"/>
      <c r="BPZ158" s="48"/>
      <c r="BQA158" s="48"/>
      <c r="BQB158" s="48"/>
      <c r="BQC158" s="48"/>
      <c r="BQD158" s="48"/>
      <c r="BQE158" s="48"/>
      <c r="BQF158" s="48"/>
      <c r="BQG158" s="48"/>
      <c r="BQH158" s="48"/>
      <c r="BQI158" s="48"/>
      <c r="BQJ158" s="48"/>
      <c r="BQK158" s="48"/>
      <c r="BQL158" s="48"/>
      <c r="BQM158" s="48"/>
      <c r="BQN158" s="48"/>
      <c r="BQO158" s="48"/>
      <c r="BQP158" s="48"/>
      <c r="BQQ158" s="48"/>
      <c r="BQR158" s="48"/>
      <c r="BQS158" s="48"/>
      <c r="BQT158" s="48"/>
      <c r="BQU158" s="48"/>
      <c r="BQV158" s="48"/>
      <c r="BQW158" s="48"/>
      <c r="BQX158" s="48"/>
      <c r="BQY158" s="48"/>
      <c r="BQZ158" s="48"/>
      <c r="BRA158" s="48"/>
      <c r="BRB158" s="48"/>
      <c r="BRC158" s="48"/>
      <c r="BRD158" s="48"/>
      <c r="BRE158" s="48"/>
      <c r="BRF158" s="48"/>
      <c r="BRG158" s="48"/>
      <c r="BRH158" s="48"/>
      <c r="BRI158" s="48"/>
      <c r="BRJ158" s="48"/>
      <c r="BRK158" s="48"/>
      <c r="BRL158" s="48"/>
      <c r="BRM158" s="48"/>
      <c r="BRN158" s="48"/>
      <c r="BRO158" s="48"/>
      <c r="BRP158" s="48"/>
      <c r="BRQ158" s="48"/>
      <c r="BRR158" s="48"/>
      <c r="BRS158" s="48"/>
      <c r="BRT158" s="48"/>
      <c r="BRU158" s="48"/>
      <c r="BRV158" s="48"/>
      <c r="BRW158" s="48"/>
      <c r="BRX158" s="48"/>
      <c r="BRY158" s="48"/>
      <c r="BRZ158" s="48"/>
      <c r="BSA158" s="48"/>
      <c r="BSB158" s="48"/>
      <c r="BSC158" s="48"/>
      <c r="BSD158" s="48"/>
      <c r="BSE158" s="48"/>
      <c r="BSF158" s="48"/>
      <c r="BSG158" s="48"/>
      <c r="BSH158" s="48"/>
      <c r="BSI158" s="48"/>
      <c r="BSJ158" s="48"/>
      <c r="BSK158" s="48"/>
      <c r="BSL158" s="48"/>
      <c r="BSM158" s="48"/>
      <c r="BSN158" s="48"/>
      <c r="BSO158" s="48"/>
      <c r="BSP158" s="48"/>
      <c r="BSQ158" s="48"/>
      <c r="BSR158" s="48"/>
      <c r="BSS158" s="48"/>
      <c r="BST158" s="48"/>
      <c r="BSU158" s="48"/>
      <c r="BSV158" s="48"/>
      <c r="BSW158" s="48"/>
      <c r="BSX158" s="48"/>
      <c r="BSY158" s="48"/>
      <c r="BSZ158" s="48"/>
      <c r="BTA158" s="48"/>
      <c r="BTB158" s="48"/>
      <c r="BTC158" s="48"/>
      <c r="BTD158" s="48"/>
      <c r="BTE158" s="48"/>
      <c r="BTF158" s="48"/>
      <c r="BTG158" s="48"/>
      <c r="BTH158" s="48"/>
      <c r="BTI158" s="48"/>
      <c r="BTJ158" s="48"/>
      <c r="BTK158" s="48"/>
      <c r="BTL158" s="48"/>
      <c r="BTM158" s="48"/>
      <c r="BTN158" s="48"/>
      <c r="BTO158" s="48"/>
      <c r="BTP158" s="48"/>
      <c r="BTQ158" s="48"/>
      <c r="BTR158" s="48"/>
      <c r="BTS158" s="48"/>
      <c r="BTT158" s="48"/>
      <c r="BTU158" s="48"/>
      <c r="BTV158" s="48"/>
      <c r="BTW158" s="48"/>
      <c r="BTX158" s="48"/>
      <c r="BTY158" s="48"/>
      <c r="BTZ158" s="48"/>
      <c r="BUA158" s="48"/>
      <c r="BUB158" s="48"/>
      <c r="BUC158" s="48"/>
      <c r="BUD158" s="48"/>
      <c r="BUE158" s="48"/>
      <c r="BUF158" s="48"/>
      <c r="BUG158" s="48"/>
      <c r="BUH158" s="48"/>
      <c r="BUI158" s="48"/>
      <c r="BUJ158" s="48"/>
      <c r="BUK158" s="48"/>
      <c r="BUL158" s="48"/>
      <c r="BUM158" s="48"/>
      <c r="BUN158" s="48"/>
      <c r="BUO158" s="48"/>
      <c r="BUP158" s="48"/>
      <c r="BUQ158" s="48"/>
      <c r="BUR158" s="48"/>
      <c r="BUS158" s="48"/>
      <c r="BUT158" s="48"/>
      <c r="BUU158" s="48"/>
      <c r="BUV158" s="48"/>
      <c r="BUW158" s="48"/>
      <c r="BUX158" s="48"/>
      <c r="BUY158" s="48"/>
      <c r="BUZ158" s="48"/>
      <c r="BVA158" s="48"/>
      <c r="BVB158" s="48"/>
      <c r="BVC158" s="48"/>
      <c r="BVD158" s="48"/>
      <c r="BVE158" s="48"/>
      <c r="BVF158" s="48"/>
      <c r="BVG158" s="48"/>
      <c r="BVH158" s="48"/>
      <c r="BVI158" s="48"/>
      <c r="BVJ158" s="48"/>
      <c r="BVK158" s="48"/>
      <c r="BVL158" s="48"/>
      <c r="BVM158" s="48"/>
      <c r="BVN158" s="48"/>
      <c r="BVO158" s="48"/>
      <c r="BVP158" s="48"/>
      <c r="BVQ158" s="48"/>
      <c r="BVR158" s="48"/>
      <c r="BVS158" s="48"/>
      <c r="BVT158" s="48"/>
      <c r="BVU158" s="48"/>
      <c r="BVV158" s="48"/>
      <c r="BVW158" s="48"/>
      <c r="BVX158" s="48"/>
      <c r="BVY158" s="48"/>
      <c r="BVZ158" s="48"/>
      <c r="BWA158" s="48"/>
      <c r="BWB158" s="48"/>
      <c r="BWC158" s="48"/>
      <c r="BWD158" s="48"/>
      <c r="BWE158" s="48"/>
      <c r="BWF158" s="48"/>
      <c r="BWG158" s="48"/>
      <c r="BWH158" s="48"/>
      <c r="BWI158" s="48"/>
      <c r="BWJ158" s="48"/>
      <c r="BWK158" s="48"/>
      <c r="BWL158" s="48"/>
      <c r="BWM158" s="48"/>
      <c r="BWN158" s="48"/>
      <c r="BWO158" s="48"/>
      <c r="BWP158" s="48"/>
      <c r="BWQ158" s="48"/>
      <c r="BWR158" s="48"/>
      <c r="BWS158" s="48"/>
      <c r="BWT158" s="48"/>
      <c r="BWU158" s="48"/>
      <c r="BWV158" s="48"/>
      <c r="BWW158" s="48"/>
      <c r="BWX158" s="48"/>
      <c r="BWY158" s="48"/>
      <c r="BWZ158" s="48"/>
      <c r="BXA158" s="48"/>
      <c r="BXB158" s="48"/>
      <c r="BXC158" s="48"/>
      <c r="BXD158" s="48"/>
      <c r="BXE158" s="48"/>
      <c r="BXF158" s="48"/>
      <c r="BXG158" s="48"/>
      <c r="BXH158" s="48"/>
      <c r="BXI158" s="48"/>
      <c r="BXJ158" s="48"/>
      <c r="BXK158" s="48"/>
      <c r="BXL158" s="48"/>
      <c r="BXM158" s="48"/>
      <c r="BXN158" s="48"/>
      <c r="BXO158" s="48"/>
      <c r="BXP158" s="48"/>
      <c r="BXQ158" s="48"/>
      <c r="BXR158" s="48"/>
      <c r="BXS158" s="48"/>
      <c r="BXT158" s="48"/>
      <c r="BXU158" s="48"/>
      <c r="BXV158" s="48"/>
      <c r="BXW158" s="48"/>
      <c r="BXX158" s="48"/>
      <c r="BXY158" s="48"/>
      <c r="BXZ158" s="48"/>
      <c r="BYA158" s="48"/>
      <c r="BYB158" s="48"/>
      <c r="BYC158" s="48"/>
      <c r="BYD158" s="48"/>
      <c r="BYE158" s="48"/>
      <c r="BYF158" s="48"/>
      <c r="BYG158" s="48"/>
      <c r="BYH158" s="48"/>
      <c r="BYI158" s="48"/>
      <c r="BYJ158" s="48"/>
      <c r="BYK158" s="48"/>
      <c r="BYL158" s="48"/>
      <c r="BYM158" s="48"/>
      <c r="BYN158" s="48"/>
      <c r="BYO158" s="48"/>
      <c r="BYP158" s="48"/>
      <c r="BYQ158" s="48"/>
      <c r="BYR158" s="48"/>
      <c r="BYS158" s="48"/>
      <c r="BYT158" s="48"/>
      <c r="BYU158" s="48"/>
      <c r="BYV158" s="48"/>
      <c r="BYW158" s="48"/>
      <c r="BYX158" s="48"/>
      <c r="BYY158" s="48"/>
      <c r="BYZ158" s="48"/>
      <c r="BZA158" s="48"/>
      <c r="BZB158" s="48"/>
      <c r="BZC158" s="48"/>
      <c r="BZD158" s="48"/>
      <c r="BZE158" s="48"/>
      <c r="BZF158" s="48"/>
      <c r="BZG158" s="48"/>
      <c r="BZH158" s="48"/>
      <c r="BZI158" s="48"/>
      <c r="BZJ158" s="48"/>
      <c r="BZK158" s="48"/>
      <c r="BZL158" s="48"/>
      <c r="BZM158" s="48"/>
      <c r="BZN158" s="48"/>
      <c r="BZO158" s="48"/>
      <c r="BZP158" s="48"/>
      <c r="BZQ158" s="48"/>
      <c r="BZR158" s="48"/>
      <c r="BZS158" s="48"/>
      <c r="BZT158" s="48"/>
      <c r="BZU158" s="48"/>
      <c r="BZV158" s="48"/>
      <c r="BZW158" s="48"/>
      <c r="BZX158" s="48"/>
      <c r="BZY158" s="48"/>
      <c r="BZZ158" s="48"/>
      <c r="CAA158" s="48"/>
      <c r="CAB158" s="48"/>
      <c r="CAC158" s="48"/>
      <c r="CAD158" s="48"/>
      <c r="CAE158" s="48"/>
      <c r="CAF158" s="48"/>
      <c r="CAG158" s="48"/>
      <c r="CAH158" s="48"/>
      <c r="CAI158" s="48"/>
      <c r="CAJ158" s="48"/>
      <c r="CAK158" s="48"/>
      <c r="CAL158" s="48"/>
      <c r="CAM158" s="48"/>
      <c r="CAN158" s="48"/>
      <c r="CAO158" s="48"/>
      <c r="CAP158" s="48"/>
      <c r="CAQ158" s="48"/>
      <c r="CAR158" s="48"/>
      <c r="CAS158" s="48"/>
      <c r="CAT158" s="48"/>
      <c r="CAU158" s="48"/>
      <c r="CAV158" s="48"/>
      <c r="CAW158" s="48"/>
      <c r="CAX158" s="48"/>
      <c r="CAY158" s="48"/>
      <c r="CAZ158" s="48"/>
      <c r="CBA158" s="48"/>
      <c r="CBB158" s="48"/>
      <c r="CBC158" s="48"/>
      <c r="CBD158" s="48"/>
      <c r="CBE158" s="48"/>
      <c r="CBF158" s="48"/>
      <c r="CBG158" s="48"/>
      <c r="CBH158" s="48"/>
      <c r="CBI158" s="48"/>
      <c r="CBJ158" s="48"/>
      <c r="CBK158" s="48"/>
      <c r="CBL158" s="48"/>
      <c r="CBM158" s="48"/>
      <c r="CBN158" s="48"/>
      <c r="CBO158" s="48"/>
      <c r="CBP158" s="48"/>
      <c r="CBQ158" s="48"/>
      <c r="CBR158" s="48"/>
      <c r="CBS158" s="48"/>
      <c r="CBT158" s="48"/>
      <c r="CBU158" s="48"/>
      <c r="CBV158" s="48"/>
      <c r="CBW158" s="48"/>
      <c r="CBX158" s="48"/>
      <c r="CBY158" s="48"/>
      <c r="CBZ158" s="48"/>
      <c r="CCA158" s="48"/>
      <c r="CCB158" s="48"/>
      <c r="CCC158" s="48"/>
      <c r="CCD158" s="48"/>
      <c r="CCE158" s="48"/>
      <c r="CCF158" s="48"/>
      <c r="CCG158" s="48"/>
      <c r="CCH158" s="48"/>
      <c r="CCI158" s="48"/>
      <c r="CCJ158" s="48"/>
      <c r="CCK158" s="48"/>
      <c r="CCL158" s="48"/>
      <c r="CCM158" s="48"/>
      <c r="CCN158" s="48"/>
      <c r="CCO158" s="48"/>
      <c r="CCP158" s="48"/>
      <c r="CCQ158" s="48"/>
      <c r="CCR158" s="48"/>
      <c r="CCS158" s="48"/>
      <c r="CCT158" s="48"/>
      <c r="CCU158" s="48"/>
      <c r="CCV158" s="48"/>
      <c r="CCW158" s="48"/>
      <c r="CCX158" s="48"/>
      <c r="CCY158" s="48"/>
      <c r="CCZ158" s="48"/>
      <c r="CDA158" s="48"/>
      <c r="CDB158" s="48"/>
      <c r="CDC158" s="48"/>
      <c r="CDD158" s="48"/>
      <c r="CDE158" s="48"/>
      <c r="CDF158" s="48"/>
      <c r="CDG158" s="48"/>
      <c r="CDH158" s="48"/>
      <c r="CDI158" s="48"/>
      <c r="CDJ158" s="48"/>
      <c r="CDK158" s="48"/>
      <c r="CDL158" s="48"/>
      <c r="CDM158" s="48"/>
      <c r="CDN158" s="48"/>
      <c r="CDO158" s="48"/>
      <c r="CDP158" s="48"/>
      <c r="CDQ158" s="48"/>
      <c r="CDR158" s="48"/>
      <c r="CDS158" s="48"/>
      <c r="CDT158" s="48"/>
      <c r="CDU158" s="48"/>
      <c r="CDV158" s="48"/>
      <c r="CDW158" s="48"/>
      <c r="CDX158" s="48"/>
      <c r="CDY158" s="48"/>
      <c r="CDZ158" s="48"/>
      <c r="CEA158" s="48"/>
      <c r="CEB158" s="48"/>
      <c r="CEC158" s="48"/>
      <c r="CED158" s="48"/>
      <c r="CEE158" s="48"/>
      <c r="CEF158" s="48"/>
      <c r="CEG158" s="48"/>
      <c r="CEH158" s="48"/>
      <c r="CEI158" s="48"/>
      <c r="CEJ158" s="48"/>
      <c r="CEK158" s="48"/>
      <c r="CEL158" s="48"/>
      <c r="CEM158" s="48"/>
      <c r="CEN158" s="48"/>
      <c r="CEO158" s="48"/>
      <c r="CEP158" s="48"/>
      <c r="CEQ158" s="48"/>
      <c r="CER158" s="48"/>
      <c r="CES158" s="48"/>
      <c r="CET158" s="48"/>
      <c r="CEU158" s="48"/>
      <c r="CEV158" s="48"/>
      <c r="CEW158" s="48"/>
      <c r="CEX158" s="48"/>
      <c r="CEY158" s="48"/>
      <c r="CEZ158" s="48"/>
      <c r="CFA158" s="48"/>
      <c r="CFB158" s="48"/>
      <c r="CFC158" s="48"/>
      <c r="CFD158" s="48"/>
      <c r="CFE158" s="48"/>
      <c r="CFF158" s="48"/>
      <c r="CFG158" s="48"/>
      <c r="CFH158" s="48"/>
      <c r="CFI158" s="48"/>
      <c r="CFJ158" s="48"/>
      <c r="CFK158" s="48"/>
      <c r="CFL158" s="48"/>
      <c r="CFM158" s="48"/>
      <c r="CFN158" s="48"/>
      <c r="CFO158" s="48"/>
      <c r="CFP158" s="48"/>
      <c r="CFQ158" s="48"/>
      <c r="CFR158" s="48"/>
      <c r="CFS158" s="48"/>
      <c r="CFT158" s="48"/>
      <c r="CFU158" s="48"/>
      <c r="CFV158" s="48"/>
      <c r="CFW158" s="48"/>
      <c r="CFX158" s="48"/>
      <c r="CFY158" s="48"/>
      <c r="CFZ158" s="48"/>
      <c r="CGA158" s="48"/>
      <c r="CGB158" s="48"/>
      <c r="CGC158" s="48"/>
      <c r="CGD158" s="48"/>
      <c r="CGE158" s="48"/>
      <c r="CGF158" s="48"/>
      <c r="CGG158" s="48"/>
      <c r="CGH158" s="48"/>
      <c r="CGI158" s="48"/>
      <c r="CGJ158" s="48"/>
      <c r="CGK158" s="48"/>
      <c r="CGL158" s="48"/>
      <c r="CGM158" s="48"/>
      <c r="CGN158" s="48"/>
      <c r="CGO158" s="48"/>
      <c r="CGP158" s="48"/>
      <c r="CGQ158" s="48"/>
      <c r="CGR158" s="48"/>
      <c r="CGS158" s="48"/>
      <c r="CGT158" s="48"/>
      <c r="CGU158" s="48"/>
      <c r="CGV158" s="48"/>
      <c r="CGW158" s="48"/>
      <c r="CGX158" s="48"/>
      <c r="CGY158" s="48"/>
      <c r="CGZ158" s="48"/>
      <c r="CHA158" s="48"/>
      <c r="CHB158" s="48"/>
      <c r="CHC158" s="48"/>
      <c r="CHD158" s="48"/>
      <c r="CHE158" s="48"/>
      <c r="CHF158" s="48"/>
      <c r="CHG158" s="48"/>
      <c r="CHH158" s="48"/>
      <c r="CHI158" s="48"/>
      <c r="CHJ158" s="48"/>
      <c r="CHK158" s="48"/>
      <c r="CHL158" s="48"/>
      <c r="CHM158" s="48"/>
      <c r="CHN158" s="48"/>
      <c r="CHO158" s="48"/>
      <c r="CHP158" s="48"/>
      <c r="CHQ158" s="48"/>
      <c r="CHR158" s="48"/>
      <c r="CHS158" s="48"/>
      <c r="CHT158" s="48"/>
      <c r="CHU158" s="48"/>
      <c r="CHV158" s="48"/>
      <c r="CHW158" s="48"/>
      <c r="CHX158" s="48"/>
      <c r="CHY158" s="48"/>
      <c r="CHZ158" s="48"/>
      <c r="CIA158" s="48"/>
      <c r="CIB158" s="48"/>
      <c r="CIC158" s="48"/>
      <c r="CID158" s="48"/>
      <c r="CIE158" s="48"/>
      <c r="CIF158" s="48"/>
      <c r="CIG158" s="48"/>
      <c r="CIH158" s="48"/>
      <c r="CII158" s="48"/>
      <c r="CIJ158" s="48"/>
      <c r="CIK158" s="48"/>
      <c r="CIL158" s="48"/>
      <c r="CIM158" s="48"/>
      <c r="CIN158" s="48"/>
      <c r="CIO158" s="48"/>
      <c r="CIP158" s="48"/>
      <c r="CIQ158" s="48"/>
      <c r="CIR158" s="48"/>
      <c r="CIS158" s="48"/>
      <c r="CIT158" s="48"/>
      <c r="CIU158" s="48"/>
      <c r="CIV158" s="48"/>
      <c r="CIW158" s="48"/>
      <c r="CIX158" s="48"/>
      <c r="CIY158" s="48"/>
      <c r="CIZ158" s="48"/>
      <c r="CJA158" s="48"/>
      <c r="CJB158" s="48"/>
      <c r="CJC158" s="48"/>
      <c r="CJD158" s="48"/>
      <c r="CJE158" s="48"/>
      <c r="CJF158" s="48"/>
      <c r="CJG158" s="48"/>
      <c r="CJH158" s="48"/>
      <c r="CJI158" s="48"/>
      <c r="CJJ158" s="48"/>
      <c r="CJK158" s="48"/>
      <c r="CJL158" s="48"/>
      <c r="CJM158" s="48"/>
      <c r="CJN158" s="48"/>
      <c r="CJO158" s="48"/>
      <c r="CJP158" s="48"/>
      <c r="CJQ158" s="48"/>
      <c r="CJR158" s="48"/>
      <c r="CJS158" s="48"/>
      <c r="CJT158" s="48"/>
      <c r="CJU158" s="48"/>
      <c r="CJV158" s="48"/>
      <c r="CJW158" s="48"/>
      <c r="CJX158" s="48"/>
      <c r="CJY158" s="48"/>
      <c r="CJZ158" s="48"/>
      <c r="CKA158" s="48"/>
      <c r="CKB158" s="48"/>
      <c r="CKC158" s="48"/>
      <c r="CKD158" s="48"/>
      <c r="CKE158" s="48"/>
      <c r="CKF158" s="48"/>
      <c r="CKG158" s="48"/>
      <c r="CKH158" s="48"/>
      <c r="CKI158" s="48"/>
      <c r="CKJ158" s="48"/>
      <c r="CKK158" s="48"/>
      <c r="CKL158" s="48"/>
      <c r="CKM158" s="48"/>
      <c r="CKN158" s="48"/>
      <c r="CKO158" s="48"/>
      <c r="CKP158" s="48"/>
      <c r="CKQ158" s="48"/>
      <c r="CKR158" s="48"/>
      <c r="CKS158" s="48"/>
      <c r="CKT158" s="48"/>
      <c r="CKU158" s="48"/>
      <c r="CKV158" s="48"/>
      <c r="CKW158" s="48"/>
      <c r="CKX158" s="48"/>
      <c r="CKY158" s="48"/>
      <c r="CKZ158" s="48"/>
      <c r="CLA158" s="48"/>
      <c r="CLB158" s="48"/>
      <c r="CLC158" s="48"/>
      <c r="CLD158" s="48"/>
      <c r="CLE158" s="48"/>
      <c r="CLF158" s="48"/>
      <c r="CLG158" s="48"/>
      <c r="CLH158" s="48"/>
      <c r="CLI158" s="48"/>
      <c r="CLJ158" s="48"/>
      <c r="CLK158" s="48"/>
      <c r="CLL158" s="48"/>
      <c r="CLM158" s="48"/>
      <c r="CLN158" s="48"/>
      <c r="CLO158" s="48"/>
      <c r="CLP158" s="48"/>
      <c r="CLQ158" s="48"/>
      <c r="CLR158" s="48"/>
      <c r="CLS158" s="48"/>
      <c r="CLT158" s="48"/>
      <c r="CLU158" s="48"/>
      <c r="CLV158" s="48"/>
      <c r="CLW158" s="48"/>
      <c r="CLX158" s="48"/>
      <c r="CLY158" s="48"/>
      <c r="CLZ158" s="48"/>
      <c r="CMA158" s="48"/>
      <c r="CMB158" s="48"/>
      <c r="CMC158" s="48"/>
      <c r="CMD158" s="48"/>
      <c r="CME158" s="48"/>
      <c r="CMF158" s="48"/>
      <c r="CMG158" s="48"/>
      <c r="CMH158" s="48"/>
      <c r="CMI158" s="48"/>
      <c r="CMJ158" s="48"/>
      <c r="CMK158" s="48"/>
      <c r="CML158" s="48"/>
      <c r="CMM158" s="48"/>
      <c r="CMN158" s="48"/>
      <c r="CMO158" s="48"/>
      <c r="CMP158" s="48"/>
      <c r="CMQ158" s="48"/>
      <c r="CMR158" s="48"/>
      <c r="CMS158" s="48"/>
      <c r="CMT158" s="48"/>
      <c r="CMU158" s="48"/>
      <c r="CMV158" s="48"/>
      <c r="CMW158" s="48"/>
      <c r="CMX158" s="48"/>
      <c r="CMY158" s="48"/>
      <c r="CMZ158" s="48"/>
      <c r="CNA158" s="48"/>
      <c r="CNB158" s="48"/>
      <c r="CNC158" s="48"/>
      <c r="CND158" s="48"/>
      <c r="CNE158" s="48"/>
      <c r="CNF158" s="48"/>
      <c r="CNG158" s="48"/>
      <c r="CNH158" s="48"/>
      <c r="CNI158" s="48"/>
      <c r="CNJ158" s="48"/>
      <c r="CNK158" s="48"/>
      <c r="CNL158" s="48"/>
      <c r="CNM158" s="48"/>
      <c r="CNN158" s="48"/>
      <c r="CNO158" s="48"/>
      <c r="CNP158" s="48"/>
      <c r="CNQ158" s="48"/>
      <c r="CNR158" s="48"/>
      <c r="CNS158" s="48"/>
      <c r="CNT158" s="48"/>
      <c r="CNU158" s="48"/>
      <c r="CNV158" s="48"/>
      <c r="CNW158" s="48"/>
      <c r="CNX158" s="48"/>
      <c r="CNY158" s="48"/>
      <c r="CNZ158" s="48"/>
      <c r="COA158" s="48"/>
      <c r="COB158" s="48"/>
      <c r="COC158" s="48"/>
      <c r="COD158" s="48"/>
      <c r="COE158" s="48"/>
      <c r="COF158" s="48"/>
      <c r="COG158" s="48"/>
      <c r="COH158" s="48"/>
      <c r="COI158" s="48"/>
      <c r="COJ158" s="48"/>
      <c r="COK158" s="48"/>
      <c r="COL158" s="48"/>
      <c r="COM158" s="48"/>
      <c r="CON158" s="48"/>
      <c r="COO158" s="48"/>
      <c r="COP158" s="48"/>
      <c r="COQ158" s="48"/>
      <c r="COR158" s="48"/>
      <c r="COS158" s="48"/>
      <c r="COT158" s="48"/>
      <c r="COU158" s="48"/>
      <c r="COV158" s="48"/>
      <c r="COW158" s="48"/>
      <c r="COX158" s="48"/>
      <c r="COY158" s="48"/>
      <c r="COZ158" s="48"/>
      <c r="CPA158" s="48"/>
      <c r="CPB158" s="48"/>
      <c r="CPC158" s="48"/>
      <c r="CPD158" s="48"/>
      <c r="CPE158" s="48"/>
      <c r="CPF158" s="48"/>
      <c r="CPG158" s="48"/>
      <c r="CPH158" s="48"/>
      <c r="CPI158" s="48"/>
      <c r="CPJ158" s="48"/>
      <c r="CPK158" s="48"/>
      <c r="CPL158" s="48"/>
      <c r="CPM158" s="48"/>
      <c r="CPN158" s="48"/>
      <c r="CPO158" s="48"/>
      <c r="CPP158" s="48"/>
      <c r="CPQ158" s="48"/>
      <c r="CPR158" s="48"/>
      <c r="CPS158" s="48"/>
      <c r="CPT158" s="48"/>
      <c r="CPU158" s="48"/>
      <c r="CPV158" s="48"/>
      <c r="CPW158" s="48"/>
      <c r="CPX158" s="48"/>
      <c r="CPY158" s="48"/>
      <c r="CPZ158" s="48"/>
      <c r="CQA158" s="48"/>
      <c r="CQB158" s="48"/>
      <c r="CQC158" s="48"/>
      <c r="CQD158" s="48"/>
      <c r="CQE158" s="48"/>
      <c r="CQF158" s="48"/>
      <c r="CQG158" s="48"/>
      <c r="CQH158" s="48"/>
      <c r="CQI158" s="48"/>
      <c r="CQJ158" s="48"/>
      <c r="CQK158" s="48"/>
      <c r="CQL158" s="48"/>
      <c r="CQM158" s="48"/>
      <c r="CQN158" s="48"/>
      <c r="CQO158" s="48"/>
      <c r="CQP158" s="48"/>
      <c r="CQQ158" s="48"/>
      <c r="CQR158" s="48"/>
      <c r="CQS158" s="48"/>
      <c r="CQT158" s="48"/>
      <c r="CQU158" s="48"/>
      <c r="CQV158" s="48"/>
      <c r="CQW158" s="48"/>
      <c r="CQX158" s="48"/>
      <c r="CQY158" s="48"/>
      <c r="CQZ158" s="48"/>
      <c r="CRA158" s="48"/>
      <c r="CRB158" s="48"/>
      <c r="CRC158" s="48"/>
      <c r="CRD158" s="48"/>
      <c r="CRE158" s="48"/>
      <c r="CRF158" s="48"/>
      <c r="CRG158" s="48"/>
      <c r="CRH158" s="48"/>
      <c r="CRI158" s="48"/>
      <c r="CRJ158" s="48"/>
      <c r="CRK158" s="48"/>
      <c r="CRL158" s="48"/>
      <c r="CRM158" s="48"/>
      <c r="CRN158" s="48"/>
      <c r="CRO158" s="48"/>
      <c r="CRP158" s="48"/>
      <c r="CRQ158" s="48"/>
      <c r="CRR158" s="48"/>
      <c r="CRS158" s="48"/>
      <c r="CRT158" s="48"/>
      <c r="CRU158" s="48"/>
      <c r="CRV158" s="48"/>
      <c r="CRW158" s="48"/>
      <c r="CRX158" s="48"/>
      <c r="CRY158" s="48"/>
      <c r="CRZ158" s="48"/>
      <c r="CSA158" s="48"/>
      <c r="CSB158" s="48"/>
      <c r="CSC158" s="48"/>
      <c r="CSD158" s="48"/>
      <c r="CSE158" s="48"/>
      <c r="CSF158" s="48"/>
      <c r="CSG158" s="48"/>
      <c r="CSH158" s="48"/>
      <c r="CSI158" s="48"/>
      <c r="CSJ158" s="48"/>
      <c r="CSK158" s="48"/>
      <c r="CSL158" s="48"/>
      <c r="CSM158" s="48"/>
      <c r="CSN158" s="48"/>
      <c r="CSO158" s="48"/>
      <c r="CSP158" s="48"/>
      <c r="CSQ158" s="48"/>
      <c r="CSR158" s="48"/>
      <c r="CSS158" s="48"/>
      <c r="CST158" s="48"/>
      <c r="CSU158" s="48"/>
      <c r="CSV158" s="48"/>
      <c r="CSW158" s="48"/>
      <c r="CSX158" s="48"/>
      <c r="CSY158" s="48"/>
      <c r="CSZ158" s="48"/>
      <c r="CTA158" s="48"/>
      <c r="CTB158" s="48"/>
      <c r="CTC158" s="48"/>
      <c r="CTD158" s="48"/>
      <c r="CTE158" s="48"/>
      <c r="CTF158" s="48"/>
      <c r="CTG158" s="48"/>
      <c r="CTH158" s="48"/>
      <c r="CTI158" s="48"/>
      <c r="CTJ158" s="48"/>
      <c r="CTK158" s="48"/>
      <c r="CTL158" s="48"/>
      <c r="CTM158" s="48"/>
      <c r="CTN158" s="48"/>
      <c r="CTO158" s="48"/>
      <c r="CTP158" s="48"/>
      <c r="CTQ158" s="48"/>
      <c r="CTR158" s="48"/>
      <c r="CTS158" s="48"/>
      <c r="CTT158" s="48"/>
      <c r="CTU158" s="48"/>
      <c r="CTV158" s="48"/>
      <c r="CTW158" s="48"/>
      <c r="CTX158" s="48"/>
      <c r="CTY158" s="48"/>
      <c r="CTZ158" s="48"/>
      <c r="CUA158" s="48"/>
      <c r="CUB158" s="48"/>
      <c r="CUC158" s="48"/>
      <c r="CUD158" s="48"/>
      <c r="CUE158" s="48"/>
      <c r="CUF158" s="48"/>
      <c r="CUG158" s="48"/>
      <c r="CUH158" s="48"/>
      <c r="CUI158" s="48"/>
      <c r="CUJ158" s="48"/>
      <c r="CUK158" s="48"/>
      <c r="CUL158" s="48"/>
      <c r="CUM158" s="48"/>
      <c r="CUN158" s="48"/>
      <c r="CUO158" s="48"/>
      <c r="CUP158" s="48"/>
      <c r="CUQ158" s="48"/>
      <c r="CUR158" s="48"/>
      <c r="CUS158" s="48"/>
      <c r="CUT158" s="48"/>
      <c r="CUU158" s="48"/>
      <c r="CUV158" s="48"/>
      <c r="CUW158" s="48"/>
      <c r="CUX158" s="48"/>
      <c r="CUY158" s="48"/>
      <c r="CUZ158" s="48"/>
      <c r="CVA158" s="48"/>
      <c r="CVB158" s="48"/>
      <c r="CVC158" s="48"/>
      <c r="CVD158" s="48"/>
      <c r="CVE158" s="48"/>
      <c r="CVF158" s="48"/>
      <c r="CVG158" s="48"/>
      <c r="CVH158" s="48"/>
      <c r="CVI158" s="48"/>
      <c r="CVJ158" s="48"/>
      <c r="CVK158" s="48"/>
      <c r="CVL158" s="48"/>
      <c r="CVM158" s="48"/>
      <c r="CVN158" s="48"/>
      <c r="CVO158" s="48"/>
      <c r="CVP158" s="48"/>
      <c r="CVQ158" s="48"/>
      <c r="CVR158" s="48"/>
      <c r="CVS158" s="48"/>
      <c r="CVT158" s="48"/>
      <c r="CVU158" s="48"/>
      <c r="CVV158" s="48"/>
      <c r="CVW158" s="48"/>
      <c r="CVX158" s="48"/>
      <c r="CVY158" s="48"/>
      <c r="CVZ158" s="48"/>
      <c r="CWA158" s="48"/>
      <c r="CWB158" s="48"/>
      <c r="CWC158" s="48"/>
      <c r="CWD158" s="48"/>
      <c r="CWE158" s="48"/>
      <c r="CWF158" s="48"/>
      <c r="CWG158" s="48"/>
      <c r="CWH158" s="48"/>
      <c r="CWI158" s="48"/>
      <c r="CWJ158" s="48"/>
      <c r="CWK158" s="48"/>
      <c r="CWL158" s="48"/>
      <c r="CWM158" s="48"/>
      <c r="CWN158" s="48"/>
      <c r="CWO158" s="48"/>
      <c r="CWP158" s="48"/>
      <c r="CWQ158" s="48"/>
      <c r="CWR158" s="48"/>
      <c r="CWS158" s="48"/>
      <c r="CWT158" s="48"/>
      <c r="CWU158" s="48"/>
      <c r="CWV158" s="48"/>
      <c r="CWW158" s="48"/>
      <c r="CWX158" s="48"/>
      <c r="CWY158" s="48"/>
      <c r="CWZ158" s="48"/>
      <c r="CXA158" s="48"/>
      <c r="CXB158" s="48"/>
      <c r="CXC158" s="48"/>
      <c r="CXD158" s="48"/>
      <c r="CXE158" s="48"/>
      <c r="CXF158" s="48"/>
      <c r="CXG158" s="48"/>
      <c r="CXH158" s="48"/>
      <c r="CXI158" s="48"/>
      <c r="CXJ158" s="48"/>
      <c r="CXK158" s="48"/>
      <c r="CXL158" s="48"/>
      <c r="CXM158" s="48"/>
      <c r="CXN158" s="48"/>
      <c r="CXO158" s="48"/>
      <c r="CXP158" s="48"/>
      <c r="CXQ158" s="48"/>
      <c r="CXR158" s="48"/>
      <c r="CXS158" s="48"/>
      <c r="CXT158" s="48"/>
      <c r="CXU158" s="48"/>
      <c r="CXV158" s="48"/>
      <c r="CXW158" s="48"/>
      <c r="CXX158" s="48"/>
      <c r="CXY158" s="48"/>
      <c r="CXZ158" s="48"/>
      <c r="CYA158" s="48"/>
      <c r="CYB158" s="48"/>
      <c r="CYC158" s="48"/>
      <c r="CYD158" s="48"/>
      <c r="CYE158" s="48"/>
      <c r="CYF158" s="48"/>
      <c r="CYG158" s="48"/>
      <c r="CYH158" s="48"/>
      <c r="CYI158" s="48"/>
      <c r="CYJ158" s="48"/>
      <c r="CYK158" s="48"/>
      <c r="CYL158" s="48"/>
      <c r="CYM158" s="48"/>
      <c r="CYN158" s="48"/>
      <c r="CYO158" s="48"/>
      <c r="CYP158" s="48"/>
      <c r="CYQ158" s="48"/>
      <c r="CYR158" s="48"/>
      <c r="CYS158" s="48"/>
      <c r="CYT158" s="48"/>
      <c r="CYU158" s="48"/>
      <c r="CYV158" s="48"/>
      <c r="CYW158" s="48"/>
      <c r="CYX158" s="48"/>
      <c r="CYY158" s="48"/>
      <c r="CYZ158" s="48"/>
      <c r="CZA158" s="48"/>
      <c r="CZB158" s="48"/>
      <c r="CZC158" s="48"/>
      <c r="CZD158" s="48"/>
      <c r="CZE158" s="48"/>
      <c r="CZF158" s="48"/>
      <c r="CZG158" s="48"/>
      <c r="CZH158" s="48"/>
      <c r="CZI158" s="48"/>
      <c r="CZJ158" s="48"/>
      <c r="CZK158" s="48"/>
      <c r="CZL158" s="48"/>
      <c r="CZM158" s="48"/>
      <c r="CZN158" s="48"/>
      <c r="CZO158" s="48"/>
      <c r="CZP158" s="48"/>
      <c r="CZQ158" s="48"/>
      <c r="CZR158" s="48"/>
      <c r="CZS158" s="48"/>
      <c r="CZT158" s="48"/>
      <c r="CZU158" s="48"/>
      <c r="CZV158" s="48"/>
      <c r="CZW158" s="48"/>
      <c r="CZX158" s="48"/>
      <c r="CZY158" s="48"/>
      <c r="CZZ158" s="48"/>
      <c r="DAA158" s="48"/>
      <c r="DAB158" s="48"/>
      <c r="DAC158" s="48"/>
      <c r="DAD158" s="48"/>
      <c r="DAE158" s="48"/>
      <c r="DAF158" s="48"/>
      <c r="DAG158" s="48"/>
      <c r="DAH158" s="48"/>
      <c r="DAI158" s="48"/>
      <c r="DAJ158" s="48"/>
      <c r="DAK158" s="48"/>
      <c r="DAL158" s="48"/>
      <c r="DAM158" s="48"/>
      <c r="DAN158" s="48"/>
      <c r="DAO158" s="48"/>
      <c r="DAP158" s="48"/>
      <c r="DAQ158" s="48"/>
      <c r="DAR158" s="48"/>
      <c r="DAS158" s="48"/>
      <c r="DAT158" s="48"/>
      <c r="DAU158" s="48"/>
      <c r="DAV158" s="48"/>
      <c r="DAW158" s="48"/>
      <c r="DAX158" s="48"/>
      <c r="DAY158" s="48"/>
      <c r="DAZ158" s="48"/>
      <c r="DBA158" s="48"/>
      <c r="DBB158" s="48"/>
      <c r="DBC158" s="48"/>
      <c r="DBD158" s="48"/>
      <c r="DBE158" s="48"/>
      <c r="DBF158" s="48"/>
      <c r="DBG158" s="48"/>
      <c r="DBH158" s="48"/>
      <c r="DBI158" s="48"/>
      <c r="DBJ158" s="48"/>
      <c r="DBK158" s="48"/>
      <c r="DBL158" s="48"/>
      <c r="DBM158" s="48"/>
      <c r="DBN158" s="48"/>
      <c r="DBO158" s="48"/>
      <c r="DBP158" s="48"/>
      <c r="DBQ158" s="48"/>
      <c r="DBR158" s="48"/>
      <c r="DBS158" s="48"/>
      <c r="DBT158" s="48"/>
      <c r="DBU158" s="48"/>
      <c r="DBV158" s="48"/>
      <c r="DBW158" s="48"/>
      <c r="DBX158" s="48"/>
      <c r="DBY158" s="48"/>
      <c r="DBZ158" s="48"/>
      <c r="DCA158" s="48"/>
      <c r="DCB158" s="48"/>
      <c r="DCC158" s="48"/>
      <c r="DCD158" s="48"/>
      <c r="DCE158" s="48"/>
      <c r="DCF158" s="48"/>
      <c r="DCG158" s="48"/>
      <c r="DCH158" s="48"/>
      <c r="DCI158" s="48"/>
      <c r="DCJ158" s="48"/>
      <c r="DCK158" s="48"/>
      <c r="DCL158" s="48"/>
      <c r="DCM158" s="48"/>
      <c r="DCN158" s="48"/>
      <c r="DCO158" s="48"/>
      <c r="DCP158" s="48"/>
      <c r="DCQ158" s="48"/>
      <c r="DCR158" s="48"/>
      <c r="DCS158" s="48"/>
      <c r="DCT158" s="48"/>
      <c r="DCU158" s="48"/>
      <c r="DCV158" s="48"/>
      <c r="DCW158" s="48"/>
      <c r="DCX158" s="48"/>
      <c r="DCY158" s="48"/>
      <c r="DCZ158" s="48"/>
      <c r="DDA158" s="48"/>
      <c r="DDB158" s="48"/>
      <c r="DDC158" s="48"/>
      <c r="DDD158" s="48"/>
      <c r="DDE158" s="48"/>
      <c r="DDF158" s="48"/>
      <c r="DDG158" s="48"/>
      <c r="DDH158" s="48"/>
      <c r="DDI158" s="48"/>
      <c r="DDJ158" s="48"/>
      <c r="DDK158" s="48"/>
      <c r="DDL158" s="48"/>
      <c r="DDM158" s="48"/>
      <c r="DDN158" s="48"/>
      <c r="DDO158" s="48"/>
      <c r="DDP158" s="48"/>
      <c r="DDQ158" s="48"/>
      <c r="DDR158" s="48"/>
      <c r="DDS158" s="48"/>
      <c r="DDT158" s="48"/>
      <c r="DDU158" s="48"/>
      <c r="DDV158" s="48"/>
      <c r="DDW158" s="48"/>
      <c r="DDX158" s="48"/>
      <c r="DDY158" s="48"/>
      <c r="DDZ158" s="48"/>
      <c r="DEA158" s="48"/>
      <c r="DEB158" s="48"/>
      <c r="DEC158" s="48"/>
      <c r="DED158" s="48"/>
      <c r="DEE158" s="48"/>
      <c r="DEF158" s="48"/>
      <c r="DEG158" s="48"/>
      <c r="DEH158" s="48"/>
      <c r="DEI158" s="48"/>
      <c r="DEJ158" s="48"/>
      <c r="DEK158" s="48"/>
      <c r="DEL158" s="48"/>
      <c r="DEM158" s="48"/>
      <c r="DEN158" s="48"/>
      <c r="DEO158" s="48"/>
      <c r="DEP158" s="48"/>
      <c r="DEQ158" s="48"/>
      <c r="DER158" s="48"/>
      <c r="DES158" s="48"/>
      <c r="DET158" s="48"/>
      <c r="DEU158" s="48"/>
      <c r="DEV158" s="48"/>
      <c r="DEW158" s="48"/>
      <c r="DEX158" s="48"/>
      <c r="DEY158" s="48"/>
      <c r="DEZ158" s="48"/>
      <c r="DFA158" s="48"/>
      <c r="DFB158" s="48"/>
      <c r="DFC158" s="48"/>
      <c r="DFD158" s="48"/>
      <c r="DFE158" s="48"/>
      <c r="DFF158" s="48"/>
      <c r="DFG158" s="48"/>
      <c r="DFH158" s="48"/>
      <c r="DFI158" s="48"/>
      <c r="DFJ158" s="48"/>
      <c r="DFK158" s="48"/>
      <c r="DFL158" s="48"/>
      <c r="DFM158" s="48"/>
      <c r="DFN158" s="48"/>
      <c r="DFO158" s="48"/>
      <c r="DFP158" s="48"/>
      <c r="DFQ158" s="48"/>
      <c r="DFR158" s="48"/>
      <c r="DFS158" s="48"/>
      <c r="DFT158" s="48"/>
      <c r="DFU158" s="48"/>
      <c r="DFV158" s="48"/>
      <c r="DFW158" s="48"/>
      <c r="DFX158" s="48"/>
      <c r="DFY158" s="48"/>
      <c r="DFZ158" s="48"/>
      <c r="DGA158" s="48"/>
      <c r="DGB158" s="48"/>
      <c r="DGC158" s="48"/>
      <c r="DGD158" s="48"/>
      <c r="DGE158" s="48"/>
      <c r="DGF158" s="48"/>
      <c r="DGG158" s="48"/>
      <c r="DGH158" s="48"/>
      <c r="DGI158" s="48"/>
      <c r="DGJ158" s="48"/>
      <c r="DGK158" s="48"/>
      <c r="DGL158" s="48"/>
      <c r="DGM158" s="48"/>
      <c r="DGN158" s="48"/>
      <c r="DGO158" s="48"/>
      <c r="DGP158" s="48"/>
      <c r="DGQ158" s="48"/>
      <c r="DGR158" s="48"/>
      <c r="DGS158" s="48"/>
      <c r="DGT158" s="48"/>
      <c r="DGU158" s="48"/>
      <c r="DGV158" s="48"/>
      <c r="DGW158" s="48"/>
      <c r="DGX158" s="48"/>
      <c r="DGY158" s="48"/>
      <c r="DGZ158" s="48"/>
      <c r="DHA158" s="48"/>
      <c r="DHB158" s="48"/>
      <c r="DHC158" s="48"/>
      <c r="DHD158" s="48"/>
      <c r="DHE158" s="48"/>
      <c r="DHF158" s="48"/>
      <c r="DHG158" s="48"/>
      <c r="DHH158" s="48"/>
      <c r="DHI158" s="48"/>
      <c r="DHJ158" s="48"/>
      <c r="DHK158" s="48"/>
      <c r="DHL158" s="48"/>
      <c r="DHM158" s="48"/>
      <c r="DHN158" s="48"/>
      <c r="DHO158" s="48"/>
      <c r="DHP158" s="48"/>
      <c r="DHQ158" s="48"/>
      <c r="DHR158" s="48"/>
      <c r="DHS158" s="48"/>
      <c r="DHT158" s="48"/>
      <c r="DHU158" s="48"/>
      <c r="DHV158" s="48"/>
      <c r="DHW158" s="48"/>
      <c r="DHX158" s="48"/>
      <c r="DHY158" s="48"/>
      <c r="DHZ158" s="48"/>
      <c r="DIA158" s="48"/>
      <c r="DIB158" s="48"/>
      <c r="DIC158" s="48"/>
      <c r="DID158" s="48"/>
      <c r="DIE158" s="48"/>
      <c r="DIF158" s="48"/>
      <c r="DIG158" s="48"/>
      <c r="DIH158" s="48"/>
      <c r="DII158" s="48"/>
      <c r="DIJ158" s="48"/>
      <c r="DIK158" s="48"/>
      <c r="DIL158" s="48"/>
      <c r="DIM158" s="48"/>
      <c r="DIN158" s="48"/>
      <c r="DIO158" s="48"/>
      <c r="DIP158" s="48"/>
      <c r="DIQ158" s="48"/>
      <c r="DIR158" s="48"/>
      <c r="DIS158" s="48"/>
      <c r="DIT158" s="48"/>
      <c r="DIU158" s="48"/>
      <c r="DIV158" s="48"/>
      <c r="DIW158" s="48"/>
      <c r="DIX158" s="48"/>
      <c r="DIY158" s="48"/>
      <c r="DIZ158" s="48"/>
      <c r="DJA158" s="48"/>
      <c r="DJB158" s="48"/>
      <c r="DJC158" s="48"/>
      <c r="DJD158" s="48"/>
      <c r="DJE158" s="48"/>
      <c r="DJF158" s="48"/>
      <c r="DJG158" s="48"/>
      <c r="DJH158" s="48"/>
      <c r="DJI158" s="48"/>
      <c r="DJJ158" s="48"/>
      <c r="DJK158" s="48"/>
      <c r="DJL158" s="48"/>
      <c r="DJM158" s="48"/>
      <c r="DJN158" s="48"/>
      <c r="DJO158" s="48"/>
      <c r="DJP158" s="48"/>
      <c r="DJQ158" s="48"/>
      <c r="DJR158" s="48"/>
      <c r="DJS158" s="48"/>
      <c r="DJT158" s="48"/>
      <c r="DJU158" s="48"/>
      <c r="DJV158" s="48"/>
      <c r="DJW158" s="48"/>
      <c r="DJX158" s="48"/>
      <c r="DJY158" s="48"/>
      <c r="DJZ158" s="48"/>
      <c r="DKA158" s="48"/>
      <c r="DKB158" s="48"/>
      <c r="DKC158" s="48"/>
      <c r="DKD158" s="48"/>
      <c r="DKE158" s="48"/>
      <c r="DKF158" s="48"/>
      <c r="DKG158" s="48"/>
      <c r="DKH158" s="48"/>
      <c r="DKI158" s="48"/>
      <c r="DKJ158" s="48"/>
      <c r="DKK158" s="48"/>
      <c r="DKL158" s="48"/>
      <c r="DKM158" s="48"/>
      <c r="DKN158" s="48"/>
      <c r="DKO158" s="48"/>
      <c r="DKP158" s="48"/>
      <c r="DKQ158" s="48"/>
      <c r="DKR158" s="48"/>
      <c r="DKS158" s="48"/>
      <c r="DKT158" s="48"/>
      <c r="DKU158" s="48"/>
      <c r="DKV158" s="48"/>
      <c r="DKW158" s="48"/>
      <c r="DKX158" s="48"/>
      <c r="DKY158" s="48"/>
      <c r="DKZ158" s="48"/>
      <c r="DLA158" s="48"/>
      <c r="DLB158" s="48"/>
      <c r="DLC158" s="48"/>
      <c r="DLD158" s="48"/>
      <c r="DLE158" s="48"/>
      <c r="DLF158" s="48"/>
      <c r="DLG158" s="48"/>
      <c r="DLH158" s="48"/>
      <c r="DLI158" s="48"/>
      <c r="DLJ158" s="48"/>
      <c r="DLK158" s="48"/>
      <c r="DLL158" s="48"/>
      <c r="DLM158" s="48"/>
      <c r="DLN158" s="48"/>
      <c r="DLO158" s="48"/>
      <c r="DLP158" s="48"/>
      <c r="DLQ158" s="48"/>
      <c r="DLR158" s="48"/>
      <c r="DLS158" s="48"/>
      <c r="DLT158" s="48"/>
      <c r="DLU158" s="48"/>
      <c r="DLV158" s="48"/>
      <c r="DLW158" s="48"/>
      <c r="DLX158" s="48"/>
      <c r="DLY158" s="48"/>
      <c r="DLZ158" s="48"/>
      <c r="DMA158" s="48"/>
      <c r="DMB158" s="48"/>
      <c r="DMC158" s="48"/>
      <c r="DMD158" s="48"/>
      <c r="DME158" s="48"/>
      <c r="DMF158" s="48"/>
      <c r="DMG158" s="48"/>
      <c r="DMH158" s="48"/>
      <c r="DMI158" s="48"/>
      <c r="DMJ158" s="48"/>
      <c r="DMK158" s="48"/>
      <c r="DML158" s="48"/>
      <c r="DMM158" s="48"/>
      <c r="DMN158" s="48"/>
      <c r="DMO158" s="48"/>
      <c r="DMP158" s="48"/>
      <c r="DMQ158" s="48"/>
      <c r="DMR158" s="48"/>
      <c r="DMS158" s="48"/>
      <c r="DMT158" s="48"/>
      <c r="DMU158" s="48"/>
      <c r="DMV158" s="48"/>
      <c r="DMW158" s="48"/>
      <c r="DMX158" s="48"/>
      <c r="DMY158" s="48"/>
      <c r="DMZ158" s="48"/>
      <c r="DNA158" s="48"/>
      <c r="DNB158" s="48"/>
      <c r="DNC158" s="48"/>
      <c r="DND158" s="48"/>
      <c r="DNE158" s="48"/>
      <c r="DNF158" s="48"/>
      <c r="DNG158" s="48"/>
      <c r="DNH158" s="48"/>
      <c r="DNI158" s="48"/>
      <c r="DNJ158" s="48"/>
      <c r="DNK158" s="48"/>
      <c r="DNL158" s="48"/>
      <c r="DNM158" s="48"/>
      <c r="DNN158" s="48"/>
      <c r="DNO158" s="48"/>
      <c r="DNP158" s="48"/>
      <c r="DNQ158" s="48"/>
      <c r="DNR158" s="48"/>
      <c r="DNS158" s="48"/>
      <c r="DNT158" s="48"/>
      <c r="DNU158" s="48"/>
      <c r="DNV158" s="48"/>
      <c r="DNW158" s="48"/>
      <c r="DNX158" s="48"/>
      <c r="DNY158" s="48"/>
      <c r="DNZ158" s="48"/>
      <c r="DOA158" s="48"/>
      <c r="DOB158" s="48"/>
      <c r="DOC158" s="48"/>
      <c r="DOD158" s="48"/>
      <c r="DOE158" s="48"/>
      <c r="DOF158" s="48"/>
      <c r="DOG158" s="48"/>
      <c r="DOH158" s="48"/>
      <c r="DOI158" s="48"/>
      <c r="DOJ158" s="48"/>
      <c r="DOK158" s="48"/>
      <c r="DOL158" s="48"/>
      <c r="DOM158" s="48"/>
      <c r="DON158" s="48"/>
      <c r="DOO158" s="48"/>
      <c r="DOP158" s="48"/>
      <c r="DOQ158" s="48"/>
      <c r="DOR158" s="48"/>
      <c r="DOS158" s="48"/>
      <c r="DOT158" s="48"/>
      <c r="DOU158" s="48"/>
      <c r="DOV158" s="48"/>
      <c r="DOW158" s="48"/>
      <c r="DOX158" s="48"/>
      <c r="DOY158" s="48"/>
      <c r="DOZ158" s="48"/>
      <c r="DPA158" s="48"/>
      <c r="DPB158" s="48"/>
      <c r="DPC158" s="48"/>
      <c r="DPD158" s="48"/>
      <c r="DPE158" s="48"/>
      <c r="DPF158" s="48"/>
      <c r="DPG158" s="48"/>
      <c r="DPH158" s="48"/>
      <c r="DPI158" s="48"/>
      <c r="DPJ158" s="48"/>
      <c r="DPK158" s="48"/>
      <c r="DPL158" s="48"/>
      <c r="DPM158" s="48"/>
      <c r="DPN158" s="48"/>
      <c r="DPO158" s="48"/>
      <c r="DPP158" s="48"/>
      <c r="DPQ158" s="48"/>
      <c r="DPR158" s="48"/>
      <c r="DPS158" s="48"/>
      <c r="DPT158" s="48"/>
      <c r="DPU158" s="48"/>
      <c r="DPV158" s="48"/>
      <c r="DPW158" s="48"/>
      <c r="DPX158" s="48"/>
      <c r="DPY158" s="48"/>
      <c r="DPZ158" s="48"/>
      <c r="DQA158" s="48"/>
      <c r="DQB158" s="48"/>
      <c r="DQC158" s="48"/>
      <c r="DQD158" s="48"/>
      <c r="DQE158" s="48"/>
      <c r="DQF158" s="48"/>
      <c r="DQG158" s="48"/>
      <c r="DQH158" s="48"/>
      <c r="DQI158" s="48"/>
      <c r="DQJ158" s="48"/>
      <c r="DQK158" s="48"/>
      <c r="DQL158" s="48"/>
      <c r="DQM158" s="48"/>
      <c r="DQN158" s="48"/>
      <c r="DQO158" s="48"/>
      <c r="DQP158" s="48"/>
      <c r="DQQ158" s="48"/>
      <c r="DQR158" s="48"/>
      <c r="DQS158" s="48"/>
      <c r="DQT158" s="48"/>
      <c r="DQU158" s="48"/>
      <c r="DQV158" s="48"/>
      <c r="DQW158" s="48"/>
      <c r="DQX158" s="48"/>
      <c r="DQY158" s="48"/>
      <c r="DQZ158" s="48"/>
      <c r="DRA158" s="48"/>
      <c r="DRB158" s="48"/>
      <c r="DRC158" s="48"/>
      <c r="DRD158" s="48"/>
      <c r="DRE158" s="48"/>
      <c r="DRF158" s="48"/>
      <c r="DRG158" s="48"/>
      <c r="DRH158" s="48"/>
      <c r="DRI158" s="48"/>
      <c r="DRJ158" s="48"/>
      <c r="DRK158" s="48"/>
      <c r="DRL158" s="48"/>
      <c r="DRM158" s="48"/>
      <c r="DRN158" s="48"/>
      <c r="DRO158" s="48"/>
      <c r="DRP158" s="48"/>
      <c r="DRQ158" s="48"/>
      <c r="DRR158" s="48"/>
      <c r="DRS158" s="48"/>
      <c r="DRT158" s="48"/>
      <c r="DRU158" s="48"/>
      <c r="DRV158" s="48"/>
      <c r="DRW158" s="48"/>
      <c r="DRX158" s="48"/>
      <c r="DRY158" s="48"/>
      <c r="DRZ158" s="48"/>
      <c r="DSA158" s="48"/>
      <c r="DSB158" s="48"/>
      <c r="DSC158" s="48"/>
      <c r="DSD158" s="48"/>
      <c r="DSE158" s="48"/>
      <c r="DSF158" s="48"/>
      <c r="DSG158" s="48"/>
      <c r="DSH158" s="48"/>
      <c r="DSI158" s="48"/>
      <c r="DSJ158" s="48"/>
      <c r="DSK158" s="48"/>
      <c r="DSL158" s="48"/>
      <c r="DSM158" s="48"/>
      <c r="DSN158" s="48"/>
      <c r="DSO158" s="48"/>
      <c r="DSP158" s="48"/>
      <c r="DSQ158" s="48"/>
      <c r="DSR158" s="48"/>
      <c r="DSS158" s="48"/>
      <c r="DST158" s="48"/>
      <c r="DSU158" s="48"/>
      <c r="DSV158" s="48"/>
      <c r="DSW158" s="48"/>
      <c r="DSX158" s="48"/>
      <c r="DSY158" s="48"/>
      <c r="DSZ158" s="48"/>
      <c r="DTA158" s="48"/>
      <c r="DTB158" s="48"/>
      <c r="DTC158" s="48"/>
      <c r="DTD158" s="48"/>
      <c r="DTE158" s="48"/>
      <c r="DTF158" s="48"/>
      <c r="DTG158" s="48"/>
      <c r="DTH158" s="48"/>
      <c r="DTI158" s="48"/>
      <c r="DTJ158" s="48"/>
      <c r="DTK158" s="48"/>
      <c r="DTL158" s="48"/>
      <c r="DTM158" s="48"/>
      <c r="DTN158" s="48"/>
      <c r="DTO158" s="48"/>
      <c r="DTP158" s="48"/>
      <c r="DTQ158" s="48"/>
      <c r="DTR158" s="48"/>
      <c r="DTS158" s="48"/>
      <c r="DTT158" s="48"/>
      <c r="DTU158" s="48"/>
      <c r="DTV158" s="48"/>
      <c r="DTW158" s="48"/>
      <c r="DTX158" s="48"/>
      <c r="DTY158" s="48"/>
      <c r="DTZ158" s="48"/>
      <c r="DUA158" s="48"/>
      <c r="DUB158" s="48"/>
      <c r="DUC158" s="48"/>
      <c r="DUD158" s="48"/>
      <c r="DUE158" s="48"/>
      <c r="DUF158" s="48"/>
      <c r="DUG158" s="48"/>
      <c r="DUH158" s="48"/>
      <c r="DUI158" s="48"/>
      <c r="DUJ158" s="48"/>
      <c r="DUK158" s="48"/>
      <c r="DUL158" s="48"/>
      <c r="DUM158" s="48"/>
      <c r="DUN158" s="48"/>
      <c r="DUO158" s="48"/>
      <c r="DUP158" s="48"/>
      <c r="DUQ158" s="48"/>
      <c r="DUR158" s="48"/>
      <c r="DUS158" s="48"/>
      <c r="DUT158" s="48"/>
      <c r="DUU158" s="48"/>
      <c r="DUV158" s="48"/>
      <c r="DUW158" s="48"/>
      <c r="DUX158" s="48"/>
      <c r="DUY158" s="48"/>
      <c r="DUZ158" s="48"/>
      <c r="DVA158" s="48"/>
      <c r="DVB158" s="48"/>
      <c r="DVC158" s="48"/>
      <c r="DVD158" s="48"/>
      <c r="DVE158" s="48"/>
      <c r="DVF158" s="48"/>
      <c r="DVG158" s="48"/>
      <c r="DVH158" s="48"/>
      <c r="DVI158" s="48"/>
      <c r="DVJ158" s="48"/>
      <c r="DVK158" s="48"/>
      <c r="DVL158" s="48"/>
      <c r="DVM158" s="48"/>
      <c r="DVN158" s="48"/>
      <c r="DVO158" s="48"/>
      <c r="DVP158" s="48"/>
      <c r="DVQ158" s="48"/>
      <c r="DVR158" s="48"/>
      <c r="DVS158" s="48"/>
      <c r="DVT158" s="48"/>
      <c r="DVU158" s="48"/>
      <c r="DVV158" s="48"/>
      <c r="DVW158" s="48"/>
      <c r="DVX158" s="48"/>
      <c r="DVY158" s="48"/>
      <c r="DVZ158" s="48"/>
      <c r="DWA158" s="48"/>
      <c r="DWB158" s="48"/>
      <c r="DWC158" s="48"/>
      <c r="DWD158" s="48"/>
      <c r="DWE158" s="48"/>
      <c r="DWF158" s="48"/>
      <c r="DWG158" s="48"/>
      <c r="DWH158" s="48"/>
      <c r="DWI158" s="48"/>
      <c r="DWJ158" s="48"/>
      <c r="DWK158" s="48"/>
      <c r="DWL158" s="48"/>
      <c r="DWM158" s="48"/>
      <c r="DWN158" s="48"/>
      <c r="DWO158" s="48"/>
      <c r="DWP158" s="48"/>
      <c r="DWQ158" s="48"/>
      <c r="DWR158" s="48"/>
      <c r="DWS158" s="48"/>
      <c r="DWT158" s="48"/>
      <c r="DWU158" s="48"/>
      <c r="DWV158" s="48"/>
      <c r="DWW158" s="48"/>
      <c r="DWX158" s="48"/>
      <c r="DWY158" s="48"/>
      <c r="DWZ158" s="48"/>
      <c r="DXA158" s="48"/>
      <c r="DXB158" s="48"/>
      <c r="DXC158" s="48"/>
      <c r="DXD158" s="48"/>
      <c r="DXE158" s="48"/>
      <c r="DXF158" s="48"/>
      <c r="DXG158" s="48"/>
      <c r="DXH158" s="48"/>
      <c r="DXI158" s="48"/>
      <c r="DXJ158" s="48"/>
      <c r="DXK158" s="48"/>
      <c r="DXL158" s="48"/>
      <c r="DXM158" s="48"/>
      <c r="DXN158" s="48"/>
      <c r="DXO158" s="48"/>
      <c r="DXP158" s="48"/>
      <c r="DXQ158" s="48"/>
      <c r="DXR158" s="48"/>
      <c r="DXS158" s="48"/>
      <c r="DXT158" s="48"/>
      <c r="DXU158" s="48"/>
      <c r="DXV158" s="48"/>
      <c r="DXW158" s="48"/>
      <c r="DXX158" s="48"/>
      <c r="DXY158" s="48"/>
      <c r="DXZ158" s="48"/>
      <c r="DYA158" s="48"/>
      <c r="DYB158" s="48"/>
      <c r="DYC158" s="48"/>
      <c r="DYD158" s="48"/>
      <c r="DYE158" s="48"/>
      <c r="DYF158" s="48"/>
      <c r="DYG158" s="48"/>
      <c r="DYH158" s="48"/>
      <c r="DYI158" s="48"/>
      <c r="DYJ158" s="48"/>
      <c r="DYK158" s="48"/>
      <c r="DYL158" s="48"/>
      <c r="DYM158" s="48"/>
      <c r="DYN158" s="48"/>
      <c r="DYO158" s="48"/>
      <c r="DYP158" s="48"/>
      <c r="DYQ158" s="48"/>
      <c r="DYR158" s="48"/>
      <c r="DYS158" s="48"/>
      <c r="DYT158" s="48"/>
      <c r="DYU158" s="48"/>
      <c r="DYV158" s="48"/>
      <c r="DYW158" s="48"/>
      <c r="DYX158" s="48"/>
      <c r="DYY158" s="48"/>
      <c r="DYZ158" s="48"/>
      <c r="DZA158" s="48"/>
      <c r="DZB158" s="48"/>
      <c r="DZC158" s="48"/>
      <c r="DZD158" s="48"/>
      <c r="DZE158" s="48"/>
      <c r="DZF158" s="48"/>
      <c r="DZG158" s="48"/>
      <c r="DZH158" s="48"/>
      <c r="DZI158" s="48"/>
      <c r="DZJ158" s="48"/>
      <c r="DZK158" s="48"/>
      <c r="DZL158" s="48"/>
      <c r="DZM158" s="48"/>
      <c r="DZN158" s="48"/>
      <c r="DZO158" s="48"/>
      <c r="DZP158" s="48"/>
      <c r="DZQ158" s="48"/>
      <c r="DZR158" s="48"/>
      <c r="DZS158" s="48"/>
      <c r="DZT158" s="48"/>
      <c r="DZU158" s="48"/>
      <c r="DZV158" s="48"/>
      <c r="DZW158" s="48"/>
      <c r="DZX158" s="48"/>
      <c r="DZY158" s="48"/>
      <c r="DZZ158" s="48"/>
      <c r="EAA158" s="48"/>
      <c r="EAB158" s="48"/>
      <c r="EAC158" s="48"/>
      <c r="EAD158" s="48"/>
      <c r="EAE158" s="48"/>
      <c r="EAF158" s="48"/>
      <c r="EAG158" s="48"/>
      <c r="EAH158" s="48"/>
      <c r="EAI158" s="48"/>
      <c r="EAJ158" s="48"/>
      <c r="EAK158" s="48"/>
      <c r="EAL158" s="48"/>
      <c r="EAM158" s="48"/>
      <c r="EAN158" s="48"/>
      <c r="EAO158" s="48"/>
      <c r="EAP158" s="48"/>
      <c r="EAQ158" s="48"/>
      <c r="EAR158" s="48"/>
      <c r="EAS158" s="48"/>
      <c r="EAT158" s="48"/>
      <c r="EAU158" s="48"/>
      <c r="EAV158" s="48"/>
      <c r="EAW158" s="48"/>
      <c r="EAX158" s="48"/>
      <c r="EAY158" s="48"/>
      <c r="EAZ158" s="48"/>
      <c r="EBA158" s="48"/>
      <c r="EBB158" s="48"/>
      <c r="EBC158" s="48"/>
      <c r="EBD158" s="48"/>
      <c r="EBE158" s="48"/>
      <c r="EBF158" s="48"/>
      <c r="EBG158" s="48"/>
      <c r="EBH158" s="48"/>
      <c r="EBI158" s="48"/>
      <c r="EBJ158" s="48"/>
      <c r="EBK158" s="48"/>
      <c r="EBL158" s="48"/>
      <c r="EBM158" s="48"/>
      <c r="EBN158" s="48"/>
      <c r="EBO158" s="48"/>
      <c r="EBP158" s="48"/>
      <c r="EBQ158" s="48"/>
      <c r="EBR158" s="48"/>
      <c r="EBS158" s="48"/>
      <c r="EBT158" s="48"/>
      <c r="EBU158" s="48"/>
      <c r="EBV158" s="48"/>
      <c r="EBW158" s="48"/>
      <c r="EBX158" s="48"/>
      <c r="EBY158" s="48"/>
      <c r="EBZ158" s="48"/>
      <c r="ECA158" s="48"/>
      <c r="ECB158" s="48"/>
      <c r="ECC158" s="48"/>
      <c r="ECD158" s="48"/>
      <c r="ECE158" s="48"/>
      <c r="ECF158" s="48"/>
      <c r="ECG158" s="48"/>
      <c r="ECH158" s="48"/>
      <c r="ECI158" s="48"/>
      <c r="ECJ158" s="48"/>
      <c r="ECK158" s="48"/>
      <c r="ECL158" s="48"/>
      <c r="ECM158" s="48"/>
      <c r="ECN158" s="48"/>
      <c r="ECO158" s="48"/>
      <c r="ECP158" s="48"/>
      <c r="ECQ158" s="48"/>
      <c r="ECR158" s="48"/>
      <c r="ECS158" s="48"/>
      <c r="ECT158" s="48"/>
      <c r="ECU158" s="48"/>
      <c r="ECV158" s="48"/>
      <c r="ECW158" s="48"/>
      <c r="ECX158" s="48"/>
      <c r="ECY158" s="48"/>
      <c r="ECZ158" s="48"/>
      <c r="EDA158" s="48"/>
      <c r="EDB158" s="48"/>
      <c r="EDC158" s="48"/>
      <c r="EDD158" s="48"/>
      <c r="EDE158" s="48"/>
      <c r="EDF158" s="48"/>
      <c r="EDG158" s="48"/>
      <c r="EDH158" s="48"/>
      <c r="EDI158" s="48"/>
      <c r="EDJ158" s="48"/>
      <c r="EDK158" s="48"/>
      <c r="EDL158" s="48"/>
      <c r="EDM158" s="48"/>
      <c r="EDN158" s="48"/>
      <c r="EDO158" s="48"/>
      <c r="EDP158" s="48"/>
      <c r="EDQ158" s="48"/>
      <c r="EDR158" s="48"/>
      <c r="EDS158" s="48"/>
      <c r="EDT158" s="48"/>
      <c r="EDU158" s="48"/>
      <c r="EDV158" s="48"/>
      <c r="EDW158" s="48"/>
      <c r="EDX158" s="48"/>
      <c r="EDY158" s="48"/>
      <c r="EDZ158" s="48"/>
      <c r="EEA158" s="48"/>
      <c r="EEB158" s="48"/>
      <c r="EEC158" s="48"/>
      <c r="EED158" s="48"/>
      <c r="EEE158" s="48"/>
      <c r="EEF158" s="48"/>
      <c r="EEG158" s="48"/>
      <c r="EEH158" s="48"/>
      <c r="EEI158" s="48"/>
      <c r="EEJ158" s="48"/>
      <c r="EEK158" s="48"/>
      <c r="EEL158" s="48"/>
      <c r="EEM158" s="48"/>
      <c r="EEN158" s="48"/>
      <c r="EEO158" s="48"/>
      <c r="EEP158" s="48"/>
      <c r="EEQ158" s="48"/>
      <c r="EER158" s="48"/>
      <c r="EES158" s="48"/>
      <c r="EET158" s="48"/>
      <c r="EEU158" s="48"/>
      <c r="EEV158" s="48"/>
      <c r="EEW158" s="48"/>
      <c r="EEX158" s="48"/>
      <c r="EEY158" s="48"/>
      <c r="EEZ158" s="48"/>
      <c r="EFA158" s="48"/>
      <c r="EFB158" s="48"/>
      <c r="EFC158" s="48"/>
      <c r="EFD158" s="48"/>
      <c r="EFE158" s="48"/>
      <c r="EFF158" s="48"/>
      <c r="EFG158" s="48"/>
      <c r="EFH158" s="48"/>
      <c r="EFI158" s="48"/>
      <c r="EFJ158" s="48"/>
      <c r="EFK158" s="48"/>
      <c r="EFL158" s="48"/>
      <c r="EFM158" s="48"/>
      <c r="EFN158" s="48"/>
      <c r="EFO158" s="48"/>
      <c r="EFP158" s="48"/>
      <c r="EFQ158" s="48"/>
      <c r="EFR158" s="48"/>
      <c r="EFS158" s="48"/>
      <c r="EFT158" s="48"/>
      <c r="EFU158" s="48"/>
      <c r="EFV158" s="48"/>
      <c r="EFW158" s="48"/>
      <c r="EFX158" s="48"/>
      <c r="EFY158" s="48"/>
      <c r="EFZ158" s="48"/>
      <c r="EGA158" s="48"/>
      <c r="EGB158" s="48"/>
      <c r="EGC158" s="48"/>
      <c r="EGD158" s="48"/>
      <c r="EGE158" s="48"/>
      <c r="EGF158" s="48"/>
      <c r="EGG158" s="48"/>
      <c r="EGH158" s="48"/>
      <c r="EGI158" s="48"/>
      <c r="EGJ158" s="48"/>
      <c r="EGK158" s="48"/>
      <c r="EGL158" s="48"/>
      <c r="EGM158" s="48"/>
      <c r="EGN158" s="48"/>
      <c r="EGO158" s="48"/>
      <c r="EGP158" s="48"/>
      <c r="EGQ158" s="48"/>
      <c r="EGR158" s="48"/>
      <c r="EGS158" s="48"/>
      <c r="EGT158" s="48"/>
      <c r="EGU158" s="48"/>
      <c r="EGV158" s="48"/>
      <c r="EGW158" s="48"/>
      <c r="EGX158" s="48"/>
      <c r="EGY158" s="48"/>
      <c r="EGZ158" s="48"/>
      <c r="EHA158" s="48"/>
      <c r="EHB158" s="48"/>
      <c r="EHC158" s="48"/>
      <c r="EHD158" s="48"/>
      <c r="EHE158" s="48"/>
      <c r="EHF158" s="48"/>
      <c r="EHG158" s="48"/>
      <c r="EHH158" s="48"/>
      <c r="EHI158" s="48"/>
      <c r="EHJ158" s="48"/>
      <c r="EHK158" s="48"/>
      <c r="EHL158" s="48"/>
      <c r="EHM158" s="48"/>
      <c r="EHN158" s="48"/>
      <c r="EHO158" s="48"/>
      <c r="EHP158" s="48"/>
      <c r="EHQ158" s="48"/>
      <c r="EHR158" s="48"/>
      <c r="EHS158" s="48"/>
      <c r="EHT158" s="48"/>
      <c r="EHU158" s="48"/>
      <c r="EHV158" s="48"/>
      <c r="EHW158" s="48"/>
      <c r="EHX158" s="48"/>
      <c r="EHY158" s="48"/>
      <c r="EHZ158" s="48"/>
      <c r="EIA158" s="48"/>
      <c r="EIB158" s="48"/>
      <c r="EIC158" s="48"/>
      <c r="EID158" s="48"/>
      <c r="EIE158" s="48"/>
      <c r="EIF158" s="48"/>
      <c r="EIG158" s="48"/>
      <c r="EIH158" s="48"/>
      <c r="EII158" s="48"/>
      <c r="EIJ158" s="48"/>
      <c r="EIK158" s="48"/>
      <c r="EIL158" s="48"/>
      <c r="EIM158" s="48"/>
      <c r="EIN158" s="48"/>
      <c r="EIO158" s="48"/>
      <c r="EIP158" s="48"/>
      <c r="EIQ158" s="48"/>
      <c r="EIR158" s="48"/>
      <c r="EIS158" s="48"/>
      <c r="EIT158" s="48"/>
      <c r="EIU158" s="48"/>
      <c r="EIV158" s="48"/>
      <c r="EIW158" s="48"/>
      <c r="EIX158" s="48"/>
      <c r="EIY158" s="48"/>
      <c r="EIZ158" s="48"/>
      <c r="EJA158" s="48"/>
      <c r="EJB158" s="48"/>
      <c r="EJC158" s="48"/>
      <c r="EJD158" s="48"/>
      <c r="EJE158" s="48"/>
      <c r="EJF158" s="48"/>
      <c r="EJG158" s="48"/>
      <c r="EJH158" s="48"/>
      <c r="EJI158" s="48"/>
      <c r="EJJ158" s="48"/>
      <c r="EJK158" s="48"/>
      <c r="EJL158" s="48"/>
      <c r="EJM158" s="48"/>
      <c r="EJN158" s="48"/>
      <c r="EJO158" s="48"/>
      <c r="EJP158" s="48"/>
      <c r="EJQ158" s="48"/>
      <c r="EJR158" s="48"/>
      <c r="EJS158" s="48"/>
      <c r="EJT158" s="48"/>
      <c r="EJU158" s="48"/>
      <c r="EJV158" s="48"/>
      <c r="EJW158" s="48"/>
      <c r="EJX158" s="48"/>
      <c r="EJY158" s="48"/>
      <c r="EJZ158" s="48"/>
      <c r="EKA158" s="48"/>
      <c r="EKB158" s="48"/>
      <c r="EKC158" s="48"/>
      <c r="EKD158" s="48"/>
      <c r="EKE158" s="48"/>
      <c r="EKF158" s="48"/>
      <c r="EKG158" s="48"/>
      <c r="EKH158" s="48"/>
      <c r="EKI158" s="48"/>
      <c r="EKJ158" s="48"/>
      <c r="EKK158" s="48"/>
      <c r="EKL158" s="48"/>
      <c r="EKM158" s="48"/>
      <c r="EKN158" s="48"/>
      <c r="EKO158" s="48"/>
      <c r="EKP158" s="48"/>
      <c r="EKQ158" s="48"/>
      <c r="EKR158" s="48"/>
      <c r="EKS158" s="48"/>
      <c r="EKT158" s="48"/>
      <c r="EKU158" s="48"/>
      <c r="EKV158" s="48"/>
      <c r="EKW158" s="48"/>
      <c r="EKX158" s="48"/>
      <c r="EKY158" s="48"/>
      <c r="EKZ158" s="48"/>
      <c r="ELA158" s="48"/>
      <c r="ELB158" s="48"/>
      <c r="ELC158" s="48"/>
      <c r="ELD158" s="48"/>
      <c r="ELE158" s="48"/>
      <c r="ELF158" s="48"/>
      <c r="ELG158" s="48"/>
      <c r="ELH158" s="48"/>
      <c r="ELI158" s="48"/>
      <c r="ELJ158" s="48"/>
      <c r="ELK158" s="48"/>
      <c r="ELL158" s="48"/>
      <c r="ELM158" s="48"/>
      <c r="ELN158" s="48"/>
      <c r="ELO158" s="48"/>
      <c r="ELP158" s="48"/>
      <c r="ELQ158" s="48"/>
      <c r="ELR158" s="48"/>
      <c r="ELS158" s="48"/>
      <c r="ELT158" s="48"/>
      <c r="ELU158" s="48"/>
      <c r="ELV158" s="48"/>
      <c r="ELW158" s="48"/>
      <c r="ELX158" s="48"/>
      <c r="ELY158" s="48"/>
      <c r="ELZ158" s="48"/>
      <c r="EMA158" s="48"/>
      <c r="EMB158" s="48"/>
      <c r="EMC158" s="48"/>
      <c r="EMD158" s="48"/>
      <c r="EME158" s="48"/>
      <c r="EMF158" s="48"/>
      <c r="EMG158" s="48"/>
      <c r="EMH158" s="48"/>
      <c r="EMI158" s="48"/>
      <c r="EMJ158" s="48"/>
      <c r="EMK158" s="48"/>
      <c r="EML158" s="48"/>
      <c r="EMM158" s="48"/>
      <c r="EMN158" s="48"/>
      <c r="EMO158" s="48"/>
      <c r="EMP158" s="48"/>
      <c r="EMQ158" s="48"/>
      <c r="EMR158" s="48"/>
      <c r="EMS158" s="48"/>
      <c r="EMT158" s="48"/>
      <c r="EMU158" s="48"/>
      <c r="EMV158" s="48"/>
      <c r="EMW158" s="48"/>
      <c r="EMX158" s="48"/>
      <c r="EMY158" s="48"/>
      <c r="EMZ158" s="48"/>
      <c r="ENA158" s="48"/>
      <c r="ENB158" s="48"/>
      <c r="ENC158" s="48"/>
      <c r="END158" s="48"/>
      <c r="ENE158" s="48"/>
      <c r="ENF158" s="48"/>
      <c r="ENG158" s="48"/>
      <c r="ENH158" s="48"/>
      <c r="ENI158" s="48"/>
      <c r="ENJ158" s="48"/>
      <c r="ENK158" s="48"/>
      <c r="ENL158" s="48"/>
      <c r="ENM158" s="48"/>
      <c r="ENN158" s="48"/>
      <c r="ENO158" s="48"/>
      <c r="ENP158" s="48"/>
      <c r="ENQ158" s="48"/>
      <c r="ENR158" s="48"/>
      <c r="ENS158" s="48"/>
      <c r="ENT158" s="48"/>
      <c r="ENU158" s="48"/>
      <c r="ENV158" s="48"/>
      <c r="ENW158" s="48"/>
      <c r="ENX158" s="48"/>
      <c r="ENY158" s="48"/>
      <c r="ENZ158" s="48"/>
      <c r="EOA158" s="48"/>
      <c r="EOB158" s="48"/>
      <c r="EOC158" s="48"/>
      <c r="EOD158" s="48"/>
      <c r="EOE158" s="48"/>
      <c r="EOF158" s="48"/>
      <c r="EOG158" s="48"/>
      <c r="EOH158" s="48"/>
      <c r="EOI158" s="48"/>
      <c r="EOJ158" s="48"/>
      <c r="EOK158" s="48"/>
      <c r="EOL158" s="48"/>
      <c r="EOM158" s="48"/>
      <c r="EON158" s="48"/>
      <c r="EOO158" s="48"/>
      <c r="EOP158" s="48"/>
      <c r="EOQ158" s="48"/>
      <c r="EOR158" s="48"/>
      <c r="EOS158" s="48"/>
      <c r="EOT158" s="48"/>
      <c r="EOU158" s="48"/>
      <c r="EOV158" s="48"/>
      <c r="EOW158" s="48"/>
      <c r="EOX158" s="48"/>
      <c r="EOY158" s="48"/>
      <c r="EOZ158" s="48"/>
      <c r="EPA158" s="48"/>
      <c r="EPB158" s="48"/>
      <c r="EPC158" s="48"/>
      <c r="EPD158" s="48"/>
      <c r="EPE158" s="48"/>
      <c r="EPF158" s="48"/>
      <c r="EPG158" s="48"/>
      <c r="EPH158" s="48"/>
      <c r="EPI158" s="48"/>
      <c r="EPJ158" s="48"/>
      <c r="EPK158" s="48"/>
      <c r="EPL158" s="48"/>
      <c r="EPM158" s="48"/>
      <c r="EPN158" s="48"/>
      <c r="EPO158" s="48"/>
      <c r="EPP158" s="48"/>
      <c r="EPQ158" s="48"/>
      <c r="EPR158" s="48"/>
      <c r="EPS158" s="48"/>
      <c r="EPT158" s="48"/>
      <c r="EPU158" s="48"/>
      <c r="EPV158" s="48"/>
      <c r="EPW158" s="48"/>
      <c r="EPX158" s="48"/>
      <c r="EPY158" s="48"/>
      <c r="EPZ158" s="48"/>
      <c r="EQA158" s="48"/>
      <c r="EQB158" s="48"/>
      <c r="EQC158" s="48"/>
      <c r="EQD158" s="48"/>
      <c r="EQE158" s="48"/>
      <c r="EQF158" s="48"/>
      <c r="EQG158" s="48"/>
      <c r="EQH158" s="48"/>
      <c r="EQI158" s="48"/>
      <c r="EQJ158" s="48"/>
      <c r="EQK158" s="48"/>
      <c r="EQL158" s="48"/>
      <c r="EQM158" s="48"/>
      <c r="EQN158" s="48"/>
      <c r="EQO158" s="48"/>
      <c r="EQP158" s="48"/>
      <c r="EQQ158" s="48"/>
      <c r="EQR158" s="48"/>
      <c r="EQS158" s="48"/>
      <c r="EQT158" s="48"/>
      <c r="EQU158" s="48"/>
      <c r="EQV158" s="48"/>
      <c r="EQW158" s="48"/>
      <c r="EQX158" s="48"/>
      <c r="EQY158" s="48"/>
      <c r="EQZ158" s="48"/>
      <c r="ERA158" s="48"/>
      <c r="ERB158" s="48"/>
      <c r="ERC158" s="48"/>
      <c r="ERD158" s="48"/>
      <c r="ERE158" s="48"/>
      <c r="ERF158" s="48"/>
      <c r="ERG158" s="48"/>
      <c r="ERH158" s="48"/>
      <c r="ERI158" s="48"/>
      <c r="ERJ158" s="48"/>
      <c r="ERK158" s="48"/>
      <c r="ERL158" s="48"/>
      <c r="ERM158" s="48"/>
      <c r="ERN158" s="48"/>
      <c r="ERO158" s="48"/>
      <c r="ERP158" s="48"/>
      <c r="ERQ158" s="48"/>
      <c r="ERR158" s="48"/>
      <c r="ERS158" s="48"/>
      <c r="ERT158" s="48"/>
      <c r="ERU158" s="48"/>
      <c r="ERV158" s="48"/>
      <c r="ERW158" s="48"/>
      <c r="ERX158" s="48"/>
      <c r="ERY158" s="48"/>
      <c r="ERZ158" s="48"/>
      <c r="ESA158" s="48"/>
      <c r="ESB158" s="48"/>
      <c r="ESC158" s="48"/>
      <c r="ESD158" s="48"/>
      <c r="ESE158" s="48"/>
      <c r="ESF158" s="48"/>
      <c r="ESG158" s="48"/>
      <c r="ESH158" s="48"/>
      <c r="ESI158" s="48"/>
      <c r="ESJ158" s="48"/>
      <c r="ESK158" s="48"/>
      <c r="ESL158" s="48"/>
      <c r="ESM158" s="48"/>
      <c r="ESN158" s="48"/>
      <c r="ESO158" s="48"/>
      <c r="ESP158" s="48"/>
      <c r="ESQ158" s="48"/>
      <c r="ESR158" s="48"/>
      <c r="ESS158" s="48"/>
      <c r="EST158" s="48"/>
      <c r="ESU158" s="48"/>
      <c r="ESV158" s="48"/>
      <c r="ESW158" s="48"/>
      <c r="ESX158" s="48"/>
      <c r="ESY158" s="48"/>
      <c r="ESZ158" s="48"/>
      <c r="ETA158" s="48"/>
      <c r="ETB158" s="48"/>
      <c r="ETC158" s="48"/>
      <c r="ETD158" s="48"/>
      <c r="ETE158" s="48"/>
      <c r="ETF158" s="48"/>
      <c r="ETG158" s="48"/>
      <c r="ETH158" s="48"/>
      <c r="ETI158" s="48"/>
      <c r="ETJ158" s="48"/>
      <c r="ETK158" s="48"/>
      <c r="ETL158" s="48"/>
      <c r="ETM158" s="48"/>
      <c r="ETN158" s="48"/>
      <c r="ETO158" s="48"/>
      <c r="ETP158" s="48"/>
      <c r="ETQ158" s="48"/>
      <c r="ETR158" s="48"/>
      <c r="ETS158" s="48"/>
      <c r="ETT158" s="48"/>
      <c r="ETU158" s="48"/>
      <c r="ETV158" s="48"/>
      <c r="ETW158" s="48"/>
      <c r="ETX158" s="48"/>
      <c r="ETY158" s="48"/>
      <c r="ETZ158" s="48"/>
      <c r="EUA158" s="48"/>
      <c r="EUB158" s="48"/>
      <c r="EUC158" s="48"/>
      <c r="EUD158" s="48"/>
      <c r="EUE158" s="48"/>
      <c r="EUF158" s="48"/>
      <c r="EUG158" s="48"/>
      <c r="EUH158" s="48"/>
      <c r="EUI158" s="48"/>
      <c r="EUJ158" s="48"/>
      <c r="EUK158" s="48"/>
      <c r="EUL158" s="48"/>
      <c r="EUM158" s="48"/>
      <c r="EUN158" s="48"/>
      <c r="EUO158" s="48"/>
      <c r="EUP158" s="48"/>
      <c r="EUQ158" s="48"/>
      <c r="EUR158" s="48"/>
      <c r="EUS158" s="48"/>
      <c r="EUT158" s="48"/>
      <c r="EUU158" s="48"/>
      <c r="EUV158" s="48"/>
      <c r="EUW158" s="48"/>
      <c r="EUX158" s="48"/>
      <c r="EUY158" s="48"/>
      <c r="EUZ158" s="48"/>
      <c r="EVA158" s="48"/>
      <c r="EVB158" s="48"/>
      <c r="EVC158" s="48"/>
      <c r="EVD158" s="48"/>
      <c r="EVE158" s="48"/>
      <c r="EVF158" s="48"/>
      <c r="EVG158" s="48"/>
      <c r="EVH158" s="48"/>
      <c r="EVI158" s="48"/>
      <c r="EVJ158" s="48"/>
      <c r="EVK158" s="48"/>
      <c r="EVL158" s="48"/>
      <c r="EVM158" s="48"/>
      <c r="EVN158" s="48"/>
      <c r="EVO158" s="48"/>
      <c r="EVP158" s="48"/>
      <c r="EVQ158" s="48"/>
      <c r="EVR158" s="48"/>
      <c r="EVS158" s="48"/>
      <c r="EVT158" s="48"/>
      <c r="EVU158" s="48"/>
      <c r="EVV158" s="48"/>
      <c r="EVW158" s="48"/>
      <c r="EVX158" s="48"/>
      <c r="EVY158" s="48"/>
      <c r="EVZ158" s="48"/>
      <c r="EWA158" s="48"/>
      <c r="EWB158" s="48"/>
      <c r="EWC158" s="48"/>
      <c r="EWD158" s="48"/>
      <c r="EWE158" s="48"/>
      <c r="EWF158" s="48"/>
      <c r="EWG158" s="48"/>
      <c r="EWH158" s="48"/>
      <c r="EWI158" s="48"/>
      <c r="EWJ158" s="48"/>
      <c r="EWK158" s="48"/>
      <c r="EWL158" s="48"/>
      <c r="EWM158" s="48"/>
      <c r="EWN158" s="48"/>
      <c r="EWO158" s="48"/>
      <c r="EWP158" s="48"/>
      <c r="EWQ158" s="48"/>
      <c r="EWR158" s="48"/>
      <c r="EWS158" s="48"/>
      <c r="EWT158" s="48"/>
      <c r="EWU158" s="48"/>
      <c r="EWV158" s="48"/>
      <c r="EWW158" s="48"/>
      <c r="EWX158" s="48"/>
      <c r="EWY158" s="48"/>
      <c r="EWZ158" s="48"/>
      <c r="EXA158" s="48"/>
      <c r="EXB158" s="48"/>
      <c r="EXC158" s="48"/>
      <c r="EXD158" s="48"/>
      <c r="EXE158" s="48"/>
      <c r="EXF158" s="48"/>
      <c r="EXG158" s="48"/>
      <c r="EXH158" s="48"/>
      <c r="EXI158" s="48"/>
      <c r="EXJ158" s="48"/>
      <c r="EXK158" s="48"/>
      <c r="EXL158" s="48"/>
      <c r="EXM158" s="48"/>
      <c r="EXN158" s="48"/>
      <c r="EXO158" s="48"/>
      <c r="EXP158" s="48"/>
      <c r="EXQ158" s="48"/>
      <c r="EXR158" s="48"/>
      <c r="EXS158" s="48"/>
      <c r="EXT158" s="48"/>
      <c r="EXU158" s="48"/>
      <c r="EXV158" s="48"/>
      <c r="EXW158" s="48"/>
      <c r="EXX158" s="48"/>
      <c r="EXY158" s="48"/>
      <c r="EXZ158" s="48"/>
      <c r="EYA158" s="48"/>
      <c r="EYB158" s="48"/>
      <c r="EYC158" s="48"/>
      <c r="EYD158" s="48"/>
      <c r="EYE158" s="48"/>
      <c r="EYF158" s="48"/>
      <c r="EYG158" s="48"/>
      <c r="EYH158" s="48"/>
      <c r="EYI158" s="48"/>
      <c r="EYJ158" s="48"/>
      <c r="EYK158" s="48"/>
      <c r="EYL158" s="48"/>
      <c r="EYM158" s="48"/>
      <c r="EYN158" s="48"/>
      <c r="EYO158" s="48"/>
      <c r="EYP158" s="48"/>
      <c r="EYQ158" s="48"/>
      <c r="EYR158" s="48"/>
      <c r="EYS158" s="48"/>
      <c r="EYT158" s="48"/>
      <c r="EYU158" s="48"/>
      <c r="EYV158" s="48"/>
      <c r="EYW158" s="48"/>
      <c r="EYX158" s="48"/>
      <c r="EYY158" s="48"/>
      <c r="EYZ158" s="48"/>
      <c r="EZA158" s="48"/>
      <c r="EZB158" s="48"/>
      <c r="EZC158" s="48"/>
      <c r="EZD158" s="48"/>
      <c r="EZE158" s="48"/>
      <c r="EZF158" s="48"/>
      <c r="EZG158" s="48"/>
      <c r="EZH158" s="48"/>
      <c r="EZI158" s="48"/>
      <c r="EZJ158" s="48"/>
      <c r="EZK158" s="48"/>
      <c r="EZL158" s="48"/>
      <c r="EZM158" s="48"/>
      <c r="EZN158" s="48"/>
      <c r="EZO158" s="48"/>
      <c r="EZP158" s="48"/>
      <c r="EZQ158" s="48"/>
      <c r="EZR158" s="48"/>
      <c r="EZS158" s="48"/>
      <c r="EZT158" s="48"/>
      <c r="EZU158" s="48"/>
      <c r="EZV158" s="48"/>
      <c r="EZW158" s="48"/>
      <c r="EZX158" s="48"/>
      <c r="EZY158" s="48"/>
      <c r="EZZ158" s="48"/>
      <c r="FAA158" s="48"/>
      <c r="FAB158" s="48"/>
      <c r="FAC158" s="48"/>
      <c r="FAD158" s="48"/>
      <c r="FAE158" s="48"/>
      <c r="FAF158" s="48"/>
      <c r="FAG158" s="48"/>
      <c r="FAH158" s="48"/>
      <c r="FAI158" s="48"/>
      <c r="FAJ158" s="48"/>
      <c r="FAK158" s="48"/>
      <c r="FAL158" s="48"/>
      <c r="FAM158" s="48"/>
      <c r="FAN158" s="48"/>
      <c r="FAO158" s="48"/>
      <c r="FAP158" s="48"/>
      <c r="FAQ158" s="48"/>
      <c r="FAR158" s="48"/>
      <c r="FAS158" s="48"/>
      <c r="FAT158" s="48"/>
      <c r="FAU158" s="48"/>
      <c r="FAV158" s="48"/>
      <c r="FAW158" s="48"/>
      <c r="FAX158" s="48"/>
      <c r="FAY158" s="48"/>
      <c r="FAZ158" s="48"/>
      <c r="FBA158" s="48"/>
      <c r="FBB158" s="48"/>
      <c r="FBC158" s="48"/>
      <c r="FBD158" s="48"/>
      <c r="FBE158" s="48"/>
      <c r="FBF158" s="48"/>
      <c r="FBG158" s="48"/>
      <c r="FBH158" s="48"/>
      <c r="FBI158" s="48"/>
      <c r="FBJ158" s="48"/>
      <c r="FBK158" s="48"/>
      <c r="FBL158" s="48"/>
      <c r="FBM158" s="48"/>
      <c r="FBN158" s="48"/>
      <c r="FBO158" s="48"/>
      <c r="FBP158" s="48"/>
      <c r="FBQ158" s="48"/>
      <c r="FBR158" s="48"/>
      <c r="FBS158" s="48"/>
      <c r="FBT158" s="48"/>
      <c r="FBU158" s="48"/>
      <c r="FBV158" s="48"/>
      <c r="FBW158" s="48"/>
      <c r="FBX158" s="48"/>
      <c r="FBY158" s="48"/>
      <c r="FBZ158" s="48"/>
      <c r="FCA158" s="48"/>
      <c r="FCB158" s="48"/>
      <c r="FCC158" s="48"/>
      <c r="FCD158" s="48"/>
      <c r="FCE158" s="48"/>
      <c r="FCF158" s="48"/>
      <c r="FCG158" s="48"/>
      <c r="FCH158" s="48"/>
      <c r="FCI158" s="48"/>
      <c r="FCJ158" s="48"/>
      <c r="FCK158" s="48"/>
      <c r="FCL158" s="48"/>
      <c r="FCM158" s="48"/>
      <c r="FCN158" s="48"/>
      <c r="FCO158" s="48"/>
      <c r="FCP158" s="48"/>
      <c r="FCQ158" s="48"/>
      <c r="FCR158" s="48"/>
      <c r="FCS158" s="48"/>
      <c r="FCT158" s="48"/>
      <c r="FCU158" s="48"/>
      <c r="FCV158" s="48"/>
      <c r="FCW158" s="48"/>
      <c r="FCX158" s="48"/>
      <c r="FCY158" s="48"/>
      <c r="FCZ158" s="48"/>
      <c r="FDA158" s="48"/>
      <c r="FDB158" s="48"/>
      <c r="FDC158" s="48"/>
      <c r="FDD158" s="48"/>
      <c r="FDE158" s="48"/>
      <c r="FDF158" s="48"/>
      <c r="FDG158" s="48"/>
      <c r="FDH158" s="48"/>
      <c r="FDI158" s="48"/>
      <c r="FDJ158" s="48"/>
      <c r="FDK158" s="48"/>
      <c r="FDL158" s="48"/>
      <c r="FDM158" s="48"/>
      <c r="FDN158" s="48"/>
      <c r="FDO158" s="48"/>
      <c r="FDP158" s="48"/>
      <c r="FDQ158" s="48"/>
      <c r="FDR158" s="48"/>
      <c r="FDS158" s="48"/>
      <c r="FDT158" s="48"/>
      <c r="FDU158" s="48"/>
      <c r="FDV158" s="48"/>
      <c r="FDW158" s="48"/>
      <c r="FDX158" s="48"/>
      <c r="FDY158" s="48"/>
      <c r="FDZ158" s="48"/>
      <c r="FEA158" s="48"/>
      <c r="FEB158" s="48"/>
      <c r="FEC158" s="48"/>
      <c r="FED158" s="48"/>
      <c r="FEE158" s="48"/>
      <c r="FEF158" s="48"/>
      <c r="FEG158" s="48"/>
      <c r="FEH158" s="48"/>
      <c r="FEI158" s="48"/>
      <c r="FEJ158" s="48"/>
      <c r="FEK158" s="48"/>
      <c r="FEL158" s="48"/>
      <c r="FEM158" s="48"/>
      <c r="FEN158" s="48"/>
      <c r="FEO158" s="48"/>
      <c r="FEP158" s="48"/>
      <c r="FEQ158" s="48"/>
      <c r="FER158" s="48"/>
      <c r="FES158" s="48"/>
      <c r="FET158" s="48"/>
      <c r="FEU158" s="48"/>
      <c r="FEV158" s="48"/>
      <c r="FEW158" s="48"/>
      <c r="FEX158" s="48"/>
      <c r="FEY158" s="48"/>
      <c r="FEZ158" s="48"/>
      <c r="FFA158" s="48"/>
      <c r="FFB158" s="48"/>
      <c r="FFC158" s="48"/>
      <c r="FFD158" s="48"/>
      <c r="FFE158" s="48"/>
      <c r="FFF158" s="48"/>
      <c r="FFG158" s="48"/>
      <c r="FFH158" s="48"/>
      <c r="FFI158" s="48"/>
      <c r="FFJ158" s="48"/>
      <c r="FFK158" s="48"/>
      <c r="FFL158" s="48"/>
      <c r="FFM158" s="48"/>
      <c r="FFN158" s="48"/>
      <c r="FFO158" s="48"/>
      <c r="FFP158" s="48"/>
      <c r="FFQ158" s="48"/>
      <c r="FFR158" s="48"/>
      <c r="FFS158" s="48"/>
      <c r="FFT158" s="48"/>
      <c r="FFU158" s="48"/>
      <c r="FFV158" s="48"/>
      <c r="FFW158" s="48"/>
      <c r="FFX158" s="48"/>
      <c r="FFY158" s="48"/>
      <c r="FFZ158" s="48"/>
      <c r="FGA158" s="48"/>
      <c r="FGB158" s="48"/>
      <c r="FGC158" s="48"/>
      <c r="FGD158" s="48"/>
      <c r="FGE158" s="48"/>
      <c r="FGF158" s="48"/>
      <c r="FGG158" s="48"/>
      <c r="FGH158" s="48"/>
      <c r="FGI158" s="48"/>
      <c r="FGJ158" s="48"/>
      <c r="FGK158" s="48"/>
      <c r="FGL158" s="48"/>
      <c r="FGM158" s="48"/>
      <c r="FGN158" s="48"/>
      <c r="FGO158" s="48"/>
      <c r="FGP158" s="48"/>
      <c r="FGQ158" s="48"/>
      <c r="FGR158" s="48"/>
      <c r="FGS158" s="48"/>
      <c r="FGT158" s="48"/>
      <c r="FGU158" s="48"/>
      <c r="FGV158" s="48"/>
      <c r="FGW158" s="48"/>
      <c r="FGX158" s="48"/>
      <c r="FGY158" s="48"/>
      <c r="FGZ158" s="48"/>
      <c r="FHA158" s="48"/>
      <c r="FHB158" s="48"/>
      <c r="FHC158" s="48"/>
      <c r="FHD158" s="48"/>
      <c r="FHE158" s="48"/>
      <c r="FHF158" s="48"/>
      <c r="FHG158" s="48"/>
      <c r="FHH158" s="48"/>
      <c r="FHI158" s="48"/>
      <c r="FHJ158" s="48"/>
      <c r="FHK158" s="48"/>
      <c r="FHL158" s="48"/>
      <c r="FHM158" s="48"/>
      <c r="FHN158" s="48"/>
      <c r="FHO158" s="48"/>
      <c r="FHP158" s="48"/>
      <c r="FHQ158" s="48"/>
      <c r="FHR158" s="48"/>
      <c r="FHS158" s="48"/>
      <c r="FHT158" s="48"/>
      <c r="FHU158" s="48"/>
      <c r="FHV158" s="48"/>
      <c r="FHW158" s="48"/>
      <c r="FHX158" s="48"/>
      <c r="FHY158" s="48"/>
      <c r="FHZ158" s="48"/>
      <c r="FIA158" s="48"/>
      <c r="FIB158" s="48"/>
      <c r="FIC158" s="48"/>
      <c r="FID158" s="48"/>
      <c r="FIE158" s="48"/>
      <c r="FIF158" s="48"/>
      <c r="FIG158" s="48"/>
      <c r="FIH158" s="48"/>
      <c r="FII158" s="48"/>
      <c r="FIJ158" s="48"/>
      <c r="FIK158" s="48"/>
      <c r="FIL158" s="48"/>
      <c r="FIM158" s="48"/>
      <c r="FIN158" s="48"/>
      <c r="FIO158" s="48"/>
      <c r="FIP158" s="48"/>
      <c r="FIQ158" s="48"/>
      <c r="FIR158" s="48"/>
      <c r="FIS158" s="48"/>
      <c r="FIT158" s="48"/>
      <c r="FIU158" s="48"/>
      <c r="FIV158" s="48"/>
      <c r="FIW158" s="48"/>
      <c r="FIX158" s="48"/>
      <c r="FIY158" s="48"/>
      <c r="FIZ158" s="48"/>
      <c r="FJA158" s="48"/>
      <c r="FJB158" s="48"/>
      <c r="FJC158" s="48"/>
      <c r="FJD158" s="48"/>
      <c r="FJE158" s="48"/>
      <c r="FJF158" s="48"/>
      <c r="FJG158" s="48"/>
      <c r="FJH158" s="48"/>
      <c r="FJI158" s="48"/>
      <c r="FJJ158" s="48"/>
      <c r="FJK158" s="48"/>
      <c r="FJL158" s="48"/>
      <c r="FJM158" s="48"/>
      <c r="FJN158" s="48"/>
      <c r="FJO158" s="48"/>
      <c r="FJP158" s="48"/>
      <c r="FJQ158" s="48"/>
      <c r="FJR158" s="48"/>
      <c r="FJS158" s="48"/>
      <c r="FJT158" s="48"/>
      <c r="FJU158" s="48"/>
      <c r="FJV158" s="48"/>
      <c r="FJW158" s="48"/>
      <c r="FJX158" s="48"/>
      <c r="FJY158" s="48"/>
      <c r="FJZ158" s="48"/>
      <c r="FKA158" s="48"/>
      <c r="FKB158" s="48"/>
      <c r="FKC158" s="48"/>
      <c r="FKD158" s="48"/>
      <c r="FKE158" s="48"/>
      <c r="FKF158" s="48"/>
      <c r="FKG158" s="48"/>
      <c r="FKH158" s="48"/>
      <c r="FKI158" s="48"/>
      <c r="FKJ158" s="48"/>
      <c r="FKK158" s="48"/>
      <c r="FKL158" s="48"/>
      <c r="FKM158" s="48"/>
      <c r="FKN158" s="48"/>
      <c r="FKO158" s="48"/>
      <c r="FKP158" s="48"/>
      <c r="FKQ158" s="48"/>
      <c r="FKR158" s="48"/>
      <c r="FKS158" s="48"/>
      <c r="FKT158" s="48"/>
      <c r="FKU158" s="48"/>
      <c r="FKV158" s="48"/>
      <c r="FKW158" s="48"/>
      <c r="FKX158" s="48"/>
      <c r="FKY158" s="48"/>
      <c r="FKZ158" s="48"/>
      <c r="FLA158" s="48"/>
      <c r="FLB158" s="48"/>
      <c r="FLC158" s="48"/>
      <c r="FLD158" s="48"/>
      <c r="FLE158" s="48"/>
      <c r="FLF158" s="48"/>
      <c r="FLG158" s="48"/>
      <c r="FLH158" s="48"/>
      <c r="FLI158" s="48"/>
      <c r="FLJ158" s="48"/>
      <c r="FLK158" s="48"/>
      <c r="FLL158" s="48"/>
      <c r="FLM158" s="48"/>
      <c r="FLN158" s="48"/>
      <c r="FLO158" s="48"/>
      <c r="FLP158" s="48"/>
      <c r="FLQ158" s="48"/>
      <c r="FLR158" s="48"/>
      <c r="FLS158" s="48"/>
      <c r="FLT158" s="48"/>
      <c r="FLU158" s="48"/>
      <c r="FLV158" s="48"/>
      <c r="FLW158" s="48"/>
      <c r="FLX158" s="48"/>
      <c r="FLY158" s="48"/>
      <c r="FLZ158" s="48"/>
      <c r="FMA158" s="48"/>
      <c r="FMB158" s="48"/>
      <c r="FMC158" s="48"/>
      <c r="FMD158" s="48"/>
      <c r="FME158" s="48"/>
      <c r="FMF158" s="48"/>
      <c r="FMG158" s="48"/>
      <c r="FMH158" s="48"/>
      <c r="FMI158" s="48"/>
      <c r="FMJ158" s="48"/>
      <c r="FMK158" s="48"/>
      <c r="FML158" s="48"/>
      <c r="FMM158" s="48"/>
      <c r="FMN158" s="48"/>
      <c r="FMO158" s="48"/>
      <c r="FMP158" s="48"/>
      <c r="FMQ158" s="48"/>
      <c r="FMR158" s="48"/>
      <c r="FMS158" s="48"/>
      <c r="FMT158" s="48"/>
      <c r="FMU158" s="48"/>
      <c r="FMV158" s="48"/>
      <c r="FMW158" s="48"/>
      <c r="FMX158" s="48"/>
      <c r="FMY158" s="48"/>
      <c r="FMZ158" s="48"/>
      <c r="FNA158" s="48"/>
      <c r="FNB158" s="48"/>
      <c r="FNC158" s="48"/>
      <c r="FND158" s="48"/>
      <c r="FNE158" s="48"/>
      <c r="FNF158" s="48"/>
      <c r="FNG158" s="48"/>
      <c r="FNH158" s="48"/>
      <c r="FNI158" s="48"/>
      <c r="FNJ158" s="48"/>
      <c r="FNK158" s="48"/>
      <c r="FNL158" s="48"/>
      <c r="FNM158" s="48"/>
      <c r="FNN158" s="48"/>
      <c r="FNO158" s="48"/>
      <c r="FNP158" s="48"/>
      <c r="FNQ158" s="48"/>
      <c r="FNR158" s="48"/>
      <c r="FNS158" s="48"/>
      <c r="FNT158" s="48"/>
      <c r="FNU158" s="48"/>
      <c r="FNV158" s="48"/>
      <c r="FNW158" s="48"/>
      <c r="FNX158" s="48"/>
      <c r="FNY158" s="48"/>
      <c r="FNZ158" s="48"/>
      <c r="FOA158" s="48"/>
      <c r="FOB158" s="48"/>
      <c r="FOC158" s="48"/>
      <c r="FOD158" s="48"/>
      <c r="FOE158" s="48"/>
      <c r="FOF158" s="48"/>
      <c r="FOG158" s="48"/>
      <c r="FOH158" s="48"/>
      <c r="FOI158" s="48"/>
      <c r="FOJ158" s="48"/>
      <c r="FOK158" s="48"/>
      <c r="FOL158" s="48"/>
      <c r="FOM158" s="48"/>
      <c r="FON158" s="48"/>
      <c r="FOO158" s="48"/>
      <c r="FOP158" s="48"/>
      <c r="FOQ158" s="48"/>
      <c r="FOR158" s="48"/>
      <c r="FOS158" s="48"/>
      <c r="FOT158" s="48"/>
      <c r="FOU158" s="48"/>
      <c r="FOV158" s="48"/>
      <c r="FOW158" s="48"/>
      <c r="FOX158" s="48"/>
      <c r="FOY158" s="48"/>
      <c r="FOZ158" s="48"/>
      <c r="FPA158" s="48"/>
      <c r="FPB158" s="48"/>
      <c r="FPC158" s="48"/>
      <c r="FPD158" s="48"/>
      <c r="FPE158" s="48"/>
      <c r="FPF158" s="48"/>
      <c r="FPG158" s="48"/>
      <c r="FPH158" s="48"/>
      <c r="FPI158" s="48"/>
      <c r="FPJ158" s="48"/>
      <c r="FPK158" s="48"/>
      <c r="FPL158" s="48"/>
      <c r="FPM158" s="48"/>
      <c r="FPN158" s="48"/>
      <c r="FPO158" s="48"/>
      <c r="FPP158" s="48"/>
      <c r="FPQ158" s="48"/>
      <c r="FPR158" s="48"/>
      <c r="FPS158" s="48"/>
      <c r="FPT158" s="48"/>
      <c r="FPU158" s="48"/>
      <c r="FPV158" s="48"/>
      <c r="FPW158" s="48"/>
      <c r="FPX158" s="48"/>
      <c r="FPY158" s="48"/>
      <c r="FPZ158" s="48"/>
      <c r="FQA158" s="48"/>
      <c r="FQB158" s="48"/>
      <c r="FQC158" s="48"/>
      <c r="FQD158" s="48"/>
      <c r="FQE158" s="48"/>
      <c r="FQF158" s="48"/>
      <c r="FQG158" s="48"/>
      <c r="FQH158" s="48"/>
      <c r="FQI158" s="48"/>
      <c r="FQJ158" s="48"/>
      <c r="FQK158" s="48"/>
      <c r="FQL158" s="48"/>
      <c r="FQM158" s="48"/>
      <c r="FQN158" s="48"/>
      <c r="FQO158" s="48"/>
      <c r="FQP158" s="48"/>
      <c r="FQQ158" s="48"/>
      <c r="FQR158" s="48"/>
      <c r="FQS158" s="48"/>
      <c r="FQT158" s="48"/>
      <c r="FQU158" s="48"/>
      <c r="FQV158" s="48"/>
      <c r="FQW158" s="48"/>
      <c r="FQX158" s="48"/>
      <c r="FQY158" s="48"/>
      <c r="FQZ158" s="48"/>
      <c r="FRA158" s="48"/>
      <c r="FRB158" s="48"/>
      <c r="FRC158" s="48"/>
      <c r="FRD158" s="48"/>
      <c r="FRE158" s="48"/>
      <c r="FRF158" s="48"/>
      <c r="FRG158" s="48"/>
      <c r="FRH158" s="48"/>
      <c r="FRI158" s="48"/>
      <c r="FRJ158" s="48"/>
      <c r="FRK158" s="48"/>
      <c r="FRL158" s="48"/>
      <c r="FRM158" s="48"/>
      <c r="FRN158" s="48"/>
      <c r="FRO158" s="48"/>
      <c r="FRP158" s="48"/>
      <c r="FRQ158" s="48"/>
      <c r="FRR158" s="48"/>
      <c r="FRS158" s="48"/>
      <c r="FRT158" s="48"/>
      <c r="FRU158" s="48"/>
      <c r="FRV158" s="48"/>
      <c r="FRW158" s="48"/>
      <c r="FRX158" s="48"/>
      <c r="FRY158" s="48"/>
      <c r="FRZ158" s="48"/>
      <c r="FSA158" s="48"/>
      <c r="FSB158" s="48"/>
      <c r="FSC158" s="48"/>
      <c r="FSD158" s="48"/>
      <c r="FSE158" s="48"/>
      <c r="FSF158" s="48"/>
      <c r="FSG158" s="48"/>
      <c r="FSH158" s="48"/>
      <c r="FSI158" s="48"/>
      <c r="FSJ158" s="48"/>
      <c r="FSK158" s="48"/>
      <c r="FSL158" s="48"/>
      <c r="FSM158" s="48"/>
      <c r="FSN158" s="48"/>
      <c r="FSO158" s="48"/>
      <c r="FSP158" s="48"/>
      <c r="FSQ158" s="48"/>
      <c r="FSR158" s="48"/>
      <c r="FSS158" s="48"/>
      <c r="FST158" s="48"/>
      <c r="FSU158" s="48"/>
      <c r="FSV158" s="48"/>
      <c r="FSW158" s="48"/>
      <c r="FSX158" s="48"/>
      <c r="FSY158" s="48"/>
      <c r="FSZ158" s="48"/>
      <c r="FTA158" s="48"/>
      <c r="FTB158" s="48"/>
      <c r="FTC158" s="48"/>
      <c r="FTD158" s="48"/>
      <c r="FTE158" s="48"/>
      <c r="FTF158" s="48"/>
      <c r="FTG158" s="48"/>
      <c r="FTH158" s="48"/>
      <c r="FTI158" s="48"/>
      <c r="FTJ158" s="48"/>
      <c r="FTK158" s="48"/>
      <c r="FTL158" s="48"/>
      <c r="FTM158" s="48"/>
      <c r="FTN158" s="48"/>
      <c r="FTO158" s="48"/>
      <c r="FTP158" s="48"/>
      <c r="FTQ158" s="48"/>
      <c r="FTR158" s="48"/>
      <c r="FTS158" s="48"/>
      <c r="FTT158" s="48"/>
      <c r="FTU158" s="48"/>
      <c r="FTV158" s="48"/>
      <c r="FTW158" s="48"/>
      <c r="FTX158" s="48"/>
      <c r="FTY158" s="48"/>
      <c r="FTZ158" s="48"/>
      <c r="FUA158" s="48"/>
      <c r="FUB158" s="48"/>
      <c r="FUC158" s="48"/>
      <c r="FUD158" s="48"/>
      <c r="FUE158" s="48"/>
      <c r="FUF158" s="48"/>
      <c r="FUG158" s="48"/>
      <c r="FUH158" s="48"/>
      <c r="FUI158" s="48"/>
      <c r="FUJ158" s="48"/>
      <c r="FUK158" s="48"/>
      <c r="FUL158" s="48"/>
      <c r="FUM158" s="48"/>
      <c r="FUN158" s="48"/>
      <c r="FUO158" s="48"/>
      <c r="FUP158" s="48"/>
      <c r="FUQ158" s="48"/>
      <c r="FUR158" s="48"/>
      <c r="FUS158" s="48"/>
      <c r="FUT158" s="48"/>
      <c r="FUU158" s="48"/>
      <c r="FUV158" s="48"/>
      <c r="FUW158" s="48"/>
      <c r="FUX158" s="48"/>
      <c r="FUY158" s="48"/>
      <c r="FUZ158" s="48"/>
      <c r="FVA158" s="48"/>
      <c r="FVB158" s="48"/>
      <c r="FVC158" s="48"/>
      <c r="FVD158" s="48"/>
      <c r="FVE158" s="48"/>
      <c r="FVF158" s="48"/>
      <c r="FVG158" s="48"/>
      <c r="FVH158" s="48"/>
      <c r="FVI158" s="48"/>
      <c r="FVJ158" s="48"/>
      <c r="FVK158" s="48"/>
      <c r="FVL158" s="48"/>
      <c r="FVM158" s="48"/>
      <c r="FVN158" s="48"/>
      <c r="FVO158" s="48"/>
      <c r="FVP158" s="48"/>
      <c r="FVQ158" s="48"/>
      <c r="FVR158" s="48"/>
      <c r="FVS158" s="48"/>
      <c r="FVT158" s="48"/>
      <c r="FVU158" s="48"/>
      <c r="FVV158" s="48"/>
      <c r="FVW158" s="48"/>
      <c r="FVX158" s="48"/>
      <c r="FVY158" s="48"/>
      <c r="FVZ158" s="48"/>
      <c r="FWA158" s="48"/>
      <c r="FWB158" s="48"/>
      <c r="FWC158" s="48"/>
      <c r="FWD158" s="48"/>
      <c r="FWE158" s="48"/>
      <c r="FWF158" s="48"/>
      <c r="FWG158" s="48"/>
      <c r="FWH158" s="48"/>
      <c r="FWI158" s="48"/>
      <c r="FWJ158" s="48"/>
      <c r="FWK158" s="48"/>
      <c r="FWL158" s="48"/>
      <c r="FWM158" s="48"/>
      <c r="FWN158" s="48"/>
      <c r="FWO158" s="48"/>
      <c r="FWP158" s="48"/>
      <c r="FWQ158" s="48"/>
      <c r="FWR158" s="48"/>
      <c r="FWS158" s="48"/>
      <c r="FWT158" s="48"/>
      <c r="FWU158" s="48"/>
      <c r="FWV158" s="48"/>
      <c r="FWW158" s="48"/>
      <c r="FWX158" s="48"/>
      <c r="FWY158" s="48"/>
      <c r="FWZ158" s="48"/>
      <c r="FXA158" s="48"/>
      <c r="FXB158" s="48"/>
      <c r="FXC158" s="48"/>
      <c r="FXD158" s="48"/>
      <c r="FXE158" s="48"/>
      <c r="FXF158" s="48"/>
      <c r="FXG158" s="48"/>
      <c r="FXH158" s="48"/>
      <c r="FXI158" s="48"/>
      <c r="FXJ158" s="48"/>
      <c r="FXK158" s="48"/>
      <c r="FXL158" s="48"/>
      <c r="FXM158" s="48"/>
      <c r="FXN158" s="48"/>
      <c r="FXO158" s="48"/>
      <c r="FXP158" s="48"/>
      <c r="FXQ158" s="48"/>
      <c r="FXR158" s="48"/>
      <c r="FXS158" s="48"/>
      <c r="FXT158" s="48"/>
      <c r="FXU158" s="48"/>
      <c r="FXV158" s="48"/>
      <c r="FXW158" s="48"/>
      <c r="FXX158" s="48"/>
      <c r="FXY158" s="48"/>
      <c r="FXZ158" s="48"/>
      <c r="FYA158" s="48"/>
      <c r="FYB158" s="48"/>
      <c r="FYC158" s="48"/>
      <c r="FYD158" s="48"/>
      <c r="FYE158" s="48"/>
      <c r="FYF158" s="48"/>
      <c r="FYG158" s="48"/>
      <c r="FYH158" s="48"/>
      <c r="FYI158" s="48"/>
      <c r="FYJ158" s="48"/>
      <c r="FYK158" s="48"/>
      <c r="FYL158" s="48"/>
      <c r="FYM158" s="48"/>
      <c r="FYN158" s="48"/>
      <c r="FYO158" s="48"/>
      <c r="FYP158" s="48"/>
      <c r="FYQ158" s="48"/>
      <c r="FYR158" s="48"/>
      <c r="FYS158" s="48"/>
      <c r="FYT158" s="48"/>
      <c r="FYU158" s="48"/>
      <c r="FYV158" s="48"/>
      <c r="FYW158" s="48"/>
      <c r="FYX158" s="48"/>
      <c r="FYY158" s="48"/>
      <c r="FYZ158" s="48"/>
      <c r="FZA158" s="48"/>
      <c r="FZB158" s="48"/>
      <c r="FZC158" s="48"/>
      <c r="FZD158" s="48"/>
      <c r="FZE158" s="48"/>
      <c r="FZF158" s="48"/>
      <c r="FZG158" s="48"/>
      <c r="FZH158" s="48"/>
      <c r="FZI158" s="48"/>
      <c r="FZJ158" s="48"/>
      <c r="FZK158" s="48"/>
      <c r="FZL158" s="48"/>
      <c r="FZM158" s="48"/>
      <c r="FZN158" s="48"/>
      <c r="FZO158" s="48"/>
      <c r="FZP158" s="48"/>
      <c r="FZQ158" s="48"/>
      <c r="FZR158" s="48"/>
      <c r="FZS158" s="48"/>
      <c r="FZT158" s="48"/>
      <c r="FZU158" s="48"/>
      <c r="FZV158" s="48"/>
      <c r="FZW158" s="48"/>
      <c r="FZX158" s="48"/>
      <c r="FZY158" s="48"/>
      <c r="FZZ158" s="48"/>
      <c r="GAA158" s="48"/>
      <c r="GAB158" s="48"/>
      <c r="GAC158" s="48"/>
      <c r="GAD158" s="48"/>
      <c r="GAE158" s="48"/>
      <c r="GAF158" s="48"/>
      <c r="GAG158" s="48"/>
      <c r="GAH158" s="48"/>
      <c r="GAI158" s="48"/>
      <c r="GAJ158" s="48"/>
      <c r="GAK158" s="48"/>
      <c r="GAL158" s="48"/>
      <c r="GAM158" s="48"/>
      <c r="GAN158" s="48"/>
      <c r="GAO158" s="48"/>
      <c r="GAP158" s="48"/>
      <c r="GAQ158" s="48"/>
      <c r="GAR158" s="48"/>
      <c r="GAS158" s="48"/>
      <c r="GAT158" s="48"/>
      <c r="GAU158" s="48"/>
      <c r="GAV158" s="48"/>
      <c r="GAW158" s="48"/>
      <c r="GAX158" s="48"/>
      <c r="GAY158" s="48"/>
      <c r="GAZ158" s="48"/>
      <c r="GBA158" s="48"/>
      <c r="GBB158" s="48"/>
      <c r="GBC158" s="48"/>
      <c r="GBD158" s="48"/>
      <c r="GBE158" s="48"/>
      <c r="GBF158" s="48"/>
      <c r="GBG158" s="48"/>
      <c r="GBH158" s="48"/>
      <c r="GBI158" s="48"/>
      <c r="GBJ158" s="48"/>
      <c r="GBK158" s="48"/>
      <c r="GBL158" s="48"/>
      <c r="GBM158" s="48"/>
      <c r="GBN158" s="48"/>
      <c r="GBO158" s="48"/>
      <c r="GBP158" s="48"/>
      <c r="GBQ158" s="48"/>
      <c r="GBR158" s="48"/>
      <c r="GBS158" s="48"/>
      <c r="GBT158" s="48"/>
      <c r="GBU158" s="48"/>
      <c r="GBV158" s="48"/>
      <c r="GBW158" s="48"/>
      <c r="GBX158" s="48"/>
      <c r="GBY158" s="48"/>
      <c r="GBZ158" s="48"/>
      <c r="GCA158" s="48"/>
      <c r="GCB158" s="48"/>
      <c r="GCC158" s="48"/>
      <c r="GCD158" s="48"/>
      <c r="GCE158" s="48"/>
      <c r="GCF158" s="48"/>
      <c r="GCG158" s="48"/>
      <c r="GCH158" s="48"/>
      <c r="GCI158" s="48"/>
      <c r="GCJ158" s="48"/>
      <c r="GCK158" s="48"/>
      <c r="GCL158" s="48"/>
      <c r="GCM158" s="48"/>
      <c r="GCN158" s="48"/>
      <c r="GCO158" s="48"/>
      <c r="GCP158" s="48"/>
      <c r="GCQ158" s="48"/>
      <c r="GCR158" s="48"/>
      <c r="GCS158" s="48"/>
      <c r="GCT158" s="48"/>
      <c r="GCU158" s="48"/>
      <c r="GCV158" s="48"/>
      <c r="GCW158" s="48"/>
      <c r="GCX158" s="48"/>
      <c r="GCY158" s="48"/>
      <c r="GCZ158" s="48"/>
      <c r="GDA158" s="48"/>
      <c r="GDB158" s="48"/>
      <c r="GDC158" s="48"/>
      <c r="GDD158" s="48"/>
      <c r="GDE158" s="48"/>
      <c r="GDF158" s="48"/>
      <c r="GDG158" s="48"/>
      <c r="GDH158" s="48"/>
      <c r="GDI158" s="48"/>
      <c r="GDJ158" s="48"/>
      <c r="GDK158" s="48"/>
      <c r="GDL158" s="48"/>
      <c r="GDM158" s="48"/>
      <c r="GDN158" s="48"/>
      <c r="GDO158" s="48"/>
      <c r="GDP158" s="48"/>
      <c r="GDQ158" s="48"/>
      <c r="GDR158" s="48"/>
      <c r="GDS158" s="48"/>
      <c r="GDT158" s="48"/>
      <c r="GDU158" s="48"/>
      <c r="GDV158" s="48"/>
      <c r="GDW158" s="48"/>
      <c r="GDX158" s="48"/>
      <c r="GDY158" s="48"/>
      <c r="GDZ158" s="48"/>
      <c r="GEA158" s="48"/>
      <c r="GEB158" s="48"/>
      <c r="GEC158" s="48"/>
      <c r="GED158" s="48"/>
      <c r="GEE158" s="48"/>
      <c r="GEF158" s="48"/>
      <c r="GEG158" s="48"/>
      <c r="GEH158" s="48"/>
      <c r="GEI158" s="48"/>
      <c r="GEJ158" s="48"/>
      <c r="GEK158" s="48"/>
      <c r="GEL158" s="48"/>
      <c r="GEM158" s="48"/>
      <c r="GEN158" s="48"/>
      <c r="GEO158" s="48"/>
      <c r="GEP158" s="48"/>
      <c r="GEQ158" s="48"/>
      <c r="GER158" s="48"/>
      <c r="GES158" s="48"/>
      <c r="GET158" s="48"/>
      <c r="GEU158" s="48"/>
      <c r="GEV158" s="48"/>
      <c r="GEW158" s="48"/>
      <c r="GEX158" s="48"/>
      <c r="GEY158" s="48"/>
      <c r="GEZ158" s="48"/>
      <c r="GFA158" s="48"/>
      <c r="GFB158" s="48"/>
      <c r="GFC158" s="48"/>
      <c r="GFD158" s="48"/>
      <c r="GFE158" s="48"/>
      <c r="GFF158" s="48"/>
      <c r="GFG158" s="48"/>
      <c r="GFH158" s="48"/>
      <c r="GFI158" s="48"/>
      <c r="GFJ158" s="48"/>
      <c r="GFK158" s="48"/>
      <c r="GFL158" s="48"/>
      <c r="GFM158" s="48"/>
      <c r="GFN158" s="48"/>
      <c r="GFO158" s="48"/>
      <c r="GFP158" s="48"/>
      <c r="GFQ158" s="48"/>
      <c r="GFR158" s="48"/>
      <c r="GFS158" s="48"/>
      <c r="GFT158" s="48"/>
      <c r="GFU158" s="48"/>
      <c r="GFV158" s="48"/>
      <c r="GFW158" s="48"/>
      <c r="GFX158" s="48"/>
      <c r="GFY158" s="48"/>
      <c r="GFZ158" s="48"/>
      <c r="GGA158" s="48"/>
      <c r="GGB158" s="48"/>
      <c r="GGC158" s="48"/>
      <c r="GGD158" s="48"/>
      <c r="GGE158" s="48"/>
      <c r="GGF158" s="48"/>
      <c r="GGG158" s="48"/>
      <c r="GGH158" s="48"/>
      <c r="GGI158" s="48"/>
      <c r="GGJ158" s="48"/>
      <c r="GGK158" s="48"/>
      <c r="GGL158" s="48"/>
      <c r="GGM158" s="48"/>
      <c r="GGN158" s="48"/>
      <c r="GGO158" s="48"/>
      <c r="GGP158" s="48"/>
      <c r="GGQ158" s="48"/>
      <c r="GGR158" s="48"/>
      <c r="GGS158" s="48"/>
      <c r="GGT158" s="48"/>
      <c r="GGU158" s="48"/>
      <c r="GGV158" s="48"/>
      <c r="GGW158" s="48"/>
      <c r="GGX158" s="48"/>
      <c r="GGY158" s="48"/>
      <c r="GGZ158" s="48"/>
      <c r="GHA158" s="48"/>
      <c r="GHB158" s="48"/>
      <c r="GHC158" s="48"/>
      <c r="GHD158" s="48"/>
      <c r="GHE158" s="48"/>
      <c r="GHF158" s="48"/>
      <c r="GHG158" s="48"/>
      <c r="GHH158" s="48"/>
      <c r="GHI158" s="48"/>
      <c r="GHJ158" s="48"/>
      <c r="GHK158" s="48"/>
      <c r="GHL158" s="48"/>
      <c r="GHM158" s="48"/>
      <c r="GHN158" s="48"/>
      <c r="GHO158" s="48"/>
      <c r="GHP158" s="48"/>
      <c r="GHQ158" s="48"/>
      <c r="GHR158" s="48"/>
      <c r="GHS158" s="48"/>
      <c r="GHT158" s="48"/>
      <c r="GHU158" s="48"/>
      <c r="GHV158" s="48"/>
      <c r="GHW158" s="48"/>
      <c r="GHX158" s="48"/>
      <c r="GHY158" s="48"/>
      <c r="GHZ158" s="48"/>
      <c r="GIA158" s="48"/>
      <c r="GIB158" s="48"/>
      <c r="GIC158" s="48"/>
      <c r="GID158" s="48"/>
      <c r="GIE158" s="48"/>
      <c r="GIF158" s="48"/>
      <c r="GIG158" s="48"/>
      <c r="GIH158" s="48"/>
      <c r="GII158" s="48"/>
      <c r="GIJ158" s="48"/>
      <c r="GIK158" s="48"/>
      <c r="GIL158" s="48"/>
      <c r="GIM158" s="48"/>
      <c r="GIN158" s="48"/>
      <c r="GIO158" s="48"/>
      <c r="GIP158" s="48"/>
      <c r="GIQ158" s="48"/>
      <c r="GIR158" s="48"/>
      <c r="GIS158" s="48"/>
      <c r="GIT158" s="48"/>
      <c r="GIU158" s="48"/>
      <c r="GIV158" s="48"/>
      <c r="GIW158" s="48"/>
      <c r="GIX158" s="48"/>
      <c r="GIY158" s="48"/>
      <c r="GIZ158" s="48"/>
      <c r="GJA158" s="48"/>
      <c r="GJB158" s="48"/>
      <c r="GJC158" s="48"/>
      <c r="GJD158" s="48"/>
      <c r="GJE158" s="48"/>
      <c r="GJF158" s="48"/>
      <c r="GJG158" s="48"/>
      <c r="GJH158" s="48"/>
      <c r="GJI158" s="48"/>
      <c r="GJJ158" s="48"/>
      <c r="GJK158" s="48"/>
      <c r="GJL158" s="48"/>
      <c r="GJM158" s="48"/>
      <c r="GJN158" s="48"/>
      <c r="GJO158" s="48"/>
      <c r="GJP158" s="48"/>
      <c r="GJQ158" s="48"/>
      <c r="GJR158" s="48"/>
      <c r="GJS158" s="48"/>
      <c r="GJT158" s="48"/>
      <c r="GJU158" s="48"/>
      <c r="GJV158" s="48"/>
      <c r="GJW158" s="48"/>
      <c r="GJX158" s="48"/>
      <c r="GJY158" s="48"/>
      <c r="GJZ158" s="48"/>
      <c r="GKA158" s="48"/>
      <c r="GKB158" s="48"/>
      <c r="GKC158" s="48"/>
      <c r="GKD158" s="48"/>
      <c r="GKE158" s="48"/>
      <c r="GKF158" s="48"/>
      <c r="GKG158" s="48"/>
      <c r="GKH158" s="48"/>
      <c r="GKI158" s="48"/>
      <c r="GKJ158" s="48"/>
      <c r="GKK158" s="48"/>
      <c r="GKL158" s="48"/>
      <c r="GKM158" s="48"/>
      <c r="GKN158" s="48"/>
      <c r="GKO158" s="48"/>
      <c r="GKP158" s="48"/>
      <c r="GKQ158" s="48"/>
      <c r="GKR158" s="48"/>
      <c r="GKS158" s="48"/>
      <c r="GKT158" s="48"/>
      <c r="GKU158" s="48"/>
      <c r="GKV158" s="48"/>
      <c r="GKW158" s="48"/>
      <c r="GKX158" s="48"/>
      <c r="GKY158" s="48"/>
      <c r="GKZ158" s="48"/>
      <c r="GLA158" s="48"/>
      <c r="GLB158" s="48"/>
      <c r="GLC158" s="48"/>
      <c r="GLD158" s="48"/>
      <c r="GLE158" s="48"/>
      <c r="GLF158" s="48"/>
      <c r="GLG158" s="48"/>
      <c r="GLH158" s="48"/>
      <c r="GLI158" s="48"/>
      <c r="GLJ158" s="48"/>
      <c r="GLK158" s="48"/>
      <c r="GLL158" s="48"/>
      <c r="GLM158" s="48"/>
      <c r="GLN158" s="48"/>
      <c r="GLO158" s="48"/>
      <c r="GLP158" s="48"/>
      <c r="GLQ158" s="48"/>
      <c r="GLR158" s="48"/>
      <c r="GLS158" s="48"/>
      <c r="GLT158" s="48"/>
      <c r="GLU158" s="48"/>
      <c r="GLV158" s="48"/>
      <c r="GLW158" s="48"/>
      <c r="GLX158" s="48"/>
      <c r="GLY158" s="48"/>
      <c r="GLZ158" s="48"/>
      <c r="GMA158" s="48"/>
      <c r="GMB158" s="48"/>
      <c r="GMC158" s="48"/>
      <c r="GMD158" s="48"/>
      <c r="GME158" s="48"/>
      <c r="GMF158" s="48"/>
      <c r="GMG158" s="48"/>
      <c r="GMH158" s="48"/>
      <c r="GMI158" s="48"/>
      <c r="GMJ158" s="48"/>
      <c r="GMK158" s="48"/>
      <c r="GML158" s="48"/>
      <c r="GMM158" s="48"/>
      <c r="GMN158" s="48"/>
      <c r="GMO158" s="48"/>
      <c r="GMP158" s="48"/>
      <c r="GMQ158" s="48"/>
      <c r="GMR158" s="48"/>
      <c r="GMS158" s="48"/>
      <c r="GMT158" s="48"/>
      <c r="GMU158" s="48"/>
      <c r="GMV158" s="48"/>
      <c r="GMW158" s="48"/>
      <c r="GMX158" s="48"/>
      <c r="GMY158" s="48"/>
      <c r="GMZ158" s="48"/>
      <c r="GNA158" s="48"/>
      <c r="GNB158" s="48"/>
      <c r="GNC158" s="48"/>
      <c r="GND158" s="48"/>
      <c r="GNE158" s="48"/>
      <c r="GNF158" s="48"/>
      <c r="GNG158" s="48"/>
      <c r="GNH158" s="48"/>
      <c r="GNI158" s="48"/>
      <c r="GNJ158" s="48"/>
      <c r="GNK158" s="48"/>
      <c r="GNL158" s="48"/>
      <c r="GNM158" s="48"/>
      <c r="GNN158" s="48"/>
      <c r="GNO158" s="48"/>
      <c r="GNP158" s="48"/>
      <c r="GNQ158" s="48"/>
      <c r="GNR158" s="48"/>
      <c r="GNS158" s="48"/>
      <c r="GNT158" s="48"/>
      <c r="GNU158" s="48"/>
      <c r="GNV158" s="48"/>
      <c r="GNW158" s="48"/>
      <c r="GNX158" s="48"/>
      <c r="GNY158" s="48"/>
      <c r="GNZ158" s="48"/>
      <c r="GOA158" s="48"/>
      <c r="GOB158" s="48"/>
      <c r="GOC158" s="48"/>
      <c r="GOD158" s="48"/>
      <c r="GOE158" s="48"/>
      <c r="GOF158" s="48"/>
      <c r="GOG158" s="48"/>
      <c r="GOH158" s="48"/>
      <c r="GOI158" s="48"/>
      <c r="GOJ158" s="48"/>
      <c r="GOK158" s="48"/>
      <c r="GOL158" s="48"/>
      <c r="GOM158" s="48"/>
      <c r="GON158" s="48"/>
      <c r="GOO158" s="48"/>
      <c r="GOP158" s="48"/>
      <c r="GOQ158" s="48"/>
      <c r="GOR158" s="48"/>
      <c r="GOS158" s="48"/>
      <c r="GOT158" s="48"/>
      <c r="GOU158" s="48"/>
      <c r="GOV158" s="48"/>
      <c r="GOW158" s="48"/>
      <c r="GOX158" s="48"/>
      <c r="GOY158" s="48"/>
      <c r="GOZ158" s="48"/>
      <c r="GPA158" s="48"/>
      <c r="GPB158" s="48"/>
      <c r="GPC158" s="48"/>
      <c r="GPD158" s="48"/>
      <c r="GPE158" s="48"/>
      <c r="GPF158" s="48"/>
      <c r="GPG158" s="48"/>
      <c r="GPH158" s="48"/>
      <c r="GPI158" s="48"/>
      <c r="GPJ158" s="48"/>
      <c r="GPK158" s="48"/>
      <c r="GPL158" s="48"/>
      <c r="GPM158" s="48"/>
      <c r="GPN158" s="48"/>
      <c r="GPO158" s="48"/>
      <c r="GPP158" s="48"/>
      <c r="GPQ158" s="48"/>
      <c r="GPR158" s="48"/>
      <c r="GPS158" s="48"/>
      <c r="GPT158" s="48"/>
      <c r="GPU158" s="48"/>
      <c r="GPV158" s="48"/>
      <c r="GPW158" s="48"/>
      <c r="GPX158" s="48"/>
      <c r="GPY158" s="48"/>
      <c r="GPZ158" s="48"/>
      <c r="GQA158" s="48"/>
      <c r="GQB158" s="48"/>
      <c r="GQC158" s="48"/>
      <c r="GQD158" s="48"/>
      <c r="GQE158" s="48"/>
      <c r="GQF158" s="48"/>
      <c r="GQG158" s="48"/>
      <c r="GQH158" s="48"/>
      <c r="GQI158" s="48"/>
      <c r="GQJ158" s="48"/>
      <c r="GQK158" s="48"/>
      <c r="GQL158" s="48"/>
      <c r="GQM158" s="48"/>
      <c r="GQN158" s="48"/>
      <c r="GQO158" s="48"/>
      <c r="GQP158" s="48"/>
      <c r="GQQ158" s="48"/>
      <c r="GQR158" s="48"/>
      <c r="GQS158" s="48"/>
      <c r="GQT158" s="48"/>
      <c r="GQU158" s="48"/>
      <c r="GQV158" s="48"/>
      <c r="GQW158" s="48"/>
      <c r="GQX158" s="48"/>
      <c r="GQY158" s="48"/>
      <c r="GQZ158" s="48"/>
      <c r="GRA158" s="48"/>
      <c r="GRB158" s="48"/>
      <c r="GRC158" s="48"/>
      <c r="GRD158" s="48"/>
      <c r="GRE158" s="48"/>
      <c r="GRF158" s="48"/>
      <c r="GRG158" s="48"/>
      <c r="GRH158" s="48"/>
      <c r="GRI158" s="48"/>
      <c r="GRJ158" s="48"/>
      <c r="GRK158" s="48"/>
      <c r="GRL158" s="48"/>
      <c r="GRM158" s="48"/>
      <c r="GRN158" s="48"/>
      <c r="GRO158" s="48"/>
      <c r="GRP158" s="48"/>
      <c r="GRQ158" s="48"/>
      <c r="GRR158" s="48"/>
      <c r="GRS158" s="48"/>
      <c r="GRT158" s="48"/>
      <c r="GRU158" s="48"/>
      <c r="GRV158" s="48"/>
      <c r="GRW158" s="48"/>
      <c r="GRX158" s="48"/>
      <c r="GRY158" s="48"/>
      <c r="GRZ158" s="48"/>
      <c r="GSA158" s="48"/>
      <c r="GSB158" s="48"/>
      <c r="GSC158" s="48"/>
      <c r="GSD158" s="48"/>
      <c r="GSE158" s="48"/>
      <c r="GSF158" s="48"/>
      <c r="GSG158" s="48"/>
      <c r="GSH158" s="48"/>
      <c r="GSI158" s="48"/>
      <c r="GSJ158" s="48"/>
      <c r="GSK158" s="48"/>
      <c r="GSL158" s="48"/>
      <c r="GSM158" s="48"/>
      <c r="GSN158" s="48"/>
      <c r="GSO158" s="48"/>
      <c r="GSP158" s="48"/>
      <c r="GSQ158" s="48"/>
      <c r="GSR158" s="48"/>
      <c r="GSS158" s="48"/>
      <c r="GST158" s="48"/>
      <c r="GSU158" s="48"/>
      <c r="GSV158" s="48"/>
      <c r="GSW158" s="48"/>
      <c r="GSX158" s="48"/>
      <c r="GSY158" s="48"/>
      <c r="GSZ158" s="48"/>
      <c r="GTA158" s="48"/>
      <c r="GTB158" s="48"/>
      <c r="GTC158" s="48"/>
      <c r="GTD158" s="48"/>
      <c r="GTE158" s="48"/>
      <c r="GTF158" s="48"/>
      <c r="GTG158" s="48"/>
      <c r="GTH158" s="48"/>
      <c r="GTI158" s="48"/>
      <c r="GTJ158" s="48"/>
      <c r="GTK158" s="48"/>
      <c r="GTL158" s="48"/>
      <c r="GTM158" s="48"/>
      <c r="GTN158" s="48"/>
      <c r="GTO158" s="48"/>
      <c r="GTP158" s="48"/>
      <c r="GTQ158" s="48"/>
      <c r="GTR158" s="48"/>
      <c r="GTS158" s="48"/>
      <c r="GTT158" s="48"/>
      <c r="GTU158" s="48"/>
      <c r="GTV158" s="48"/>
      <c r="GTW158" s="48"/>
      <c r="GTX158" s="48"/>
      <c r="GTY158" s="48"/>
      <c r="GTZ158" s="48"/>
      <c r="GUA158" s="48"/>
      <c r="GUB158" s="48"/>
      <c r="GUC158" s="48"/>
      <c r="GUD158" s="48"/>
      <c r="GUE158" s="48"/>
      <c r="GUF158" s="48"/>
      <c r="GUG158" s="48"/>
      <c r="GUH158" s="48"/>
      <c r="GUI158" s="48"/>
      <c r="GUJ158" s="48"/>
      <c r="GUK158" s="48"/>
      <c r="GUL158" s="48"/>
      <c r="GUM158" s="48"/>
      <c r="GUN158" s="48"/>
      <c r="GUO158" s="48"/>
      <c r="GUP158" s="48"/>
      <c r="GUQ158" s="48"/>
      <c r="GUR158" s="48"/>
      <c r="GUS158" s="48"/>
      <c r="GUT158" s="48"/>
      <c r="GUU158" s="48"/>
      <c r="GUV158" s="48"/>
      <c r="GUW158" s="48"/>
      <c r="GUX158" s="48"/>
      <c r="GUY158" s="48"/>
      <c r="GUZ158" s="48"/>
      <c r="GVA158" s="48"/>
      <c r="GVB158" s="48"/>
      <c r="GVC158" s="48"/>
      <c r="GVD158" s="48"/>
      <c r="GVE158" s="48"/>
      <c r="GVF158" s="48"/>
      <c r="GVG158" s="48"/>
      <c r="GVH158" s="48"/>
      <c r="GVI158" s="48"/>
      <c r="GVJ158" s="48"/>
      <c r="GVK158" s="48"/>
      <c r="GVL158" s="48"/>
      <c r="GVM158" s="48"/>
      <c r="GVN158" s="48"/>
      <c r="GVO158" s="48"/>
      <c r="GVP158" s="48"/>
      <c r="GVQ158" s="48"/>
      <c r="GVR158" s="48"/>
      <c r="GVS158" s="48"/>
      <c r="GVT158" s="48"/>
      <c r="GVU158" s="48"/>
      <c r="GVV158" s="48"/>
      <c r="GVW158" s="48"/>
      <c r="GVX158" s="48"/>
      <c r="GVY158" s="48"/>
      <c r="GVZ158" s="48"/>
      <c r="GWA158" s="48"/>
      <c r="GWB158" s="48"/>
      <c r="GWC158" s="48"/>
      <c r="GWD158" s="48"/>
      <c r="GWE158" s="48"/>
      <c r="GWF158" s="48"/>
      <c r="GWG158" s="48"/>
      <c r="GWH158" s="48"/>
      <c r="GWI158" s="48"/>
      <c r="GWJ158" s="48"/>
      <c r="GWK158" s="48"/>
      <c r="GWL158" s="48"/>
      <c r="GWM158" s="48"/>
      <c r="GWN158" s="48"/>
      <c r="GWO158" s="48"/>
      <c r="GWP158" s="48"/>
      <c r="GWQ158" s="48"/>
      <c r="GWR158" s="48"/>
      <c r="GWS158" s="48"/>
      <c r="GWT158" s="48"/>
      <c r="GWU158" s="48"/>
      <c r="GWV158" s="48"/>
      <c r="GWW158" s="48"/>
      <c r="GWX158" s="48"/>
      <c r="GWY158" s="48"/>
      <c r="GWZ158" s="48"/>
      <c r="GXA158" s="48"/>
      <c r="GXB158" s="48"/>
      <c r="GXC158" s="48"/>
      <c r="GXD158" s="48"/>
      <c r="GXE158" s="48"/>
      <c r="GXF158" s="48"/>
      <c r="GXG158" s="48"/>
      <c r="GXH158" s="48"/>
      <c r="GXI158" s="48"/>
      <c r="GXJ158" s="48"/>
      <c r="GXK158" s="48"/>
      <c r="GXL158" s="48"/>
      <c r="GXM158" s="48"/>
      <c r="GXN158" s="48"/>
      <c r="GXO158" s="48"/>
      <c r="GXP158" s="48"/>
      <c r="GXQ158" s="48"/>
      <c r="GXR158" s="48"/>
      <c r="GXS158" s="48"/>
      <c r="GXT158" s="48"/>
      <c r="GXU158" s="48"/>
      <c r="GXV158" s="48"/>
      <c r="GXW158" s="48"/>
      <c r="GXX158" s="48"/>
      <c r="GXY158" s="48"/>
      <c r="GXZ158" s="48"/>
      <c r="GYA158" s="48"/>
      <c r="GYB158" s="48"/>
      <c r="GYC158" s="48"/>
      <c r="GYD158" s="48"/>
      <c r="GYE158" s="48"/>
      <c r="GYF158" s="48"/>
      <c r="GYG158" s="48"/>
      <c r="GYH158" s="48"/>
      <c r="GYI158" s="48"/>
      <c r="GYJ158" s="48"/>
      <c r="GYK158" s="48"/>
      <c r="GYL158" s="48"/>
      <c r="GYM158" s="48"/>
      <c r="GYN158" s="48"/>
      <c r="GYO158" s="48"/>
      <c r="GYP158" s="48"/>
      <c r="GYQ158" s="48"/>
      <c r="GYR158" s="48"/>
      <c r="GYS158" s="48"/>
      <c r="GYT158" s="48"/>
      <c r="GYU158" s="48"/>
      <c r="GYV158" s="48"/>
      <c r="GYW158" s="48"/>
      <c r="GYX158" s="48"/>
      <c r="GYY158" s="48"/>
      <c r="GYZ158" s="48"/>
      <c r="GZA158" s="48"/>
      <c r="GZB158" s="48"/>
      <c r="GZC158" s="48"/>
      <c r="GZD158" s="48"/>
      <c r="GZE158" s="48"/>
      <c r="GZF158" s="48"/>
      <c r="GZG158" s="48"/>
      <c r="GZH158" s="48"/>
      <c r="GZI158" s="48"/>
      <c r="GZJ158" s="48"/>
      <c r="GZK158" s="48"/>
      <c r="GZL158" s="48"/>
      <c r="GZM158" s="48"/>
      <c r="GZN158" s="48"/>
      <c r="GZO158" s="48"/>
      <c r="GZP158" s="48"/>
      <c r="GZQ158" s="48"/>
      <c r="GZR158" s="48"/>
      <c r="GZS158" s="48"/>
      <c r="GZT158" s="48"/>
      <c r="GZU158" s="48"/>
      <c r="GZV158" s="48"/>
      <c r="GZW158" s="48"/>
      <c r="GZX158" s="48"/>
      <c r="GZY158" s="48"/>
      <c r="GZZ158" s="48"/>
      <c r="HAA158" s="48"/>
      <c r="HAB158" s="48"/>
      <c r="HAC158" s="48"/>
      <c r="HAD158" s="48"/>
      <c r="HAE158" s="48"/>
      <c r="HAF158" s="48"/>
      <c r="HAG158" s="48"/>
      <c r="HAH158" s="48"/>
      <c r="HAI158" s="48"/>
      <c r="HAJ158" s="48"/>
      <c r="HAK158" s="48"/>
      <c r="HAL158" s="48"/>
      <c r="HAM158" s="48"/>
      <c r="HAN158" s="48"/>
      <c r="HAO158" s="48"/>
      <c r="HAP158" s="48"/>
      <c r="HAQ158" s="48"/>
      <c r="HAR158" s="48"/>
      <c r="HAS158" s="48"/>
      <c r="HAT158" s="48"/>
      <c r="HAU158" s="48"/>
      <c r="HAV158" s="48"/>
      <c r="HAW158" s="48"/>
      <c r="HAX158" s="48"/>
      <c r="HAY158" s="48"/>
      <c r="HAZ158" s="48"/>
      <c r="HBA158" s="48"/>
      <c r="HBB158" s="48"/>
      <c r="HBC158" s="48"/>
      <c r="HBD158" s="48"/>
      <c r="HBE158" s="48"/>
      <c r="HBF158" s="48"/>
      <c r="HBG158" s="48"/>
      <c r="HBH158" s="48"/>
      <c r="HBI158" s="48"/>
      <c r="HBJ158" s="48"/>
      <c r="HBK158" s="48"/>
      <c r="HBL158" s="48"/>
      <c r="HBM158" s="48"/>
      <c r="HBN158" s="48"/>
      <c r="HBO158" s="48"/>
      <c r="HBP158" s="48"/>
      <c r="HBQ158" s="48"/>
      <c r="HBR158" s="48"/>
      <c r="HBS158" s="48"/>
      <c r="HBT158" s="48"/>
      <c r="HBU158" s="48"/>
      <c r="HBV158" s="48"/>
      <c r="HBW158" s="48"/>
      <c r="HBX158" s="48"/>
      <c r="HBY158" s="48"/>
      <c r="HBZ158" s="48"/>
      <c r="HCA158" s="48"/>
      <c r="HCB158" s="48"/>
      <c r="HCC158" s="48"/>
      <c r="HCD158" s="48"/>
      <c r="HCE158" s="48"/>
      <c r="HCF158" s="48"/>
      <c r="HCG158" s="48"/>
      <c r="HCH158" s="48"/>
      <c r="HCI158" s="48"/>
      <c r="HCJ158" s="48"/>
      <c r="HCK158" s="48"/>
      <c r="HCL158" s="48"/>
      <c r="HCM158" s="48"/>
      <c r="HCN158" s="48"/>
      <c r="HCO158" s="48"/>
      <c r="HCP158" s="48"/>
      <c r="HCQ158" s="48"/>
      <c r="HCR158" s="48"/>
      <c r="HCS158" s="48"/>
      <c r="HCT158" s="48"/>
      <c r="HCU158" s="48"/>
      <c r="HCV158" s="48"/>
      <c r="HCW158" s="48"/>
      <c r="HCX158" s="48"/>
      <c r="HCY158" s="48"/>
      <c r="HCZ158" s="48"/>
      <c r="HDA158" s="48"/>
      <c r="HDB158" s="48"/>
      <c r="HDC158" s="48"/>
      <c r="HDD158" s="48"/>
      <c r="HDE158" s="48"/>
      <c r="HDF158" s="48"/>
      <c r="HDG158" s="48"/>
      <c r="HDH158" s="48"/>
      <c r="HDI158" s="48"/>
      <c r="HDJ158" s="48"/>
      <c r="HDK158" s="48"/>
      <c r="HDL158" s="48"/>
      <c r="HDM158" s="48"/>
      <c r="HDN158" s="48"/>
      <c r="HDO158" s="48"/>
      <c r="HDP158" s="48"/>
      <c r="HDQ158" s="48"/>
      <c r="HDR158" s="48"/>
      <c r="HDS158" s="48"/>
      <c r="HDT158" s="48"/>
      <c r="HDU158" s="48"/>
      <c r="HDV158" s="48"/>
      <c r="HDW158" s="48"/>
      <c r="HDX158" s="48"/>
      <c r="HDY158" s="48"/>
      <c r="HDZ158" s="48"/>
      <c r="HEA158" s="48"/>
      <c r="HEB158" s="48"/>
      <c r="HEC158" s="48"/>
      <c r="HED158" s="48"/>
      <c r="HEE158" s="48"/>
      <c r="HEF158" s="48"/>
      <c r="HEG158" s="48"/>
      <c r="HEH158" s="48"/>
      <c r="HEI158" s="48"/>
      <c r="HEJ158" s="48"/>
      <c r="HEK158" s="48"/>
      <c r="HEL158" s="48"/>
      <c r="HEM158" s="48"/>
      <c r="HEN158" s="48"/>
      <c r="HEO158" s="48"/>
      <c r="HEP158" s="48"/>
      <c r="HEQ158" s="48"/>
      <c r="HER158" s="48"/>
      <c r="HES158" s="48"/>
      <c r="HET158" s="48"/>
      <c r="HEU158" s="48"/>
      <c r="HEV158" s="48"/>
      <c r="HEW158" s="48"/>
      <c r="HEX158" s="48"/>
      <c r="HEY158" s="48"/>
      <c r="HEZ158" s="48"/>
      <c r="HFA158" s="48"/>
      <c r="HFB158" s="48"/>
      <c r="HFC158" s="48"/>
      <c r="HFD158" s="48"/>
      <c r="HFE158" s="48"/>
      <c r="HFF158" s="48"/>
      <c r="HFG158" s="48"/>
      <c r="HFH158" s="48"/>
      <c r="HFI158" s="48"/>
      <c r="HFJ158" s="48"/>
      <c r="HFK158" s="48"/>
      <c r="HFL158" s="48"/>
      <c r="HFM158" s="48"/>
      <c r="HFN158" s="48"/>
      <c r="HFO158" s="48"/>
      <c r="HFP158" s="48"/>
      <c r="HFQ158" s="48"/>
      <c r="HFR158" s="48"/>
      <c r="HFS158" s="48"/>
      <c r="HFT158" s="48"/>
      <c r="HFU158" s="48"/>
      <c r="HFV158" s="48"/>
      <c r="HFW158" s="48"/>
      <c r="HFX158" s="48"/>
      <c r="HFY158" s="48"/>
      <c r="HFZ158" s="48"/>
      <c r="HGA158" s="48"/>
      <c r="HGB158" s="48"/>
      <c r="HGC158" s="48"/>
      <c r="HGD158" s="48"/>
      <c r="HGE158" s="48"/>
      <c r="HGF158" s="48"/>
      <c r="HGG158" s="48"/>
      <c r="HGH158" s="48"/>
      <c r="HGI158" s="48"/>
      <c r="HGJ158" s="48"/>
      <c r="HGK158" s="48"/>
      <c r="HGL158" s="48"/>
      <c r="HGM158" s="48"/>
      <c r="HGN158" s="48"/>
      <c r="HGO158" s="48"/>
      <c r="HGP158" s="48"/>
      <c r="HGQ158" s="48"/>
      <c r="HGR158" s="48"/>
      <c r="HGS158" s="48"/>
      <c r="HGT158" s="48"/>
      <c r="HGU158" s="48"/>
      <c r="HGV158" s="48"/>
      <c r="HGW158" s="48"/>
      <c r="HGX158" s="48"/>
      <c r="HGY158" s="48"/>
      <c r="HGZ158" s="48"/>
      <c r="HHA158" s="48"/>
      <c r="HHB158" s="48"/>
      <c r="HHC158" s="48"/>
      <c r="HHD158" s="48"/>
      <c r="HHE158" s="48"/>
      <c r="HHF158" s="48"/>
      <c r="HHG158" s="48"/>
      <c r="HHH158" s="48"/>
      <c r="HHI158" s="48"/>
      <c r="HHJ158" s="48"/>
      <c r="HHK158" s="48"/>
      <c r="HHL158" s="48"/>
      <c r="HHM158" s="48"/>
      <c r="HHN158" s="48"/>
      <c r="HHO158" s="48"/>
      <c r="HHP158" s="48"/>
      <c r="HHQ158" s="48"/>
      <c r="HHR158" s="48"/>
      <c r="HHS158" s="48"/>
      <c r="HHT158" s="48"/>
      <c r="HHU158" s="48"/>
      <c r="HHV158" s="48"/>
      <c r="HHW158" s="48"/>
      <c r="HHX158" s="48"/>
      <c r="HHY158" s="48"/>
      <c r="HHZ158" s="48"/>
      <c r="HIA158" s="48"/>
      <c r="HIB158" s="48"/>
      <c r="HIC158" s="48"/>
      <c r="HID158" s="48"/>
      <c r="HIE158" s="48"/>
      <c r="HIF158" s="48"/>
      <c r="HIG158" s="48"/>
      <c r="HIH158" s="48"/>
      <c r="HII158" s="48"/>
      <c r="HIJ158" s="48"/>
      <c r="HIK158" s="48"/>
      <c r="HIL158" s="48"/>
      <c r="HIM158" s="48"/>
      <c r="HIN158" s="48"/>
      <c r="HIO158" s="48"/>
      <c r="HIP158" s="48"/>
      <c r="HIQ158" s="48"/>
      <c r="HIR158" s="48"/>
      <c r="HIS158" s="48"/>
      <c r="HIT158" s="48"/>
      <c r="HIU158" s="48"/>
      <c r="HIV158" s="48"/>
      <c r="HIW158" s="48"/>
      <c r="HIX158" s="48"/>
      <c r="HIY158" s="48"/>
      <c r="HIZ158" s="48"/>
      <c r="HJA158" s="48"/>
      <c r="HJB158" s="48"/>
      <c r="HJC158" s="48"/>
      <c r="HJD158" s="48"/>
      <c r="HJE158" s="48"/>
      <c r="HJF158" s="48"/>
      <c r="HJG158" s="48"/>
      <c r="HJH158" s="48"/>
      <c r="HJI158" s="48"/>
      <c r="HJJ158" s="48"/>
      <c r="HJK158" s="48"/>
      <c r="HJL158" s="48"/>
      <c r="HJM158" s="48"/>
      <c r="HJN158" s="48"/>
      <c r="HJO158" s="48"/>
      <c r="HJP158" s="48"/>
      <c r="HJQ158" s="48"/>
      <c r="HJR158" s="48"/>
      <c r="HJS158" s="48"/>
      <c r="HJT158" s="48"/>
      <c r="HJU158" s="48"/>
      <c r="HJV158" s="48"/>
      <c r="HJW158" s="48"/>
      <c r="HJX158" s="48"/>
      <c r="HJY158" s="48"/>
      <c r="HJZ158" s="48"/>
      <c r="HKA158" s="48"/>
      <c r="HKB158" s="48"/>
      <c r="HKC158" s="48"/>
      <c r="HKD158" s="48"/>
      <c r="HKE158" s="48"/>
      <c r="HKF158" s="48"/>
      <c r="HKG158" s="48"/>
      <c r="HKH158" s="48"/>
      <c r="HKI158" s="48"/>
      <c r="HKJ158" s="48"/>
      <c r="HKK158" s="48"/>
      <c r="HKL158" s="48"/>
      <c r="HKM158" s="48"/>
      <c r="HKN158" s="48"/>
      <c r="HKO158" s="48"/>
      <c r="HKP158" s="48"/>
      <c r="HKQ158" s="48"/>
      <c r="HKR158" s="48"/>
      <c r="HKS158" s="48"/>
      <c r="HKT158" s="48"/>
      <c r="HKU158" s="48"/>
      <c r="HKV158" s="48"/>
      <c r="HKW158" s="48"/>
      <c r="HKX158" s="48"/>
      <c r="HKY158" s="48"/>
      <c r="HKZ158" s="48"/>
      <c r="HLA158" s="48"/>
      <c r="HLB158" s="48"/>
      <c r="HLC158" s="48"/>
      <c r="HLD158" s="48"/>
      <c r="HLE158" s="48"/>
      <c r="HLF158" s="48"/>
      <c r="HLG158" s="48"/>
      <c r="HLH158" s="48"/>
      <c r="HLI158" s="48"/>
      <c r="HLJ158" s="48"/>
      <c r="HLK158" s="48"/>
      <c r="HLL158" s="48"/>
      <c r="HLM158" s="48"/>
      <c r="HLN158" s="48"/>
      <c r="HLO158" s="48"/>
      <c r="HLP158" s="48"/>
      <c r="HLQ158" s="48"/>
      <c r="HLR158" s="48"/>
      <c r="HLS158" s="48"/>
      <c r="HLT158" s="48"/>
      <c r="HLU158" s="48"/>
      <c r="HLV158" s="48"/>
      <c r="HLW158" s="48"/>
      <c r="HLX158" s="48"/>
      <c r="HLY158" s="48"/>
      <c r="HLZ158" s="48"/>
      <c r="HMA158" s="48"/>
      <c r="HMB158" s="48"/>
      <c r="HMC158" s="48"/>
      <c r="HMD158" s="48"/>
      <c r="HME158" s="48"/>
      <c r="HMF158" s="48"/>
      <c r="HMG158" s="48"/>
      <c r="HMH158" s="48"/>
      <c r="HMI158" s="48"/>
      <c r="HMJ158" s="48"/>
      <c r="HMK158" s="48"/>
      <c r="HML158" s="48"/>
      <c r="HMM158" s="48"/>
      <c r="HMN158" s="48"/>
      <c r="HMO158" s="48"/>
      <c r="HMP158" s="48"/>
      <c r="HMQ158" s="48"/>
      <c r="HMR158" s="48"/>
      <c r="HMS158" s="48"/>
      <c r="HMT158" s="48"/>
      <c r="HMU158" s="48"/>
      <c r="HMV158" s="48"/>
      <c r="HMW158" s="48"/>
      <c r="HMX158" s="48"/>
      <c r="HMY158" s="48"/>
      <c r="HMZ158" s="48"/>
      <c r="HNA158" s="48"/>
      <c r="HNB158" s="48"/>
      <c r="HNC158" s="48"/>
      <c r="HND158" s="48"/>
      <c r="HNE158" s="48"/>
      <c r="HNF158" s="48"/>
      <c r="HNG158" s="48"/>
      <c r="HNH158" s="48"/>
      <c r="HNI158" s="48"/>
      <c r="HNJ158" s="48"/>
      <c r="HNK158" s="48"/>
      <c r="HNL158" s="48"/>
      <c r="HNM158" s="48"/>
      <c r="HNN158" s="48"/>
      <c r="HNO158" s="48"/>
      <c r="HNP158" s="48"/>
      <c r="HNQ158" s="48"/>
      <c r="HNR158" s="48"/>
      <c r="HNS158" s="48"/>
      <c r="HNT158" s="48"/>
      <c r="HNU158" s="48"/>
      <c r="HNV158" s="48"/>
      <c r="HNW158" s="48"/>
      <c r="HNX158" s="48"/>
      <c r="HNY158" s="48"/>
      <c r="HNZ158" s="48"/>
      <c r="HOA158" s="48"/>
      <c r="HOB158" s="48"/>
      <c r="HOC158" s="48"/>
      <c r="HOD158" s="48"/>
      <c r="HOE158" s="48"/>
      <c r="HOF158" s="48"/>
      <c r="HOG158" s="48"/>
      <c r="HOH158" s="48"/>
      <c r="HOI158" s="48"/>
      <c r="HOJ158" s="48"/>
      <c r="HOK158" s="48"/>
      <c r="HOL158" s="48"/>
      <c r="HOM158" s="48"/>
      <c r="HON158" s="48"/>
      <c r="HOO158" s="48"/>
      <c r="HOP158" s="48"/>
      <c r="HOQ158" s="48"/>
      <c r="HOR158" s="48"/>
      <c r="HOS158" s="48"/>
      <c r="HOT158" s="48"/>
      <c r="HOU158" s="48"/>
      <c r="HOV158" s="48"/>
      <c r="HOW158" s="48"/>
      <c r="HOX158" s="48"/>
      <c r="HOY158" s="48"/>
      <c r="HOZ158" s="48"/>
      <c r="HPA158" s="48"/>
      <c r="HPB158" s="48"/>
      <c r="HPC158" s="48"/>
      <c r="HPD158" s="48"/>
      <c r="HPE158" s="48"/>
      <c r="HPF158" s="48"/>
      <c r="HPG158" s="48"/>
      <c r="HPH158" s="48"/>
      <c r="HPI158" s="48"/>
      <c r="HPJ158" s="48"/>
      <c r="HPK158" s="48"/>
      <c r="HPL158" s="48"/>
      <c r="HPM158" s="48"/>
      <c r="HPN158" s="48"/>
      <c r="HPO158" s="48"/>
      <c r="HPP158" s="48"/>
      <c r="HPQ158" s="48"/>
      <c r="HPR158" s="48"/>
      <c r="HPS158" s="48"/>
      <c r="HPT158" s="48"/>
      <c r="HPU158" s="48"/>
      <c r="HPV158" s="48"/>
      <c r="HPW158" s="48"/>
      <c r="HPX158" s="48"/>
      <c r="HPY158" s="48"/>
      <c r="HPZ158" s="48"/>
      <c r="HQA158" s="48"/>
      <c r="HQB158" s="48"/>
      <c r="HQC158" s="48"/>
      <c r="HQD158" s="48"/>
      <c r="HQE158" s="48"/>
      <c r="HQF158" s="48"/>
      <c r="HQG158" s="48"/>
      <c r="HQH158" s="48"/>
      <c r="HQI158" s="48"/>
      <c r="HQJ158" s="48"/>
      <c r="HQK158" s="48"/>
      <c r="HQL158" s="48"/>
      <c r="HQM158" s="48"/>
      <c r="HQN158" s="48"/>
      <c r="HQO158" s="48"/>
      <c r="HQP158" s="48"/>
      <c r="HQQ158" s="48"/>
      <c r="HQR158" s="48"/>
      <c r="HQS158" s="48"/>
      <c r="HQT158" s="48"/>
      <c r="HQU158" s="48"/>
      <c r="HQV158" s="48"/>
      <c r="HQW158" s="48"/>
      <c r="HQX158" s="48"/>
      <c r="HQY158" s="48"/>
      <c r="HQZ158" s="48"/>
      <c r="HRA158" s="48"/>
      <c r="HRB158" s="48"/>
      <c r="HRC158" s="48"/>
      <c r="HRD158" s="48"/>
      <c r="HRE158" s="48"/>
      <c r="HRF158" s="48"/>
      <c r="HRG158" s="48"/>
      <c r="HRH158" s="48"/>
      <c r="HRI158" s="48"/>
      <c r="HRJ158" s="48"/>
      <c r="HRK158" s="48"/>
      <c r="HRL158" s="48"/>
      <c r="HRM158" s="48"/>
      <c r="HRN158" s="48"/>
      <c r="HRO158" s="48"/>
      <c r="HRP158" s="48"/>
      <c r="HRQ158" s="48"/>
      <c r="HRR158" s="48"/>
      <c r="HRS158" s="48"/>
      <c r="HRT158" s="48"/>
      <c r="HRU158" s="48"/>
      <c r="HRV158" s="48"/>
      <c r="HRW158" s="48"/>
      <c r="HRX158" s="48"/>
      <c r="HRY158" s="48"/>
      <c r="HRZ158" s="48"/>
      <c r="HSA158" s="48"/>
      <c r="HSB158" s="48"/>
      <c r="HSC158" s="48"/>
      <c r="HSD158" s="48"/>
      <c r="HSE158" s="48"/>
      <c r="HSF158" s="48"/>
      <c r="HSG158" s="48"/>
      <c r="HSH158" s="48"/>
      <c r="HSI158" s="48"/>
      <c r="HSJ158" s="48"/>
      <c r="HSK158" s="48"/>
      <c r="HSL158" s="48"/>
      <c r="HSM158" s="48"/>
      <c r="HSN158" s="48"/>
      <c r="HSO158" s="48"/>
      <c r="HSP158" s="48"/>
      <c r="HSQ158" s="48"/>
      <c r="HSR158" s="48"/>
      <c r="HSS158" s="48"/>
      <c r="HST158" s="48"/>
      <c r="HSU158" s="48"/>
      <c r="HSV158" s="48"/>
      <c r="HSW158" s="48"/>
      <c r="HSX158" s="48"/>
      <c r="HSY158" s="48"/>
      <c r="HSZ158" s="48"/>
      <c r="HTA158" s="48"/>
      <c r="HTB158" s="48"/>
      <c r="HTC158" s="48"/>
      <c r="HTD158" s="48"/>
      <c r="HTE158" s="48"/>
      <c r="HTF158" s="48"/>
      <c r="HTG158" s="48"/>
      <c r="HTH158" s="48"/>
      <c r="HTI158" s="48"/>
      <c r="HTJ158" s="48"/>
      <c r="HTK158" s="48"/>
      <c r="HTL158" s="48"/>
      <c r="HTM158" s="48"/>
      <c r="HTN158" s="48"/>
      <c r="HTO158" s="48"/>
      <c r="HTP158" s="48"/>
      <c r="HTQ158" s="48"/>
      <c r="HTR158" s="48"/>
      <c r="HTS158" s="48"/>
      <c r="HTT158" s="48"/>
      <c r="HTU158" s="48"/>
      <c r="HTV158" s="48"/>
      <c r="HTW158" s="48"/>
      <c r="HTX158" s="48"/>
      <c r="HTY158" s="48"/>
      <c r="HTZ158" s="48"/>
      <c r="HUA158" s="48"/>
      <c r="HUB158" s="48"/>
      <c r="HUC158" s="48"/>
      <c r="HUD158" s="48"/>
      <c r="HUE158" s="48"/>
      <c r="HUF158" s="48"/>
      <c r="HUG158" s="48"/>
      <c r="HUH158" s="48"/>
      <c r="HUI158" s="48"/>
      <c r="HUJ158" s="48"/>
      <c r="HUK158" s="48"/>
      <c r="HUL158" s="48"/>
      <c r="HUM158" s="48"/>
      <c r="HUN158" s="48"/>
      <c r="HUO158" s="48"/>
      <c r="HUP158" s="48"/>
      <c r="HUQ158" s="48"/>
      <c r="HUR158" s="48"/>
      <c r="HUS158" s="48"/>
      <c r="HUT158" s="48"/>
      <c r="HUU158" s="48"/>
      <c r="HUV158" s="48"/>
      <c r="HUW158" s="48"/>
      <c r="HUX158" s="48"/>
      <c r="HUY158" s="48"/>
      <c r="HUZ158" s="48"/>
      <c r="HVA158" s="48"/>
      <c r="HVB158" s="48"/>
      <c r="HVC158" s="48"/>
      <c r="HVD158" s="48"/>
      <c r="HVE158" s="48"/>
      <c r="HVF158" s="48"/>
      <c r="HVG158" s="48"/>
      <c r="HVH158" s="48"/>
      <c r="HVI158" s="48"/>
      <c r="HVJ158" s="48"/>
      <c r="HVK158" s="48"/>
      <c r="HVL158" s="48"/>
      <c r="HVM158" s="48"/>
      <c r="HVN158" s="48"/>
      <c r="HVO158" s="48"/>
      <c r="HVP158" s="48"/>
      <c r="HVQ158" s="48"/>
      <c r="HVR158" s="48"/>
      <c r="HVS158" s="48"/>
      <c r="HVT158" s="48"/>
      <c r="HVU158" s="48"/>
      <c r="HVV158" s="48"/>
      <c r="HVW158" s="48"/>
      <c r="HVX158" s="48"/>
      <c r="HVY158" s="48"/>
      <c r="HVZ158" s="48"/>
      <c r="HWA158" s="48"/>
      <c r="HWB158" s="48"/>
      <c r="HWC158" s="48"/>
      <c r="HWD158" s="48"/>
      <c r="HWE158" s="48"/>
      <c r="HWF158" s="48"/>
      <c r="HWG158" s="48"/>
      <c r="HWH158" s="48"/>
      <c r="HWI158" s="48"/>
      <c r="HWJ158" s="48"/>
      <c r="HWK158" s="48"/>
      <c r="HWL158" s="48"/>
      <c r="HWM158" s="48"/>
      <c r="HWN158" s="48"/>
      <c r="HWO158" s="48"/>
      <c r="HWP158" s="48"/>
      <c r="HWQ158" s="48"/>
      <c r="HWR158" s="48"/>
      <c r="HWS158" s="48"/>
      <c r="HWT158" s="48"/>
      <c r="HWU158" s="48"/>
      <c r="HWV158" s="48"/>
      <c r="HWW158" s="48"/>
      <c r="HWX158" s="48"/>
      <c r="HWY158" s="48"/>
      <c r="HWZ158" s="48"/>
      <c r="HXA158" s="48"/>
      <c r="HXB158" s="48"/>
      <c r="HXC158" s="48"/>
      <c r="HXD158" s="48"/>
      <c r="HXE158" s="48"/>
      <c r="HXF158" s="48"/>
      <c r="HXG158" s="48"/>
      <c r="HXH158" s="48"/>
      <c r="HXI158" s="48"/>
      <c r="HXJ158" s="48"/>
      <c r="HXK158" s="48"/>
      <c r="HXL158" s="48"/>
      <c r="HXM158" s="48"/>
      <c r="HXN158" s="48"/>
      <c r="HXO158" s="48"/>
      <c r="HXP158" s="48"/>
      <c r="HXQ158" s="48"/>
      <c r="HXR158" s="48"/>
      <c r="HXS158" s="48"/>
      <c r="HXT158" s="48"/>
      <c r="HXU158" s="48"/>
      <c r="HXV158" s="48"/>
      <c r="HXW158" s="48"/>
      <c r="HXX158" s="48"/>
      <c r="HXY158" s="48"/>
      <c r="HXZ158" s="48"/>
      <c r="HYA158" s="48"/>
      <c r="HYB158" s="48"/>
      <c r="HYC158" s="48"/>
      <c r="HYD158" s="48"/>
      <c r="HYE158" s="48"/>
      <c r="HYF158" s="48"/>
      <c r="HYG158" s="48"/>
      <c r="HYH158" s="48"/>
      <c r="HYI158" s="48"/>
      <c r="HYJ158" s="48"/>
      <c r="HYK158" s="48"/>
      <c r="HYL158" s="48"/>
      <c r="HYM158" s="48"/>
      <c r="HYN158" s="48"/>
      <c r="HYO158" s="48"/>
      <c r="HYP158" s="48"/>
      <c r="HYQ158" s="48"/>
      <c r="HYR158" s="48"/>
      <c r="HYS158" s="48"/>
      <c r="HYT158" s="48"/>
      <c r="HYU158" s="48"/>
      <c r="HYV158" s="48"/>
      <c r="HYW158" s="48"/>
      <c r="HYX158" s="48"/>
      <c r="HYY158" s="48"/>
      <c r="HYZ158" s="48"/>
      <c r="HZA158" s="48"/>
      <c r="HZB158" s="48"/>
      <c r="HZC158" s="48"/>
      <c r="HZD158" s="48"/>
      <c r="HZE158" s="48"/>
      <c r="HZF158" s="48"/>
      <c r="HZG158" s="48"/>
      <c r="HZH158" s="48"/>
      <c r="HZI158" s="48"/>
      <c r="HZJ158" s="48"/>
      <c r="HZK158" s="48"/>
      <c r="HZL158" s="48"/>
      <c r="HZM158" s="48"/>
      <c r="HZN158" s="48"/>
      <c r="HZO158" s="48"/>
      <c r="HZP158" s="48"/>
      <c r="HZQ158" s="48"/>
      <c r="HZR158" s="48"/>
      <c r="HZS158" s="48"/>
      <c r="HZT158" s="48"/>
      <c r="HZU158" s="48"/>
      <c r="HZV158" s="48"/>
      <c r="HZW158" s="48"/>
      <c r="HZX158" s="48"/>
      <c r="HZY158" s="48"/>
      <c r="HZZ158" s="48"/>
      <c r="IAA158" s="48"/>
      <c r="IAB158" s="48"/>
      <c r="IAC158" s="48"/>
      <c r="IAD158" s="48"/>
      <c r="IAE158" s="48"/>
      <c r="IAF158" s="48"/>
      <c r="IAG158" s="48"/>
      <c r="IAH158" s="48"/>
      <c r="IAI158" s="48"/>
      <c r="IAJ158" s="48"/>
      <c r="IAK158" s="48"/>
      <c r="IAL158" s="48"/>
      <c r="IAM158" s="48"/>
      <c r="IAN158" s="48"/>
      <c r="IAO158" s="48"/>
      <c r="IAP158" s="48"/>
      <c r="IAQ158" s="48"/>
      <c r="IAR158" s="48"/>
      <c r="IAS158" s="48"/>
      <c r="IAT158" s="48"/>
      <c r="IAU158" s="48"/>
      <c r="IAV158" s="48"/>
      <c r="IAW158" s="48"/>
      <c r="IAX158" s="48"/>
      <c r="IAY158" s="48"/>
      <c r="IAZ158" s="48"/>
      <c r="IBA158" s="48"/>
      <c r="IBB158" s="48"/>
      <c r="IBC158" s="48"/>
      <c r="IBD158" s="48"/>
      <c r="IBE158" s="48"/>
      <c r="IBF158" s="48"/>
      <c r="IBG158" s="48"/>
      <c r="IBH158" s="48"/>
      <c r="IBI158" s="48"/>
      <c r="IBJ158" s="48"/>
      <c r="IBK158" s="48"/>
      <c r="IBL158" s="48"/>
      <c r="IBM158" s="48"/>
      <c r="IBN158" s="48"/>
      <c r="IBO158" s="48"/>
      <c r="IBP158" s="48"/>
      <c r="IBQ158" s="48"/>
      <c r="IBR158" s="48"/>
      <c r="IBS158" s="48"/>
      <c r="IBT158" s="48"/>
      <c r="IBU158" s="48"/>
      <c r="IBV158" s="48"/>
      <c r="IBW158" s="48"/>
      <c r="IBX158" s="48"/>
      <c r="IBY158" s="48"/>
      <c r="IBZ158" s="48"/>
      <c r="ICA158" s="48"/>
      <c r="ICB158" s="48"/>
      <c r="ICC158" s="48"/>
      <c r="ICD158" s="48"/>
      <c r="ICE158" s="48"/>
      <c r="ICF158" s="48"/>
      <c r="ICG158" s="48"/>
      <c r="ICH158" s="48"/>
      <c r="ICI158" s="48"/>
      <c r="ICJ158" s="48"/>
      <c r="ICK158" s="48"/>
      <c r="ICL158" s="48"/>
      <c r="ICM158" s="48"/>
      <c r="ICN158" s="48"/>
      <c r="ICO158" s="48"/>
      <c r="ICP158" s="48"/>
      <c r="ICQ158" s="48"/>
      <c r="ICR158" s="48"/>
      <c r="ICS158" s="48"/>
      <c r="ICT158" s="48"/>
      <c r="ICU158" s="48"/>
      <c r="ICV158" s="48"/>
      <c r="ICW158" s="48"/>
      <c r="ICX158" s="48"/>
      <c r="ICY158" s="48"/>
      <c r="ICZ158" s="48"/>
      <c r="IDA158" s="48"/>
      <c r="IDB158" s="48"/>
      <c r="IDC158" s="48"/>
      <c r="IDD158" s="48"/>
      <c r="IDE158" s="48"/>
      <c r="IDF158" s="48"/>
      <c r="IDG158" s="48"/>
      <c r="IDH158" s="48"/>
      <c r="IDI158" s="48"/>
      <c r="IDJ158" s="48"/>
      <c r="IDK158" s="48"/>
      <c r="IDL158" s="48"/>
      <c r="IDM158" s="48"/>
      <c r="IDN158" s="48"/>
      <c r="IDO158" s="48"/>
      <c r="IDP158" s="48"/>
      <c r="IDQ158" s="48"/>
      <c r="IDR158" s="48"/>
      <c r="IDS158" s="48"/>
      <c r="IDT158" s="48"/>
      <c r="IDU158" s="48"/>
      <c r="IDV158" s="48"/>
      <c r="IDW158" s="48"/>
      <c r="IDX158" s="48"/>
      <c r="IDY158" s="48"/>
      <c r="IDZ158" s="48"/>
      <c r="IEA158" s="48"/>
      <c r="IEB158" s="48"/>
      <c r="IEC158" s="48"/>
      <c r="IED158" s="48"/>
      <c r="IEE158" s="48"/>
      <c r="IEF158" s="48"/>
      <c r="IEG158" s="48"/>
      <c r="IEH158" s="48"/>
      <c r="IEI158" s="48"/>
      <c r="IEJ158" s="48"/>
      <c r="IEK158" s="48"/>
      <c r="IEL158" s="48"/>
      <c r="IEM158" s="48"/>
      <c r="IEN158" s="48"/>
      <c r="IEO158" s="48"/>
      <c r="IEP158" s="48"/>
      <c r="IEQ158" s="48"/>
      <c r="IER158" s="48"/>
      <c r="IES158" s="48"/>
      <c r="IET158" s="48"/>
      <c r="IEU158" s="48"/>
      <c r="IEV158" s="48"/>
      <c r="IEW158" s="48"/>
      <c r="IEX158" s="48"/>
      <c r="IEY158" s="48"/>
      <c r="IEZ158" s="48"/>
      <c r="IFA158" s="48"/>
      <c r="IFB158" s="48"/>
      <c r="IFC158" s="48"/>
      <c r="IFD158" s="48"/>
      <c r="IFE158" s="48"/>
      <c r="IFF158" s="48"/>
      <c r="IFG158" s="48"/>
      <c r="IFH158" s="48"/>
      <c r="IFI158" s="48"/>
      <c r="IFJ158" s="48"/>
      <c r="IFK158" s="48"/>
      <c r="IFL158" s="48"/>
      <c r="IFM158" s="48"/>
      <c r="IFN158" s="48"/>
      <c r="IFO158" s="48"/>
      <c r="IFP158" s="48"/>
      <c r="IFQ158" s="48"/>
      <c r="IFR158" s="48"/>
      <c r="IFS158" s="48"/>
      <c r="IFT158" s="48"/>
      <c r="IFU158" s="48"/>
      <c r="IFV158" s="48"/>
      <c r="IFW158" s="48"/>
      <c r="IFX158" s="48"/>
      <c r="IFY158" s="48"/>
      <c r="IFZ158" s="48"/>
      <c r="IGA158" s="48"/>
      <c r="IGB158" s="48"/>
      <c r="IGC158" s="48"/>
      <c r="IGD158" s="48"/>
      <c r="IGE158" s="48"/>
      <c r="IGF158" s="48"/>
      <c r="IGG158" s="48"/>
      <c r="IGH158" s="48"/>
      <c r="IGI158" s="48"/>
      <c r="IGJ158" s="48"/>
      <c r="IGK158" s="48"/>
      <c r="IGL158" s="48"/>
      <c r="IGM158" s="48"/>
      <c r="IGN158" s="48"/>
      <c r="IGO158" s="48"/>
      <c r="IGP158" s="48"/>
      <c r="IGQ158" s="48"/>
      <c r="IGR158" s="48"/>
      <c r="IGS158" s="48"/>
      <c r="IGT158" s="48"/>
      <c r="IGU158" s="48"/>
      <c r="IGV158" s="48"/>
      <c r="IGW158" s="48"/>
      <c r="IGX158" s="48"/>
      <c r="IGY158" s="48"/>
      <c r="IGZ158" s="48"/>
      <c r="IHA158" s="48"/>
      <c r="IHB158" s="48"/>
      <c r="IHC158" s="48"/>
      <c r="IHD158" s="48"/>
      <c r="IHE158" s="48"/>
      <c r="IHF158" s="48"/>
      <c r="IHG158" s="48"/>
      <c r="IHH158" s="48"/>
      <c r="IHI158" s="48"/>
      <c r="IHJ158" s="48"/>
      <c r="IHK158" s="48"/>
      <c r="IHL158" s="48"/>
      <c r="IHM158" s="48"/>
      <c r="IHN158" s="48"/>
      <c r="IHO158" s="48"/>
      <c r="IHP158" s="48"/>
      <c r="IHQ158" s="48"/>
      <c r="IHR158" s="48"/>
      <c r="IHS158" s="48"/>
      <c r="IHT158" s="48"/>
      <c r="IHU158" s="48"/>
      <c r="IHV158" s="48"/>
      <c r="IHW158" s="48"/>
      <c r="IHX158" s="48"/>
      <c r="IHY158" s="48"/>
      <c r="IHZ158" s="48"/>
      <c r="IIA158" s="48"/>
      <c r="IIB158" s="48"/>
      <c r="IIC158" s="48"/>
      <c r="IID158" s="48"/>
      <c r="IIE158" s="48"/>
      <c r="IIF158" s="48"/>
      <c r="IIG158" s="48"/>
      <c r="IIH158" s="48"/>
      <c r="III158" s="48"/>
      <c r="IIJ158" s="48"/>
      <c r="IIK158" s="48"/>
      <c r="IIL158" s="48"/>
      <c r="IIM158" s="48"/>
      <c r="IIN158" s="48"/>
      <c r="IIO158" s="48"/>
      <c r="IIP158" s="48"/>
      <c r="IIQ158" s="48"/>
      <c r="IIR158" s="48"/>
      <c r="IIS158" s="48"/>
      <c r="IIT158" s="48"/>
      <c r="IIU158" s="48"/>
      <c r="IIV158" s="48"/>
      <c r="IIW158" s="48"/>
      <c r="IIX158" s="48"/>
      <c r="IIY158" s="48"/>
      <c r="IIZ158" s="48"/>
      <c r="IJA158" s="48"/>
      <c r="IJB158" s="48"/>
      <c r="IJC158" s="48"/>
      <c r="IJD158" s="48"/>
      <c r="IJE158" s="48"/>
      <c r="IJF158" s="48"/>
      <c r="IJG158" s="48"/>
      <c r="IJH158" s="48"/>
      <c r="IJI158" s="48"/>
      <c r="IJJ158" s="48"/>
      <c r="IJK158" s="48"/>
      <c r="IJL158" s="48"/>
      <c r="IJM158" s="48"/>
      <c r="IJN158" s="48"/>
      <c r="IJO158" s="48"/>
      <c r="IJP158" s="48"/>
      <c r="IJQ158" s="48"/>
      <c r="IJR158" s="48"/>
      <c r="IJS158" s="48"/>
      <c r="IJT158" s="48"/>
      <c r="IJU158" s="48"/>
      <c r="IJV158" s="48"/>
      <c r="IJW158" s="48"/>
      <c r="IJX158" s="48"/>
      <c r="IJY158" s="48"/>
      <c r="IJZ158" s="48"/>
      <c r="IKA158" s="48"/>
      <c r="IKB158" s="48"/>
      <c r="IKC158" s="48"/>
      <c r="IKD158" s="48"/>
      <c r="IKE158" s="48"/>
      <c r="IKF158" s="48"/>
      <c r="IKG158" s="48"/>
      <c r="IKH158" s="48"/>
      <c r="IKI158" s="48"/>
      <c r="IKJ158" s="48"/>
      <c r="IKK158" s="48"/>
      <c r="IKL158" s="48"/>
      <c r="IKM158" s="48"/>
      <c r="IKN158" s="48"/>
      <c r="IKO158" s="48"/>
      <c r="IKP158" s="48"/>
      <c r="IKQ158" s="48"/>
      <c r="IKR158" s="48"/>
      <c r="IKS158" s="48"/>
      <c r="IKT158" s="48"/>
      <c r="IKU158" s="48"/>
      <c r="IKV158" s="48"/>
      <c r="IKW158" s="48"/>
      <c r="IKX158" s="48"/>
      <c r="IKY158" s="48"/>
      <c r="IKZ158" s="48"/>
      <c r="ILA158" s="48"/>
      <c r="ILB158" s="48"/>
      <c r="ILC158" s="48"/>
      <c r="ILD158" s="48"/>
      <c r="ILE158" s="48"/>
      <c r="ILF158" s="48"/>
      <c r="ILG158" s="48"/>
      <c r="ILH158" s="48"/>
      <c r="ILI158" s="48"/>
      <c r="ILJ158" s="48"/>
      <c r="ILK158" s="48"/>
      <c r="ILL158" s="48"/>
      <c r="ILM158" s="48"/>
      <c r="ILN158" s="48"/>
      <c r="ILO158" s="48"/>
      <c r="ILP158" s="48"/>
      <c r="ILQ158" s="48"/>
      <c r="ILR158" s="48"/>
      <c r="ILS158" s="48"/>
      <c r="ILT158" s="48"/>
      <c r="ILU158" s="48"/>
      <c r="ILV158" s="48"/>
      <c r="ILW158" s="48"/>
      <c r="ILX158" s="48"/>
      <c r="ILY158" s="48"/>
      <c r="ILZ158" s="48"/>
      <c r="IMA158" s="48"/>
      <c r="IMB158" s="48"/>
      <c r="IMC158" s="48"/>
      <c r="IMD158" s="48"/>
      <c r="IME158" s="48"/>
      <c r="IMF158" s="48"/>
      <c r="IMG158" s="48"/>
      <c r="IMH158" s="48"/>
      <c r="IMI158" s="48"/>
      <c r="IMJ158" s="48"/>
      <c r="IMK158" s="48"/>
      <c r="IML158" s="48"/>
      <c r="IMM158" s="48"/>
      <c r="IMN158" s="48"/>
      <c r="IMO158" s="48"/>
      <c r="IMP158" s="48"/>
      <c r="IMQ158" s="48"/>
      <c r="IMR158" s="48"/>
      <c r="IMS158" s="48"/>
      <c r="IMT158" s="48"/>
      <c r="IMU158" s="48"/>
      <c r="IMV158" s="48"/>
      <c r="IMW158" s="48"/>
      <c r="IMX158" s="48"/>
      <c r="IMY158" s="48"/>
      <c r="IMZ158" s="48"/>
      <c r="INA158" s="48"/>
      <c r="INB158" s="48"/>
      <c r="INC158" s="48"/>
      <c r="IND158" s="48"/>
      <c r="INE158" s="48"/>
      <c r="INF158" s="48"/>
      <c r="ING158" s="48"/>
      <c r="INH158" s="48"/>
      <c r="INI158" s="48"/>
      <c r="INJ158" s="48"/>
      <c r="INK158" s="48"/>
      <c r="INL158" s="48"/>
      <c r="INM158" s="48"/>
      <c r="INN158" s="48"/>
      <c r="INO158" s="48"/>
      <c r="INP158" s="48"/>
      <c r="INQ158" s="48"/>
      <c r="INR158" s="48"/>
      <c r="INS158" s="48"/>
      <c r="INT158" s="48"/>
      <c r="INU158" s="48"/>
      <c r="INV158" s="48"/>
      <c r="INW158" s="48"/>
      <c r="INX158" s="48"/>
      <c r="INY158" s="48"/>
      <c r="INZ158" s="48"/>
      <c r="IOA158" s="48"/>
      <c r="IOB158" s="48"/>
      <c r="IOC158" s="48"/>
      <c r="IOD158" s="48"/>
      <c r="IOE158" s="48"/>
      <c r="IOF158" s="48"/>
      <c r="IOG158" s="48"/>
      <c r="IOH158" s="48"/>
      <c r="IOI158" s="48"/>
      <c r="IOJ158" s="48"/>
      <c r="IOK158" s="48"/>
      <c r="IOL158" s="48"/>
      <c r="IOM158" s="48"/>
      <c r="ION158" s="48"/>
      <c r="IOO158" s="48"/>
      <c r="IOP158" s="48"/>
      <c r="IOQ158" s="48"/>
      <c r="IOR158" s="48"/>
      <c r="IOS158" s="48"/>
      <c r="IOT158" s="48"/>
      <c r="IOU158" s="48"/>
      <c r="IOV158" s="48"/>
      <c r="IOW158" s="48"/>
      <c r="IOX158" s="48"/>
      <c r="IOY158" s="48"/>
      <c r="IOZ158" s="48"/>
      <c r="IPA158" s="48"/>
      <c r="IPB158" s="48"/>
      <c r="IPC158" s="48"/>
      <c r="IPD158" s="48"/>
      <c r="IPE158" s="48"/>
      <c r="IPF158" s="48"/>
      <c r="IPG158" s="48"/>
      <c r="IPH158" s="48"/>
      <c r="IPI158" s="48"/>
      <c r="IPJ158" s="48"/>
      <c r="IPK158" s="48"/>
      <c r="IPL158" s="48"/>
      <c r="IPM158" s="48"/>
      <c r="IPN158" s="48"/>
      <c r="IPO158" s="48"/>
      <c r="IPP158" s="48"/>
      <c r="IPQ158" s="48"/>
      <c r="IPR158" s="48"/>
      <c r="IPS158" s="48"/>
      <c r="IPT158" s="48"/>
      <c r="IPU158" s="48"/>
      <c r="IPV158" s="48"/>
      <c r="IPW158" s="48"/>
      <c r="IPX158" s="48"/>
      <c r="IPY158" s="48"/>
      <c r="IPZ158" s="48"/>
      <c r="IQA158" s="48"/>
      <c r="IQB158" s="48"/>
      <c r="IQC158" s="48"/>
      <c r="IQD158" s="48"/>
      <c r="IQE158" s="48"/>
      <c r="IQF158" s="48"/>
      <c r="IQG158" s="48"/>
      <c r="IQH158" s="48"/>
      <c r="IQI158" s="48"/>
      <c r="IQJ158" s="48"/>
      <c r="IQK158" s="48"/>
      <c r="IQL158" s="48"/>
      <c r="IQM158" s="48"/>
      <c r="IQN158" s="48"/>
      <c r="IQO158" s="48"/>
      <c r="IQP158" s="48"/>
      <c r="IQQ158" s="48"/>
      <c r="IQR158" s="48"/>
      <c r="IQS158" s="48"/>
      <c r="IQT158" s="48"/>
      <c r="IQU158" s="48"/>
      <c r="IQV158" s="48"/>
      <c r="IQW158" s="48"/>
      <c r="IQX158" s="48"/>
      <c r="IQY158" s="48"/>
      <c r="IQZ158" s="48"/>
      <c r="IRA158" s="48"/>
      <c r="IRB158" s="48"/>
      <c r="IRC158" s="48"/>
      <c r="IRD158" s="48"/>
      <c r="IRE158" s="48"/>
      <c r="IRF158" s="48"/>
      <c r="IRG158" s="48"/>
      <c r="IRH158" s="48"/>
      <c r="IRI158" s="48"/>
      <c r="IRJ158" s="48"/>
      <c r="IRK158" s="48"/>
      <c r="IRL158" s="48"/>
      <c r="IRM158" s="48"/>
      <c r="IRN158" s="48"/>
      <c r="IRO158" s="48"/>
      <c r="IRP158" s="48"/>
      <c r="IRQ158" s="48"/>
      <c r="IRR158" s="48"/>
      <c r="IRS158" s="48"/>
      <c r="IRT158" s="48"/>
      <c r="IRU158" s="48"/>
      <c r="IRV158" s="48"/>
      <c r="IRW158" s="48"/>
      <c r="IRX158" s="48"/>
      <c r="IRY158" s="48"/>
      <c r="IRZ158" s="48"/>
      <c r="ISA158" s="48"/>
      <c r="ISB158" s="48"/>
      <c r="ISC158" s="48"/>
      <c r="ISD158" s="48"/>
      <c r="ISE158" s="48"/>
      <c r="ISF158" s="48"/>
      <c r="ISG158" s="48"/>
      <c r="ISH158" s="48"/>
      <c r="ISI158" s="48"/>
      <c r="ISJ158" s="48"/>
      <c r="ISK158" s="48"/>
      <c r="ISL158" s="48"/>
      <c r="ISM158" s="48"/>
      <c r="ISN158" s="48"/>
      <c r="ISO158" s="48"/>
      <c r="ISP158" s="48"/>
      <c r="ISQ158" s="48"/>
      <c r="ISR158" s="48"/>
      <c r="ISS158" s="48"/>
      <c r="IST158" s="48"/>
      <c r="ISU158" s="48"/>
      <c r="ISV158" s="48"/>
      <c r="ISW158" s="48"/>
      <c r="ISX158" s="48"/>
      <c r="ISY158" s="48"/>
      <c r="ISZ158" s="48"/>
      <c r="ITA158" s="48"/>
      <c r="ITB158" s="48"/>
      <c r="ITC158" s="48"/>
      <c r="ITD158" s="48"/>
      <c r="ITE158" s="48"/>
      <c r="ITF158" s="48"/>
      <c r="ITG158" s="48"/>
      <c r="ITH158" s="48"/>
      <c r="ITI158" s="48"/>
      <c r="ITJ158" s="48"/>
      <c r="ITK158" s="48"/>
      <c r="ITL158" s="48"/>
      <c r="ITM158" s="48"/>
      <c r="ITN158" s="48"/>
      <c r="ITO158" s="48"/>
      <c r="ITP158" s="48"/>
      <c r="ITQ158" s="48"/>
      <c r="ITR158" s="48"/>
      <c r="ITS158" s="48"/>
      <c r="ITT158" s="48"/>
      <c r="ITU158" s="48"/>
      <c r="ITV158" s="48"/>
      <c r="ITW158" s="48"/>
      <c r="ITX158" s="48"/>
      <c r="ITY158" s="48"/>
      <c r="ITZ158" s="48"/>
      <c r="IUA158" s="48"/>
      <c r="IUB158" s="48"/>
      <c r="IUC158" s="48"/>
      <c r="IUD158" s="48"/>
      <c r="IUE158" s="48"/>
      <c r="IUF158" s="48"/>
      <c r="IUG158" s="48"/>
      <c r="IUH158" s="48"/>
      <c r="IUI158" s="48"/>
      <c r="IUJ158" s="48"/>
      <c r="IUK158" s="48"/>
      <c r="IUL158" s="48"/>
      <c r="IUM158" s="48"/>
      <c r="IUN158" s="48"/>
      <c r="IUO158" s="48"/>
      <c r="IUP158" s="48"/>
      <c r="IUQ158" s="48"/>
      <c r="IUR158" s="48"/>
      <c r="IUS158" s="48"/>
      <c r="IUT158" s="48"/>
      <c r="IUU158" s="48"/>
      <c r="IUV158" s="48"/>
      <c r="IUW158" s="48"/>
      <c r="IUX158" s="48"/>
      <c r="IUY158" s="48"/>
      <c r="IUZ158" s="48"/>
      <c r="IVA158" s="48"/>
      <c r="IVB158" s="48"/>
      <c r="IVC158" s="48"/>
      <c r="IVD158" s="48"/>
      <c r="IVE158" s="48"/>
      <c r="IVF158" s="48"/>
      <c r="IVG158" s="48"/>
      <c r="IVH158" s="48"/>
      <c r="IVI158" s="48"/>
      <c r="IVJ158" s="48"/>
      <c r="IVK158" s="48"/>
      <c r="IVL158" s="48"/>
      <c r="IVM158" s="48"/>
      <c r="IVN158" s="48"/>
      <c r="IVO158" s="48"/>
      <c r="IVP158" s="48"/>
      <c r="IVQ158" s="48"/>
      <c r="IVR158" s="48"/>
      <c r="IVS158" s="48"/>
      <c r="IVT158" s="48"/>
      <c r="IVU158" s="48"/>
      <c r="IVV158" s="48"/>
      <c r="IVW158" s="48"/>
      <c r="IVX158" s="48"/>
      <c r="IVY158" s="48"/>
      <c r="IVZ158" s="48"/>
      <c r="IWA158" s="48"/>
      <c r="IWB158" s="48"/>
      <c r="IWC158" s="48"/>
      <c r="IWD158" s="48"/>
      <c r="IWE158" s="48"/>
      <c r="IWF158" s="48"/>
      <c r="IWG158" s="48"/>
      <c r="IWH158" s="48"/>
      <c r="IWI158" s="48"/>
      <c r="IWJ158" s="48"/>
      <c r="IWK158" s="48"/>
      <c r="IWL158" s="48"/>
      <c r="IWM158" s="48"/>
      <c r="IWN158" s="48"/>
      <c r="IWO158" s="48"/>
      <c r="IWP158" s="48"/>
      <c r="IWQ158" s="48"/>
      <c r="IWR158" s="48"/>
      <c r="IWS158" s="48"/>
      <c r="IWT158" s="48"/>
      <c r="IWU158" s="48"/>
      <c r="IWV158" s="48"/>
      <c r="IWW158" s="48"/>
      <c r="IWX158" s="48"/>
      <c r="IWY158" s="48"/>
      <c r="IWZ158" s="48"/>
      <c r="IXA158" s="48"/>
      <c r="IXB158" s="48"/>
      <c r="IXC158" s="48"/>
      <c r="IXD158" s="48"/>
      <c r="IXE158" s="48"/>
      <c r="IXF158" s="48"/>
      <c r="IXG158" s="48"/>
      <c r="IXH158" s="48"/>
      <c r="IXI158" s="48"/>
      <c r="IXJ158" s="48"/>
      <c r="IXK158" s="48"/>
      <c r="IXL158" s="48"/>
      <c r="IXM158" s="48"/>
      <c r="IXN158" s="48"/>
      <c r="IXO158" s="48"/>
      <c r="IXP158" s="48"/>
      <c r="IXQ158" s="48"/>
      <c r="IXR158" s="48"/>
      <c r="IXS158" s="48"/>
      <c r="IXT158" s="48"/>
      <c r="IXU158" s="48"/>
      <c r="IXV158" s="48"/>
      <c r="IXW158" s="48"/>
      <c r="IXX158" s="48"/>
      <c r="IXY158" s="48"/>
      <c r="IXZ158" s="48"/>
      <c r="IYA158" s="48"/>
      <c r="IYB158" s="48"/>
      <c r="IYC158" s="48"/>
      <c r="IYD158" s="48"/>
      <c r="IYE158" s="48"/>
      <c r="IYF158" s="48"/>
      <c r="IYG158" s="48"/>
      <c r="IYH158" s="48"/>
      <c r="IYI158" s="48"/>
      <c r="IYJ158" s="48"/>
      <c r="IYK158" s="48"/>
      <c r="IYL158" s="48"/>
      <c r="IYM158" s="48"/>
      <c r="IYN158" s="48"/>
      <c r="IYO158" s="48"/>
      <c r="IYP158" s="48"/>
      <c r="IYQ158" s="48"/>
      <c r="IYR158" s="48"/>
      <c r="IYS158" s="48"/>
      <c r="IYT158" s="48"/>
      <c r="IYU158" s="48"/>
      <c r="IYV158" s="48"/>
      <c r="IYW158" s="48"/>
      <c r="IYX158" s="48"/>
      <c r="IYY158" s="48"/>
      <c r="IYZ158" s="48"/>
      <c r="IZA158" s="48"/>
      <c r="IZB158" s="48"/>
      <c r="IZC158" s="48"/>
      <c r="IZD158" s="48"/>
      <c r="IZE158" s="48"/>
      <c r="IZF158" s="48"/>
      <c r="IZG158" s="48"/>
      <c r="IZH158" s="48"/>
      <c r="IZI158" s="48"/>
      <c r="IZJ158" s="48"/>
      <c r="IZK158" s="48"/>
      <c r="IZL158" s="48"/>
      <c r="IZM158" s="48"/>
      <c r="IZN158" s="48"/>
      <c r="IZO158" s="48"/>
      <c r="IZP158" s="48"/>
      <c r="IZQ158" s="48"/>
      <c r="IZR158" s="48"/>
      <c r="IZS158" s="48"/>
      <c r="IZT158" s="48"/>
      <c r="IZU158" s="48"/>
      <c r="IZV158" s="48"/>
      <c r="IZW158" s="48"/>
      <c r="IZX158" s="48"/>
      <c r="IZY158" s="48"/>
      <c r="IZZ158" s="48"/>
      <c r="JAA158" s="48"/>
      <c r="JAB158" s="48"/>
      <c r="JAC158" s="48"/>
      <c r="JAD158" s="48"/>
      <c r="JAE158" s="48"/>
      <c r="JAF158" s="48"/>
      <c r="JAG158" s="48"/>
      <c r="JAH158" s="48"/>
      <c r="JAI158" s="48"/>
      <c r="JAJ158" s="48"/>
      <c r="JAK158" s="48"/>
      <c r="JAL158" s="48"/>
      <c r="JAM158" s="48"/>
      <c r="JAN158" s="48"/>
      <c r="JAO158" s="48"/>
      <c r="JAP158" s="48"/>
      <c r="JAQ158" s="48"/>
      <c r="JAR158" s="48"/>
      <c r="JAS158" s="48"/>
      <c r="JAT158" s="48"/>
      <c r="JAU158" s="48"/>
      <c r="JAV158" s="48"/>
      <c r="JAW158" s="48"/>
      <c r="JAX158" s="48"/>
      <c r="JAY158" s="48"/>
      <c r="JAZ158" s="48"/>
      <c r="JBA158" s="48"/>
      <c r="JBB158" s="48"/>
      <c r="JBC158" s="48"/>
      <c r="JBD158" s="48"/>
      <c r="JBE158" s="48"/>
      <c r="JBF158" s="48"/>
      <c r="JBG158" s="48"/>
      <c r="JBH158" s="48"/>
      <c r="JBI158" s="48"/>
      <c r="JBJ158" s="48"/>
      <c r="JBK158" s="48"/>
      <c r="JBL158" s="48"/>
      <c r="JBM158" s="48"/>
      <c r="JBN158" s="48"/>
      <c r="JBO158" s="48"/>
      <c r="JBP158" s="48"/>
      <c r="JBQ158" s="48"/>
      <c r="JBR158" s="48"/>
      <c r="JBS158" s="48"/>
      <c r="JBT158" s="48"/>
      <c r="JBU158" s="48"/>
      <c r="JBV158" s="48"/>
      <c r="JBW158" s="48"/>
      <c r="JBX158" s="48"/>
      <c r="JBY158" s="48"/>
      <c r="JBZ158" s="48"/>
      <c r="JCA158" s="48"/>
      <c r="JCB158" s="48"/>
      <c r="JCC158" s="48"/>
      <c r="JCD158" s="48"/>
      <c r="JCE158" s="48"/>
      <c r="JCF158" s="48"/>
      <c r="JCG158" s="48"/>
      <c r="JCH158" s="48"/>
      <c r="JCI158" s="48"/>
      <c r="JCJ158" s="48"/>
      <c r="JCK158" s="48"/>
      <c r="JCL158" s="48"/>
      <c r="JCM158" s="48"/>
      <c r="JCN158" s="48"/>
      <c r="JCO158" s="48"/>
      <c r="JCP158" s="48"/>
      <c r="JCQ158" s="48"/>
      <c r="JCR158" s="48"/>
      <c r="JCS158" s="48"/>
      <c r="JCT158" s="48"/>
      <c r="JCU158" s="48"/>
      <c r="JCV158" s="48"/>
      <c r="JCW158" s="48"/>
      <c r="JCX158" s="48"/>
      <c r="JCY158" s="48"/>
      <c r="JCZ158" s="48"/>
      <c r="JDA158" s="48"/>
      <c r="JDB158" s="48"/>
      <c r="JDC158" s="48"/>
      <c r="JDD158" s="48"/>
      <c r="JDE158" s="48"/>
      <c r="JDF158" s="48"/>
      <c r="JDG158" s="48"/>
      <c r="JDH158" s="48"/>
      <c r="JDI158" s="48"/>
      <c r="JDJ158" s="48"/>
      <c r="JDK158" s="48"/>
      <c r="JDL158" s="48"/>
      <c r="JDM158" s="48"/>
      <c r="JDN158" s="48"/>
      <c r="JDO158" s="48"/>
      <c r="JDP158" s="48"/>
      <c r="JDQ158" s="48"/>
      <c r="JDR158" s="48"/>
      <c r="JDS158" s="48"/>
      <c r="JDT158" s="48"/>
      <c r="JDU158" s="48"/>
      <c r="JDV158" s="48"/>
      <c r="JDW158" s="48"/>
      <c r="JDX158" s="48"/>
      <c r="JDY158" s="48"/>
      <c r="JDZ158" s="48"/>
      <c r="JEA158" s="48"/>
      <c r="JEB158" s="48"/>
      <c r="JEC158" s="48"/>
      <c r="JED158" s="48"/>
      <c r="JEE158" s="48"/>
      <c r="JEF158" s="48"/>
      <c r="JEG158" s="48"/>
      <c r="JEH158" s="48"/>
      <c r="JEI158" s="48"/>
      <c r="JEJ158" s="48"/>
      <c r="JEK158" s="48"/>
      <c r="JEL158" s="48"/>
      <c r="JEM158" s="48"/>
      <c r="JEN158" s="48"/>
      <c r="JEO158" s="48"/>
      <c r="JEP158" s="48"/>
      <c r="JEQ158" s="48"/>
      <c r="JER158" s="48"/>
      <c r="JES158" s="48"/>
      <c r="JET158" s="48"/>
      <c r="JEU158" s="48"/>
      <c r="JEV158" s="48"/>
      <c r="JEW158" s="48"/>
      <c r="JEX158" s="48"/>
      <c r="JEY158" s="48"/>
      <c r="JEZ158" s="48"/>
      <c r="JFA158" s="48"/>
      <c r="JFB158" s="48"/>
      <c r="JFC158" s="48"/>
      <c r="JFD158" s="48"/>
      <c r="JFE158" s="48"/>
      <c r="JFF158" s="48"/>
      <c r="JFG158" s="48"/>
      <c r="JFH158" s="48"/>
      <c r="JFI158" s="48"/>
      <c r="JFJ158" s="48"/>
      <c r="JFK158" s="48"/>
      <c r="JFL158" s="48"/>
      <c r="JFM158" s="48"/>
      <c r="JFN158" s="48"/>
      <c r="JFO158" s="48"/>
      <c r="JFP158" s="48"/>
      <c r="JFQ158" s="48"/>
      <c r="JFR158" s="48"/>
      <c r="JFS158" s="48"/>
      <c r="JFT158" s="48"/>
      <c r="JFU158" s="48"/>
      <c r="JFV158" s="48"/>
      <c r="JFW158" s="48"/>
      <c r="JFX158" s="48"/>
      <c r="JFY158" s="48"/>
      <c r="JFZ158" s="48"/>
      <c r="JGA158" s="48"/>
      <c r="JGB158" s="48"/>
      <c r="JGC158" s="48"/>
      <c r="JGD158" s="48"/>
      <c r="JGE158" s="48"/>
      <c r="JGF158" s="48"/>
      <c r="JGG158" s="48"/>
      <c r="JGH158" s="48"/>
      <c r="JGI158" s="48"/>
      <c r="JGJ158" s="48"/>
      <c r="JGK158" s="48"/>
      <c r="JGL158" s="48"/>
      <c r="JGM158" s="48"/>
      <c r="JGN158" s="48"/>
      <c r="JGO158" s="48"/>
      <c r="JGP158" s="48"/>
      <c r="JGQ158" s="48"/>
      <c r="JGR158" s="48"/>
      <c r="JGS158" s="48"/>
      <c r="JGT158" s="48"/>
      <c r="JGU158" s="48"/>
      <c r="JGV158" s="48"/>
      <c r="JGW158" s="48"/>
      <c r="JGX158" s="48"/>
      <c r="JGY158" s="48"/>
      <c r="JGZ158" s="48"/>
      <c r="JHA158" s="48"/>
      <c r="JHB158" s="48"/>
      <c r="JHC158" s="48"/>
      <c r="JHD158" s="48"/>
      <c r="JHE158" s="48"/>
      <c r="JHF158" s="48"/>
      <c r="JHG158" s="48"/>
      <c r="JHH158" s="48"/>
      <c r="JHI158" s="48"/>
      <c r="JHJ158" s="48"/>
      <c r="JHK158" s="48"/>
      <c r="JHL158" s="48"/>
      <c r="JHM158" s="48"/>
      <c r="JHN158" s="48"/>
      <c r="JHO158" s="48"/>
      <c r="JHP158" s="48"/>
      <c r="JHQ158" s="48"/>
      <c r="JHR158" s="48"/>
      <c r="JHS158" s="48"/>
      <c r="JHT158" s="48"/>
      <c r="JHU158" s="48"/>
      <c r="JHV158" s="48"/>
      <c r="JHW158" s="48"/>
      <c r="JHX158" s="48"/>
      <c r="JHY158" s="48"/>
      <c r="JHZ158" s="48"/>
      <c r="JIA158" s="48"/>
      <c r="JIB158" s="48"/>
      <c r="JIC158" s="48"/>
      <c r="JID158" s="48"/>
      <c r="JIE158" s="48"/>
      <c r="JIF158" s="48"/>
      <c r="JIG158" s="48"/>
      <c r="JIH158" s="48"/>
      <c r="JII158" s="48"/>
      <c r="JIJ158" s="48"/>
      <c r="JIK158" s="48"/>
      <c r="JIL158" s="48"/>
      <c r="JIM158" s="48"/>
      <c r="JIN158" s="48"/>
      <c r="JIO158" s="48"/>
      <c r="JIP158" s="48"/>
      <c r="JIQ158" s="48"/>
      <c r="JIR158" s="48"/>
      <c r="JIS158" s="48"/>
      <c r="JIT158" s="48"/>
      <c r="JIU158" s="48"/>
      <c r="JIV158" s="48"/>
      <c r="JIW158" s="48"/>
      <c r="JIX158" s="48"/>
      <c r="JIY158" s="48"/>
      <c r="JIZ158" s="48"/>
      <c r="JJA158" s="48"/>
      <c r="JJB158" s="48"/>
      <c r="JJC158" s="48"/>
      <c r="JJD158" s="48"/>
      <c r="JJE158" s="48"/>
      <c r="JJF158" s="48"/>
      <c r="JJG158" s="48"/>
      <c r="JJH158" s="48"/>
      <c r="JJI158" s="48"/>
      <c r="JJJ158" s="48"/>
      <c r="JJK158" s="48"/>
      <c r="JJL158" s="48"/>
      <c r="JJM158" s="48"/>
      <c r="JJN158" s="48"/>
      <c r="JJO158" s="48"/>
      <c r="JJP158" s="48"/>
      <c r="JJQ158" s="48"/>
      <c r="JJR158" s="48"/>
      <c r="JJS158" s="48"/>
      <c r="JJT158" s="48"/>
      <c r="JJU158" s="48"/>
      <c r="JJV158" s="48"/>
      <c r="JJW158" s="48"/>
      <c r="JJX158" s="48"/>
      <c r="JJY158" s="48"/>
      <c r="JJZ158" s="48"/>
      <c r="JKA158" s="48"/>
      <c r="JKB158" s="48"/>
      <c r="JKC158" s="48"/>
      <c r="JKD158" s="48"/>
      <c r="JKE158" s="48"/>
      <c r="JKF158" s="48"/>
      <c r="JKG158" s="48"/>
      <c r="JKH158" s="48"/>
      <c r="JKI158" s="48"/>
      <c r="JKJ158" s="48"/>
      <c r="JKK158" s="48"/>
      <c r="JKL158" s="48"/>
      <c r="JKM158" s="48"/>
      <c r="JKN158" s="48"/>
      <c r="JKO158" s="48"/>
      <c r="JKP158" s="48"/>
      <c r="JKQ158" s="48"/>
      <c r="JKR158" s="48"/>
      <c r="JKS158" s="48"/>
      <c r="JKT158" s="48"/>
      <c r="JKU158" s="48"/>
      <c r="JKV158" s="48"/>
      <c r="JKW158" s="48"/>
      <c r="JKX158" s="48"/>
      <c r="JKY158" s="48"/>
      <c r="JKZ158" s="48"/>
      <c r="JLA158" s="48"/>
      <c r="JLB158" s="48"/>
      <c r="JLC158" s="48"/>
      <c r="JLD158" s="48"/>
      <c r="JLE158" s="48"/>
      <c r="JLF158" s="48"/>
      <c r="JLG158" s="48"/>
      <c r="JLH158" s="48"/>
      <c r="JLI158" s="48"/>
      <c r="JLJ158" s="48"/>
      <c r="JLK158" s="48"/>
      <c r="JLL158" s="48"/>
      <c r="JLM158" s="48"/>
      <c r="JLN158" s="48"/>
      <c r="JLO158" s="48"/>
      <c r="JLP158" s="48"/>
      <c r="JLQ158" s="48"/>
      <c r="JLR158" s="48"/>
      <c r="JLS158" s="48"/>
      <c r="JLT158" s="48"/>
      <c r="JLU158" s="48"/>
      <c r="JLV158" s="48"/>
      <c r="JLW158" s="48"/>
      <c r="JLX158" s="48"/>
      <c r="JLY158" s="48"/>
      <c r="JLZ158" s="48"/>
      <c r="JMA158" s="48"/>
      <c r="JMB158" s="48"/>
      <c r="JMC158" s="48"/>
      <c r="JMD158" s="48"/>
      <c r="JME158" s="48"/>
      <c r="JMF158" s="48"/>
      <c r="JMG158" s="48"/>
      <c r="JMH158" s="48"/>
      <c r="JMI158" s="48"/>
      <c r="JMJ158" s="48"/>
      <c r="JMK158" s="48"/>
      <c r="JML158" s="48"/>
      <c r="JMM158" s="48"/>
      <c r="JMN158" s="48"/>
      <c r="JMO158" s="48"/>
      <c r="JMP158" s="48"/>
      <c r="JMQ158" s="48"/>
      <c r="JMR158" s="48"/>
      <c r="JMS158" s="48"/>
      <c r="JMT158" s="48"/>
      <c r="JMU158" s="48"/>
      <c r="JMV158" s="48"/>
      <c r="JMW158" s="48"/>
      <c r="JMX158" s="48"/>
      <c r="JMY158" s="48"/>
      <c r="JMZ158" s="48"/>
      <c r="JNA158" s="48"/>
      <c r="JNB158" s="48"/>
      <c r="JNC158" s="48"/>
      <c r="JND158" s="48"/>
      <c r="JNE158" s="48"/>
      <c r="JNF158" s="48"/>
      <c r="JNG158" s="48"/>
      <c r="JNH158" s="48"/>
      <c r="JNI158" s="48"/>
      <c r="JNJ158" s="48"/>
      <c r="JNK158" s="48"/>
      <c r="JNL158" s="48"/>
      <c r="JNM158" s="48"/>
      <c r="JNN158" s="48"/>
      <c r="JNO158" s="48"/>
      <c r="JNP158" s="48"/>
      <c r="JNQ158" s="48"/>
      <c r="JNR158" s="48"/>
      <c r="JNS158" s="48"/>
      <c r="JNT158" s="48"/>
      <c r="JNU158" s="48"/>
      <c r="JNV158" s="48"/>
      <c r="JNW158" s="48"/>
      <c r="JNX158" s="48"/>
      <c r="JNY158" s="48"/>
      <c r="JNZ158" s="48"/>
      <c r="JOA158" s="48"/>
      <c r="JOB158" s="48"/>
      <c r="JOC158" s="48"/>
      <c r="JOD158" s="48"/>
      <c r="JOE158" s="48"/>
      <c r="JOF158" s="48"/>
      <c r="JOG158" s="48"/>
      <c r="JOH158" s="48"/>
      <c r="JOI158" s="48"/>
      <c r="JOJ158" s="48"/>
      <c r="JOK158" s="48"/>
      <c r="JOL158" s="48"/>
      <c r="JOM158" s="48"/>
      <c r="JON158" s="48"/>
      <c r="JOO158" s="48"/>
      <c r="JOP158" s="48"/>
      <c r="JOQ158" s="48"/>
      <c r="JOR158" s="48"/>
      <c r="JOS158" s="48"/>
      <c r="JOT158" s="48"/>
      <c r="JOU158" s="48"/>
      <c r="JOV158" s="48"/>
      <c r="JOW158" s="48"/>
      <c r="JOX158" s="48"/>
      <c r="JOY158" s="48"/>
      <c r="JOZ158" s="48"/>
      <c r="JPA158" s="48"/>
      <c r="JPB158" s="48"/>
      <c r="JPC158" s="48"/>
      <c r="JPD158" s="48"/>
      <c r="JPE158" s="48"/>
      <c r="JPF158" s="48"/>
      <c r="JPG158" s="48"/>
      <c r="JPH158" s="48"/>
      <c r="JPI158" s="48"/>
      <c r="JPJ158" s="48"/>
      <c r="JPK158" s="48"/>
      <c r="JPL158" s="48"/>
      <c r="JPM158" s="48"/>
      <c r="JPN158" s="48"/>
      <c r="JPO158" s="48"/>
      <c r="JPP158" s="48"/>
      <c r="JPQ158" s="48"/>
      <c r="JPR158" s="48"/>
      <c r="JPS158" s="48"/>
      <c r="JPT158" s="48"/>
      <c r="JPU158" s="48"/>
      <c r="JPV158" s="48"/>
      <c r="JPW158" s="48"/>
      <c r="JPX158" s="48"/>
      <c r="JPY158" s="48"/>
      <c r="JPZ158" s="48"/>
      <c r="JQA158" s="48"/>
      <c r="JQB158" s="48"/>
      <c r="JQC158" s="48"/>
      <c r="JQD158" s="48"/>
      <c r="JQE158" s="48"/>
      <c r="JQF158" s="48"/>
      <c r="JQG158" s="48"/>
      <c r="JQH158" s="48"/>
      <c r="JQI158" s="48"/>
      <c r="JQJ158" s="48"/>
      <c r="JQK158" s="48"/>
      <c r="JQL158" s="48"/>
      <c r="JQM158" s="48"/>
      <c r="JQN158" s="48"/>
      <c r="JQO158" s="48"/>
      <c r="JQP158" s="48"/>
      <c r="JQQ158" s="48"/>
      <c r="JQR158" s="48"/>
      <c r="JQS158" s="48"/>
      <c r="JQT158" s="48"/>
      <c r="JQU158" s="48"/>
      <c r="JQV158" s="48"/>
      <c r="JQW158" s="48"/>
      <c r="JQX158" s="48"/>
      <c r="JQY158" s="48"/>
      <c r="JQZ158" s="48"/>
      <c r="JRA158" s="48"/>
      <c r="JRB158" s="48"/>
      <c r="JRC158" s="48"/>
      <c r="JRD158" s="48"/>
      <c r="JRE158" s="48"/>
      <c r="JRF158" s="48"/>
      <c r="JRG158" s="48"/>
      <c r="JRH158" s="48"/>
      <c r="JRI158" s="48"/>
      <c r="JRJ158" s="48"/>
      <c r="JRK158" s="48"/>
      <c r="JRL158" s="48"/>
      <c r="JRM158" s="48"/>
      <c r="JRN158" s="48"/>
      <c r="JRO158" s="48"/>
      <c r="JRP158" s="48"/>
      <c r="JRQ158" s="48"/>
      <c r="JRR158" s="48"/>
      <c r="JRS158" s="48"/>
      <c r="JRT158" s="48"/>
      <c r="JRU158" s="48"/>
      <c r="JRV158" s="48"/>
      <c r="JRW158" s="48"/>
      <c r="JRX158" s="48"/>
      <c r="JRY158" s="48"/>
      <c r="JRZ158" s="48"/>
      <c r="JSA158" s="48"/>
      <c r="JSB158" s="48"/>
      <c r="JSC158" s="48"/>
      <c r="JSD158" s="48"/>
      <c r="JSE158" s="48"/>
      <c r="JSF158" s="48"/>
      <c r="JSG158" s="48"/>
      <c r="JSH158" s="48"/>
      <c r="JSI158" s="48"/>
      <c r="JSJ158" s="48"/>
      <c r="JSK158" s="48"/>
      <c r="JSL158" s="48"/>
      <c r="JSM158" s="48"/>
      <c r="JSN158" s="48"/>
      <c r="JSO158" s="48"/>
      <c r="JSP158" s="48"/>
      <c r="JSQ158" s="48"/>
      <c r="JSR158" s="48"/>
      <c r="JSS158" s="48"/>
      <c r="JST158" s="48"/>
      <c r="JSU158" s="48"/>
      <c r="JSV158" s="48"/>
      <c r="JSW158" s="48"/>
      <c r="JSX158" s="48"/>
      <c r="JSY158" s="48"/>
      <c r="JSZ158" s="48"/>
      <c r="JTA158" s="48"/>
      <c r="JTB158" s="48"/>
      <c r="JTC158" s="48"/>
      <c r="JTD158" s="48"/>
      <c r="JTE158" s="48"/>
      <c r="JTF158" s="48"/>
      <c r="JTG158" s="48"/>
      <c r="JTH158" s="48"/>
      <c r="JTI158" s="48"/>
      <c r="JTJ158" s="48"/>
      <c r="JTK158" s="48"/>
      <c r="JTL158" s="48"/>
      <c r="JTM158" s="48"/>
      <c r="JTN158" s="48"/>
      <c r="JTO158" s="48"/>
      <c r="JTP158" s="48"/>
      <c r="JTQ158" s="48"/>
      <c r="JTR158" s="48"/>
      <c r="JTS158" s="48"/>
      <c r="JTT158" s="48"/>
      <c r="JTU158" s="48"/>
      <c r="JTV158" s="48"/>
      <c r="JTW158" s="48"/>
      <c r="JTX158" s="48"/>
      <c r="JTY158" s="48"/>
      <c r="JTZ158" s="48"/>
      <c r="JUA158" s="48"/>
      <c r="JUB158" s="48"/>
      <c r="JUC158" s="48"/>
      <c r="JUD158" s="48"/>
      <c r="JUE158" s="48"/>
      <c r="JUF158" s="48"/>
      <c r="JUG158" s="48"/>
      <c r="JUH158" s="48"/>
      <c r="JUI158" s="48"/>
      <c r="JUJ158" s="48"/>
      <c r="JUK158" s="48"/>
      <c r="JUL158" s="48"/>
      <c r="JUM158" s="48"/>
      <c r="JUN158" s="48"/>
      <c r="JUO158" s="48"/>
      <c r="JUP158" s="48"/>
      <c r="JUQ158" s="48"/>
      <c r="JUR158" s="48"/>
      <c r="JUS158" s="48"/>
      <c r="JUT158" s="48"/>
      <c r="JUU158" s="48"/>
      <c r="JUV158" s="48"/>
      <c r="JUW158" s="48"/>
      <c r="JUX158" s="48"/>
      <c r="JUY158" s="48"/>
      <c r="JUZ158" s="48"/>
      <c r="JVA158" s="48"/>
      <c r="JVB158" s="48"/>
      <c r="JVC158" s="48"/>
      <c r="JVD158" s="48"/>
      <c r="JVE158" s="48"/>
      <c r="JVF158" s="48"/>
      <c r="JVG158" s="48"/>
      <c r="JVH158" s="48"/>
      <c r="JVI158" s="48"/>
      <c r="JVJ158" s="48"/>
      <c r="JVK158" s="48"/>
      <c r="JVL158" s="48"/>
      <c r="JVM158" s="48"/>
      <c r="JVN158" s="48"/>
      <c r="JVO158" s="48"/>
      <c r="JVP158" s="48"/>
      <c r="JVQ158" s="48"/>
      <c r="JVR158" s="48"/>
      <c r="JVS158" s="48"/>
      <c r="JVT158" s="48"/>
      <c r="JVU158" s="48"/>
      <c r="JVV158" s="48"/>
      <c r="JVW158" s="48"/>
      <c r="JVX158" s="48"/>
      <c r="JVY158" s="48"/>
      <c r="JVZ158" s="48"/>
      <c r="JWA158" s="48"/>
      <c r="JWB158" s="48"/>
      <c r="JWC158" s="48"/>
      <c r="JWD158" s="48"/>
      <c r="JWE158" s="48"/>
      <c r="JWF158" s="48"/>
      <c r="JWG158" s="48"/>
      <c r="JWH158" s="48"/>
      <c r="JWI158" s="48"/>
      <c r="JWJ158" s="48"/>
      <c r="JWK158" s="48"/>
      <c r="JWL158" s="48"/>
      <c r="JWM158" s="48"/>
      <c r="JWN158" s="48"/>
      <c r="JWO158" s="48"/>
      <c r="JWP158" s="48"/>
      <c r="JWQ158" s="48"/>
      <c r="JWR158" s="48"/>
      <c r="JWS158" s="48"/>
      <c r="JWT158" s="48"/>
      <c r="JWU158" s="48"/>
      <c r="JWV158" s="48"/>
      <c r="JWW158" s="48"/>
      <c r="JWX158" s="48"/>
      <c r="JWY158" s="48"/>
      <c r="JWZ158" s="48"/>
      <c r="JXA158" s="48"/>
      <c r="JXB158" s="48"/>
      <c r="JXC158" s="48"/>
      <c r="JXD158" s="48"/>
      <c r="JXE158" s="48"/>
      <c r="JXF158" s="48"/>
      <c r="JXG158" s="48"/>
      <c r="JXH158" s="48"/>
      <c r="JXI158" s="48"/>
      <c r="JXJ158" s="48"/>
      <c r="JXK158" s="48"/>
      <c r="JXL158" s="48"/>
      <c r="JXM158" s="48"/>
      <c r="JXN158" s="48"/>
      <c r="JXO158" s="48"/>
      <c r="JXP158" s="48"/>
      <c r="JXQ158" s="48"/>
      <c r="JXR158" s="48"/>
      <c r="JXS158" s="48"/>
      <c r="JXT158" s="48"/>
      <c r="JXU158" s="48"/>
      <c r="JXV158" s="48"/>
      <c r="JXW158" s="48"/>
      <c r="JXX158" s="48"/>
      <c r="JXY158" s="48"/>
      <c r="JXZ158" s="48"/>
      <c r="JYA158" s="48"/>
      <c r="JYB158" s="48"/>
      <c r="JYC158" s="48"/>
      <c r="JYD158" s="48"/>
      <c r="JYE158" s="48"/>
      <c r="JYF158" s="48"/>
      <c r="JYG158" s="48"/>
      <c r="JYH158" s="48"/>
      <c r="JYI158" s="48"/>
      <c r="JYJ158" s="48"/>
      <c r="JYK158" s="48"/>
      <c r="JYL158" s="48"/>
      <c r="JYM158" s="48"/>
      <c r="JYN158" s="48"/>
      <c r="JYO158" s="48"/>
      <c r="JYP158" s="48"/>
      <c r="JYQ158" s="48"/>
      <c r="JYR158" s="48"/>
      <c r="JYS158" s="48"/>
      <c r="JYT158" s="48"/>
      <c r="JYU158" s="48"/>
      <c r="JYV158" s="48"/>
      <c r="JYW158" s="48"/>
      <c r="JYX158" s="48"/>
      <c r="JYY158" s="48"/>
      <c r="JYZ158" s="48"/>
      <c r="JZA158" s="48"/>
      <c r="JZB158" s="48"/>
      <c r="JZC158" s="48"/>
      <c r="JZD158" s="48"/>
      <c r="JZE158" s="48"/>
      <c r="JZF158" s="48"/>
      <c r="JZG158" s="48"/>
      <c r="JZH158" s="48"/>
      <c r="JZI158" s="48"/>
      <c r="JZJ158" s="48"/>
      <c r="JZK158" s="48"/>
      <c r="JZL158" s="48"/>
      <c r="JZM158" s="48"/>
      <c r="JZN158" s="48"/>
      <c r="JZO158" s="48"/>
      <c r="JZP158" s="48"/>
      <c r="JZQ158" s="48"/>
      <c r="JZR158" s="48"/>
      <c r="JZS158" s="48"/>
      <c r="JZT158" s="48"/>
      <c r="JZU158" s="48"/>
      <c r="JZV158" s="48"/>
      <c r="JZW158" s="48"/>
      <c r="JZX158" s="48"/>
      <c r="JZY158" s="48"/>
      <c r="JZZ158" s="48"/>
      <c r="KAA158" s="48"/>
      <c r="KAB158" s="48"/>
      <c r="KAC158" s="48"/>
      <c r="KAD158" s="48"/>
      <c r="KAE158" s="48"/>
      <c r="KAF158" s="48"/>
      <c r="KAG158" s="48"/>
      <c r="KAH158" s="48"/>
      <c r="KAI158" s="48"/>
      <c r="KAJ158" s="48"/>
      <c r="KAK158" s="48"/>
      <c r="KAL158" s="48"/>
      <c r="KAM158" s="48"/>
      <c r="KAN158" s="48"/>
      <c r="KAO158" s="48"/>
      <c r="KAP158" s="48"/>
      <c r="KAQ158" s="48"/>
      <c r="KAR158" s="48"/>
      <c r="KAS158" s="48"/>
      <c r="KAT158" s="48"/>
      <c r="KAU158" s="48"/>
      <c r="KAV158" s="48"/>
      <c r="KAW158" s="48"/>
      <c r="KAX158" s="48"/>
      <c r="KAY158" s="48"/>
      <c r="KAZ158" s="48"/>
      <c r="KBA158" s="48"/>
      <c r="KBB158" s="48"/>
      <c r="KBC158" s="48"/>
      <c r="KBD158" s="48"/>
      <c r="KBE158" s="48"/>
      <c r="KBF158" s="48"/>
      <c r="KBG158" s="48"/>
      <c r="KBH158" s="48"/>
      <c r="KBI158" s="48"/>
      <c r="KBJ158" s="48"/>
      <c r="KBK158" s="48"/>
      <c r="KBL158" s="48"/>
      <c r="KBM158" s="48"/>
      <c r="KBN158" s="48"/>
      <c r="KBO158" s="48"/>
      <c r="KBP158" s="48"/>
      <c r="KBQ158" s="48"/>
      <c r="KBR158" s="48"/>
      <c r="KBS158" s="48"/>
      <c r="KBT158" s="48"/>
      <c r="KBU158" s="48"/>
      <c r="KBV158" s="48"/>
      <c r="KBW158" s="48"/>
      <c r="KBX158" s="48"/>
      <c r="KBY158" s="48"/>
      <c r="KBZ158" s="48"/>
      <c r="KCA158" s="48"/>
      <c r="KCB158" s="48"/>
      <c r="KCC158" s="48"/>
      <c r="KCD158" s="48"/>
      <c r="KCE158" s="48"/>
      <c r="KCF158" s="48"/>
      <c r="KCG158" s="48"/>
      <c r="KCH158" s="48"/>
      <c r="KCI158" s="48"/>
      <c r="KCJ158" s="48"/>
      <c r="KCK158" s="48"/>
      <c r="KCL158" s="48"/>
      <c r="KCM158" s="48"/>
      <c r="KCN158" s="48"/>
      <c r="KCO158" s="48"/>
      <c r="KCP158" s="48"/>
      <c r="KCQ158" s="48"/>
      <c r="KCR158" s="48"/>
      <c r="KCS158" s="48"/>
      <c r="KCT158" s="48"/>
      <c r="KCU158" s="48"/>
      <c r="KCV158" s="48"/>
      <c r="KCW158" s="48"/>
      <c r="KCX158" s="48"/>
      <c r="KCY158" s="48"/>
      <c r="KCZ158" s="48"/>
      <c r="KDA158" s="48"/>
      <c r="KDB158" s="48"/>
      <c r="KDC158" s="48"/>
      <c r="KDD158" s="48"/>
      <c r="KDE158" s="48"/>
      <c r="KDF158" s="48"/>
      <c r="KDG158" s="48"/>
      <c r="KDH158" s="48"/>
      <c r="KDI158" s="48"/>
      <c r="KDJ158" s="48"/>
      <c r="KDK158" s="48"/>
      <c r="KDL158" s="48"/>
      <c r="KDM158" s="48"/>
      <c r="KDN158" s="48"/>
      <c r="KDO158" s="48"/>
      <c r="KDP158" s="48"/>
      <c r="KDQ158" s="48"/>
      <c r="KDR158" s="48"/>
      <c r="KDS158" s="48"/>
      <c r="KDT158" s="48"/>
      <c r="KDU158" s="48"/>
      <c r="KDV158" s="48"/>
      <c r="KDW158" s="48"/>
      <c r="KDX158" s="48"/>
      <c r="KDY158" s="48"/>
      <c r="KDZ158" s="48"/>
      <c r="KEA158" s="48"/>
      <c r="KEB158" s="48"/>
      <c r="KEC158" s="48"/>
      <c r="KED158" s="48"/>
      <c r="KEE158" s="48"/>
      <c r="KEF158" s="48"/>
      <c r="KEG158" s="48"/>
      <c r="KEH158" s="48"/>
      <c r="KEI158" s="48"/>
      <c r="KEJ158" s="48"/>
      <c r="KEK158" s="48"/>
      <c r="KEL158" s="48"/>
      <c r="KEM158" s="48"/>
      <c r="KEN158" s="48"/>
      <c r="KEO158" s="48"/>
      <c r="KEP158" s="48"/>
      <c r="KEQ158" s="48"/>
      <c r="KER158" s="48"/>
      <c r="KES158" s="48"/>
      <c r="KET158" s="48"/>
      <c r="KEU158" s="48"/>
      <c r="KEV158" s="48"/>
      <c r="KEW158" s="48"/>
      <c r="KEX158" s="48"/>
      <c r="KEY158" s="48"/>
      <c r="KEZ158" s="48"/>
      <c r="KFA158" s="48"/>
      <c r="KFB158" s="48"/>
      <c r="KFC158" s="48"/>
      <c r="KFD158" s="48"/>
      <c r="KFE158" s="48"/>
      <c r="KFF158" s="48"/>
      <c r="KFG158" s="48"/>
      <c r="KFH158" s="48"/>
      <c r="KFI158" s="48"/>
      <c r="KFJ158" s="48"/>
      <c r="KFK158" s="48"/>
      <c r="KFL158" s="48"/>
      <c r="KFM158" s="48"/>
      <c r="KFN158" s="48"/>
      <c r="KFO158" s="48"/>
      <c r="KFP158" s="48"/>
      <c r="KFQ158" s="48"/>
      <c r="KFR158" s="48"/>
      <c r="KFS158" s="48"/>
      <c r="KFT158" s="48"/>
      <c r="KFU158" s="48"/>
      <c r="KFV158" s="48"/>
      <c r="KFW158" s="48"/>
      <c r="KFX158" s="48"/>
      <c r="KFY158" s="48"/>
      <c r="KFZ158" s="48"/>
      <c r="KGA158" s="48"/>
      <c r="KGB158" s="48"/>
      <c r="KGC158" s="48"/>
      <c r="KGD158" s="48"/>
      <c r="KGE158" s="48"/>
      <c r="KGF158" s="48"/>
      <c r="KGG158" s="48"/>
      <c r="KGH158" s="48"/>
      <c r="KGI158" s="48"/>
      <c r="KGJ158" s="48"/>
      <c r="KGK158" s="48"/>
      <c r="KGL158" s="48"/>
      <c r="KGM158" s="48"/>
      <c r="KGN158" s="48"/>
      <c r="KGO158" s="48"/>
      <c r="KGP158" s="48"/>
      <c r="KGQ158" s="48"/>
      <c r="KGR158" s="48"/>
      <c r="KGS158" s="48"/>
      <c r="KGT158" s="48"/>
      <c r="KGU158" s="48"/>
      <c r="KGV158" s="48"/>
      <c r="KGW158" s="48"/>
      <c r="KGX158" s="48"/>
      <c r="KGY158" s="48"/>
      <c r="KGZ158" s="48"/>
      <c r="KHA158" s="48"/>
      <c r="KHB158" s="48"/>
      <c r="KHC158" s="48"/>
      <c r="KHD158" s="48"/>
      <c r="KHE158" s="48"/>
      <c r="KHF158" s="48"/>
      <c r="KHG158" s="48"/>
      <c r="KHH158" s="48"/>
      <c r="KHI158" s="48"/>
      <c r="KHJ158" s="48"/>
      <c r="KHK158" s="48"/>
      <c r="KHL158" s="48"/>
      <c r="KHM158" s="48"/>
      <c r="KHN158" s="48"/>
      <c r="KHO158" s="48"/>
      <c r="KHP158" s="48"/>
      <c r="KHQ158" s="48"/>
      <c r="KHR158" s="48"/>
      <c r="KHS158" s="48"/>
      <c r="KHT158" s="48"/>
      <c r="KHU158" s="48"/>
      <c r="KHV158" s="48"/>
      <c r="KHW158" s="48"/>
      <c r="KHX158" s="48"/>
      <c r="KHY158" s="48"/>
      <c r="KHZ158" s="48"/>
      <c r="KIA158" s="48"/>
      <c r="KIB158" s="48"/>
      <c r="KIC158" s="48"/>
      <c r="KID158" s="48"/>
      <c r="KIE158" s="48"/>
      <c r="KIF158" s="48"/>
      <c r="KIG158" s="48"/>
      <c r="KIH158" s="48"/>
      <c r="KII158" s="48"/>
      <c r="KIJ158" s="48"/>
      <c r="KIK158" s="48"/>
      <c r="KIL158" s="48"/>
      <c r="KIM158" s="48"/>
      <c r="KIN158" s="48"/>
      <c r="KIO158" s="48"/>
      <c r="KIP158" s="48"/>
      <c r="KIQ158" s="48"/>
      <c r="KIR158" s="48"/>
      <c r="KIS158" s="48"/>
      <c r="KIT158" s="48"/>
      <c r="KIU158" s="48"/>
      <c r="KIV158" s="48"/>
      <c r="KIW158" s="48"/>
      <c r="KIX158" s="48"/>
      <c r="KIY158" s="48"/>
      <c r="KIZ158" s="48"/>
      <c r="KJA158" s="48"/>
      <c r="KJB158" s="48"/>
      <c r="KJC158" s="48"/>
      <c r="KJD158" s="48"/>
      <c r="KJE158" s="48"/>
      <c r="KJF158" s="48"/>
      <c r="KJG158" s="48"/>
      <c r="KJH158" s="48"/>
      <c r="KJI158" s="48"/>
      <c r="KJJ158" s="48"/>
      <c r="KJK158" s="48"/>
      <c r="KJL158" s="48"/>
      <c r="KJM158" s="48"/>
      <c r="KJN158" s="48"/>
      <c r="KJO158" s="48"/>
      <c r="KJP158" s="48"/>
      <c r="KJQ158" s="48"/>
      <c r="KJR158" s="48"/>
      <c r="KJS158" s="48"/>
      <c r="KJT158" s="48"/>
      <c r="KJU158" s="48"/>
      <c r="KJV158" s="48"/>
      <c r="KJW158" s="48"/>
      <c r="KJX158" s="48"/>
      <c r="KJY158" s="48"/>
      <c r="KJZ158" s="48"/>
      <c r="KKA158" s="48"/>
      <c r="KKB158" s="48"/>
      <c r="KKC158" s="48"/>
      <c r="KKD158" s="48"/>
      <c r="KKE158" s="48"/>
      <c r="KKF158" s="48"/>
      <c r="KKG158" s="48"/>
      <c r="KKH158" s="48"/>
      <c r="KKI158" s="48"/>
      <c r="KKJ158" s="48"/>
      <c r="KKK158" s="48"/>
      <c r="KKL158" s="48"/>
      <c r="KKM158" s="48"/>
      <c r="KKN158" s="48"/>
      <c r="KKO158" s="48"/>
      <c r="KKP158" s="48"/>
      <c r="KKQ158" s="48"/>
      <c r="KKR158" s="48"/>
      <c r="KKS158" s="48"/>
      <c r="KKT158" s="48"/>
      <c r="KKU158" s="48"/>
      <c r="KKV158" s="48"/>
      <c r="KKW158" s="48"/>
      <c r="KKX158" s="48"/>
      <c r="KKY158" s="48"/>
      <c r="KKZ158" s="48"/>
      <c r="KLA158" s="48"/>
      <c r="KLB158" s="48"/>
      <c r="KLC158" s="48"/>
      <c r="KLD158" s="48"/>
      <c r="KLE158" s="48"/>
      <c r="KLF158" s="48"/>
      <c r="KLG158" s="48"/>
      <c r="KLH158" s="48"/>
      <c r="KLI158" s="48"/>
      <c r="KLJ158" s="48"/>
      <c r="KLK158" s="48"/>
      <c r="KLL158" s="48"/>
      <c r="KLM158" s="48"/>
      <c r="KLN158" s="48"/>
      <c r="KLO158" s="48"/>
      <c r="KLP158" s="48"/>
      <c r="KLQ158" s="48"/>
      <c r="KLR158" s="48"/>
      <c r="KLS158" s="48"/>
      <c r="KLT158" s="48"/>
      <c r="KLU158" s="48"/>
      <c r="KLV158" s="48"/>
      <c r="KLW158" s="48"/>
      <c r="KLX158" s="48"/>
      <c r="KLY158" s="48"/>
      <c r="KLZ158" s="48"/>
      <c r="KMA158" s="48"/>
      <c r="KMB158" s="48"/>
      <c r="KMC158" s="48"/>
      <c r="KMD158" s="48"/>
      <c r="KME158" s="48"/>
      <c r="KMF158" s="48"/>
      <c r="KMG158" s="48"/>
      <c r="KMH158" s="48"/>
      <c r="KMI158" s="48"/>
      <c r="KMJ158" s="48"/>
      <c r="KMK158" s="48"/>
      <c r="KML158" s="48"/>
      <c r="KMM158" s="48"/>
      <c r="KMN158" s="48"/>
      <c r="KMO158" s="48"/>
      <c r="KMP158" s="48"/>
      <c r="KMQ158" s="48"/>
      <c r="KMR158" s="48"/>
      <c r="KMS158" s="48"/>
      <c r="KMT158" s="48"/>
      <c r="KMU158" s="48"/>
      <c r="KMV158" s="48"/>
      <c r="KMW158" s="48"/>
      <c r="KMX158" s="48"/>
      <c r="KMY158" s="48"/>
      <c r="KMZ158" s="48"/>
      <c r="KNA158" s="48"/>
      <c r="KNB158" s="48"/>
      <c r="KNC158" s="48"/>
      <c r="KND158" s="48"/>
      <c r="KNE158" s="48"/>
      <c r="KNF158" s="48"/>
      <c r="KNG158" s="48"/>
      <c r="KNH158" s="48"/>
      <c r="KNI158" s="48"/>
      <c r="KNJ158" s="48"/>
      <c r="KNK158" s="48"/>
      <c r="KNL158" s="48"/>
      <c r="KNM158" s="48"/>
      <c r="KNN158" s="48"/>
      <c r="KNO158" s="48"/>
      <c r="KNP158" s="48"/>
      <c r="KNQ158" s="48"/>
      <c r="KNR158" s="48"/>
      <c r="KNS158" s="48"/>
      <c r="KNT158" s="48"/>
      <c r="KNU158" s="48"/>
      <c r="KNV158" s="48"/>
      <c r="KNW158" s="48"/>
      <c r="KNX158" s="48"/>
      <c r="KNY158" s="48"/>
      <c r="KNZ158" s="48"/>
      <c r="KOA158" s="48"/>
      <c r="KOB158" s="48"/>
      <c r="KOC158" s="48"/>
      <c r="KOD158" s="48"/>
      <c r="KOE158" s="48"/>
      <c r="KOF158" s="48"/>
      <c r="KOG158" s="48"/>
      <c r="KOH158" s="48"/>
      <c r="KOI158" s="48"/>
      <c r="KOJ158" s="48"/>
      <c r="KOK158" s="48"/>
      <c r="KOL158" s="48"/>
      <c r="KOM158" s="48"/>
      <c r="KON158" s="48"/>
      <c r="KOO158" s="48"/>
      <c r="KOP158" s="48"/>
      <c r="KOQ158" s="48"/>
      <c r="KOR158" s="48"/>
      <c r="KOS158" s="48"/>
      <c r="KOT158" s="48"/>
      <c r="KOU158" s="48"/>
      <c r="KOV158" s="48"/>
      <c r="KOW158" s="48"/>
      <c r="KOX158" s="48"/>
      <c r="KOY158" s="48"/>
      <c r="KOZ158" s="48"/>
      <c r="KPA158" s="48"/>
      <c r="KPB158" s="48"/>
      <c r="KPC158" s="48"/>
      <c r="KPD158" s="48"/>
      <c r="KPE158" s="48"/>
      <c r="KPF158" s="48"/>
      <c r="KPG158" s="48"/>
      <c r="KPH158" s="48"/>
      <c r="KPI158" s="48"/>
      <c r="KPJ158" s="48"/>
      <c r="KPK158" s="48"/>
      <c r="KPL158" s="48"/>
      <c r="KPM158" s="48"/>
      <c r="KPN158" s="48"/>
      <c r="KPO158" s="48"/>
      <c r="KPP158" s="48"/>
      <c r="KPQ158" s="48"/>
      <c r="KPR158" s="48"/>
      <c r="KPS158" s="48"/>
      <c r="KPT158" s="48"/>
      <c r="KPU158" s="48"/>
      <c r="KPV158" s="48"/>
      <c r="KPW158" s="48"/>
      <c r="KPX158" s="48"/>
      <c r="KPY158" s="48"/>
      <c r="KPZ158" s="48"/>
      <c r="KQA158" s="48"/>
      <c r="KQB158" s="48"/>
      <c r="KQC158" s="48"/>
      <c r="KQD158" s="48"/>
      <c r="KQE158" s="48"/>
      <c r="KQF158" s="48"/>
      <c r="KQG158" s="48"/>
      <c r="KQH158" s="48"/>
      <c r="KQI158" s="48"/>
      <c r="KQJ158" s="48"/>
      <c r="KQK158" s="48"/>
      <c r="KQL158" s="48"/>
      <c r="KQM158" s="48"/>
      <c r="KQN158" s="48"/>
      <c r="KQO158" s="48"/>
      <c r="KQP158" s="48"/>
      <c r="KQQ158" s="48"/>
      <c r="KQR158" s="48"/>
      <c r="KQS158" s="48"/>
      <c r="KQT158" s="48"/>
      <c r="KQU158" s="48"/>
      <c r="KQV158" s="48"/>
      <c r="KQW158" s="48"/>
      <c r="KQX158" s="48"/>
      <c r="KQY158" s="48"/>
      <c r="KQZ158" s="48"/>
      <c r="KRA158" s="48"/>
      <c r="KRB158" s="48"/>
      <c r="KRC158" s="48"/>
      <c r="KRD158" s="48"/>
      <c r="KRE158" s="48"/>
      <c r="KRF158" s="48"/>
      <c r="KRG158" s="48"/>
      <c r="KRH158" s="48"/>
      <c r="KRI158" s="48"/>
      <c r="KRJ158" s="48"/>
      <c r="KRK158" s="48"/>
      <c r="KRL158" s="48"/>
      <c r="KRM158" s="48"/>
      <c r="KRN158" s="48"/>
      <c r="KRO158" s="48"/>
      <c r="KRP158" s="48"/>
      <c r="KRQ158" s="48"/>
      <c r="KRR158" s="48"/>
      <c r="KRS158" s="48"/>
      <c r="KRT158" s="48"/>
      <c r="KRU158" s="48"/>
      <c r="KRV158" s="48"/>
      <c r="KRW158" s="48"/>
      <c r="KRX158" s="48"/>
      <c r="KRY158" s="48"/>
      <c r="KRZ158" s="48"/>
      <c r="KSA158" s="48"/>
      <c r="KSB158" s="48"/>
      <c r="KSC158" s="48"/>
      <c r="KSD158" s="48"/>
      <c r="KSE158" s="48"/>
      <c r="KSF158" s="48"/>
      <c r="KSG158" s="48"/>
      <c r="KSH158" s="48"/>
      <c r="KSI158" s="48"/>
      <c r="KSJ158" s="48"/>
      <c r="KSK158" s="48"/>
      <c r="KSL158" s="48"/>
      <c r="KSM158" s="48"/>
      <c r="KSN158" s="48"/>
      <c r="KSO158" s="48"/>
      <c r="KSP158" s="48"/>
      <c r="KSQ158" s="48"/>
      <c r="KSR158" s="48"/>
      <c r="KSS158" s="48"/>
      <c r="KST158" s="48"/>
      <c r="KSU158" s="48"/>
      <c r="KSV158" s="48"/>
      <c r="KSW158" s="48"/>
      <c r="KSX158" s="48"/>
      <c r="KSY158" s="48"/>
      <c r="KSZ158" s="48"/>
      <c r="KTA158" s="48"/>
      <c r="KTB158" s="48"/>
      <c r="KTC158" s="48"/>
      <c r="KTD158" s="48"/>
      <c r="KTE158" s="48"/>
      <c r="KTF158" s="48"/>
      <c r="KTG158" s="48"/>
      <c r="KTH158" s="48"/>
      <c r="KTI158" s="48"/>
      <c r="KTJ158" s="48"/>
      <c r="KTK158" s="48"/>
      <c r="KTL158" s="48"/>
      <c r="KTM158" s="48"/>
      <c r="KTN158" s="48"/>
      <c r="KTO158" s="48"/>
      <c r="KTP158" s="48"/>
      <c r="KTQ158" s="48"/>
      <c r="KTR158" s="48"/>
      <c r="KTS158" s="48"/>
      <c r="KTT158" s="48"/>
      <c r="KTU158" s="48"/>
      <c r="KTV158" s="48"/>
      <c r="KTW158" s="48"/>
      <c r="KTX158" s="48"/>
      <c r="KTY158" s="48"/>
      <c r="KTZ158" s="48"/>
      <c r="KUA158" s="48"/>
      <c r="KUB158" s="48"/>
      <c r="KUC158" s="48"/>
      <c r="KUD158" s="48"/>
      <c r="KUE158" s="48"/>
      <c r="KUF158" s="48"/>
      <c r="KUG158" s="48"/>
      <c r="KUH158" s="48"/>
      <c r="KUI158" s="48"/>
      <c r="KUJ158" s="48"/>
      <c r="KUK158" s="48"/>
      <c r="KUL158" s="48"/>
      <c r="KUM158" s="48"/>
      <c r="KUN158" s="48"/>
      <c r="KUO158" s="48"/>
      <c r="KUP158" s="48"/>
      <c r="KUQ158" s="48"/>
      <c r="KUR158" s="48"/>
      <c r="KUS158" s="48"/>
      <c r="KUT158" s="48"/>
      <c r="KUU158" s="48"/>
      <c r="KUV158" s="48"/>
      <c r="KUW158" s="48"/>
      <c r="KUX158" s="48"/>
      <c r="KUY158" s="48"/>
      <c r="KUZ158" s="48"/>
      <c r="KVA158" s="48"/>
      <c r="KVB158" s="48"/>
      <c r="KVC158" s="48"/>
      <c r="KVD158" s="48"/>
      <c r="KVE158" s="48"/>
      <c r="KVF158" s="48"/>
      <c r="KVG158" s="48"/>
      <c r="KVH158" s="48"/>
      <c r="KVI158" s="48"/>
      <c r="KVJ158" s="48"/>
      <c r="KVK158" s="48"/>
      <c r="KVL158" s="48"/>
      <c r="KVM158" s="48"/>
      <c r="KVN158" s="48"/>
      <c r="KVO158" s="48"/>
      <c r="KVP158" s="48"/>
      <c r="KVQ158" s="48"/>
      <c r="KVR158" s="48"/>
      <c r="KVS158" s="48"/>
      <c r="KVT158" s="48"/>
      <c r="KVU158" s="48"/>
      <c r="KVV158" s="48"/>
      <c r="KVW158" s="48"/>
      <c r="KVX158" s="48"/>
      <c r="KVY158" s="48"/>
      <c r="KVZ158" s="48"/>
      <c r="KWA158" s="48"/>
      <c r="KWB158" s="48"/>
      <c r="KWC158" s="48"/>
      <c r="KWD158" s="48"/>
      <c r="KWE158" s="48"/>
      <c r="KWF158" s="48"/>
      <c r="KWG158" s="48"/>
      <c r="KWH158" s="48"/>
      <c r="KWI158" s="48"/>
      <c r="KWJ158" s="48"/>
      <c r="KWK158" s="48"/>
      <c r="KWL158" s="48"/>
      <c r="KWM158" s="48"/>
      <c r="KWN158" s="48"/>
      <c r="KWO158" s="48"/>
      <c r="KWP158" s="48"/>
      <c r="KWQ158" s="48"/>
      <c r="KWR158" s="48"/>
      <c r="KWS158" s="48"/>
      <c r="KWT158" s="48"/>
      <c r="KWU158" s="48"/>
      <c r="KWV158" s="48"/>
      <c r="KWW158" s="48"/>
      <c r="KWX158" s="48"/>
      <c r="KWY158" s="48"/>
      <c r="KWZ158" s="48"/>
      <c r="KXA158" s="48"/>
      <c r="KXB158" s="48"/>
      <c r="KXC158" s="48"/>
      <c r="KXD158" s="48"/>
      <c r="KXE158" s="48"/>
      <c r="KXF158" s="48"/>
      <c r="KXG158" s="48"/>
      <c r="KXH158" s="48"/>
      <c r="KXI158" s="48"/>
      <c r="KXJ158" s="48"/>
      <c r="KXK158" s="48"/>
      <c r="KXL158" s="48"/>
      <c r="KXM158" s="48"/>
      <c r="KXN158" s="48"/>
      <c r="KXO158" s="48"/>
      <c r="KXP158" s="48"/>
      <c r="KXQ158" s="48"/>
      <c r="KXR158" s="48"/>
      <c r="KXS158" s="48"/>
      <c r="KXT158" s="48"/>
      <c r="KXU158" s="48"/>
      <c r="KXV158" s="48"/>
      <c r="KXW158" s="48"/>
      <c r="KXX158" s="48"/>
      <c r="KXY158" s="48"/>
      <c r="KXZ158" s="48"/>
      <c r="KYA158" s="48"/>
      <c r="KYB158" s="48"/>
      <c r="KYC158" s="48"/>
      <c r="KYD158" s="48"/>
      <c r="KYE158" s="48"/>
      <c r="KYF158" s="48"/>
      <c r="KYG158" s="48"/>
      <c r="KYH158" s="48"/>
      <c r="KYI158" s="48"/>
      <c r="KYJ158" s="48"/>
      <c r="KYK158" s="48"/>
      <c r="KYL158" s="48"/>
      <c r="KYM158" s="48"/>
      <c r="KYN158" s="48"/>
      <c r="KYO158" s="48"/>
      <c r="KYP158" s="48"/>
      <c r="KYQ158" s="48"/>
      <c r="KYR158" s="48"/>
      <c r="KYS158" s="48"/>
      <c r="KYT158" s="48"/>
      <c r="KYU158" s="48"/>
      <c r="KYV158" s="48"/>
      <c r="KYW158" s="48"/>
      <c r="KYX158" s="48"/>
      <c r="KYY158" s="48"/>
      <c r="KYZ158" s="48"/>
      <c r="KZA158" s="48"/>
      <c r="KZB158" s="48"/>
      <c r="KZC158" s="48"/>
      <c r="KZD158" s="48"/>
      <c r="KZE158" s="48"/>
      <c r="KZF158" s="48"/>
      <c r="KZG158" s="48"/>
      <c r="KZH158" s="48"/>
      <c r="KZI158" s="48"/>
      <c r="KZJ158" s="48"/>
      <c r="KZK158" s="48"/>
      <c r="KZL158" s="48"/>
      <c r="KZM158" s="48"/>
      <c r="KZN158" s="48"/>
      <c r="KZO158" s="48"/>
      <c r="KZP158" s="48"/>
      <c r="KZQ158" s="48"/>
      <c r="KZR158" s="48"/>
      <c r="KZS158" s="48"/>
      <c r="KZT158" s="48"/>
      <c r="KZU158" s="48"/>
      <c r="KZV158" s="48"/>
      <c r="KZW158" s="48"/>
      <c r="KZX158" s="48"/>
      <c r="KZY158" s="48"/>
      <c r="KZZ158" s="48"/>
      <c r="LAA158" s="48"/>
      <c r="LAB158" s="48"/>
      <c r="LAC158" s="48"/>
      <c r="LAD158" s="48"/>
      <c r="LAE158" s="48"/>
      <c r="LAF158" s="48"/>
      <c r="LAG158" s="48"/>
      <c r="LAH158" s="48"/>
      <c r="LAI158" s="48"/>
      <c r="LAJ158" s="48"/>
      <c r="LAK158" s="48"/>
      <c r="LAL158" s="48"/>
      <c r="LAM158" s="48"/>
      <c r="LAN158" s="48"/>
      <c r="LAO158" s="48"/>
      <c r="LAP158" s="48"/>
      <c r="LAQ158" s="48"/>
      <c r="LAR158" s="48"/>
      <c r="LAS158" s="48"/>
      <c r="LAT158" s="48"/>
      <c r="LAU158" s="48"/>
      <c r="LAV158" s="48"/>
      <c r="LAW158" s="48"/>
      <c r="LAX158" s="48"/>
      <c r="LAY158" s="48"/>
      <c r="LAZ158" s="48"/>
      <c r="LBA158" s="48"/>
      <c r="LBB158" s="48"/>
      <c r="LBC158" s="48"/>
      <c r="LBD158" s="48"/>
      <c r="LBE158" s="48"/>
      <c r="LBF158" s="48"/>
      <c r="LBG158" s="48"/>
      <c r="LBH158" s="48"/>
      <c r="LBI158" s="48"/>
      <c r="LBJ158" s="48"/>
      <c r="LBK158" s="48"/>
      <c r="LBL158" s="48"/>
      <c r="LBM158" s="48"/>
      <c r="LBN158" s="48"/>
      <c r="LBO158" s="48"/>
      <c r="LBP158" s="48"/>
      <c r="LBQ158" s="48"/>
      <c r="LBR158" s="48"/>
      <c r="LBS158" s="48"/>
      <c r="LBT158" s="48"/>
      <c r="LBU158" s="48"/>
      <c r="LBV158" s="48"/>
      <c r="LBW158" s="48"/>
      <c r="LBX158" s="48"/>
      <c r="LBY158" s="48"/>
      <c r="LBZ158" s="48"/>
      <c r="LCA158" s="48"/>
      <c r="LCB158" s="48"/>
      <c r="LCC158" s="48"/>
      <c r="LCD158" s="48"/>
      <c r="LCE158" s="48"/>
      <c r="LCF158" s="48"/>
      <c r="LCG158" s="48"/>
      <c r="LCH158" s="48"/>
      <c r="LCI158" s="48"/>
      <c r="LCJ158" s="48"/>
      <c r="LCK158" s="48"/>
      <c r="LCL158" s="48"/>
      <c r="LCM158" s="48"/>
      <c r="LCN158" s="48"/>
      <c r="LCO158" s="48"/>
      <c r="LCP158" s="48"/>
      <c r="LCQ158" s="48"/>
      <c r="LCR158" s="48"/>
      <c r="LCS158" s="48"/>
      <c r="LCT158" s="48"/>
      <c r="LCU158" s="48"/>
      <c r="LCV158" s="48"/>
      <c r="LCW158" s="48"/>
      <c r="LCX158" s="48"/>
      <c r="LCY158" s="48"/>
      <c r="LCZ158" s="48"/>
      <c r="LDA158" s="48"/>
      <c r="LDB158" s="48"/>
      <c r="LDC158" s="48"/>
      <c r="LDD158" s="48"/>
      <c r="LDE158" s="48"/>
      <c r="LDF158" s="48"/>
      <c r="LDG158" s="48"/>
      <c r="LDH158" s="48"/>
      <c r="LDI158" s="48"/>
      <c r="LDJ158" s="48"/>
      <c r="LDK158" s="48"/>
      <c r="LDL158" s="48"/>
      <c r="LDM158" s="48"/>
      <c r="LDN158" s="48"/>
      <c r="LDO158" s="48"/>
      <c r="LDP158" s="48"/>
      <c r="LDQ158" s="48"/>
      <c r="LDR158" s="48"/>
      <c r="LDS158" s="48"/>
      <c r="LDT158" s="48"/>
      <c r="LDU158" s="48"/>
      <c r="LDV158" s="48"/>
      <c r="LDW158" s="48"/>
      <c r="LDX158" s="48"/>
      <c r="LDY158" s="48"/>
      <c r="LDZ158" s="48"/>
      <c r="LEA158" s="48"/>
      <c r="LEB158" s="48"/>
      <c r="LEC158" s="48"/>
      <c r="LED158" s="48"/>
      <c r="LEE158" s="48"/>
      <c r="LEF158" s="48"/>
      <c r="LEG158" s="48"/>
      <c r="LEH158" s="48"/>
      <c r="LEI158" s="48"/>
      <c r="LEJ158" s="48"/>
      <c r="LEK158" s="48"/>
      <c r="LEL158" s="48"/>
      <c r="LEM158" s="48"/>
      <c r="LEN158" s="48"/>
      <c r="LEO158" s="48"/>
      <c r="LEP158" s="48"/>
      <c r="LEQ158" s="48"/>
      <c r="LER158" s="48"/>
      <c r="LES158" s="48"/>
      <c r="LET158" s="48"/>
      <c r="LEU158" s="48"/>
      <c r="LEV158" s="48"/>
      <c r="LEW158" s="48"/>
      <c r="LEX158" s="48"/>
      <c r="LEY158" s="48"/>
      <c r="LEZ158" s="48"/>
      <c r="LFA158" s="48"/>
      <c r="LFB158" s="48"/>
      <c r="LFC158" s="48"/>
      <c r="LFD158" s="48"/>
      <c r="LFE158" s="48"/>
      <c r="LFF158" s="48"/>
      <c r="LFG158" s="48"/>
      <c r="LFH158" s="48"/>
      <c r="LFI158" s="48"/>
      <c r="LFJ158" s="48"/>
      <c r="LFK158" s="48"/>
      <c r="LFL158" s="48"/>
      <c r="LFM158" s="48"/>
      <c r="LFN158" s="48"/>
      <c r="LFO158" s="48"/>
      <c r="LFP158" s="48"/>
      <c r="LFQ158" s="48"/>
      <c r="LFR158" s="48"/>
      <c r="LFS158" s="48"/>
      <c r="LFT158" s="48"/>
      <c r="LFU158" s="48"/>
      <c r="LFV158" s="48"/>
      <c r="LFW158" s="48"/>
      <c r="LFX158" s="48"/>
      <c r="LFY158" s="48"/>
      <c r="LFZ158" s="48"/>
      <c r="LGA158" s="48"/>
      <c r="LGB158" s="48"/>
      <c r="LGC158" s="48"/>
      <c r="LGD158" s="48"/>
      <c r="LGE158" s="48"/>
      <c r="LGF158" s="48"/>
      <c r="LGG158" s="48"/>
      <c r="LGH158" s="48"/>
      <c r="LGI158" s="48"/>
      <c r="LGJ158" s="48"/>
      <c r="LGK158" s="48"/>
      <c r="LGL158" s="48"/>
      <c r="LGM158" s="48"/>
      <c r="LGN158" s="48"/>
      <c r="LGO158" s="48"/>
      <c r="LGP158" s="48"/>
      <c r="LGQ158" s="48"/>
      <c r="LGR158" s="48"/>
      <c r="LGS158" s="48"/>
      <c r="LGT158" s="48"/>
      <c r="LGU158" s="48"/>
      <c r="LGV158" s="48"/>
      <c r="LGW158" s="48"/>
      <c r="LGX158" s="48"/>
      <c r="LGY158" s="48"/>
      <c r="LGZ158" s="48"/>
      <c r="LHA158" s="48"/>
      <c r="LHB158" s="48"/>
      <c r="LHC158" s="48"/>
      <c r="LHD158" s="48"/>
      <c r="LHE158" s="48"/>
      <c r="LHF158" s="48"/>
      <c r="LHG158" s="48"/>
      <c r="LHH158" s="48"/>
      <c r="LHI158" s="48"/>
      <c r="LHJ158" s="48"/>
      <c r="LHK158" s="48"/>
      <c r="LHL158" s="48"/>
      <c r="LHM158" s="48"/>
      <c r="LHN158" s="48"/>
      <c r="LHO158" s="48"/>
      <c r="LHP158" s="48"/>
      <c r="LHQ158" s="48"/>
      <c r="LHR158" s="48"/>
      <c r="LHS158" s="48"/>
      <c r="LHT158" s="48"/>
      <c r="LHU158" s="48"/>
      <c r="LHV158" s="48"/>
      <c r="LHW158" s="48"/>
      <c r="LHX158" s="48"/>
      <c r="LHY158" s="48"/>
      <c r="LHZ158" s="48"/>
      <c r="LIA158" s="48"/>
      <c r="LIB158" s="48"/>
      <c r="LIC158" s="48"/>
      <c r="LID158" s="48"/>
      <c r="LIE158" s="48"/>
      <c r="LIF158" s="48"/>
      <c r="LIG158" s="48"/>
      <c r="LIH158" s="48"/>
      <c r="LII158" s="48"/>
      <c r="LIJ158" s="48"/>
      <c r="LIK158" s="48"/>
      <c r="LIL158" s="48"/>
      <c r="LIM158" s="48"/>
      <c r="LIN158" s="48"/>
      <c r="LIO158" s="48"/>
      <c r="LIP158" s="48"/>
      <c r="LIQ158" s="48"/>
      <c r="LIR158" s="48"/>
      <c r="LIS158" s="48"/>
      <c r="LIT158" s="48"/>
      <c r="LIU158" s="48"/>
      <c r="LIV158" s="48"/>
      <c r="LIW158" s="48"/>
      <c r="LIX158" s="48"/>
      <c r="LIY158" s="48"/>
      <c r="LIZ158" s="48"/>
      <c r="LJA158" s="48"/>
      <c r="LJB158" s="48"/>
      <c r="LJC158" s="48"/>
      <c r="LJD158" s="48"/>
      <c r="LJE158" s="48"/>
      <c r="LJF158" s="48"/>
      <c r="LJG158" s="48"/>
      <c r="LJH158" s="48"/>
      <c r="LJI158" s="48"/>
      <c r="LJJ158" s="48"/>
      <c r="LJK158" s="48"/>
      <c r="LJL158" s="48"/>
      <c r="LJM158" s="48"/>
      <c r="LJN158" s="48"/>
      <c r="LJO158" s="48"/>
      <c r="LJP158" s="48"/>
      <c r="LJQ158" s="48"/>
      <c r="LJR158" s="48"/>
      <c r="LJS158" s="48"/>
      <c r="LJT158" s="48"/>
      <c r="LJU158" s="48"/>
      <c r="LJV158" s="48"/>
      <c r="LJW158" s="48"/>
      <c r="LJX158" s="48"/>
      <c r="LJY158" s="48"/>
      <c r="LJZ158" s="48"/>
      <c r="LKA158" s="48"/>
      <c r="LKB158" s="48"/>
      <c r="LKC158" s="48"/>
      <c r="LKD158" s="48"/>
      <c r="LKE158" s="48"/>
      <c r="LKF158" s="48"/>
      <c r="LKG158" s="48"/>
      <c r="LKH158" s="48"/>
      <c r="LKI158" s="48"/>
      <c r="LKJ158" s="48"/>
      <c r="LKK158" s="48"/>
      <c r="LKL158" s="48"/>
      <c r="LKM158" s="48"/>
      <c r="LKN158" s="48"/>
      <c r="LKO158" s="48"/>
      <c r="LKP158" s="48"/>
      <c r="LKQ158" s="48"/>
      <c r="LKR158" s="48"/>
      <c r="LKS158" s="48"/>
      <c r="LKT158" s="48"/>
      <c r="LKU158" s="48"/>
      <c r="LKV158" s="48"/>
      <c r="LKW158" s="48"/>
      <c r="LKX158" s="48"/>
      <c r="LKY158" s="48"/>
      <c r="LKZ158" s="48"/>
      <c r="LLA158" s="48"/>
      <c r="LLB158" s="48"/>
      <c r="LLC158" s="48"/>
      <c r="LLD158" s="48"/>
      <c r="LLE158" s="48"/>
      <c r="LLF158" s="48"/>
      <c r="LLG158" s="48"/>
      <c r="LLH158" s="48"/>
      <c r="LLI158" s="48"/>
      <c r="LLJ158" s="48"/>
      <c r="LLK158" s="48"/>
      <c r="LLL158" s="48"/>
      <c r="LLM158" s="48"/>
      <c r="LLN158" s="48"/>
      <c r="LLO158" s="48"/>
      <c r="LLP158" s="48"/>
      <c r="LLQ158" s="48"/>
      <c r="LLR158" s="48"/>
      <c r="LLS158" s="48"/>
      <c r="LLT158" s="48"/>
      <c r="LLU158" s="48"/>
      <c r="LLV158" s="48"/>
      <c r="LLW158" s="48"/>
      <c r="LLX158" s="48"/>
      <c r="LLY158" s="48"/>
      <c r="LLZ158" s="48"/>
      <c r="LMA158" s="48"/>
      <c r="LMB158" s="48"/>
      <c r="LMC158" s="48"/>
      <c r="LMD158" s="48"/>
      <c r="LME158" s="48"/>
      <c r="LMF158" s="48"/>
      <c r="LMG158" s="48"/>
      <c r="LMH158" s="48"/>
      <c r="LMI158" s="48"/>
      <c r="LMJ158" s="48"/>
      <c r="LMK158" s="48"/>
      <c r="LML158" s="48"/>
      <c r="LMM158" s="48"/>
      <c r="LMN158" s="48"/>
      <c r="LMO158" s="48"/>
      <c r="LMP158" s="48"/>
      <c r="LMQ158" s="48"/>
      <c r="LMR158" s="48"/>
      <c r="LMS158" s="48"/>
      <c r="LMT158" s="48"/>
      <c r="LMU158" s="48"/>
      <c r="LMV158" s="48"/>
      <c r="LMW158" s="48"/>
      <c r="LMX158" s="48"/>
      <c r="LMY158" s="48"/>
      <c r="LMZ158" s="48"/>
      <c r="LNA158" s="48"/>
      <c r="LNB158" s="48"/>
      <c r="LNC158" s="48"/>
      <c r="LND158" s="48"/>
      <c r="LNE158" s="48"/>
      <c r="LNF158" s="48"/>
      <c r="LNG158" s="48"/>
      <c r="LNH158" s="48"/>
      <c r="LNI158" s="48"/>
      <c r="LNJ158" s="48"/>
      <c r="LNK158" s="48"/>
      <c r="LNL158" s="48"/>
      <c r="LNM158" s="48"/>
      <c r="LNN158" s="48"/>
      <c r="LNO158" s="48"/>
      <c r="LNP158" s="48"/>
      <c r="LNQ158" s="48"/>
      <c r="LNR158" s="48"/>
      <c r="LNS158" s="48"/>
      <c r="LNT158" s="48"/>
      <c r="LNU158" s="48"/>
      <c r="LNV158" s="48"/>
      <c r="LNW158" s="48"/>
      <c r="LNX158" s="48"/>
      <c r="LNY158" s="48"/>
      <c r="LNZ158" s="48"/>
      <c r="LOA158" s="48"/>
      <c r="LOB158" s="48"/>
      <c r="LOC158" s="48"/>
      <c r="LOD158" s="48"/>
      <c r="LOE158" s="48"/>
      <c r="LOF158" s="48"/>
      <c r="LOG158" s="48"/>
      <c r="LOH158" s="48"/>
      <c r="LOI158" s="48"/>
      <c r="LOJ158" s="48"/>
      <c r="LOK158" s="48"/>
      <c r="LOL158" s="48"/>
      <c r="LOM158" s="48"/>
      <c r="LON158" s="48"/>
      <c r="LOO158" s="48"/>
      <c r="LOP158" s="48"/>
      <c r="LOQ158" s="48"/>
      <c r="LOR158" s="48"/>
      <c r="LOS158" s="48"/>
      <c r="LOT158" s="48"/>
      <c r="LOU158" s="48"/>
      <c r="LOV158" s="48"/>
      <c r="LOW158" s="48"/>
      <c r="LOX158" s="48"/>
      <c r="LOY158" s="48"/>
      <c r="LOZ158" s="48"/>
      <c r="LPA158" s="48"/>
      <c r="LPB158" s="48"/>
      <c r="LPC158" s="48"/>
      <c r="LPD158" s="48"/>
      <c r="LPE158" s="48"/>
      <c r="LPF158" s="48"/>
      <c r="LPG158" s="48"/>
      <c r="LPH158" s="48"/>
      <c r="LPI158" s="48"/>
      <c r="LPJ158" s="48"/>
      <c r="LPK158" s="48"/>
      <c r="LPL158" s="48"/>
      <c r="LPM158" s="48"/>
      <c r="LPN158" s="48"/>
      <c r="LPO158" s="48"/>
      <c r="LPP158" s="48"/>
      <c r="LPQ158" s="48"/>
      <c r="LPR158" s="48"/>
      <c r="LPS158" s="48"/>
      <c r="LPT158" s="48"/>
      <c r="LPU158" s="48"/>
      <c r="LPV158" s="48"/>
      <c r="LPW158" s="48"/>
      <c r="LPX158" s="48"/>
      <c r="LPY158" s="48"/>
      <c r="LPZ158" s="48"/>
      <c r="LQA158" s="48"/>
      <c r="LQB158" s="48"/>
      <c r="LQC158" s="48"/>
      <c r="LQD158" s="48"/>
      <c r="LQE158" s="48"/>
      <c r="LQF158" s="48"/>
      <c r="LQG158" s="48"/>
      <c r="LQH158" s="48"/>
      <c r="LQI158" s="48"/>
      <c r="LQJ158" s="48"/>
      <c r="LQK158" s="48"/>
      <c r="LQL158" s="48"/>
      <c r="LQM158" s="48"/>
      <c r="LQN158" s="48"/>
      <c r="LQO158" s="48"/>
      <c r="LQP158" s="48"/>
      <c r="LQQ158" s="48"/>
      <c r="LQR158" s="48"/>
      <c r="LQS158" s="48"/>
      <c r="LQT158" s="48"/>
      <c r="LQU158" s="48"/>
      <c r="LQV158" s="48"/>
      <c r="LQW158" s="48"/>
      <c r="LQX158" s="48"/>
      <c r="LQY158" s="48"/>
      <c r="LQZ158" s="48"/>
      <c r="LRA158" s="48"/>
      <c r="LRB158" s="48"/>
      <c r="LRC158" s="48"/>
      <c r="LRD158" s="48"/>
      <c r="LRE158" s="48"/>
      <c r="LRF158" s="48"/>
      <c r="LRG158" s="48"/>
      <c r="LRH158" s="48"/>
      <c r="LRI158" s="48"/>
      <c r="LRJ158" s="48"/>
      <c r="LRK158" s="48"/>
      <c r="LRL158" s="48"/>
      <c r="LRM158" s="48"/>
      <c r="LRN158" s="48"/>
      <c r="LRO158" s="48"/>
      <c r="LRP158" s="48"/>
      <c r="LRQ158" s="48"/>
      <c r="LRR158" s="48"/>
      <c r="LRS158" s="48"/>
      <c r="LRT158" s="48"/>
      <c r="LRU158" s="48"/>
      <c r="LRV158" s="48"/>
      <c r="LRW158" s="48"/>
      <c r="LRX158" s="48"/>
      <c r="LRY158" s="48"/>
      <c r="LRZ158" s="48"/>
      <c r="LSA158" s="48"/>
      <c r="LSB158" s="48"/>
      <c r="LSC158" s="48"/>
      <c r="LSD158" s="48"/>
      <c r="LSE158" s="48"/>
      <c r="LSF158" s="48"/>
      <c r="LSG158" s="48"/>
      <c r="LSH158" s="48"/>
      <c r="LSI158" s="48"/>
      <c r="LSJ158" s="48"/>
      <c r="LSK158" s="48"/>
      <c r="LSL158" s="48"/>
      <c r="LSM158" s="48"/>
      <c r="LSN158" s="48"/>
      <c r="LSO158" s="48"/>
      <c r="LSP158" s="48"/>
      <c r="LSQ158" s="48"/>
      <c r="LSR158" s="48"/>
      <c r="LSS158" s="48"/>
      <c r="LST158" s="48"/>
      <c r="LSU158" s="48"/>
      <c r="LSV158" s="48"/>
      <c r="LSW158" s="48"/>
      <c r="LSX158" s="48"/>
      <c r="LSY158" s="48"/>
      <c r="LSZ158" s="48"/>
      <c r="LTA158" s="48"/>
      <c r="LTB158" s="48"/>
      <c r="LTC158" s="48"/>
      <c r="LTD158" s="48"/>
      <c r="LTE158" s="48"/>
      <c r="LTF158" s="48"/>
      <c r="LTG158" s="48"/>
      <c r="LTH158" s="48"/>
      <c r="LTI158" s="48"/>
      <c r="LTJ158" s="48"/>
      <c r="LTK158" s="48"/>
      <c r="LTL158" s="48"/>
      <c r="LTM158" s="48"/>
      <c r="LTN158" s="48"/>
      <c r="LTO158" s="48"/>
      <c r="LTP158" s="48"/>
      <c r="LTQ158" s="48"/>
      <c r="LTR158" s="48"/>
      <c r="LTS158" s="48"/>
      <c r="LTT158" s="48"/>
      <c r="LTU158" s="48"/>
      <c r="LTV158" s="48"/>
      <c r="LTW158" s="48"/>
      <c r="LTX158" s="48"/>
      <c r="LTY158" s="48"/>
      <c r="LTZ158" s="48"/>
      <c r="LUA158" s="48"/>
      <c r="LUB158" s="48"/>
      <c r="LUC158" s="48"/>
      <c r="LUD158" s="48"/>
      <c r="LUE158" s="48"/>
      <c r="LUF158" s="48"/>
      <c r="LUG158" s="48"/>
      <c r="LUH158" s="48"/>
      <c r="LUI158" s="48"/>
      <c r="LUJ158" s="48"/>
      <c r="LUK158" s="48"/>
      <c r="LUL158" s="48"/>
      <c r="LUM158" s="48"/>
      <c r="LUN158" s="48"/>
      <c r="LUO158" s="48"/>
      <c r="LUP158" s="48"/>
      <c r="LUQ158" s="48"/>
      <c r="LUR158" s="48"/>
      <c r="LUS158" s="48"/>
      <c r="LUT158" s="48"/>
      <c r="LUU158" s="48"/>
      <c r="LUV158" s="48"/>
      <c r="LUW158" s="48"/>
      <c r="LUX158" s="48"/>
      <c r="LUY158" s="48"/>
      <c r="LUZ158" s="48"/>
      <c r="LVA158" s="48"/>
      <c r="LVB158" s="48"/>
      <c r="LVC158" s="48"/>
      <c r="LVD158" s="48"/>
      <c r="LVE158" s="48"/>
      <c r="LVF158" s="48"/>
      <c r="LVG158" s="48"/>
      <c r="LVH158" s="48"/>
      <c r="LVI158" s="48"/>
      <c r="LVJ158" s="48"/>
      <c r="LVK158" s="48"/>
      <c r="LVL158" s="48"/>
      <c r="LVM158" s="48"/>
      <c r="LVN158" s="48"/>
      <c r="LVO158" s="48"/>
      <c r="LVP158" s="48"/>
      <c r="LVQ158" s="48"/>
      <c r="LVR158" s="48"/>
      <c r="LVS158" s="48"/>
      <c r="LVT158" s="48"/>
      <c r="LVU158" s="48"/>
      <c r="LVV158" s="48"/>
      <c r="LVW158" s="48"/>
      <c r="LVX158" s="48"/>
      <c r="LVY158" s="48"/>
      <c r="LVZ158" s="48"/>
      <c r="LWA158" s="48"/>
      <c r="LWB158" s="48"/>
      <c r="LWC158" s="48"/>
      <c r="LWD158" s="48"/>
      <c r="LWE158" s="48"/>
      <c r="LWF158" s="48"/>
      <c r="LWG158" s="48"/>
      <c r="LWH158" s="48"/>
      <c r="LWI158" s="48"/>
      <c r="LWJ158" s="48"/>
      <c r="LWK158" s="48"/>
      <c r="LWL158" s="48"/>
      <c r="LWM158" s="48"/>
      <c r="LWN158" s="48"/>
      <c r="LWO158" s="48"/>
      <c r="LWP158" s="48"/>
      <c r="LWQ158" s="48"/>
      <c r="LWR158" s="48"/>
      <c r="LWS158" s="48"/>
      <c r="LWT158" s="48"/>
      <c r="LWU158" s="48"/>
      <c r="LWV158" s="48"/>
      <c r="LWW158" s="48"/>
      <c r="LWX158" s="48"/>
      <c r="LWY158" s="48"/>
      <c r="LWZ158" s="48"/>
      <c r="LXA158" s="48"/>
      <c r="LXB158" s="48"/>
      <c r="LXC158" s="48"/>
      <c r="LXD158" s="48"/>
      <c r="LXE158" s="48"/>
      <c r="LXF158" s="48"/>
      <c r="LXG158" s="48"/>
      <c r="LXH158" s="48"/>
      <c r="LXI158" s="48"/>
      <c r="LXJ158" s="48"/>
      <c r="LXK158" s="48"/>
      <c r="LXL158" s="48"/>
      <c r="LXM158" s="48"/>
      <c r="LXN158" s="48"/>
      <c r="LXO158" s="48"/>
      <c r="LXP158" s="48"/>
      <c r="LXQ158" s="48"/>
      <c r="LXR158" s="48"/>
      <c r="LXS158" s="48"/>
      <c r="LXT158" s="48"/>
      <c r="LXU158" s="48"/>
      <c r="LXV158" s="48"/>
      <c r="LXW158" s="48"/>
      <c r="LXX158" s="48"/>
      <c r="LXY158" s="48"/>
      <c r="LXZ158" s="48"/>
      <c r="LYA158" s="48"/>
      <c r="LYB158" s="48"/>
      <c r="LYC158" s="48"/>
      <c r="LYD158" s="48"/>
      <c r="LYE158" s="48"/>
      <c r="LYF158" s="48"/>
      <c r="LYG158" s="48"/>
      <c r="LYH158" s="48"/>
      <c r="LYI158" s="48"/>
      <c r="LYJ158" s="48"/>
      <c r="LYK158" s="48"/>
      <c r="LYL158" s="48"/>
      <c r="LYM158" s="48"/>
      <c r="LYN158" s="48"/>
      <c r="LYO158" s="48"/>
      <c r="LYP158" s="48"/>
      <c r="LYQ158" s="48"/>
      <c r="LYR158" s="48"/>
      <c r="LYS158" s="48"/>
      <c r="LYT158" s="48"/>
      <c r="LYU158" s="48"/>
      <c r="LYV158" s="48"/>
      <c r="LYW158" s="48"/>
      <c r="LYX158" s="48"/>
      <c r="LYY158" s="48"/>
      <c r="LYZ158" s="48"/>
      <c r="LZA158" s="48"/>
      <c r="LZB158" s="48"/>
      <c r="LZC158" s="48"/>
      <c r="LZD158" s="48"/>
      <c r="LZE158" s="48"/>
      <c r="LZF158" s="48"/>
      <c r="LZG158" s="48"/>
      <c r="LZH158" s="48"/>
      <c r="LZI158" s="48"/>
      <c r="LZJ158" s="48"/>
      <c r="LZK158" s="48"/>
      <c r="LZL158" s="48"/>
      <c r="LZM158" s="48"/>
      <c r="LZN158" s="48"/>
      <c r="LZO158" s="48"/>
      <c r="LZP158" s="48"/>
      <c r="LZQ158" s="48"/>
      <c r="LZR158" s="48"/>
      <c r="LZS158" s="48"/>
      <c r="LZT158" s="48"/>
      <c r="LZU158" s="48"/>
      <c r="LZV158" s="48"/>
      <c r="LZW158" s="48"/>
      <c r="LZX158" s="48"/>
      <c r="LZY158" s="48"/>
      <c r="LZZ158" s="48"/>
      <c r="MAA158" s="48"/>
      <c r="MAB158" s="48"/>
      <c r="MAC158" s="48"/>
      <c r="MAD158" s="48"/>
      <c r="MAE158" s="48"/>
      <c r="MAF158" s="48"/>
      <c r="MAG158" s="48"/>
      <c r="MAH158" s="48"/>
      <c r="MAI158" s="48"/>
      <c r="MAJ158" s="48"/>
      <c r="MAK158" s="48"/>
      <c r="MAL158" s="48"/>
      <c r="MAM158" s="48"/>
      <c r="MAN158" s="48"/>
      <c r="MAO158" s="48"/>
      <c r="MAP158" s="48"/>
      <c r="MAQ158" s="48"/>
      <c r="MAR158" s="48"/>
      <c r="MAS158" s="48"/>
      <c r="MAT158" s="48"/>
      <c r="MAU158" s="48"/>
      <c r="MAV158" s="48"/>
      <c r="MAW158" s="48"/>
      <c r="MAX158" s="48"/>
      <c r="MAY158" s="48"/>
      <c r="MAZ158" s="48"/>
      <c r="MBA158" s="48"/>
      <c r="MBB158" s="48"/>
      <c r="MBC158" s="48"/>
      <c r="MBD158" s="48"/>
      <c r="MBE158" s="48"/>
      <c r="MBF158" s="48"/>
      <c r="MBG158" s="48"/>
      <c r="MBH158" s="48"/>
      <c r="MBI158" s="48"/>
      <c r="MBJ158" s="48"/>
      <c r="MBK158" s="48"/>
      <c r="MBL158" s="48"/>
      <c r="MBM158" s="48"/>
      <c r="MBN158" s="48"/>
      <c r="MBO158" s="48"/>
      <c r="MBP158" s="48"/>
      <c r="MBQ158" s="48"/>
      <c r="MBR158" s="48"/>
      <c r="MBS158" s="48"/>
      <c r="MBT158" s="48"/>
      <c r="MBU158" s="48"/>
      <c r="MBV158" s="48"/>
      <c r="MBW158" s="48"/>
      <c r="MBX158" s="48"/>
      <c r="MBY158" s="48"/>
      <c r="MBZ158" s="48"/>
      <c r="MCA158" s="48"/>
      <c r="MCB158" s="48"/>
      <c r="MCC158" s="48"/>
      <c r="MCD158" s="48"/>
      <c r="MCE158" s="48"/>
      <c r="MCF158" s="48"/>
      <c r="MCG158" s="48"/>
      <c r="MCH158" s="48"/>
      <c r="MCI158" s="48"/>
      <c r="MCJ158" s="48"/>
      <c r="MCK158" s="48"/>
      <c r="MCL158" s="48"/>
      <c r="MCM158" s="48"/>
      <c r="MCN158" s="48"/>
      <c r="MCO158" s="48"/>
      <c r="MCP158" s="48"/>
      <c r="MCQ158" s="48"/>
      <c r="MCR158" s="48"/>
      <c r="MCS158" s="48"/>
      <c r="MCT158" s="48"/>
      <c r="MCU158" s="48"/>
      <c r="MCV158" s="48"/>
      <c r="MCW158" s="48"/>
      <c r="MCX158" s="48"/>
      <c r="MCY158" s="48"/>
      <c r="MCZ158" s="48"/>
      <c r="MDA158" s="48"/>
      <c r="MDB158" s="48"/>
      <c r="MDC158" s="48"/>
      <c r="MDD158" s="48"/>
      <c r="MDE158" s="48"/>
      <c r="MDF158" s="48"/>
      <c r="MDG158" s="48"/>
      <c r="MDH158" s="48"/>
      <c r="MDI158" s="48"/>
      <c r="MDJ158" s="48"/>
      <c r="MDK158" s="48"/>
      <c r="MDL158" s="48"/>
      <c r="MDM158" s="48"/>
      <c r="MDN158" s="48"/>
      <c r="MDO158" s="48"/>
      <c r="MDP158" s="48"/>
      <c r="MDQ158" s="48"/>
      <c r="MDR158" s="48"/>
      <c r="MDS158" s="48"/>
      <c r="MDT158" s="48"/>
      <c r="MDU158" s="48"/>
      <c r="MDV158" s="48"/>
      <c r="MDW158" s="48"/>
      <c r="MDX158" s="48"/>
      <c r="MDY158" s="48"/>
      <c r="MDZ158" s="48"/>
      <c r="MEA158" s="48"/>
      <c r="MEB158" s="48"/>
      <c r="MEC158" s="48"/>
      <c r="MED158" s="48"/>
      <c r="MEE158" s="48"/>
      <c r="MEF158" s="48"/>
      <c r="MEG158" s="48"/>
      <c r="MEH158" s="48"/>
      <c r="MEI158" s="48"/>
      <c r="MEJ158" s="48"/>
      <c r="MEK158" s="48"/>
      <c r="MEL158" s="48"/>
      <c r="MEM158" s="48"/>
      <c r="MEN158" s="48"/>
      <c r="MEO158" s="48"/>
      <c r="MEP158" s="48"/>
      <c r="MEQ158" s="48"/>
      <c r="MER158" s="48"/>
      <c r="MES158" s="48"/>
      <c r="MET158" s="48"/>
      <c r="MEU158" s="48"/>
      <c r="MEV158" s="48"/>
      <c r="MEW158" s="48"/>
      <c r="MEX158" s="48"/>
      <c r="MEY158" s="48"/>
      <c r="MEZ158" s="48"/>
      <c r="MFA158" s="48"/>
      <c r="MFB158" s="48"/>
      <c r="MFC158" s="48"/>
      <c r="MFD158" s="48"/>
      <c r="MFE158" s="48"/>
      <c r="MFF158" s="48"/>
      <c r="MFG158" s="48"/>
      <c r="MFH158" s="48"/>
      <c r="MFI158" s="48"/>
      <c r="MFJ158" s="48"/>
      <c r="MFK158" s="48"/>
      <c r="MFL158" s="48"/>
      <c r="MFM158" s="48"/>
      <c r="MFN158" s="48"/>
      <c r="MFO158" s="48"/>
      <c r="MFP158" s="48"/>
      <c r="MFQ158" s="48"/>
      <c r="MFR158" s="48"/>
      <c r="MFS158" s="48"/>
      <c r="MFT158" s="48"/>
      <c r="MFU158" s="48"/>
      <c r="MFV158" s="48"/>
      <c r="MFW158" s="48"/>
      <c r="MFX158" s="48"/>
      <c r="MFY158" s="48"/>
      <c r="MFZ158" s="48"/>
      <c r="MGA158" s="48"/>
      <c r="MGB158" s="48"/>
      <c r="MGC158" s="48"/>
      <c r="MGD158" s="48"/>
      <c r="MGE158" s="48"/>
      <c r="MGF158" s="48"/>
      <c r="MGG158" s="48"/>
      <c r="MGH158" s="48"/>
      <c r="MGI158" s="48"/>
      <c r="MGJ158" s="48"/>
      <c r="MGK158" s="48"/>
      <c r="MGL158" s="48"/>
      <c r="MGM158" s="48"/>
      <c r="MGN158" s="48"/>
      <c r="MGO158" s="48"/>
      <c r="MGP158" s="48"/>
      <c r="MGQ158" s="48"/>
      <c r="MGR158" s="48"/>
      <c r="MGS158" s="48"/>
      <c r="MGT158" s="48"/>
      <c r="MGU158" s="48"/>
      <c r="MGV158" s="48"/>
      <c r="MGW158" s="48"/>
      <c r="MGX158" s="48"/>
      <c r="MGY158" s="48"/>
      <c r="MGZ158" s="48"/>
      <c r="MHA158" s="48"/>
      <c r="MHB158" s="48"/>
      <c r="MHC158" s="48"/>
      <c r="MHD158" s="48"/>
      <c r="MHE158" s="48"/>
      <c r="MHF158" s="48"/>
      <c r="MHG158" s="48"/>
      <c r="MHH158" s="48"/>
      <c r="MHI158" s="48"/>
      <c r="MHJ158" s="48"/>
      <c r="MHK158" s="48"/>
      <c r="MHL158" s="48"/>
      <c r="MHM158" s="48"/>
      <c r="MHN158" s="48"/>
      <c r="MHO158" s="48"/>
      <c r="MHP158" s="48"/>
      <c r="MHQ158" s="48"/>
      <c r="MHR158" s="48"/>
      <c r="MHS158" s="48"/>
      <c r="MHT158" s="48"/>
      <c r="MHU158" s="48"/>
      <c r="MHV158" s="48"/>
      <c r="MHW158" s="48"/>
      <c r="MHX158" s="48"/>
      <c r="MHY158" s="48"/>
      <c r="MHZ158" s="48"/>
      <c r="MIA158" s="48"/>
      <c r="MIB158" s="48"/>
      <c r="MIC158" s="48"/>
      <c r="MID158" s="48"/>
      <c r="MIE158" s="48"/>
      <c r="MIF158" s="48"/>
      <c r="MIG158" s="48"/>
      <c r="MIH158" s="48"/>
      <c r="MII158" s="48"/>
      <c r="MIJ158" s="48"/>
      <c r="MIK158" s="48"/>
      <c r="MIL158" s="48"/>
      <c r="MIM158" s="48"/>
      <c r="MIN158" s="48"/>
      <c r="MIO158" s="48"/>
      <c r="MIP158" s="48"/>
      <c r="MIQ158" s="48"/>
      <c r="MIR158" s="48"/>
      <c r="MIS158" s="48"/>
      <c r="MIT158" s="48"/>
      <c r="MIU158" s="48"/>
      <c r="MIV158" s="48"/>
      <c r="MIW158" s="48"/>
      <c r="MIX158" s="48"/>
      <c r="MIY158" s="48"/>
      <c r="MIZ158" s="48"/>
      <c r="MJA158" s="48"/>
      <c r="MJB158" s="48"/>
      <c r="MJC158" s="48"/>
      <c r="MJD158" s="48"/>
      <c r="MJE158" s="48"/>
      <c r="MJF158" s="48"/>
      <c r="MJG158" s="48"/>
      <c r="MJH158" s="48"/>
      <c r="MJI158" s="48"/>
      <c r="MJJ158" s="48"/>
      <c r="MJK158" s="48"/>
      <c r="MJL158" s="48"/>
      <c r="MJM158" s="48"/>
      <c r="MJN158" s="48"/>
      <c r="MJO158" s="48"/>
      <c r="MJP158" s="48"/>
      <c r="MJQ158" s="48"/>
      <c r="MJR158" s="48"/>
      <c r="MJS158" s="48"/>
      <c r="MJT158" s="48"/>
      <c r="MJU158" s="48"/>
      <c r="MJV158" s="48"/>
      <c r="MJW158" s="48"/>
      <c r="MJX158" s="48"/>
      <c r="MJY158" s="48"/>
      <c r="MJZ158" s="48"/>
      <c r="MKA158" s="48"/>
      <c r="MKB158" s="48"/>
      <c r="MKC158" s="48"/>
      <c r="MKD158" s="48"/>
      <c r="MKE158" s="48"/>
      <c r="MKF158" s="48"/>
      <c r="MKG158" s="48"/>
      <c r="MKH158" s="48"/>
      <c r="MKI158" s="48"/>
      <c r="MKJ158" s="48"/>
      <c r="MKK158" s="48"/>
      <c r="MKL158" s="48"/>
      <c r="MKM158" s="48"/>
      <c r="MKN158" s="48"/>
      <c r="MKO158" s="48"/>
      <c r="MKP158" s="48"/>
      <c r="MKQ158" s="48"/>
      <c r="MKR158" s="48"/>
      <c r="MKS158" s="48"/>
      <c r="MKT158" s="48"/>
      <c r="MKU158" s="48"/>
      <c r="MKV158" s="48"/>
      <c r="MKW158" s="48"/>
      <c r="MKX158" s="48"/>
      <c r="MKY158" s="48"/>
      <c r="MKZ158" s="48"/>
      <c r="MLA158" s="48"/>
      <c r="MLB158" s="48"/>
      <c r="MLC158" s="48"/>
      <c r="MLD158" s="48"/>
      <c r="MLE158" s="48"/>
      <c r="MLF158" s="48"/>
      <c r="MLG158" s="48"/>
      <c r="MLH158" s="48"/>
      <c r="MLI158" s="48"/>
      <c r="MLJ158" s="48"/>
      <c r="MLK158" s="48"/>
      <c r="MLL158" s="48"/>
      <c r="MLM158" s="48"/>
      <c r="MLN158" s="48"/>
      <c r="MLO158" s="48"/>
      <c r="MLP158" s="48"/>
      <c r="MLQ158" s="48"/>
      <c r="MLR158" s="48"/>
      <c r="MLS158" s="48"/>
      <c r="MLT158" s="48"/>
      <c r="MLU158" s="48"/>
      <c r="MLV158" s="48"/>
      <c r="MLW158" s="48"/>
      <c r="MLX158" s="48"/>
      <c r="MLY158" s="48"/>
      <c r="MLZ158" s="48"/>
      <c r="MMA158" s="48"/>
      <c r="MMB158" s="48"/>
      <c r="MMC158" s="48"/>
      <c r="MMD158" s="48"/>
      <c r="MME158" s="48"/>
      <c r="MMF158" s="48"/>
      <c r="MMG158" s="48"/>
      <c r="MMH158" s="48"/>
      <c r="MMI158" s="48"/>
      <c r="MMJ158" s="48"/>
      <c r="MMK158" s="48"/>
      <c r="MML158" s="48"/>
      <c r="MMM158" s="48"/>
      <c r="MMN158" s="48"/>
      <c r="MMO158" s="48"/>
      <c r="MMP158" s="48"/>
      <c r="MMQ158" s="48"/>
      <c r="MMR158" s="48"/>
      <c r="MMS158" s="48"/>
      <c r="MMT158" s="48"/>
      <c r="MMU158" s="48"/>
      <c r="MMV158" s="48"/>
      <c r="MMW158" s="48"/>
      <c r="MMX158" s="48"/>
      <c r="MMY158" s="48"/>
      <c r="MMZ158" s="48"/>
      <c r="MNA158" s="48"/>
      <c r="MNB158" s="48"/>
      <c r="MNC158" s="48"/>
      <c r="MND158" s="48"/>
      <c r="MNE158" s="48"/>
      <c r="MNF158" s="48"/>
      <c r="MNG158" s="48"/>
      <c r="MNH158" s="48"/>
      <c r="MNI158" s="48"/>
      <c r="MNJ158" s="48"/>
      <c r="MNK158" s="48"/>
      <c r="MNL158" s="48"/>
      <c r="MNM158" s="48"/>
      <c r="MNN158" s="48"/>
      <c r="MNO158" s="48"/>
      <c r="MNP158" s="48"/>
      <c r="MNQ158" s="48"/>
      <c r="MNR158" s="48"/>
      <c r="MNS158" s="48"/>
      <c r="MNT158" s="48"/>
      <c r="MNU158" s="48"/>
      <c r="MNV158" s="48"/>
      <c r="MNW158" s="48"/>
      <c r="MNX158" s="48"/>
      <c r="MNY158" s="48"/>
      <c r="MNZ158" s="48"/>
      <c r="MOA158" s="48"/>
      <c r="MOB158" s="48"/>
      <c r="MOC158" s="48"/>
      <c r="MOD158" s="48"/>
      <c r="MOE158" s="48"/>
      <c r="MOF158" s="48"/>
      <c r="MOG158" s="48"/>
      <c r="MOH158" s="48"/>
      <c r="MOI158" s="48"/>
      <c r="MOJ158" s="48"/>
      <c r="MOK158" s="48"/>
      <c r="MOL158" s="48"/>
      <c r="MOM158" s="48"/>
      <c r="MON158" s="48"/>
      <c r="MOO158" s="48"/>
      <c r="MOP158" s="48"/>
      <c r="MOQ158" s="48"/>
      <c r="MOR158" s="48"/>
      <c r="MOS158" s="48"/>
      <c r="MOT158" s="48"/>
      <c r="MOU158" s="48"/>
      <c r="MOV158" s="48"/>
      <c r="MOW158" s="48"/>
      <c r="MOX158" s="48"/>
      <c r="MOY158" s="48"/>
      <c r="MOZ158" s="48"/>
      <c r="MPA158" s="48"/>
      <c r="MPB158" s="48"/>
      <c r="MPC158" s="48"/>
      <c r="MPD158" s="48"/>
      <c r="MPE158" s="48"/>
      <c r="MPF158" s="48"/>
      <c r="MPG158" s="48"/>
      <c r="MPH158" s="48"/>
      <c r="MPI158" s="48"/>
      <c r="MPJ158" s="48"/>
      <c r="MPK158" s="48"/>
      <c r="MPL158" s="48"/>
      <c r="MPM158" s="48"/>
      <c r="MPN158" s="48"/>
      <c r="MPO158" s="48"/>
      <c r="MPP158" s="48"/>
      <c r="MPQ158" s="48"/>
      <c r="MPR158" s="48"/>
      <c r="MPS158" s="48"/>
      <c r="MPT158" s="48"/>
      <c r="MPU158" s="48"/>
      <c r="MPV158" s="48"/>
      <c r="MPW158" s="48"/>
      <c r="MPX158" s="48"/>
      <c r="MPY158" s="48"/>
      <c r="MPZ158" s="48"/>
      <c r="MQA158" s="48"/>
      <c r="MQB158" s="48"/>
      <c r="MQC158" s="48"/>
      <c r="MQD158" s="48"/>
      <c r="MQE158" s="48"/>
      <c r="MQF158" s="48"/>
      <c r="MQG158" s="48"/>
      <c r="MQH158" s="48"/>
      <c r="MQI158" s="48"/>
      <c r="MQJ158" s="48"/>
      <c r="MQK158" s="48"/>
      <c r="MQL158" s="48"/>
      <c r="MQM158" s="48"/>
      <c r="MQN158" s="48"/>
      <c r="MQO158" s="48"/>
      <c r="MQP158" s="48"/>
      <c r="MQQ158" s="48"/>
      <c r="MQR158" s="48"/>
      <c r="MQS158" s="48"/>
      <c r="MQT158" s="48"/>
      <c r="MQU158" s="48"/>
      <c r="MQV158" s="48"/>
      <c r="MQW158" s="48"/>
      <c r="MQX158" s="48"/>
      <c r="MQY158" s="48"/>
      <c r="MQZ158" s="48"/>
      <c r="MRA158" s="48"/>
      <c r="MRB158" s="48"/>
      <c r="MRC158" s="48"/>
      <c r="MRD158" s="48"/>
      <c r="MRE158" s="48"/>
      <c r="MRF158" s="48"/>
      <c r="MRG158" s="48"/>
      <c r="MRH158" s="48"/>
      <c r="MRI158" s="48"/>
      <c r="MRJ158" s="48"/>
      <c r="MRK158" s="48"/>
      <c r="MRL158" s="48"/>
      <c r="MRM158" s="48"/>
      <c r="MRN158" s="48"/>
      <c r="MRO158" s="48"/>
      <c r="MRP158" s="48"/>
      <c r="MRQ158" s="48"/>
      <c r="MRR158" s="48"/>
      <c r="MRS158" s="48"/>
      <c r="MRT158" s="48"/>
      <c r="MRU158" s="48"/>
      <c r="MRV158" s="48"/>
      <c r="MRW158" s="48"/>
      <c r="MRX158" s="48"/>
      <c r="MRY158" s="48"/>
      <c r="MRZ158" s="48"/>
      <c r="MSA158" s="48"/>
      <c r="MSB158" s="48"/>
      <c r="MSC158" s="48"/>
      <c r="MSD158" s="48"/>
      <c r="MSE158" s="48"/>
      <c r="MSF158" s="48"/>
      <c r="MSG158" s="48"/>
      <c r="MSH158" s="48"/>
      <c r="MSI158" s="48"/>
      <c r="MSJ158" s="48"/>
      <c r="MSK158" s="48"/>
      <c r="MSL158" s="48"/>
      <c r="MSM158" s="48"/>
      <c r="MSN158" s="48"/>
      <c r="MSO158" s="48"/>
      <c r="MSP158" s="48"/>
      <c r="MSQ158" s="48"/>
      <c r="MSR158" s="48"/>
      <c r="MSS158" s="48"/>
      <c r="MST158" s="48"/>
      <c r="MSU158" s="48"/>
      <c r="MSV158" s="48"/>
      <c r="MSW158" s="48"/>
      <c r="MSX158" s="48"/>
      <c r="MSY158" s="48"/>
      <c r="MSZ158" s="48"/>
      <c r="MTA158" s="48"/>
      <c r="MTB158" s="48"/>
      <c r="MTC158" s="48"/>
      <c r="MTD158" s="48"/>
      <c r="MTE158" s="48"/>
      <c r="MTF158" s="48"/>
      <c r="MTG158" s="48"/>
      <c r="MTH158" s="48"/>
      <c r="MTI158" s="48"/>
      <c r="MTJ158" s="48"/>
      <c r="MTK158" s="48"/>
      <c r="MTL158" s="48"/>
      <c r="MTM158" s="48"/>
      <c r="MTN158" s="48"/>
      <c r="MTO158" s="48"/>
      <c r="MTP158" s="48"/>
      <c r="MTQ158" s="48"/>
      <c r="MTR158" s="48"/>
      <c r="MTS158" s="48"/>
      <c r="MTT158" s="48"/>
      <c r="MTU158" s="48"/>
      <c r="MTV158" s="48"/>
      <c r="MTW158" s="48"/>
      <c r="MTX158" s="48"/>
      <c r="MTY158" s="48"/>
      <c r="MTZ158" s="48"/>
      <c r="MUA158" s="48"/>
      <c r="MUB158" s="48"/>
      <c r="MUC158" s="48"/>
      <c r="MUD158" s="48"/>
      <c r="MUE158" s="48"/>
      <c r="MUF158" s="48"/>
      <c r="MUG158" s="48"/>
      <c r="MUH158" s="48"/>
      <c r="MUI158" s="48"/>
      <c r="MUJ158" s="48"/>
      <c r="MUK158" s="48"/>
      <c r="MUL158" s="48"/>
      <c r="MUM158" s="48"/>
      <c r="MUN158" s="48"/>
      <c r="MUO158" s="48"/>
      <c r="MUP158" s="48"/>
      <c r="MUQ158" s="48"/>
      <c r="MUR158" s="48"/>
      <c r="MUS158" s="48"/>
      <c r="MUT158" s="48"/>
      <c r="MUU158" s="48"/>
      <c r="MUV158" s="48"/>
      <c r="MUW158" s="48"/>
      <c r="MUX158" s="48"/>
      <c r="MUY158" s="48"/>
      <c r="MUZ158" s="48"/>
      <c r="MVA158" s="48"/>
      <c r="MVB158" s="48"/>
      <c r="MVC158" s="48"/>
      <c r="MVD158" s="48"/>
      <c r="MVE158" s="48"/>
      <c r="MVF158" s="48"/>
      <c r="MVG158" s="48"/>
      <c r="MVH158" s="48"/>
      <c r="MVI158" s="48"/>
      <c r="MVJ158" s="48"/>
      <c r="MVK158" s="48"/>
      <c r="MVL158" s="48"/>
      <c r="MVM158" s="48"/>
      <c r="MVN158" s="48"/>
      <c r="MVO158" s="48"/>
      <c r="MVP158" s="48"/>
      <c r="MVQ158" s="48"/>
      <c r="MVR158" s="48"/>
      <c r="MVS158" s="48"/>
      <c r="MVT158" s="48"/>
      <c r="MVU158" s="48"/>
      <c r="MVV158" s="48"/>
      <c r="MVW158" s="48"/>
      <c r="MVX158" s="48"/>
      <c r="MVY158" s="48"/>
      <c r="MVZ158" s="48"/>
      <c r="MWA158" s="48"/>
      <c r="MWB158" s="48"/>
      <c r="MWC158" s="48"/>
      <c r="MWD158" s="48"/>
      <c r="MWE158" s="48"/>
      <c r="MWF158" s="48"/>
      <c r="MWG158" s="48"/>
      <c r="MWH158" s="48"/>
      <c r="MWI158" s="48"/>
      <c r="MWJ158" s="48"/>
      <c r="MWK158" s="48"/>
      <c r="MWL158" s="48"/>
      <c r="MWM158" s="48"/>
      <c r="MWN158" s="48"/>
      <c r="MWO158" s="48"/>
      <c r="MWP158" s="48"/>
      <c r="MWQ158" s="48"/>
      <c r="MWR158" s="48"/>
      <c r="MWS158" s="48"/>
      <c r="MWT158" s="48"/>
      <c r="MWU158" s="48"/>
      <c r="MWV158" s="48"/>
      <c r="MWW158" s="48"/>
      <c r="MWX158" s="48"/>
      <c r="MWY158" s="48"/>
      <c r="MWZ158" s="48"/>
      <c r="MXA158" s="48"/>
      <c r="MXB158" s="48"/>
      <c r="MXC158" s="48"/>
      <c r="MXD158" s="48"/>
      <c r="MXE158" s="48"/>
      <c r="MXF158" s="48"/>
      <c r="MXG158" s="48"/>
      <c r="MXH158" s="48"/>
      <c r="MXI158" s="48"/>
      <c r="MXJ158" s="48"/>
      <c r="MXK158" s="48"/>
      <c r="MXL158" s="48"/>
      <c r="MXM158" s="48"/>
      <c r="MXN158" s="48"/>
      <c r="MXO158" s="48"/>
      <c r="MXP158" s="48"/>
      <c r="MXQ158" s="48"/>
      <c r="MXR158" s="48"/>
      <c r="MXS158" s="48"/>
      <c r="MXT158" s="48"/>
      <c r="MXU158" s="48"/>
      <c r="MXV158" s="48"/>
      <c r="MXW158" s="48"/>
      <c r="MXX158" s="48"/>
      <c r="MXY158" s="48"/>
      <c r="MXZ158" s="48"/>
      <c r="MYA158" s="48"/>
      <c r="MYB158" s="48"/>
      <c r="MYC158" s="48"/>
      <c r="MYD158" s="48"/>
      <c r="MYE158" s="48"/>
      <c r="MYF158" s="48"/>
      <c r="MYG158" s="48"/>
      <c r="MYH158" s="48"/>
      <c r="MYI158" s="48"/>
      <c r="MYJ158" s="48"/>
      <c r="MYK158" s="48"/>
      <c r="MYL158" s="48"/>
      <c r="MYM158" s="48"/>
      <c r="MYN158" s="48"/>
      <c r="MYO158" s="48"/>
      <c r="MYP158" s="48"/>
      <c r="MYQ158" s="48"/>
      <c r="MYR158" s="48"/>
      <c r="MYS158" s="48"/>
      <c r="MYT158" s="48"/>
      <c r="MYU158" s="48"/>
      <c r="MYV158" s="48"/>
      <c r="MYW158" s="48"/>
      <c r="MYX158" s="48"/>
      <c r="MYY158" s="48"/>
      <c r="MYZ158" s="48"/>
      <c r="MZA158" s="48"/>
      <c r="MZB158" s="48"/>
      <c r="MZC158" s="48"/>
      <c r="MZD158" s="48"/>
      <c r="MZE158" s="48"/>
      <c r="MZF158" s="48"/>
      <c r="MZG158" s="48"/>
      <c r="MZH158" s="48"/>
      <c r="MZI158" s="48"/>
      <c r="MZJ158" s="48"/>
      <c r="MZK158" s="48"/>
      <c r="MZL158" s="48"/>
      <c r="MZM158" s="48"/>
      <c r="MZN158" s="48"/>
      <c r="MZO158" s="48"/>
      <c r="MZP158" s="48"/>
      <c r="MZQ158" s="48"/>
      <c r="MZR158" s="48"/>
      <c r="MZS158" s="48"/>
      <c r="MZT158" s="48"/>
      <c r="MZU158" s="48"/>
      <c r="MZV158" s="48"/>
      <c r="MZW158" s="48"/>
      <c r="MZX158" s="48"/>
      <c r="MZY158" s="48"/>
      <c r="MZZ158" s="48"/>
      <c r="NAA158" s="48"/>
      <c r="NAB158" s="48"/>
      <c r="NAC158" s="48"/>
      <c r="NAD158" s="48"/>
      <c r="NAE158" s="48"/>
      <c r="NAF158" s="48"/>
      <c r="NAG158" s="48"/>
      <c r="NAH158" s="48"/>
      <c r="NAI158" s="48"/>
      <c r="NAJ158" s="48"/>
      <c r="NAK158" s="48"/>
      <c r="NAL158" s="48"/>
      <c r="NAM158" s="48"/>
      <c r="NAN158" s="48"/>
      <c r="NAO158" s="48"/>
      <c r="NAP158" s="48"/>
      <c r="NAQ158" s="48"/>
      <c r="NAR158" s="48"/>
      <c r="NAS158" s="48"/>
      <c r="NAT158" s="48"/>
      <c r="NAU158" s="48"/>
      <c r="NAV158" s="48"/>
      <c r="NAW158" s="48"/>
      <c r="NAX158" s="48"/>
      <c r="NAY158" s="48"/>
      <c r="NAZ158" s="48"/>
      <c r="NBA158" s="48"/>
      <c r="NBB158" s="48"/>
      <c r="NBC158" s="48"/>
      <c r="NBD158" s="48"/>
      <c r="NBE158" s="48"/>
      <c r="NBF158" s="48"/>
      <c r="NBG158" s="48"/>
      <c r="NBH158" s="48"/>
      <c r="NBI158" s="48"/>
      <c r="NBJ158" s="48"/>
      <c r="NBK158" s="48"/>
      <c r="NBL158" s="48"/>
      <c r="NBM158" s="48"/>
      <c r="NBN158" s="48"/>
      <c r="NBO158" s="48"/>
      <c r="NBP158" s="48"/>
      <c r="NBQ158" s="48"/>
      <c r="NBR158" s="48"/>
      <c r="NBS158" s="48"/>
      <c r="NBT158" s="48"/>
      <c r="NBU158" s="48"/>
      <c r="NBV158" s="48"/>
      <c r="NBW158" s="48"/>
      <c r="NBX158" s="48"/>
      <c r="NBY158" s="48"/>
      <c r="NBZ158" s="48"/>
      <c r="NCA158" s="48"/>
      <c r="NCB158" s="48"/>
      <c r="NCC158" s="48"/>
      <c r="NCD158" s="48"/>
      <c r="NCE158" s="48"/>
      <c r="NCF158" s="48"/>
      <c r="NCG158" s="48"/>
      <c r="NCH158" s="48"/>
      <c r="NCI158" s="48"/>
      <c r="NCJ158" s="48"/>
      <c r="NCK158" s="48"/>
      <c r="NCL158" s="48"/>
      <c r="NCM158" s="48"/>
      <c r="NCN158" s="48"/>
      <c r="NCO158" s="48"/>
      <c r="NCP158" s="48"/>
      <c r="NCQ158" s="48"/>
      <c r="NCR158" s="48"/>
      <c r="NCS158" s="48"/>
      <c r="NCT158" s="48"/>
      <c r="NCU158" s="48"/>
      <c r="NCV158" s="48"/>
      <c r="NCW158" s="48"/>
      <c r="NCX158" s="48"/>
      <c r="NCY158" s="48"/>
      <c r="NCZ158" s="48"/>
      <c r="NDA158" s="48"/>
      <c r="NDB158" s="48"/>
      <c r="NDC158" s="48"/>
      <c r="NDD158" s="48"/>
      <c r="NDE158" s="48"/>
      <c r="NDF158" s="48"/>
      <c r="NDG158" s="48"/>
      <c r="NDH158" s="48"/>
      <c r="NDI158" s="48"/>
      <c r="NDJ158" s="48"/>
      <c r="NDK158" s="48"/>
      <c r="NDL158" s="48"/>
      <c r="NDM158" s="48"/>
      <c r="NDN158" s="48"/>
      <c r="NDO158" s="48"/>
      <c r="NDP158" s="48"/>
      <c r="NDQ158" s="48"/>
      <c r="NDR158" s="48"/>
      <c r="NDS158" s="48"/>
      <c r="NDT158" s="48"/>
      <c r="NDU158" s="48"/>
      <c r="NDV158" s="48"/>
      <c r="NDW158" s="48"/>
      <c r="NDX158" s="48"/>
      <c r="NDY158" s="48"/>
      <c r="NDZ158" s="48"/>
      <c r="NEA158" s="48"/>
      <c r="NEB158" s="48"/>
      <c r="NEC158" s="48"/>
      <c r="NED158" s="48"/>
      <c r="NEE158" s="48"/>
      <c r="NEF158" s="48"/>
      <c r="NEG158" s="48"/>
      <c r="NEH158" s="48"/>
      <c r="NEI158" s="48"/>
      <c r="NEJ158" s="48"/>
      <c r="NEK158" s="48"/>
      <c r="NEL158" s="48"/>
      <c r="NEM158" s="48"/>
      <c r="NEN158" s="48"/>
      <c r="NEO158" s="48"/>
      <c r="NEP158" s="48"/>
      <c r="NEQ158" s="48"/>
      <c r="NER158" s="48"/>
      <c r="NES158" s="48"/>
      <c r="NET158" s="48"/>
      <c r="NEU158" s="48"/>
      <c r="NEV158" s="48"/>
      <c r="NEW158" s="48"/>
      <c r="NEX158" s="48"/>
      <c r="NEY158" s="48"/>
      <c r="NEZ158" s="48"/>
      <c r="NFA158" s="48"/>
      <c r="NFB158" s="48"/>
      <c r="NFC158" s="48"/>
      <c r="NFD158" s="48"/>
      <c r="NFE158" s="48"/>
      <c r="NFF158" s="48"/>
      <c r="NFG158" s="48"/>
      <c r="NFH158" s="48"/>
      <c r="NFI158" s="48"/>
      <c r="NFJ158" s="48"/>
      <c r="NFK158" s="48"/>
      <c r="NFL158" s="48"/>
      <c r="NFM158" s="48"/>
      <c r="NFN158" s="48"/>
      <c r="NFO158" s="48"/>
      <c r="NFP158" s="48"/>
      <c r="NFQ158" s="48"/>
      <c r="NFR158" s="48"/>
      <c r="NFS158" s="48"/>
      <c r="NFT158" s="48"/>
      <c r="NFU158" s="48"/>
      <c r="NFV158" s="48"/>
      <c r="NFW158" s="48"/>
      <c r="NFX158" s="48"/>
      <c r="NFY158" s="48"/>
      <c r="NFZ158" s="48"/>
      <c r="NGA158" s="48"/>
      <c r="NGB158" s="48"/>
      <c r="NGC158" s="48"/>
      <c r="NGD158" s="48"/>
      <c r="NGE158" s="48"/>
      <c r="NGF158" s="48"/>
      <c r="NGG158" s="48"/>
      <c r="NGH158" s="48"/>
      <c r="NGI158" s="48"/>
      <c r="NGJ158" s="48"/>
      <c r="NGK158" s="48"/>
      <c r="NGL158" s="48"/>
      <c r="NGM158" s="48"/>
      <c r="NGN158" s="48"/>
      <c r="NGO158" s="48"/>
      <c r="NGP158" s="48"/>
      <c r="NGQ158" s="48"/>
      <c r="NGR158" s="48"/>
      <c r="NGS158" s="48"/>
      <c r="NGT158" s="48"/>
      <c r="NGU158" s="48"/>
      <c r="NGV158" s="48"/>
      <c r="NGW158" s="48"/>
      <c r="NGX158" s="48"/>
      <c r="NGY158" s="48"/>
      <c r="NGZ158" s="48"/>
      <c r="NHA158" s="48"/>
      <c r="NHB158" s="48"/>
      <c r="NHC158" s="48"/>
      <c r="NHD158" s="48"/>
      <c r="NHE158" s="48"/>
      <c r="NHF158" s="48"/>
      <c r="NHG158" s="48"/>
      <c r="NHH158" s="48"/>
      <c r="NHI158" s="48"/>
      <c r="NHJ158" s="48"/>
      <c r="NHK158" s="48"/>
      <c r="NHL158" s="48"/>
      <c r="NHM158" s="48"/>
      <c r="NHN158" s="48"/>
      <c r="NHO158" s="48"/>
      <c r="NHP158" s="48"/>
      <c r="NHQ158" s="48"/>
      <c r="NHR158" s="48"/>
      <c r="NHS158" s="48"/>
      <c r="NHT158" s="48"/>
      <c r="NHU158" s="48"/>
      <c r="NHV158" s="48"/>
      <c r="NHW158" s="48"/>
      <c r="NHX158" s="48"/>
      <c r="NHY158" s="48"/>
      <c r="NHZ158" s="48"/>
      <c r="NIA158" s="48"/>
      <c r="NIB158" s="48"/>
      <c r="NIC158" s="48"/>
      <c r="NID158" s="48"/>
      <c r="NIE158" s="48"/>
      <c r="NIF158" s="48"/>
      <c r="NIG158" s="48"/>
      <c r="NIH158" s="48"/>
      <c r="NII158" s="48"/>
      <c r="NIJ158" s="48"/>
      <c r="NIK158" s="48"/>
      <c r="NIL158" s="48"/>
      <c r="NIM158" s="48"/>
      <c r="NIN158" s="48"/>
      <c r="NIO158" s="48"/>
      <c r="NIP158" s="48"/>
      <c r="NIQ158" s="48"/>
      <c r="NIR158" s="48"/>
      <c r="NIS158" s="48"/>
      <c r="NIT158" s="48"/>
      <c r="NIU158" s="48"/>
      <c r="NIV158" s="48"/>
      <c r="NIW158" s="48"/>
      <c r="NIX158" s="48"/>
      <c r="NIY158" s="48"/>
      <c r="NIZ158" s="48"/>
      <c r="NJA158" s="48"/>
      <c r="NJB158" s="48"/>
      <c r="NJC158" s="48"/>
      <c r="NJD158" s="48"/>
      <c r="NJE158" s="48"/>
      <c r="NJF158" s="48"/>
      <c r="NJG158" s="48"/>
      <c r="NJH158" s="48"/>
      <c r="NJI158" s="48"/>
      <c r="NJJ158" s="48"/>
      <c r="NJK158" s="48"/>
      <c r="NJL158" s="48"/>
      <c r="NJM158" s="48"/>
      <c r="NJN158" s="48"/>
      <c r="NJO158" s="48"/>
      <c r="NJP158" s="48"/>
      <c r="NJQ158" s="48"/>
      <c r="NJR158" s="48"/>
      <c r="NJS158" s="48"/>
      <c r="NJT158" s="48"/>
      <c r="NJU158" s="48"/>
      <c r="NJV158" s="48"/>
      <c r="NJW158" s="48"/>
      <c r="NJX158" s="48"/>
      <c r="NJY158" s="48"/>
      <c r="NJZ158" s="48"/>
      <c r="NKA158" s="48"/>
      <c r="NKB158" s="48"/>
      <c r="NKC158" s="48"/>
      <c r="NKD158" s="48"/>
      <c r="NKE158" s="48"/>
      <c r="NKF158" s="48"/>
      <c r="NKG158" s="48"/>
      <c r="NKH158" s="48"/>
      <c r="NKI158" s="48"/>
      <c r="NKJ158" s="48"/>
      <c r="NKK158" s="48"/>
      <c r="NKL158" s="48"/>
      <c r="NKM158" s="48"/>
      <c r="NKN158" s="48"/>
      <c r="NKO158" s="48"/>
      <c r="NKP158" s="48"/>
      <c r="NKQ158" s="48"/>
      <c r="NKR158" s="48"/>
      <c r="NKS158" s="48"/>
      <c r="NKT158" s="48"/>
      <c r="NKU158" s="48"/>
      <c r="NKV158" s="48"/>
      <c r="NKW158" s="48"/>
      <c r="NKX158" s="48"/>
      <c r="NKY158" s="48"/>
      <c r="NKZ158" s="48"/>
      <c r="NLA158" s="48"/>
      <c r="NLB158" s="48"/>
      <c r="NLC158" s="48"/>
      <c r="NLD158" s="48"/>
      <c r="NLE158" s="48"/>
      <c r="NLF158" s="48"/>
      <c r="NLG158" s="48"/>
      <c r="NLH158" s="48"/>
      <c r="NLI158" s="48"/>
      <c r="NLJ158" s="48"/>
      <c r="NLK158" s="48"/>
      <c r="NLL158" s="48"/>
      <c r="NLM158" s="48"/>
      <c r="NLN158" s="48"/>
      <c r="NLO158" s="48"/>
      <c r="NLP158" s="48"/>
      <c r="NLQ158" s="48"/>
      <c r="NLR158" s="48"/>
      <c r="NLS158" s="48"/>
      <c r="NLT158" s="48"/>
      <c r="NLU158" s="48"/>
      <c r="NLV158" s="48"/>
      <c r="NLW158" s="48"/>
      <c r="NLX158" s="48"/>
      <c r="NLY158" s="48"/>
      <c r="NLZ158" s="48"/>
      <c r="NMA158" s="48"/>
      <c r="NMB158" s="48"/>
      <c r="NMC158" s="48"/>
      <c r="NMD158" s="48"/>
      <c r="NME158" s="48"/>
      <c r="NMF158" s="48"/>
      <c r="NMG158" s="48"/>
      <c r="NMH158" s="48"/>
      <c r="NMI158" s="48"/>
      <c r="NMJ158" s="48"/>
      <c r="NMK158" s="48"/>
      <c r="NML158" s="48"/>
      <c r="NMM158" s="48"/>
      <c r="NMN158" s="48"/>
      <c r="NMO158" s="48"/>
      <c r="NMP158" s="48"/>
      <c r="NMQ158" s="48"/>
      <c r="NMR158" s="48"/>
      <c r="NMS158" s="48"/>
      <c r="NMT158" s="48"/>
      <c r="NMU158" s="48"/>
      <c r="NMV158" s="48"/>
      <c r="NMW158" s="48"/>
      <c r="NMX158" s="48"/>
      <c r="NMY158" s="48"/>
      <c r="NMZ158" s="48"/>
      <c r="NNA158" s="48"/>
      <c r="NNB158" s="48"/>
      <c r="NNC158" s="48"/>
      <c r="NND158" s="48"/>
      <c r="NNE158" s="48"/>
      <c r="NNF158" s="48"/>
      <c r="NNG158" s="48"/>
      <c r="NNH158" s="48"/>
      <c r="NNI158" s="48"/>
      <c r="NNJ158" s="48"/>
      <c r="NNK158" s="48"/>
      <c r="NNL158" s="48"/>
      <c r="NNM158" s="48"/>
      <c r="NNN158" s="48"/>
      <c r="NNO158" s="48"/>
      <c r="NNP158" s="48"/>
      <c r="NNQ158" s="48"/>
      <c r="NNR158" s="48"/>
      <c r="NNS158" s="48"/>
      <c r="NNT158" s="48"/>
      <c r="NNU158" s="48"/>
      <c r="NNV158" s="48"/>
      <c r="NNW158" s="48"/>
      <c r="NNX158" s="48"/>
      <c r="NNY158" s="48"/>
      <c r="NNZ158" s="48"/>
      <c r="NOA158" s="48"/>
      <c r="NOB158" s="48"/>
      <c r="NOC158" s="48"/>
      <c r="NOD158" s="48"/>
      <c r="NOE158" s="48"/>
      <c r="NOF158" s="48"/>
      <c r="NOG158" s="48"/>
      <c r="NOH158" s="48"/>
      <c r="NOI158" s="48"/>
      <c r="NOJ158" s="48"/>
      <c r="NOK158" s="48"/>
      <c r="NOL158" s="48"/>
      <c r="NOM158" s="48"/>
      <c r="NON158" s="48"/>
      <c r="NOO158" s="48"/>
      <c r="NOP158" s="48"/>
      <c r="NOQ158" s="48"/>
      <c r="NOR158" s="48"/>
      <c r="NOS158" s="48"/>
      <c r="NOT158" s="48"/>
      <c r="NOU158" s="48"/>
      <c r="NOV158" s="48"/>
      <c r="NOW158" s="48"/>
      <c r="NOX158" s="48"/>
      <c r="NOY158" s="48"/>
      <c r="NOZ158" s="48"/>
      <c r="NPA158" s="48"/>
      <c r="NPB158" s="48"/>
      <c r="NPC158" s="48"/>
      <c r="NPD158" s="48"/>
      <c r="NPE158" s="48"/>
      <c r="NPF158" s="48"/>
      <c r="NPG158" s="48"/>
      <c r="NPH158" s="48"/>
      <c r="NPI158" s="48"/>
      <c r="NPJ158" s="48"/>
      <c r="NPK158" s="48"/>
      <c r="NPL158" s="48"/>
      <c r="NPM158" s="48"/>
      <c r="NPN158" s="48"/>
      <c r="NPO158" s="48"/>
      <c r="NPP158" s="48"/>
      <c r="NPQ158" s="48"/>
      <c r="NPR158" s="48"/>
      <c r="NPS158" s="48"/>
      <c r="NPT158" s="48"/>
      <c r="NPU158" s="48"/>
      <c r="NPV158" s="48"/>
      <c r="NPW158" s="48"/>
      <c r="NPX158" s="48"/>
      <c r="NPY158" s="48"/>
      <c r="NPZ158" s="48"/>
      <c r="NQA158" s="48"/>
      <c r="NQB158" s="48"/>
      <c r="NQC158" s="48"/>
      <c r="NQD158" s="48"/>
      <c r="NQE158" s="48"/>
      <c r="NQF158" s="48"/>
      <c r="NQG158" s="48"/>
      <c r="NQH158" s="48"/>
      <c r="NQI158" s="48"/>
      <c r="NQJ158" s="48"/>
      <c r="NQK158" s="48"/>
      <c r="NQL158" s="48"/>
      <c r="NQM158" s="48"/>
      <c r="NQN158" s="48"/>
      <c r="NQO158" s="48"/>
      <c r="NQP158" s="48"/>
      <c r="NQQ158" s="48"/>
      <c r="NQR158" s="48"/>
      <c r="NQS158" s="48"/>
      <c r="NQT158" s="48"/>
      <c r="NQU158" s="48"/>
      <c r="NQV158" s="48"/>
      <c r="NQW158" s="48"/>
      <c r="NQX158" s="48"/>
      <c r="NQY158" s="48"/>
      <c r="NQZ158" s="48"/>
      <c r="NRA158" s="48"/>
      <c r="NRB158" s="48"/>
      <c r="NRC158" s="48"/>
      <c r="NRD158" s="48"/>
      <c r="NRE158" s="48"/>
      <c r="NRF158" s="48"/>
      <c r="NRG158" s="48"/>
      <c r="NRH158" s="48"/>
      <c r="NRI158" s="48"/>
      <c r="NRJ158" s="48"/>
      <c r="NRK158" s="48"/>
      <c r="NRL158" s="48"/>
      <c r="NRM158" s="48"/>
      <c r="NRN158" s="48"/>
      <c r="NRO158" s="48"/>
      <c r="NRP158" s="48"/>
      <c r="NRQ158" s="48"/>
      <c r="NRR158" s="48"/>
      <c r="NRS158" s="48"/>
      <c r="NRT158" s="48"/>
      <c r="NRU158" s="48"/>
      <c r="NRV158" s="48"/>
      <c r="NRW158" s="48"/>
      <c r="NRX158" s="48"/>
      <c r="NRY158" s="48"/>
      <c r="NRZ158" s="48"/>
      <c r="NSA158" s="48"/>
      <c r="NSB158" s="48"/>
      <c r="NSC158" s="48"/>
      <c r="NSD158" s="48"/>
      <c r="NSE158" s="48"/>
      <c r="NSF158" s="48"/>
      <c r="NSG158" s="48"/>
      <c r="NSH158" s="48"/>
      <c r="NSI158" s="48"/>
      <c r="NSJ158" s="48"/>
      <c r="NSK158" s="48"/>
      <c r="NSL158" s="48"/>
      <c r="NSM158" s="48"/>
      <c r="NSN158" s="48"/>
      <c r="NSO158" s="48"/>
      <c r="NSP158" s="48"/>
      <c r="NSQ158" s="48"/>
      <c r="NSR158" s="48"/>
      <c r="NSS158" s="48"/>
      <c r="NST158" s="48"/>
      <c r="NSU158" s="48"/>
      <c r="NSV158" s="48"/>
      <c r="NSW158" s="48"/>
      <c r="NSX158" s="48"/>
      <c r="NSY158" s="48"/>
      <c r="NSZ158" s="48"/>
      <c r="NTA158" s="48"/>
      <c r="NTB158" s="48"/>
      <c r="NTC158" s="48"/>
      <c r="NTD158" s="48"/>
      <c r="NTE158" s="48"/>
      <c r="NTF158" s="48"/>
      <c r="NTG158" s="48"/>
      <c r="NTH158" s="48"/>
      <c r="NTI158" s="48"/>
      <c r="NTJ158" s="48"/>
      <c r="NTK158" s="48"/>
      <c r="NTL158" s="48"/>
      <c r="NTM158" s="48"/>
      <c r="NTN158" s="48"/>
      <c r="NTO158" s="48"/>
      <c r="NTP158" s="48"/>
      <c r="NTQ158" s="48"/>
      <c r="NTR158" s="48"/>
      <c r="NTS158" s="48"/>
      <c r="NTT158" s="48"/>
      <c r="NTU158" s="48"/>
      <c r="NTV158" s="48"/>
      <c r="NTW158" s="48"/>
      <c r="NTX158" s="48"/>
      <c r="NTY158" s="48"/>
      <c r="NTZ158" s="48"/>
      <c r="NUA158" s="48"/>
      <c r="NUB158" s="48"/>
      <c r="NUC158" s="48"/>
      <c r="NUD158" s="48"/>
      <c r="NUE158" s="48"/>
      <c r="NUF158" s="48"/>
      <c r="NUG158" s="48"/>
      <c r="NUH158" s="48"/>
      <c r="NUI158" s="48"/>
      <c r="NUJ158" s="48"/>
      <c r="NUK158" s="48"/>
      <c r="NUL158" s="48"/>
      <c r="NUM158" s="48"/>
      <c r="NUN158" s="48"/>
      <c r="NUO158" s="48"/>
      <c r="NUP158" s="48"/>
      <c r="NUQ158" s="48"/>
      <c r="NUR158" s="48"/>
      <c r="NUS158" s="48"/>
      <c r="NUT158" s="48"/>
      <c r="NUU158" s="48"/>
      <c r="NUV158" s="48"/>
      <c r="NUW158" s="48"/>
      <c r="NUX158" s="48"/>
      <c r="NUY158" s="48"/>
      <c r="NUZ158" s="48"/>
      <c r="NVA158" s="48"/>
      <c r="NVB158" s="48"/>
      <c r="NVC158" s="48"/>
      <c r="NVD158" s="48"/>
      <c r="NVE158" s="48"/>
      <c r="NVF158" s="48"/>
      <c r="NVG158" s="48"/>
      <c r="NVH158" s="48"/>
      <c r="NVI158" s="48"/>
      <c r="NVJ158" s="48"/>
      <c r="NVK158" s="48"/>
      <c r="NVL158" s="48"/>
      <c r="NVM158" s="48"/>
      <c r="NVN158" s="48"/>
      <c r="NVO158" s="48"/>
      <c r="NVP158" s="48"/>
      <c r="NVQ158" s="48"/>
      <c r="NVR158" s="48"/>
      <c r="NVS158" s="48"/>
      <c r="NVT158" s="48"/>
      <c r="NVU158" s="48"/>
      <c r="NVV158" s="48"/>
      <c r="NVW158" s="48"/>
      <c r="NVX158" s="48"/>
      <c r="NVY158" s="48"/>
      <c r="NVZ158" s="48"/>
      <c r="NWA158" s="48"/>
      <c r="NWB158" s="48"/>
      <c r="NWC158" s="48"/>
      <c r="NWD158" s="48"/>
      <c r="NWE158" s="48"/>
      <c r="NWF158" s="48"/>
      <c r="NWG158" s="48"/>
      <c r="NWH158" s="48"/>
      <c r="NWI158" s="48"/>
      <c r="NWJ158" s="48"/>
      <c r="NWK158" s="48"/>
      <c r="NWL158" s="48"/>
      <c r="NWM158" s="48"/>
      <c r="NWN158" s="48"/>
      <c r="NWO158" s="48"/>
      <c r="NWP158" s="48"/>
      <c r="NWQ158" s="48"/>
      <c r="NWR158" s="48"/>
      <c r="NWS158" s="48"/>
      <c r="NWT158" s="48"/>
      <c r="NWU158" s="48"/>
      <c r="NWV158" s="48"/>
      <c r="NWW158" s="48"/>
      <c r="NWX158" s="48"/>
      <c r="NWY158" s="48"/>
      <c r="NWZ158" s="48"/>
      <c r="NXA158" s="48"/>
      <c r="NXB158" s="48"/>
      <c r="NXC158" s="48"/>
      <c r="NXD158" s="48"/>
      <c r="NXE158" s="48"/>
      <c r="NXF158" s="48"/>
      <c r="NXG158" s="48"/>
      <c r="NXH158" s="48"/>
      <c r="NXI158" s="48"/>
      <c r="NXJ158" s="48"/>
      <c r="NXK158" s="48"/>
      <c r="NXL158" s="48"/>
      <c r="NXM158" s="48"/>
      <c r="NXN158" s="48"/>
      <c r="NXO158" s="48"/>
      <c r="NXP158" s="48"/>
      <c r="NXQ158" s="48"/>
      <c r="NXR158" s="48"/>
      <c r="NXS158" s="48"/>
      <c r="NXT158" s="48"/>
      <c r="NXU158" s="48"/>
      <c r="NXV158" s="48"/>
      <c r="NXW158" s="48"/>
      <c r="NXX158" s="48"/>
      <c r="NXY158" s="48"/>
      <c r="NXZ158" s="48"/>
      <c r="NYA158" s="48"/>
      <c r="NYB158" s="48"/>
      <c r="NYC158" s="48"/>
      <c r="NYD158" s="48"/>
      <c r="NYE158" s="48"/>
      <c r="NYF158" s="48"/>
      <c r="NYG158" s="48"/>
      <c r="NYH158" s="48"/>
      <c r="NYI158" s="48"/>
      <c r="NYJ158" s="48"/>
      <c r="NYK158" s="48"/>
      <c r="NYL158" s="48"/>
      <c r="NYM158" s="48"/>
      <c r="NYN158" s="48"/>
      <c r="NYO158" s="48"/>
      <c r="NYP158" s="48"/>
      <c r="NYQ158" s="48"/>
      <c r="NYR158" s="48"/>
      <c r="NYS158" s="48"/>
      <c r="NYT158" s="48"/>
      <c r="NYU158" s="48"/>
      <c r="NYV158" s="48"/>
      <c r="NYW158" s="48"/>
      <c r="NYX158" s="48"/>
      <c r="NYY158" s="48"/>
      <c r="NYZ158" s="48"/>
      <c r="NZA158" s="48"/>
      <c r="NZB158" s="48"/>
      <c r="NZC158" s="48"/>
      <c r="NZD158" s="48"/>
      <c r="NZE158" s="48"/>
      <c r="NZF158" s="48"/>
      <c r="NZG158" s="48"/>
      <c r="NZH158" s="48"/>
      <c r="NZI158" s="48"/>
      <c r="NZJ158" s="48"/>
      <c r="NZK158" s="48"/>
      <c r="NZL158" s="48"/>
      <c r="NZM158" s="48"/>
      <c r="NZN158" s="48"/>
      <c r="NZO158" s="48"/>
      <c r="NZP158" s="48"/>
      <c r="NZQ158" s="48"/>
      <c r="NZR158" s="48"/>
      <c r="NZS158" s="48"/>
      <c r="NZT158" s="48"/>
      <c r="NZU158" s="48"/>
      <c r="NZV158" s="48"/>
      <c r="NZW158" s="48"/>
      <c r="NZX158" s="48"/>
      <c r="NZY158" s="48"/>
      <c r="NZZ158" s="48"/>
      <c r="OAA158" s="48"/>
      <c r="OAB158" s="48"/>
      <c r="OAC158" s="48"/>
      <c r="OAD158" s="48"/>
      <c r="OAE158" s="48"/>
      <c r="OAF158" s="48"/>
      <c r="OAG158" s="48"/>
      <c r="OAH158" s="48"/>
      <c r="OAI158" s="48"/>
      <c r="OAJ158" s="48"/>
      <c r="OAK158" s="48"/>
      <c r="OAL158" s="48"/>
      <c r="OAM158" s="48"/>
      <c r="OAN158" s="48"/>
      <c r="OAO158" s="48"/>
      <c r="OAP158" s="48"/>
      <c r="OAQ158" s="48"/>
      <c r="OAR158" s="48"/>
      <c r="OAS158" s="48"/>
      <c r="OAT158" s="48"/>
      <c r="OAU158" s="48"/>
      <c r="OAV158" s="48"/>
      <c r="OAW158" s="48"/>
      <c r="OAX158" s="48"/>
      <c r="OAY158" s="48"/>
      <c r="OAZ158" s="48"/>
      <c r="OBA158" s="48"/>
      <c r="OBB158" s="48"/>
      <c r="OBC158" s="48"/>
      <c r="OBD158" s="48"/>
      <c r="OBE158" s="48"/>
      <c r="OBF158" s="48"/>
      <c r="OBG158" s="48"/>
      <c r="OBH158" s="48"/>
      <c r="OBI158" s="48"/>
      <c r="OBJ158" s="48"/>
      <c r="OBK158" s="48"/>
      <c r="OBL158" s="48"/>
      <c r="OBM158" s="48"/>
      <c r="OBN158" s="48"/>
      <c r="OBO158" s="48"/>
      <c r="OBP158" s="48"/>
      <c r="OBQ158" s="48"/>
      <c r="OBR158" s="48"/>
      <c r="OBS158" s="48"/>
      <c r="OBT158" s="48"/>
      <c r="OBU158" s="48"/>
      <c r="OBV158" s="48"/>
      <c r="OBW158" s="48"/>
      <c r="OBX158" s="48"/>
      <c r="OBY158" s="48"/>
      <c r="OBZ158" s="48"/>
      <c r="OCA158" s="48"/>
      <c r="OCB158" s="48"/>
      <c r="OCC158" s="48"/>
      <c r="OCD158" s="48"/>
      <c r="OCE158" s="48"/>
      <c r="OCF158" s="48"/>
      <c r="OCG158" s="48"/>
      <c r="OCH158" s="48"/>
      <c r="OCI158" s="48"/>
      <c r="OCJ158" s="48"/>
      <c r="OCK158" s="48"/>
      <c r="OCL158" s="48"/>
      <c r="OCM158" s="48"/>
      <c r="OCN158" s="48"/>
      <c r="OCO158" s="48"/>
      <c r="OCP158" s="48"/>
      <c r="OCQ158" s="48"/>
      <c r="OCR158" s="48"/>
      <c r="OCS158" s="48"/>
      <c r="OCT158" s="48"/>
      <c r="OCU158" s="48"/>
      <c r="OCV158" s="48"/>
      <c r="OCW158" s="48"/>
      <c r="OCX158" s="48"/>
      <c r="OCY158" s="48"/>
      <c r="OCZ158" s="48"/>
      <c r="ODA158" s="48"/>
      <c r="ODB158" s="48"/>
      <c r="ODC158" s="48"/>
      <c r="ODD158" s="48"/>
      <c r="ODE158" s="48"/>
      <c r="ODF158" s="48"/>
      <c r="ODG158" s="48"/>
      <c r="ODH158" s="48"/>
      <c r="ODI158" s="48"/>
      <c r="ODJ158" s="48"/>
      <c r="ODK158" s="48"/>
      <c r="ODL158" s="48"/>
      <c r="ODM158" s="48"/>
      <c r="ODN158" s="48"/>
      <c r="ODO158" s="48"/>
      <c r="ODP158" s="48"/>
      <c r="ODQ158" s="48"/>
      <c r="ODR158" s="48"/>
      <c r="ODS158" s="48"/>
      <c r="ODT158" s="48"/>
      <c r="ODU158" s="48"/>
      <c r="ODV158" s="48"/>
      <c r="ODW158" s="48"/>
      <c r="ODX158" s="48"/>
      <c r="ODY158" s="48"/>
      <c r="ODZ158" s="48"/>
      <c r="OEA158" s="48"/>
      <c r="OEB158" s="48"/>
      <c r="OEC158" s="48"/>
      <c r="OED158" s="48"/>
      <c r="OEE158" s="48"/>
      <c r="OEF158" s="48"/>
      <c r="OEG158" s="48"/>
      <c r="OEH158" s="48"/>
      <c r="OEI158" s="48"/>
      <c r="OEJ158" s="48"/>
      <c r="OEK158" s="48"/>
      <c r="OEL158" s="48"/>
      <c r="OEM158" s="48"/>
      <c r="OEN158" s="48"/>
      <c r="OEO158" s="48"/>
      <c r="OEP158" s="48"/>
      <c r="OEQ158" s="48"/>
      <c r="OER158" s="48"/>
      <c r="OES158" s="48"/>
      <c r="OET158" s="48"/>
      <c r="OEU158" s="48"/>
      <c r="OEV158" s="48"/>
      <c r="OEW158" s="48"/>
      <c r="OEX158" s="48"/>
      <c r="OEY158" s="48"/>
      <c r="OEZ158" s="48"/>
      <c r="OFA158" s="48"/>
      <c r="OFB158" s="48"/>
      <c r="OFC158" s="48"/>
      <c r="OFD158" s="48"/>
      <c r="OFE158" s="48"/>
      <c r="OFF158" s="48"/>
      <c r="OFG158" s="48"/>
      <c r="OFH158" s="48"/>
      <c r="OFI158" s="48"/>
      <c r="OFJ158" s="48"/>
      <c r="OFK158" s="48"/>
      <c r="OFL158" s="48"/>
      <c r="OFM158" s="48"/>
      <c r="OFN158" s="48"/>
      <c r="OFO158" s="48"/>
      <c r="OFP158" s="48"/>
      <c r="OFQ158" s="48"/>
      <c r="OFR158" s="48"/>
      <c r="OFS158" s="48"/>
      <c r="OFT158" s="48"/>
      <c r="OFU158" s="48"/>
      <c r="OFV158" s="48"/>
      <c r="OFW158" s="48"/>
      <c r="OFX158" s="48"/>
      <c r="OFY158" s="48"/>
      <c r="OFZ158" s="48"/>
      <c r="OGA158" s="48"/>
      <c r="OGB158" s="48"/>
      <c r="OGC158" s="48"/>
      <c r="OGD158" s="48"/>
      <c r="OGE158" s="48"/>
      <c r="OGF158" s="48"/>
      <c r="OGG158" s="48"/>
      <c r="OGH158" s="48"/>
      <c r="OGI158" s="48"/>
      <c r="OGJ158" s="48"/>
      <c r="OGK158" s="48"/>
      <c r="OGL158" s="48"/>
      <c r="OGM158" s="48"/>
      <c r="OGN158" s="48"/>
      <c r="OGO158" s="48"/>
      <c r="OGP158" s="48"/>
      <c r="OGQ158" s="48"/>
      <c r="OGR158" s="48"/>
      <c r="OGS158" s="48"/>
      <c r="OGT158" s="48"/>
      <c r="OGU158" s="48"/>
      <c r="OGV158" s="48"/>
      <c r="OGW158" s="48"/>
      <c r="OGX158" s="48"/>
      <c r="OGY158" s="48"/>
      <c r="OGZ158" s="48"/>
      <c r="OHA158" s="48"/>
      <c r="OHB158" s="48"/>
      <c r="OHC158" s="48"/>
      <c r="OHD158" s="48"/>
      <c r="OHE158" s="48"/>
      <c r="OHF158" s="48"/>
      <c r="OHG158" s="48"/>
      <c r="OHH158" s="48"/>
      <c r="OHI158" s="48"/>
      <c r="OHJ158" s="48"/>
      <c r="OHK158" s="48"/>
      <c r="OHL158" s="48"/>
      <c r="OHM158" s="48"/>
      <c r="OHN158" s="48"/>
      <c r="OHO158" s="48"/>
      <c r="OHP158" s="48"/>
      <c r="OHQ158" s="48"/>
      <c r="OHR158" s="48"/>
      <c r="OHS158" s="48"/>
      <c r="OHT158" s="48"/>
      <c r="OHU158" s="48"/>
      <c r="OHV158" s="48"/>
      <c r="OHW158" s="48"/>
      <c r="OHX158" s="48"/>
      <c r="OHY158" s="48"/>
      <c r="OHZ158" s="48"/>
      <c r="OIA158" s="48"/>
      <c r="OIB158" s="48"/>
      <c r="OIC158" s="48"/>
      <c r="OID158" s="48"/>
      <c r="OIE158" s="48"/>
      <c r="OIF158" s="48"/>
      <c r="OIG158" s="48"/>
      <c r="OIH158" s="48"/>
      <c r="OII158" s="48"/>
      <c r="OIJ158" s="48"/>
      <c r="OIK158" s="48"/>
      <c r="OIL158" s="48"/>
      <c r="OIM158" s="48"/>
      <c r="OIN158" s="48"/>
      <c r="OIO158" s="48"/>
      <c r="OIP158" s="48"/>
      <c r="OIQ158" s="48"/>
      <c r="OIR158" s="48"/>
      <c r="OIS158" s="48"/>
      <c r="OIT158" s="48"/>
      <c r="OIU158" s="48"/>
      <c r="OIV158" s="48"/>
      <c r="OIW158" s="48"/>
      <c r="OIX158" s="48"/>
      <c r="OIY158" s="48"/>
      <c r="OIZ158" s="48"/>
      <c r="OJA158" s="48"/>
      <c r="OJB158" s="48"/>
      <c r="OJC158" s="48"/>
      <c r="OJD158" s="48"/>
      <c r="OJE158" s="48"/>
      <c r="OJF158" s="48"/>
      <c r="OJG158" s="48"/>
      <c r="OJH158" s="48"/>
      <c r="OJI158" s="48"/>
      <c r="OJJ158" s="48"/>
      <c r="OJK158" s="48"/>
      <c r="OJL158" s="48"/>
      <c r="OJM158" s="48"/>
      <c r="OJN158" s="48"/>
      <c r="OJO158" s="48"/>
      <c r="OJP158" s="48"/>
      <c r="OJQ158" s="48"/>
      <c r="OJR158" s="48"/>
      <c r="OJS158" s="48"/>
      <c r="OJT158" s="48"/>
      <c r="OJU158" s="48"/>
      <c r="OJV158" s="48"/>
      <c r="OJW158" s="48"/>
      <c r="OJX158" s="48"/>
      <c r="OJY158" s="48"/>
      <c r="OJZ158" s="48"/>
      <c r="OKA158" s="48"/>
      <c r="OKB158" s="48"/>
      <c r="OKC158" s="48"/>
      <c r="OKD158" s="48"/>
      <c r="OKE158" s="48"/>
      <c r="OKF158" s="48"/>
      <c r="OKG158" s="48"/>
      <c r="OKH158" s="48"/>
      <c r="OKI158" s="48"/>
      <c r="OKJ158" s="48"/>
      <c r="OKK158" s="48"/>
      <c r="OKL158" s="48"/>
      <c r="OKM158" s="48"/>
      <c r="OKN158" s="48"/>
      <c r="OKO158" s="48"/>
      <c r="OKP158" s="48"/>
      <c r="OKQ158" s="48"/>
      <c r="OKR158" s="48"/>
      <c r="OKS158" s="48"/>
      <c r="OKT158" s="48"/>
      <c r="OKU158" s="48"/>
      <c r="OKV158" s="48"/>
      <c r="OKW158" s="48"/>
      <c r="OKX158" s="48"/>
      <c r="OKY158" s="48"/>
      <c r="OKZ158" s="48"/>
      <c r="OLA158" s="48"/>
      <c r="OLB158" s="48"/>
      <c r="OLC158" s="48"/>
      <c r="OLD158" s="48"/>
      <c r="OLE158" s="48"/>
      <c r="OLF158" s="48"/>
      <c r="OLG158" s="48"/>
      <c r="OLH158" s="48"/>
      <c r="OLI158" s="48"/>
      <c r="OLJ158" s="48"/>
      <c r="OLK158" s="48"/>
      <c r="OLL158" s="48"/>
      <c r="OLM158" s="48"/>
      <c r="OLN158" s="48"/>
      <c r="OLO158" s="48"/>
      <c r="OLP158" s="48"/>
      <c r="OLQ158" s="48"/>
      <c r="OLR158" s="48"/>
      <c r="OLS158" s="48"/>
      <c r="OLT158" s="48"/>
      <c r="OLU158" s="48"/>
      <c r="OLV158" s="48"/>
      <c r="OLW158" s="48"/>
      <c r="OLX158" s="48"/>
      <c r="OLY158" s="48"/>
      <c r="OLZ158" s="48"/>
      <c r="OMA158" s="48"/>
      <c r="OMB158" s="48"/>
      <c r="OMC158" s="48"/>
      <c r="OMD158" s="48"/>
      <c r="OME158" s="48"/>
      <c r="OMF158" s="48"/>
      <c r="OMG158" s="48"/>
      <c r="OMH158" s="48"/>
      <c r="OMI158" s="48"/>
      <c r="OMJ158" s="48"/>
      <c r="OMK158" s="48"/>
      <c r="OML158" s="48"/>
      <c r="OMM158" s="48"/>
      <c r="OMN158" s="48"/>
      <c r="OMO158" s="48"/>
      <c r="OMP158" s="48"/>
      <c r="OMQ158" s="48"/>
      <c r="OMR158" s="48"/>
      <c r="OMS158" s="48"/>
      <c r="OMT158" s="48"/>
      <c r="OMU158" s="48"/>
      <c r="OMV158" s="48"/>
      <c r="OMW158" s="48"/>
      <c r="OMX158" s="48"/>
      <c r="OMY158" s="48"/>
      <c r="OMZ158" s="48"/>
      <c r="ONA158" s="48"/>
      <c r="ONB158" s="48"/>
      <c r="ONC158" s="48"/>
      <c r="OND158" s="48"/>
      <c r="ONE158" s="48"/>
      <c r="ONF158" s="48"/>
      <c r="ONG158" s="48"/>
      <c r="ONH158" s="48"/>
      <c r="ONI158" s="48"/>
      <c r="ONJ158" s="48"/>
      <c r="ONK158" s="48"/>
      <c r="ONL158" s="48"/>
      <c r="ONM158" s="48"/>
      <c r="ONN158" s="48"/>
      <c r="ONO158" s="48"/>
      <c r="ONP158" s="48"/>
      <c r="ONQ158" s="48"/>
      <c r="ONR158" s="48"/>
      <c r="ONS158" s="48"/>
      <c r="ONT158" s="48"/>
      <c r="ONU158" s="48"/>
      <c r="ONV158" s="48"/>
      <c r="ONW158" s="48"/>
      <c r="ONX158" s="48"/>
      <c r="ONY158" s="48"/>
      <c r="ONZ158" s="48"/>
      <c r="OOA158" s="48"/>
      <c r="OOB158" s="48"/>
      <c r="OOC158" s="48"/>
      <c r="OOD158" s="48"/>
      <c r="OOE158" s="48"/>
      <c r="OOF158" s="48"/>
      <c r="OOG158" s="48"/>
      <c r="OOH158" s="48"/>
      <c r="OOI158" s="48"/>
      <c r="OOJ158" s="48"/>
      <c r="OOK158" s="48"/>
      <c r="OOL158" s="48"/>
      <c r="OOM158" s="48"/>
      <c r="OON158" s="48"/>
      <c r="OOO158" s="48"/>
      <c r="OOP158" s="48"/>
      <c r="OOQ158" s="48"/>
      <c r="OOR158" s="48"/>
      <c r="OOS158" s="48"/>
      <c r="OOT158" s="48"/>
      <c r="OOU158" s="48"/>
      <c r="OOV158" s="48"/>
      <c r="OOW158" s="48"/>
      <c r="OOX158" s="48"/>
      <c r="OOY158" s="48"/>
      <c r="OOZ158" s="48"/>
      <c r="OPA158" s="48"/>
      <c r="OPB158" s="48"/>
      <c r="OPC158" s="48"/>
      <c r="OPD158" s="48"/>
      <c r="OPE158" s="48"/>
      <c r="OPF158" s="48"/>
      <c r="OPG158" s="48"/>
      <c r="OPH158" s="48"/>
      <c r="OPI158" s="48"/>
      <c r="OPJ158" s="48"/>
      <c r="OPK158" s="48"/>
      <c r="OPL158" s="48"/>
      <c r="OPM158" s="48"/>
      <c r="OPN158" s="48"/>
      <c r="OPO158" s="48"/>
      <c r="OPP158" s="48"/>
      <c r="OPQ158" s="48"/>
      <c r="OPR158" s="48"/>
      <c r="OPS158" s="48"/>
      <c r="OPT158" s="48"/>
      <c r="OPU158" s="48"/>
      <c r="OPV158" s="48"/>
      <c r="OPW158" s="48"/>
      <c r="OPX158" s="48"/>
      <c r="OPY158" s="48"/>
      <c r="OPZ158" s="48"/>
      <c r="OQA158" s="48"/>
      <c r="OQB158" s="48"/>
      <c r="OQC158" s="48"/>
      <c r="OQD158" s="48"/>
      <c r="OQE158" s="48"/>
      <c r="OQF158" s="48"/>
      <c r="OQG158" s="48"/>
      <c r="OQH158" s="48"/>
      <c r="OQI158" s="48"/>
      <c r="OQJ158" s="48"/>
      <c r="OQK158" s="48"/>
      <c r="OQL158" s="48"/>
      <c r="OQM158" s="48"/>
      <c r="OQN158" s="48"/>
      <c r="OQO158" s="48"/>
      <c r="OQP158" s="48"/>
      <c r="OQQ158" s="48"/>
      <c r="OQR158" s="48"/>
      <c r="OQS158" s="48"/>
      <c r="OQT158" s="48"/>
      <c r="OQU158" s="48"/>
      <c r="OQV158" s="48"/>
      <c r="OQW158" s="48"/>
      <c r="OQX158" s="48"/>
      <c r="OQY158" s="48"/>
      <c r="OQZ158" s="48"/>
      <c r="ORA158" s="48"/>
      <c r="ORB158" s="48"/>
      <c r="ORC158" s="48"/>
      <c r="ORD158" s="48"/>
      <c r="ORE158" s="48"/>
      <c r="ORF158" s="48"/>
      <c r="ORG158" s="48"/>
      <c r="ORH158" s="48"/>
      <c r="ORI158" s="48"/>
      <c r="ORJ158" s="48"/>
      <c r="ORK158" s="48"/>
      <c r="ORL158" s="48"/>
      <c r="ORM158" s="48"/>
      <c r="ORN158" s="48"/>
      <c r="ORO158" s="48"/>
      <c r="ORP158" s="48"/>
      <c r="ORQ158" s="48"/>
      <c r="ORR158" s="48"/>
      <c r="ORS158" s="48"/>
      <c r="ORT158" s="48"/>
      <c r="ORU158" s="48"/>
      <c r="ORV158" s="48"/>
      <c r="ORW158" s="48"/>
      <c r="ORX158" s="48"/>
      <c r="ORY158" s="48"/>
      <c r="ORZ158" s="48"/>
      <c r="OSA158" s="48"/>
      <c r="OSB158" s="48"/>
      <c r="OSC158" s="48"/>
      <c r="OSD158" s="48"/>
      <c r="OSE158" s="48"/>
      <c r="OSF158" s="48"/>
      <c r="OSG158" s="48"/>
      <c r="OSH158" s="48"/>
      <c r="OSI158" s="48"/>
      <c r="OSJ158" s="48"/>
      <c r="OSK158" s="48"/>
      <c r="OSL158" s="48"/>
      <c r="OSM158" s="48"/>
      <c r="OSN158" s="48"/>
      <c r="OSO158" s="48"/>
      <c r="OSP158" s="48"/>
      <c r="OSQ158" s="48"/>
      <c r="OSR158" s="48"/>
      <c r="OSS158" s="48"/>
      <c r="OST158" s="48"/>
      <c r="OSU158" s="48"/>
      <c r="OSV158" s="48"/>
      <c r="OSW158" s="48"/>
      <c r="OSX158" s="48"/>
      <c r="OSY158" s="48"/>
      <c r="OSZ158" s="48"/>
      <c r="OTA158" s="48"/>
      <c r="OTB158" s="48"/>
      <c r="OTC158" s="48"/>
      <c r="OTD158" s="48"/>
      <c r="OTE158" s="48"/>
      <c r="OTF158" s="48"/>
      <c r="OTG158" s="48"/>
      <c r="OTH158" s="48"/>
      <c r="OTI158" s="48"/>
      <c r="OTJ158" s="48"/>
      <c r="OTK158" s="48"/>
      <c r="OTL158" s="48"/>
      <c r="OTM158" s="48"/>
      <c r="OTN158" s="48"/>
      <c r="OTO158" s="48"/>
      <c r="OTP158" s="48"/>
      <c r="OTQ158" s="48"/>
      <c r="OTR158" s="48"/>
      <c r="OTS158" s="48"/>
      <c r="OTT158" s="48"/>
      <c r="OTU158" s="48"/>
      <c r="OTV158" s="48"/>
      <c r="OTW158" s="48"/>
      <c r="OTX158" s="48"/>
      <c r="OTY158" s="48"/>
      <c r="OTZ158" s="48"/>
      <c r="OUA158" s="48"/>
      <c r="OUB158" s="48"/>
      <c r="OUC158" s="48"/>
      <c r="OUD158" s="48"/>
      <c r="OUE158" s="48"/>
      <c r="OUF158" s="48"/>
      <c r="OUG158" s="48"/>
      <c r="OUH158" s="48"/>
      <c r="OUI158" s="48"/>
      <c r="OUJ158" s="48"/>
      <c r="OUK158" s="48"/>
      <c r="OUL158" s="48"/>
      <c r="OUM158" s="48"/>
      <c r="OUN158" s="48"/>
      <c r="OUO158" s="48"/>
      <c r="OUP158" s="48"/>
      <c r="OUQ158" s="48"/>
      <c r="OUR158" s="48"/>
      <c r="OUS158" s="48"/>
      <c r="OUT158" s="48"/>
      <c r="OUU158" s="48"/>
      <c r="OUV158" s="48"/>
      <c r="OUW158" s="48"/>
      <c r="OUX158" s="48"/>
      <c r="OUY158" s="48"/>
      <c r="OUZ158" s="48"/>
      <c r="OVA158" s="48"/>
      <c r="OVB158" s="48"/>
      <c r="OVC158" s="48"/>
      <c r="OVD158" s="48"/>
      <c r="OVE158" s="48"/>
      <c r="OVF158" s="48"/>
      <c r="OVG158" s="48"/>
      <c r="OVH158" s="48"/>
      <c r="OVI158" s="48"/>
      <c r="OVJ158" s="48"/>
      <c r="OVK158" s="48"/>
      <c r="OVL158" s="48"/>
      <c r="OVM158" s="48"/>
      <c r="OVN158" s="48"/>
      <c r="OVO158" s="48"/>
      <c r="OVP158" s="48"/>
      <c r="OVQ158" s="48"/>
      <c r="OVR158" s="48"/>
      <c r="OVS158" s="48"/>
      <c r="OVT158" s="48"/>
      <c r="OVU158" s="48"/>
      <c r="OVV158" s="48"/>
      <c r="OVW158" s="48"/>
      <c r="OVX158" s="48"/>
      <c r="OVY158" s="48"/>
      <c r="OVZ158" s="48"/>
      <c r="OWA158" s="48"/>
      <c r="OWB158" s="48"/>
      <c r="OWC158" s="48"/>
      <c r="OWD158" s="48"/>
      <c r="OWE158" s="48"/>
      <c r="OWF158" s="48"/>
      <c r="OWG158" s="48"/>
      <c r="OWH158" s="48"/>
      <c r="OWI158" s="48"/>
      <c r="OWJ158" s="48"/>
      <c r="OWK158" s="48"/>
      <c r="OWL158" s="48"/>
      <c r="OWM158" s="48"/>
      <c r="OWN158" s="48"/>
      <c r="OWO158" s="48"/>
      <c r="OWP158" s="48"/>
      <c r="OWQ158" s="48"/>
      <c r="OWR158" s="48"/>
      <c r="OWS158" s="48"/>
      <c r="OWT158" s="48"/>
      <c r="OWU158" s="48"/>
      <c r="OWV158" s="48"/>
      <c r="OWW158" s="48"/>
      <c r="OWX158" s="48"/>
      <c r="OWY158" s="48"/>
      <c r="OWZ158" s="48"/>
      <c r="OXA158" s="48"/>
      <c r="OXB158" s="48"/>
      <c r="OXC158" s="48"/>
      <c r="OXD158" s="48"/>
      <c r="OXE158" s="48"/>
      <c r="OXF158" s="48"/>
      <c r="OXG158" s="48"/>
      <c r="OXH158" s="48"/>
      <c r="OXI158" s="48"/>
      <c r="OXJ158" s="48"/>
      <c r="OXK158" s="48"/>
      <c r="OXL158" s="48"/>
      <c r="OXM158" s="48"/>
      <c r="OXN158" s="48"/>
      <c r="OXO158" s="48"/>
      <c r="OXP158" s="48"/>
      <c r="OXQ158" s="48"/>
      <c r="OXR158" s="48"/>
      <c r="OXS158" s="48"/>
      <c r="OXT158" s="48"/>
      <c r="OXU158" s="48"/>
      <c r="OXV158" s="48"/>
      <c r="OXW158" s="48"/>
      <c r="OXX158" s="48"/>
      <c r="OXY158" s="48"/>
      <c r="OXZ158" s="48"/>
      <c r="OYA158" s="48"/>
      <c r="OYB158" s="48"/>
      <c r="OYC158" s="48"/>
      <c r="OYD158" s="48"/>
      <c r="OYE158" s="48"/>
      <c r="OYF158" s="48"/>
      <c r="OYG158" s="48"/>
      <c r="OYH158" s="48"/>
      <c r="OYI158" s="48"/>
      <c r="OYJ158" s="48"/>
      <c r="OYK158" s="48"/>
      <c r="OYL158" s="48"/>
      <c r="OYM158" s="48"/>
      <c r="OYN158" s="48"/>
      <c r="OYO158" s="48"/>
      <c r="OYP158" s="48"/>
      <c r="OYQ158" s="48"/>
      <c r="OYR158" s="48"/>
      <c r="OYS158" s="48"/>
      <c r="OYT158" s="48"/>
      <c r="OYU158" s="48"/>
      <c r="OYV158" s="48"/>
      <c r="OYW158" s="48"/>
      <c r="OYX158" s="48"/>
      <c r="OYY158" s="48"/>
      <c r="OYZ158" s="48"/>
      <c r="OZA158" s="48"/>
      <c r="OZB158" s="48"/>
      <c r="OZC158" s="48"/>
      <c r="OZD158" s="48"/>
      <c r="OZE158" s="48"/>
      <c r="OZF158" s="48"/>
      <c r="OZG158" s="48"/>
      <c r="OZH158" s="48"/>
      <c r="OZI158" s="48"/>
      <c r="OZJ158" s="48"/>
      <c r="OZK158" s="48"/>
      <c r="OZL158" s="48"/>
      <c r="OZM158" s="48"/>
      <c r="OZN158" s="48"/>
      <c r="OZO158" s="48"/>
      <c r="OZP158" s="48"/>
      <c r="OZQ158" s="48"/>
      <c r="OZR158" s="48"/>
      <c r="OZS158" s="48"/>
      <c r="OZT158" s="48"/>
      <c r="OZU158" s="48"/>
      <c r="OZV158" s="48"/>
      <c r="OZW158" s="48"/>
      <c r="OZX158" s="48"/>
      <c r="OZY158" s="48"/>
      <c r="OZZ158" s="48"/>
      <c r="PAA158" s="48"/>
      <c r="PAB158" s="48"/>
      <c r="PAC158" s="48"/>
      <c r="PAD158" s="48"/>
      <c r="PAE158" s="48"/>
      <c r="PAF158" s="48"/>
      <c r="PAG158" s="48"/>
      <c r="PAH158" s="48"/>
      <c r="PAI158" s="48"/>
      <c r="PAJ158" s="48"/>
      <c r="PAK158" s="48"/>
      <c r="PAL158" s="48"/>
      <c r="PAM158" s="48"/>
      <c r="PAN158" s="48"/>
      <c r="PAO158" s="48"/>
      <c r="PAP158" s="48"/>
      <c r="PAQ158" s="48"/>
      <c r="PAR158" s="48"/>
      <c r="PAS158" s="48"/>
      <c r="PAT158" s="48"/>
      <c r="PAU158" s="48"/>
      <c r="PAV158" s="48"/>
      <c r="PAW158" s="48"/>
      <c r="PAX158" s="48"/>
      <c r="PAY158" s="48"/>
      <c r="PAZ158" s="48"/>
      <c r="PBA158" s="48"/>
      <c r="PBB158" s="48"/>
      <c r="PBC158" s="48"/>
      <c r="PBD158" s="48"/>
      <c r="PBE158" s="48"/>
      <c r="PBF158" s="48"/>
      <c r="PBG158" s="48"/>
      <c r="PBH158" s="48"/>
      <c r="PBI158" s="48"/>
      <c r="PBJ158" s="48"/>
      <c r="PBK158" s="48"/>
      <c r="PBL158" s="48"/>
      <c r="PBM158" s="48"/>
      <c r="PBN158" s="48"/>
      <c r="PBO158" s="48"/>
      <c r="PBP158" s="48"/>
      <c r="PBQ158" s="48"/>
      <c r="PBR158" s="48"/>
      <c r="PBS158" s="48"/>
      <c r="PBT158" s="48"/>
      <c r="PBU158" s="48"/>
      <c r="PBV158" s="48"/>
      <c r="PBW158" s="48"/>
      <c r="PBX158" s="48"/>
      <c r="PBY158" s="48"/>
      <c r="PBZ158" s="48"/>
      <c r="PCA158" s="48"/>
      <c r="PCB158" s="48"/>
      <c r="PCC158" s="48"/>
      <c r="PCD158" s="48"/>
      <c r="PCE158" s="48"/>
      <c r="PCF158" s="48"/>
      <c r="PCG158" s="48"/>
      <c r="PCH158" s="48"/>
      <c r="PCI158" s="48"/>
      <c r="PCJ158" s="48"/>
      <c r="PCK158" s="48"/>
      <c r="PCL158" s="48"/>
      <c r="PCM158" s="48"/>
      <c r="PCN158" s="48"/>
      <c r="PCO158" s="48"/>
      <c r="PCP158" s="48"/>
      <c r="PCQ158" s="48"/>
      <c r="PCR158" s="48"/>
      <c r="PCS158" s="48"/>
      <c r="PCT158" s="48"/>
      <c r="PCU158" s="48"/>
      <c r="PCV158" s="48"/>
      <c r="PCW158" s="48"/>
      <c r="PCX158" s="48"/>
      <c r="PCY158" s="48"/>
      <c r="PCZ158" s="48"/>
      <c r="PDA158" s="48"/>
      <c r="PDB158" s="48"/>
      <c r="PDC158" s="48"/>
      <c r="PDD158" s="48"/>
      <c r="PDE158" s="48"/>
      <c r="PDF158" s="48"/>
      <c r="PDG158" s="48"/>
      <c r="PDH158" s="48"/>
      <c r="PDI158" s="48"/>
      <c r="PDJ158" s="48"/>
      <c r="PDK158" s="48"/>
      <c r="PDL158" s="48"/>
      <c r="PDM158" s="48"/>
      <c r="PDN158" s="48"/>
      <c r="PDO158" s="48"/>
      <c r="PDP158" s="48"/>
      <c r="PDQ158" s="48"/>
      <c r="PDR158" s="48"/>
      <c r="PDS158" s="48"/>
      <c r="PDT158" s="48"/>
      <c r="PDU158" s="48"/>
      <c r="PDV158" s="48"/>
      <c r="PDW158" s="48"/>
      <c r="PDX158" s="48"/>
      <c r="PDY158" s="48"/>
      <c r="PDZ158" s="48"/>
      <c r="PEA158" s="48"/>
      <c r="PEB158" s="48"/>
      <c r="PEC158" s="48"/>
      <c r="PED158" s="48"/>
      <c r="PEE158" s="48"/>
      <c r="PEF158" s="48"/>
      <c r="PEG158" s="48"/>
      <c r="PEH158" s="48"/>
      <c r="PEI158" s="48"/>
      <c r="PEJ158" s="48"/>
      <c r="PEK158" s="48"/>
      <c r="PEL158" s="48"/>
      <c r="PEM158" s="48"/>
      <c r="PEN158" s="48"/>
      <c r="PEO158" s="48"/>
      <c r="PEP158" s="48"/>
      <c r="PEQ158" s="48"/>
      <c r="PER158" s="48"/>
      <c r="PES158" s="48"/>
      <c r="PET158" s="48"/>
      <c r="PEU158" s="48"/>
      <c r="PEV158" s="48"/>
      <c r="PEW158" s="48"/>
      <c r="PEX158" s="48"/>
      <c r="PEY158" s="48"/>
      <c r="PEZ158" s="48"/>
      <c r="PFA158" s="48"/>
      <c r="PFB158" s="48"/>
      <c r="PFC158" s="48"/>
      <c r="PFD158" s="48"/>
      <c r="PFE158" s="48"/>
      <c r="PFF158" s="48"/>
      <c r="PFG158" s="48"/>
      <c r="PFH158" s="48"/>
      <c r="PFI158" s="48"/>
      <c r="PFJ158" s="48"/>
      <c r="PFK158" s="48"/>
      <c r="PFL158" s="48"/>
      <c r="PFM158" s="48"/>
      <c r="PFN158" s="48"/>
      <c r="PFO158" s="48"/>
      <c r="PFP158" s="48"/>
      <c r="PFQ158" s="48"/>
      <c r="PFR158" s="48"/>
      <c r="PFS158" s="48"/>
      <c r="PFT158" s="48"/>
      <c r="PFU158" s="48"/>
      <c r="PFV158" s="48"/>
      <c r="PFW158" s="48"/>
      <c r="PFX158" s="48"/>
      <c r="PFY158" s="48"/>
      <c r="PFZ158" s="48"/>
      <c r="PGA158" s="48"/>
      <c r="PGB158" s="48"/>
      <c r="PGC158" s="48"/>
      <c r="PGD158" s="48"/>
      <c r="PGE158" s="48"/>
      <c r="PGF158" s="48"/>
      <c r="PGG158" s="48"/>
      <c r="PGH158" s="48"/>
      <c r="PGI158" s="48"/>
      <c r="PGJ158" s="48"/>
      <c r="PGK158" s="48"/>
      <c r="PGL158" s="48"/>
      <c r="PGM158" s="48"/>
      <c r="PGN158" s="48"/>
      <c r="PGO158" s="48"/>
      <c r="PGP158" s="48"/>
      <c r="PGQ158" s="48"/>
      <c r="PGR158" s="48"/>
      <c r="PGS158" s="48"/>
      <c r="PGT158" s="48"/>
      <c r="PGU158" s="48"/>
      <c r="PGV158" s="48"/>
      <c r="PGW158" s="48"/>
      <c r="PGX158" s="48"/>
      <c r="PGY158" s="48"/>
      <c r="PGZ158" s="48"/>
      <c r="PHA158" s="48"/>
      <c r="PHB158" s="48"/>
      <c r="PHC158" s="48"/>
      <c r="PHD158" s="48"/>
      <c r="PHE158" s="48"/>
      <c r="PHF158" s="48"/>
      <c r="PHG158" s="48"/>
      <c r="PHH158" s="48"/>
      <c r="PHI158" s="48"/>
      <c r="PHJ158" s="48"/>
      <c r="PHK158" s="48"/>
      <c r="PHL158" s="48"/>
      <c r="PHM158" s="48"/>
      <c r="PHN158" s="48"/>
      <c r="PHO158" s="48"/>
      <c r="PHP158" s="48"/>
      <c r="PHQ158" s="48"/>
      <c r="PHR158" s="48"/>
      <c r="PHS158" s="48"/>
      <c r="PHT158" s="48"/>
      <c r="PHU158" s="48"/>
      <c r="PHV158" s="48"/>
      <c r="PHW158" s="48"/>
      <c r="PHX158" s="48"/>
      <c r="PHY158" s="48"/>
      <c r="PHZ158" s="48"/>
      <c r="PIA158" s="48"/>
      <c r="PIB158" s="48"/>
      <c r="PIC158" s="48"/>
      <c r="PID158" s="48"/>
      <c r="PIE158" s="48"/>
      <c r="PIF158" s="48"/>
      <c r="PIG158" s="48"/>
      <c r="PIH158" s="48"/>
      <c r="PII158" s="48"/>
      <c r="PIJ158" s="48"/>
      <c r="PIK158" s="48"/>
      <c r="PIL158" s="48"/>
      <c r="PIM158" s="48"/>
      <c r="PIN158" s="48"/>
      <c r="PIO158" s="48"/>
      <c r="PIP158" s="48"/>
      <c r="PIQ158" s="48"/>
      <c r="PIR158" s="48"/>
      <c r="PIS158" s="48"/>
      <c r="PIT158" s="48"/>
      <c r="PIU158" s="48"/>
      <c r="PIV158" s="48"/>
      <c r="PIW158" s="48"/>
      <c r="PIX158" s="48"/>
      <c r="PIY158" s="48"/>
      <c r="PIZ158" s="48"/>
      <c r="PJA158" s="48"/>
      <c r="PJB158" s="48"/>
      <c r="PJC158" s="48"/>
      <c r="PJD158" s="48"/>
      <c r="PJE158" s="48"/>
      <c r="PJF158" s="48"/>
      <c r="PJG158" s="48"/>
      <c r="PJH158" s="48"/>
      <c r="PJI158" s="48"/>
      <c r="PJJ158" s="48"/>
      <c r="PJK158" s="48"/>
      <c r="PJL158" s="48"/>
      <c r="PJM158" s="48"/>
      <c r="PJN158" s="48"/>
      <c r="PJO158" s="48"/>
      <c r="PJP158" s="48"/>
      <c r="PJQ158" s="48"/>
      <c r="PJR158" s="48"/>
      <c r="PJS158" s="48"/>
      <c r="PJT158" s="48"/>
      <c r="PJU158" s="48"/>
      <c r="PJV158" s="48"/>
      <c r="PJW158" s="48"/>
      <c r="PJX158" s="48"/>
      <c r="PJY158" s="48"/>
      <c r="PJZ158" s="48"/>
      <c r="PKA158" s="48"/>
      <c r="PKB158" s="48"/>
      <c r="PKC158" s="48"/>
      <c r="PKD158" s="48"/>
      <c r="PKE158" s="48"/>
      <c r="PKF158" s="48"/>
      <c r="PKG158" s="48"/>
      <c r="PKH158" s="48"/>
      <c r="PKI158" s="48"/>
      <c r="PKJ158" s="48"/>
      <c r="PKK158" s="48"/>
      <c r="PKL158" s="48"/>
      <c r="PKM158" s="48"/>
      <c r="PKN158" s="48"/>
      <c r="PKO158" s="48"/>
      <c r="PKP158" s="48"/>
      <c r="PKQ158" s="48"/>
      <c r="PKR158" s="48"/>
      <c r="PKS158" s="48"/>
      <c r="PKT158" s="48"/>
      <c r="PKU158" s="48"/>
      <c r="PKV158" s="48"/>
      <c r="PKW158" s="48"/>
      <c r="PKX158" s="48"/>
      <c r="PKY158" s="48"/>
      <c r="PKZ158" s="48"/>
      <c r="PLA158" s="48"/>
      <c r="PLB158" s="48"/>
      <c r="PLC158" s="48"/>
      <c r="PLD158" s="48"/>
      <c r="PLE158" s="48"/>
      <c r="PLF158" s="48"/>
      <c r="PLG158" s="48"/>
      <c r="PLH158" s="48"/>
      <c r="PLI158" s="48"/>
      <c r="PLJ158" s="48"/>
      <c r="PLK158" s="48"/>
      <c r="PLL158" s="48"/>
      <c r="PLM158" s="48"/>
      <c r="PLN158" s="48"/>
      <c r="PLO158" s="48"/>
      <c r="PLP158" s="48"/>
      <c r="PLQ158" s="48"/>
      <c r="PLR158" s="48"/>
      <c r="PLS158" s="48"/>
      <c r="PLT158" s="48"/>
      <c r="PLU158" s="48"/>
      <c r="PLV158" s="48"/>
      <c r="PLW158" s="48"/>
      <c r="PLX158" s="48"/>
      <c r="PLY158" s="48"/>
      <c r="PLZ158" s="48"/>
      <c r="PMA158" s="48"/>
      <c r="PMB158" s="48"/>
      <c r="PMC158" s="48"/>
      <c r="PMD158" s="48"/>
      <c r="PME158" s="48"/>
      <c r="PMF158" s="48"/>
      <c r="PMG158" s="48"/>
      <c r="PMH158" s="48"/>
      <c r="PMI158" s="48"/>
      <c r="PMJ158" s="48"/>
      <c r="PMK158" s="48"/>
      <c r="PML158" s="48"/>
      <c r="PMM158" s="48"/>
      <c r="PMN158" s="48"/>
      <c r="PMO158" s="48"/>
      <c r="PMP158" s="48"/>
      <c r="PMQ158" s="48"/>
      <c r="PMR158" s="48"/>
      <c r="PMS158" s="48"/>
      <c r="PMT158" s="48"/>
      <c r="PMU158" s="48"/>
      <c r="PMV158" s="48"/>
      <c r="PMW158" s="48"/>
      <c r="PMX158" s="48"/>
      <c r="PMY158" s="48"/>
      <c r="PMZ158" s="48"/>
      <c r="PNA158" s="48"/>
      <c r="PNB158" s="48"/>
      <c r="PNC158" s="48"/>
      <c r="PND158" s="48"/>
      <c r="PNE158" s="48"/>
      <c r="PNF158" s="48"/>
      <c r="PNG158" s="48"/>
      <c r="PNH158" s="48"/>
      <c r="PNI158" s="48"/>
      <c r="PNJ158" s="48"/>
      <c r="PNK158" s="48"/>
      <c r="PNL158" s="48"/>
      <c r="PNM158" s="48"/>
      <c r="PNN158" s="48"/>
      <c r="PNO158" s="48"/>
      <c r="PNP158" s="48"/>
      <c r="PNQ158" s="48"/>
      <c r="PNR158" s="48"/>
      <c r="PNS158" s="48"/>
      <c r="PNT158" s="48"/>
      <c r="PNU158" s="48"/>
      <c r="PNV158" s="48"/>
      <c r="PNW158" s="48"/>
      <c r="PNX158" s="48"/>
      <c r="PNY158" s="48"/>
      <c r="PNZ158" s="48"/>
      <c r="POA158" s="48"/>
      <c r="POB158" s="48"/>
      <c r="POC158" s="48"/>
      <c r="POD158" s="48"/>
      <c r="POE158" s="48"/>
      <c r="POF158" s="48"/>
      <c r="POG158" s="48"/>
      <c r="POH158" s="48"/>
      <c r="POI158" s="48"/>
      <c r="POJ158" s="48"/>
      <c r="POK158" s="48"/>
      <c r="POL158" s="48"/>
      <c r="POM158" s="48"/>
      <c r="PON158" s="48"/>
      <c r="POO158" s="48"/>
      <c r="POP158" s="48"/>
      <c r="POQ158" s="48"/>
      <c r="POR158" s="48"/>
      <c r="POS158" s="48"/>
      <c r="POT158" s="48"/>
      <c r="POU158" s="48"/>
      <c r="POV158" s="48"/>
      <c r="POW158" s="48"/>
      <c r="POX158" s="48"/>
      <c r="POY158" s="48"/>
      <c r="POZ158" s="48"/>
      <c r="PPA158" s="48"/>
      <c r="PPB158" s="48"/>
      <c r="PPC158" s="48"/>
      <c r="PPD158" s="48"/>
      <c r="PPE158" s="48"/>
      <c r="PPF158" s="48"/>
      <c r="PPG158" s="48"/>
      <c r="PPH158" s="48"/>
      <c r="PPI158" s="48"/>
      <c r="PPJ158" s="48"/>
      <c r="PPK158" s="48"/>
      <c r="PPL158" s="48"/>
      <c r="PPM158" s="48"/>
      <c r="PPN158" s="48"/>
      <c r="PPO158" s="48"/>
      <c r="PPP158" s="48"/>
      <c r="PPQ158" s="48"/>
      <c r="PPR158" s="48"/>
      <c r="PPS158" s="48"/>
      <c r="PPT158" s="48"/>
      <c r="PPU158" s="48"/>
      <c r="PPV158" s="48"/>
      <c r="PPW158" s="48"/>
      <c r="PPX158" s="48"/>
      <c r="PPY158" s="48"/>
      <c r="PPZ158" s="48"/>
      <c r="PQA158" s="48"/>
      <c r="PQB158" s="48"/>
      <c r="PQC158" s="48"/>
      <c r="PQD158" s="48"/>
      <c r="PQE158" s="48"/>
      <c r="PQF158" s="48"/>
      <c r="PQG158" s="48"/>
      <c r="PQH158" s="48"/>
      <c r="PQI158" s="48"/>
      <c r="PQJ158" s="48"/>
      <c r="PQK158" s="48"/>
      <c r="PQL158" s="48"/>
      <c r="PQM158" s="48"/>
      <c r="PQN158" s="48"/>
      <c r="PQO158" s="48"/>
      <c r="PQP158" s="48"/>
      <c r="PQQ158" s="48"/>
      <c r="PQR158" s="48"/>
      <c r="PQS158" s="48"/>
      <c r="PQT158" s="48"/>
      <c r="PQU158" s="48"/>
      <c r="PQV158" s="48"/>
      <c r="PQW158" s="48"/>
      <c r="PQX158" s="48"/>
      <c r="PQY158" s="48"/>
      <c r="PQZ158" s="48"/>
      <c r="PRA158" s="48"/>
      <c r="PRB158" s="48"/>
      <c r="PRC158" s="48"/>
      <c r="PRD158" s="48"/>
      <c r="PRE158" s="48"/>
      <c r="PRF158" s="48"/>
      <c r="PRG158" s="48"/>
      <c r="PRH158" s="48"/>
      <c r="PRI158" s="48"/>
      <c r="PRJ158" s="48"/>
      <c r="PRK158" s="48"/>
      <c r="PRL158" s="48"/>
      <c r="PRM158" s="48"/>
      <c r="PRN158" s="48"/>
      <c r="PRO158" s="48"/>
      <c r="PRP158" s="48"/>
      <c r="PRQ158" s="48"/>
      <c r="PRR158" s="48"/>
      <c r="PRS158" s="48"/>
      <c r="PRT158" s="48"/>
      <c r="PRU158" s="48"/>
      <c r="PRV158" s="48"/>
      <c r="PRW158" s="48"/>
      <c r="PRX158" s="48"/>
      <c r="PRY158" s="48"/>
      <c r="PRZ158" s="48"/>
      <c r="PSA158" s="48"/>
      <c r="PSB158" s="48"/>
      <c r="PSC158" s="48"/>
      <c r="PSD158" s="48"/>
      <c r="PSE158" s="48"/>
      <c r="PSF158" s="48"/>
      <c r="PSG158" s="48"/>
      <c r="PSH158" s="48"/>
      <c r="PSI158" s="48"/>
      <c r="PSJ158" s="48"/>
      <c r="PSK158" s="48"/>
      <c r="PSL158" s="48"/>
      <c r="PSM158" s="48"/>
      <c r="PSN158" s="48"/>
      <c r="PSO158" s="48"/>
      <c r="PSP158" s="48"/>
      <c r="PSQ158" s="48"/>
      <c r="PSR158" s="48"/>
      <c r="PSS158" s="48"/>
      <c r="PST158" s="48"/>
      <c r="PSU158" s="48"/>
      <c r="PSV158" s="48"/>
      <c r="PSW158" s="48"/>
      <c r="PSX158" s="48"/>
      <c r="PSY158" s="48"/>
      <c r="PSZ158" s="48"/>
      <c r="PTA158" s="48"/>
      <c r="PTB158" s="48"/>
      <c r="PTC158" s="48"/>
      <c r="PTD158" s="48"/>
      <c r="PTE158" s="48"/>
      <c r="PTF158" s="48"/>
      <c r="PTG158" s="48"/>
      <c r="PTH158" s="48"/>
      <c r="PTI158" s="48"/>
      <c r="PTJ158" s="48"/>
      <c r="PTK158" s="48"/>
      <c r="PTL158" s="48"/>
      <c r="PTM158" s="48"/>
      <c r="PTN158" s="48"/>
      <c r="PTO158" s="48"/>
      <c r="PTP158" s="48"/>
      <c r="PTQ158" s="48"/>
      <c r="PTR158" s="48"/>
      <c r="PTS158" s="48"/>
      <c r="PTT158" s="48"/>
      <c r="PTU158" s="48"/>
      <c r="PTV158" s="48"/>
      <c r="PTW158" s="48"/>
      <c r="PTX158" s="48"/>
      <c r="PTY158" s="48"/>
      <c r="PTZ158" s="48"/>
      <c r="PUA158" s="48"/>
      <c r="PUB158" s="48"/>
      <c r="PUC158" s="48"/>
      <c r="PUD158" s="48"/>
      <c r="PUE158" s="48"/>
      <c r="PUF158" s="48"/>
      <c r="PUG158" s="48"/>
      <c r="PUH158" s="48"/>
      <c r="PUI158" s="48"/>
      <c r="PUJ158" s="48"/>
      <c r="PUK158" s="48"/>
      <c r="PUL158" s="48"/>
      <c r="PUM158" s="48"/>
      <c r="PUN158" s="48"/>
      <c r="PUO158" s="48"/>
      <c r="PUP158" s="48"/>
      <c r="PUQ158" s="48"/>
      <c r="PUR158" s="48"/>
      <c r="PUS158" s="48"/>
      <c r="PUT158" s="48"/>
      <c r="PUU158" s="48"/>
      <c r="PUV158" s="48"/>
      <c r="PUW158" s="48"/>
      <c r="PUX158" s="48"/>
      <c r="PUY158" s="48"/>
      <c r="PUZ158" s="48"/>
      <c r="PVA158" s="48"/>
      <c r="PVB158" s="48"/>
      <c r="PVC158" s="48"/>
      <c r="PVD158" s="48"/>
      <c r="PVE158" s="48"/>
      <c r="PVF158" s="48"/>
      <c r="PVG158" s="48"/>
      <c r="PVH158" s="48"/>
      <c r="PVI158" s="48"/>
      <c r="PVJ158" s="48"/>
      <c r="PVK158" s="48"/>
      <c r="PVL158" s="48"/>
      <c r="PVM158" s="48"/>
      <c r="PVN158" s="48"/>
      <c r="PVO158" s="48"/>
      <c r="PVP158" s="48"/>
      <c r="PVQ158" s="48"/>
      <c r="PVR158" s="48"/>
      <c r="PVS158" s="48"/>
      <c r="PVT158" s="48"/>
      <c r="PVU158" s="48"/>
      <c r="PVV158" s="48"/>
      <c r="PVW158" s="48"/>
      <c r="PVX158" s="48"/>
      <c r="PVY158" s="48"/>
      <c r="PVZ158" s="48"/>
      <c r="PWA158" s="48"/>
      <c r="PWB158" s="48"/>
      <c r="PWC158" s="48"/>
      <c r="PWD158" s="48"/>
      <c r="PWE158" s="48"/>
      <c r="PWF158" s="48"/>
      <c r="PWG158" s="48"/>
      <c r="PWH158" s="48"/>
      <c r="PWI158" s="48"/>
      <c r="PWJ158" s="48"/>
      <c r="PWK158" s="48"/>
      <c r="PWL158" s="48"/>
      <c r="PWM158" s="48"/>
      <c r="PWN158" s="48"/>
      <c r="PWO158" s="48"/>
      <c r="PWP158" s="48"/>
      <c r="PWQ158" s="48"/>
      <c r="PWR158" s="48"/>
      <c r="PWS158" s="48"/>
      <c r="PWT158" s="48"/>
      <c r="PWU158" s="48"/>
      <c r="PWV158" s="48"/>
      <c r="PWW158" s="48"/>
      <c r="PWX158" s="48"/>
      <c r="PWY158" s="48"/>
      <c r="PWZ158" s="48"/>
      <c r="PXA158" s="48"/>
      <c r="PXB158" s="48"/>
      <c r="PXC158" s="48"/>
      <c r="PXD158" s="48"/>
      <c r="PXE158" s="48"/>
      <c r="PXF158" s="48"/>
      <c r="PXG158" s="48"/>
      <c r="PXH158" s="48"/>
      <c r="PXI158" s="48"/>
      <c r="PXJ158" s="48"/>
      <c r="PXK158" s="48"/>
      <c r="PXL158" s="48"/>
      <c r="PXM158" s="48"/>
      <c r="PXN158" s="48"/>
      <c r="PXO158" s="48"/>
      <c r="PXP158" s="48"/>
      <c r="PXQ158" s="48"/>
      <c r="PXR158" s="48"/>
      <c r="PXS158" s="48"/>
      <c r="PXT158" s="48"/>
      <c r="PXU158" s="48"/>
      <c r="PXV158" s="48"/>
      <c r="PXW158" s="48"/>
      <c r="PXX158" s="48"/>
      <c r="PXY158" s="48"/>
      <c r="PXZ158" s="48"/>
      <c r="PYA158" s="48"/>
      <c r="PYB158" s="48"/>
      <c r="PYC158" s="48"/>
      <c r="PYD158" s="48"/>
      <c r="PYE158" s="48"/>
      <c r="PYF158" s="48"/>
      <c r="PYG158" s="48"/>
      <c r="PYH158" s="48"/>
      <c r="PYI158" s="48"/>
      <c r="PYJ158" s="48"/>
      <c r="PYK158" s="48"/>
      <c r="PYL158" s="48"/>
      <c r="PYM158" s="48"/>
      <c r="PYN158" s="48"/>
      <c r="PYO158" s="48"/>
      <c r="PYP158" s="48"/>
      <c r="PYQ158" s="48"/>
      <c r="PYR158" s="48"/>
      <c r="PYS158" s="48"/>
      <c r="PYT158" s="48"/>
      <c r="PYU158" s="48"/>
      <c r="PYV158" s="48"/>
      <c r="PYW158" s="48"/>
      <c r="PYX158" s="48"/>
      <c r="PYY158" s="48"/>
      <c r="PYZ158" s="48"/>
      <c r="PZA158" s="48"/>
      <c r="PZB158" s="48"/>
      <c r="PZC158" s="48"/>
      <c r="PZD158" s="48"/>
      <c r="PZE158" s="48"/>
      <c r="PZF158" s="48"/>
      <c r="PZG158" s="48"/>
      <c r="PZH158" s="48"/>
      <c r="PZI158" s="48"/>
      <c r="PZJ158" s="48"/>
      <c r="PZK158" s="48"/>
      <c r="PZL158" s="48"/>
      <c r="PZM158" s="48"/>
      <c r="PZN158" s="48"/>
      <c r="PZO158" s="48"/>
      <c r="PZP158" s="48"/>
      <c r="PZQ158" s="48"/>
      <c r="PZR158" s="48"/>
      <c r="PZS158" s="48"/>
      <c r="PZT158" s="48"/>
      <c r="PZU158" s="48"/>
      <c r="PZV158" s="48"/>
      <c r="PZW158" s="48"/>
      <c r="PZX158" s="48"/>
      <c r="PZY158" s="48"/>
      <c r="PZZ158" s="48"/>
      <c r="QAA158" s="48"/>
      <c r="QAB158" s="48"/>
      <c r="QAC158" s="48"/>
      <c r="QAD158" s="48"/>
      <c r="QAE158" s="48"/>
      <c r="QAF158" s="48"/>
      <c r="QAG158" s="48"/>
      <c r="QAH158" s="48"/>
      <c r="QAI158" s="48"/>
      <c r="QAJ158" s="48"/>
      <c r="QAK158" s="48"/>
      <c r="QAL158" s="48"/>
      <c r="QAM158" s="48"/>
      <c r="QAN158" s="48"/>
      <c r="QAO158" s="48"/>
      <c r="QAP158" s="48"/>
      <c r="QAQ158" s="48"/>
      <c r="QAR158" s="48"/>
      <c r="QAS158" s="48"/>
      <c r="QAT158" s="48"/>
      <c r="QAU158" s="48"/>
      <c r="QAV158" s="48"/>
      <c r="QAW158" s="48"/>
      <c r="QAX158" s="48"/>
      <c r="QAY158" s="48"/>
      <c r="QAZ158" s="48"/>
      <c r="QBA158" s="48"/>
      <c r="QBB158" s="48"/>
      <c r="QBC158" s="48"/>
      <c r="QBD158" s="48"/>
      <c r="QBE158" s="48"/>
      <c r="QBF158" s="48"/>
      <c r="QBG158" s="48"/>
      <c r="QBH158" s="48"/>
      <c r="QBI158" s="48"/>
      <c r="QBJ158" s="48"/>
      <c r="QBK158" s="48"/>
      <c r="QBL158" s="48"/>
      <c r="QBM158" s="48"/>
      <c r="QBN158" s="48"/>
      <c r="QBO158" s="48"/>
      <c r="QBP158" s="48"/>
      <c r="QBQ158" s="48"/>
      <c r="QBR158" s="48"/>
      <c r="QBS158" s="48"/>
      <c r="QBT158" s="48"/>
      <c r="QBU158" s="48"/>
      <c r="QBV158" s="48"/>
      <c r="QBW158" s="48"/>
      <c r="QBX158" s="48"/>
      <c r="QBY158" s="48"/>
      <c r="QBZ158" s="48"/>
      <c r="QCA158" s="48"/>
      <c r="QCB158" s="48"/>
      <c r="QCC158" s="48"/>
      <c r="QCD158" s="48"/>
      <c r="QCE158" s="48"/>
      <c r="QCF158" s="48"/>
      <c r="QCG158" s="48"/>
      <c r="QCH158" s="48"/>
      <c r="QCI158" s="48"/>
      <c r="QCJ158" s="48"/>
      <c r="QCK158" s="48"/>
      <c r="QCL158" s="48"/>
      <c r="QCM158" s="48"/>
      <c r="QCN158" s="48"/>
      <c r="QCO158" s="48"/>
      <c r="QCP158" s="48"/>
      <c r="QCQ158" s="48"/>
      <c r="QCR158" s="48"/>
      <c r="QCS158" s="48"/>
      <c r="QCT158" s="48"/>
      <c r="QCU158" s="48"/>
      <c r="QCV158" s="48"/>
      <c r="QCW158" s="48"/>
      <c r="QCX158" s="48"/>
      <c r="QCY158" s="48"/>
      <c r="QCZ158" s="48"/>
      <c r="QDA158" s="48"/>
      <c r="QDB158" s="48"/>
      <c r="QDC158" s="48"/>
      <c r="QDD158" s="48"/>
      <c r="QDE158" s="48"/>
      <c r="QDF158" s="48"/>
      <c r="QDG158" s="48"/>
      <c r="QDH158" s="48"/>
      <c r="QDI158" s="48"/>
      <c r="QDJ158" s="48"/>
      <c r="QDK158" s="48"/>
      <c r="QDL158" s="48"/>
      <c r="QDM158" s="48"/>
      <c r="QDN158" s="48"/>
      <c r="QDO158" s="48"/>
      <c r="QDP158" s="48"/>
      <c r="QDQ158" s="48"/>
      <c r="QDR158" s="48"/>
      <c r="QDS158" s="48"/>
      <c r="QDT158" s="48"/>
      <c r="QDU158" s="48"/>
      <c r="QDV158" s="48"/>
      <c r="QDW158" s="48"/>
      <c r="QDX158" s="48"/>
      <c r="QDY158" s="48"/>
      <c r="QDZ158" s="48"/>
      <c r="QEA158" s="48"/>
      <c r="QEB158" s="48"/>
      <c r="QEC158" s="48"/>
      <c r="QED158" s="48"/>
      <c r="QEE158" s="48"/>
      <c r="QEF158" s="48"/>
      <c r="QEG158" s="48"/>
      <c r="QEH158" s="48"/>
      <c r="QEI158" s="48"/>
      <c r="QEJ158" s="48"/>
      <c r="QEK158" s="48"/>
      <c r="QEL158" s="48"/>
      <c r="QEM158" s="48"/>
      <c r="QEN158" s="48"/>
      <c r="QEO158" s="48"/>
      <c r="QEP158" s="48"/>
      <c r="QEQ158" s="48"/>
      <c r="QER158" s="48"/>
      <c r="QES158" s="48"/>
      <c r="QET158" s="48"/>
      <c r="QEU158" s="48"/>
      <c r="QEV158" s="48"/>
      <c r="QEW158" s="48"/>
      <c r="QEX158" s="48"/>
      <c r="QEY158" s="48"/>
      <c r="QEZ158" s="48"/>
      <c r="QFA158" s="48"/>
      <c r="QFB158" s="48"/>
      <c r="QFC158" s="48"/>
      <c r="QFD158" s="48"/>
      <c r="QFE158" s="48"/>
      <c r="QFF158" s="48"/>
      <c r="QFG158" s="48"/>
      <c r="QFH158" s="48"/>
      <c r="QFI158" s="48"/>
      <c r="QFJ158" s="48"/>
      <c r="QFK158" s="48"/>
      <c r="QFL158" s="48"/>
      <c r="QFM158" s="48"/>
      <c r="QFN158" s="48"/>
      <c r="QFO158" s="48"/>
      <c r="QFP158" s="48"/>
      <c r="QFQ158" s="48"/>
      <c r="QFR158" s="48"/>
      <c r="QFS158" s="48"/>
      <c r="QFT158" s="48"/>
      <c r="QFU158" s="48"/>
      <c r="QFV158" s="48"/>
      <c r="QFW158" s="48"/>
      <c r="QFX158" s="48"/>
      <c r="QFY158" s="48"/>
      <c r="QFZ158" s="48"/>
      <c r="QGA158" s="48"/>
      <c r="QGB158" s="48"/>
      <c r="QGC158" s="48"/>
      <c r="QGD158" s="48"/>
      <c r="QGE158" s="48"/>
      <c r="QGF158" s="48"/>
      <c r="QGG158" s="48"/>
      <c r="QGH158" s="48"/>
      <c r="QGI158" s="48"/>
      <c r="QGJ158" s="48"/>
      <c r="QGK158" s="48"/>
      <c r="QGL158" s="48"/>
      <c r="QGM158" s="48"/>
      <c r="QGN158" s="48"/>
      <c r="QGO158" s="48"/>
      <c r="QGP158" s="48"/>
      <c r="QGQ158" s="48"/>
      <c r="QGR158" s="48"/>
      <c r="QGS158" s="48"/>
      <c r="QGT158" s="48"/>
      <c r="QGU158" s="48"/>
      <c r="QGV158" s="48"/>
      <c r="QGW158" s="48"/>
      <c r="QGX158" s="48"/>
      <c r="QGY158" s="48"/>
      <c r="QGZ158" s="48"/>
      <c r="QHA158" s="48"/>
      <c r="QHB158" s="48"/>
      <c r="QHC158" s="48"/>
      <c r="QHD158" s="48"/>
      <c r="QHE158" s="48"/>
      <c r="QHF158" s="48"/>
      <c r="QHG158" s="48"/>
      <c r="QHH158" s="48"/>
      <c r="QHI158" s="48"/>
      <c r="QHJ158" s="48"/>
      <c r="QHK158" s="48"/>
      <c r="QHL158" s="48"/>
      <c r="QHM158" s="48"/>
      <c r="QHN158" s="48"/>
      <c r="QHO158" s="48"/>
      <c r="QHP158" s="48"/>
      <c r="QHQ158" s="48"/>
      <c r="QHR158" s="48"/>
      <c r="QHS158" s="48"/>
      <c r="QHT158" s="48"/>
      <c r="QHU158" s="48"/>
      <c r="QHV158" s="48"/>
      <c r="QHW158" s="48"/>
      <c r="QHX158" s="48"/>
      <c r="QHY158" s="48"/>
      <c r="QHZ158" s="48"/>
      <c r="QIA158" s="48"/>
      <c r="QIB158" s="48"/>
      <c r="QIC158" s="48"/>
      <c r="QID158" s="48"/>
      <c r="QIE158" s="48"/>
      <c r="QIF158" s="48"/>
      <c r="QIG158" s="48"/>
      <c r="QIH158" s="48"/>
      <c r="QII158" s="48"/>
      <c r="QIJ158" s="48"/>
      <c r="QIK158" s="48"/>
      <c r="QIL158" s="48"/>
      <c r="QIM158" s="48"/>
      <c r="QIN158" s="48"/>
      <c r="QIO158" s="48"/>
      <c r="QIP158" s="48"/>
      <c r="QIQ158" s="48"/>
      <c r="QIR158" s="48"/>
      <c r="QIS158" s="48"/>
      <c r="QIT158" s="48"/>
      <c r="QIU158" s="48"/>
      <c r="QIV158" s="48"/>
      <c r="QIW158" s="48"/>
      <c r="QIX158" s="48"/>
      <c r="QIY158" s="48"/>
      <c r="QIZ158" s="48"/>
      <c r="QJA158" s="48"/>
      <c r="QJB158" s="48"/>
      <c r="QJC158" s="48"/>
      <c r="QJD158" s="48"/>
      <c r="QJE158" s="48"/>
      <c r="QJF158" s="48"/>
      <c r="QJG158" s="48"/>
      <c r="QJH158" s="48"/>
      <c r="QJI158" s="48"/>
      <c r="QJJ158" s="48"/>
      <c r="QJK158" s="48"/>
      <c r="QJL158" s="48"/>
      <c r="QJM158" s="48"/>
      <c r="QJN158" s="48"/>
      <c r="QJO158" s="48"/>
      <c r="QJP158" s="48"/>
      <c r="QJQ158" s="48"/>
      <c r="QJR158" s="48"/>
      <c r="QJS158" s="48"/>
      <c r="QJT158" s="48"/>
      <c r="QJU158" s="48"/>
      <c r="QJV158" s="48"/>
      <c r="QJW158" s="48"/>
      <c r="QJX158" s="48"/>
      <c r="QJY158" s="48"/>
      <c r="QJZ158" s="48"/>
      <c r="QKA158" s="48"/>
      <c r="QKB158" s="48"/>
      <c r="QKC158" s="48"/>
      <c r="QKD158" s="48"/>
      <c r="QKE158" s="48"/>
      <c r="QKF158" s="48"/>
      <c r="QKG158" s="48"/>
      <c r="QKH158" s="48"/>
      <c r="QKI158" s="48"/>
      <c r="QKJ158" s="48"/>
      <c r="QKK158" s="48"/>
      <c r="QKL158" s="48"/>
      <c r="QKM158" s="48"/>
      <c r="QKN158" s="48"/>
      <c r="QKO158" s="48"/>
      <c r="QKP158" s="48"/>
      <c r="QKQ158" s="48"/>
      <c r="QKR158" s="48"/>
      <c r="QKS158" s="48"/>
      <c r="QKT158" s="48"/>
      <c r="QKU158" s="48"/>
      <c r="QKV158" s="48"/>
      <c r="QKW158" s="48"/>
      <c r="QKX158" s="48"/>
      <c r="QKY158" s="48"/>
      <c r="QKZ158" s="48"/>
      <c r="QLA158" s="48"/>
      <c r="QLB158" s="48"/>
      <c r="QLC158" s="48"/>
      <c r="QLD158" s="48"/>
      <c r="QLE158" s="48"/>
      <c r="QLF158" s="48"/>
      <c r="QLG158" s="48"/>
      <c r="QLH158" s="48"/>
      <c r="QLI158" s="48"/>
      <c r="QLJ158" s="48"/>
      <c r="QLK158" s="48"/>
      <c r="QLL158" s="48"/>
      <c r="QLM158" s="48"/>
      <c r="QLN158" s="48"/>
      <c r="QLO158" s="48"/>
      <c r="QLP158" s="48"/>
      <c r="QLQ158" s="48"/>
      <c r="QLR158" s="48"/>
      <c r="QLS158" s="48"/>
      <c r="QLT158" s="48"/>
      <c r="QLU158" s="48"/>
      <c r="QLV158" s="48"/>
      <c r="QLW158" s="48"/>
      <c r="QLX158" s="48"/>
      <c r="QLY158" s="48"/>
      <c r="QLZ158" s="48"/>
      <c r="QMA158" s="48"/>
      <c r="QMB158" s="48"/>
      <c r="QMC158" s="48"/>
      <c r="QMD158" s="48"/>
      <c r="QME158" s="48"/>
      <c r="QMF158" s="48"/>
      <c r="QMG158" s="48"/>
      <c r="QMH158" s="48"/>
      <c r="QMI158" s="48"/>
      <c r="QMJ158" s="48"/>
      <c r="QMK158" s="48"/>
      <c r="QML158" s="48"/>
      <c r="QMM158" s="48"/>
      <c r="QMN158" s="48"/>
      <c r="QMO158" s="48"/>
      <c r="QMP158" s="48"/>
      <c r="QMQ158" s="48"/>
      <c r="QMR158" s="48"/>
      <c r="QMS158" s="48"/>
      <c r="QMT158" s="48"/>
      <c r="QMU158" s="48"/>
      <c r="QMV158" s="48"/>
      <c r="QMW158" s="48"/>
      <c r="QMX158" s="48"/>
      <c r="QMY158" s="48"/>
      <c r="QMZ158" s="48"/>
      <c r="QNA158" s="48"/>
      <c r="QNB158" s="48"/>
      <c r="QNC158" s="48"/>
      <c r="QND158" s="48"/>
      <c r="QNE158" s="48"/>
      <c r="QNF158" s="48"/>
      <c r="QNG158" s="48"/>
      <c r="QNH158" s="48"/>
      <c r="QNI158" s="48"/>
      <c r="QNJ158" s="48"/>
      <c r="QNK158" s="48"/>
      <c r="QNL158" s="48"/>
      <c r="QNM158" s="48"/>
      <c r="QNN158" s="48"/>
      <c r="QNO158" s="48"/>
      <c r="QNP158" s="48"/>
      <c r="QNQ158" s="48"/>
      <c r="QNR158" s="48"/>
      <c r="QNS158" s="48"/>
      <c r="QNT158" s="48"/>
      <c r="QNU158" s="48"/>
      <c r="QNV158" s="48"/>
      <c r="QNW158" s="48"/>
      <c r="QNX158" s="48"/>
      <c r="QNY158" s="48"/>
      <c r="QNZ158" s="48"/>
      <c r="QOA158" s="48"/>
      <c r="QOB158" s="48"/>
      <c r="QOC158" s="48"/>
      <c r="QOD158" s="48"/>
      <c r="QOE158" s="48"/>
      <c r="QOF158" s="48"/>
      <c r="QOG158" s="48"/>
      <c r="QOH158" s="48"/>
      <c r="QOI158" s="48"/>
      <c r="QOJ158" s="48"/>
      <c r="QOK158" s="48"/>
      <c r="QOL158" s="48"/>
      <c r="QOM158" s="48"/>
      <c r="QON158" s="48"/>
      <c r="QOO158" s="48"/>
      <c r="QOP158" s="48"/>
      <c r="QOQ158" s="48"/>
      <c r="QOR158" s="48"/>
      <c r="QOS158" s="48"/>
      <c r="QOT158" s="48"/>
      <c r="QOU158" s="48"/>
      <c r="QOV158" s="48"/>
      <c r="QOW158" s="48"/>
      <c r="QOX158" s="48"/>
      <c r="QOY158" s="48"/>
      <c r="QOZ158" s="48"/>
      <c r="QPA158" s="48"/>
      <c r="QPB158" s="48"/>
      <c r="QPC158" s="48"/>
      <c r="QPD158" s="48"/>
      <c r="QPE158" s="48"/>
      <c r="QPF158" s="48"/>
      <c r="QPG158" s="48"/>
      <c r="QPH158" s="48"/>
      <c r="QPI158" s="48"/>
      <c r="QPJ158" s="48"/>
      <c r="QPK158" s="48"/>
      <c r="QPL158" s="48"/>
      <c r="QPM158" s="48"/>
      <c r="QPN158" s="48"/>
      <c r="QPO158" s="48"/>
      <c r="QPP158" s="48"/>
      <c r="QPQ158" s="48"/>
      <c r="QPR158" s="48"/>
      <c r="QPS158" s="48"/>
      <c r="QPT158" s="48"/>
      <c r="QPU158" s="48"/>
      <c r="QPV158" s="48"/>
      <c r="QPW158" s="48"/>
      <c r="QPX158" s="48"/>
      <c r="QPY158" s="48"/>
      <c r="QPZ158" s="48"/>
      <c r="QQA158" s="48"/>
      <c r="QQB158" s="48"/>
      <c r="QQC158" s="48"/>
      <c r="QQD158" s="48"/>
      <c r="QQE158" s="48"/>
      <c r="QQF158" s="48"/>
      <c r="QQG158" s="48"/>
      <c r="QQH158" s="48"/>
      <c r="QQI158" s="48"/>
      <c r="QQJ158" s="48"/>
      <c r="QQK158" s="48"/>
      <c r="QQL158" s="48"/>
      <c r="QQM158" s="48"/>
      <c r="QQN158" s="48"/>
      <c r="QQO158" s="48"/>
      <c r="QQP158" s="48"/>
      <c r="QQQ158" s="48"/>
      <c r="QQR158" s="48"/>
      <c r="QQS158" s="48"/>
      <c r="QQT158" s="48"/>
      <c r="QQU158" s="48"/>
      <c r="QQV158" s="48"/>
      <c r="QQW158" s="48"/>
      <c r="QQX158" s="48"/>
      <c r="QQY158" s="48"/>
      <c r="QQZ158" s="48"/>
      <c r="QRA158" s="48"/>
      <c r="QRB158" s="48"/>
      <c r="QRC158" s="48"/>
      <c r="QRD158" s="48"/>
      <c r="QRE158" s="48"/>
      <c r="QRF158" s="48"/>
      <c r="QRG158" s="48"/>
      <c r="QRH158" s="48"/>
      <c r="QRI158" s="48"/>
      <c r="QRJ158" s="48"/>
      <c r="QRK158" s="48"/>
      <c r="QRL158" s="48"/>
      <c r="QRM158" s="48"/>
      <c r="QRN158" s="48"/>
      <c r="QRO158" s="48"/>
      <c r="QRP158" s="48"/>
      <c r="QRQ158" s="48"/>
      <c r="QRR158" s="48"/>
      <c r="QRS158" s="48"/>
      <c r="QRT158" s="48"/>
      <c r="QRU158" s="48"/>
      <c r="QRV158" s="48"/>
      <c r="QRW158" s="48"/>
      <c r="QRX158" s="48"/>
      <c r="QRY158" s="48"/>
      <c r="QRZ158" s="48"/>
      <c r="QSA158" s="48"/>
      <c r="QSB158" s="48"/>
      <c r="QSC158" s="48"/>
      <c r="QSD158" s="48"/>
      <c r="QSE158" s="48"/>
      <c r="QSF158" s="48"/>
      <c r="QSG158" s="48"/>
      <c r="QSH158" s="48"/>
      <c r="QSI158" s="48"/>
      <c r="QSJ158" s="48"/>
      <c r="QSK158" s="48"/>
      <c r="QSL158" s="48"/>
      <c r="QSM158" s="48"/>
      <c r="QSN158" s="48"/>
      <c r="QSO158" s="48"/>
      <c r="QSP158" s="48"/>
      <c r="QSQ158" s="48"/>
      <c r="QSR158" s="48"/>
      <c r="QSS158" s="48"/>
      <c r="QST158" s="48"/>
      <c r="QSU158" s="48"/>
      <c r="QSV158" s="48"/>
      <c r="QSW158" s="48"/>
      <c r="QSX158" s="48"/>
      <c r="QSY158" s="48"/>
      <c r="QSZ158" s="48"/>
      <c r="QTA158" s="48"/>
      <c r="QTB158" s="48"/>
      <c r="QTC158" s="48"/>
      <c r="QTD158" s="48"/>
      <c r="QTE158" s="48"/>
      <c r="QTF158" s="48"/>
      <c r="QTG158" s="48"/>
      <c r="QTH158" s="48"/>
      <c r="QTI158" s="48"/>
      <c r="QTJ158" s="48"/>
      <c r="QTK158" s="48"/>
      <c r="QTL158" s="48"/>
      <c r="QTM158" s="48"/>
      <c r="QTN158" s="48"/>
      <c r="QTO158" s="48"/>
      <c r="QTP158" s="48"/>
      <c r="QTQ158" s="48"/>
      <c r="QTR158" s="48"/>
      <c r="QTS158" s="48"/>
      <c r="QTT158" s="48"/>
      <c r="QTU158" s="48"/>
      <c r="QTV158" s="48"/>
      <c r="QTW158" s="48"/>
      <c r="QTX158" s="48"/>
      <c r="QTY158" s="48"/>
      <c r="QTZ158" s="48"/>
      <c r="QUA158" s="48"/>
      <c r="QUB158" s="48"/>
      <c r="QUC158" s="48"/>
      <c r="QUD158" s="48"/>
      <c r="QUE158" s="48"/>
      <c r="QUF158" s="48"/>
      <c r="QUG158" s="48"/>
      <c r="QUH158" s="48"/>
      <c r="QUI158" s="48"/>
      <c r="QUJ158" s="48"/>
      <c r="QUK158" s="48"/>
      <c r="QUL158" s="48"/>
      <c r="QUM158" s="48"/>
      <c r="QUN158" s="48"/>
      <c r="QUO158" s="48"/>
      <c r="QUP158" s="48"/>
      <c r="QUQ158" s="48"/>
      <c r="QUR158" s="48"/>
      <c r="QUS158" s="48"/>
      <c r="QUT158" s="48"/>
      <c r="QUU158" s="48"/>
      <c r="QUV158" s="48"/>
      <c r="QUW158" s="48"/>
      <c r="QUX158" s="48"/>
      <c r="QUY158" s="48"/>
      <c r="QUZ158" s="48"/>
      <c r="QVA158" s="48"/>
      <c r="QVB158" s="48"/>
      <c r="QVC158" s="48"/>
      <c r="QVD158" s="48"/>
      <c r="QVE158" s="48"/>
      <c r="QVF158" s="48"/>
      <c r="QVG158" s="48"/>
      <c r="QVH158" s="48"/>
      <c r="QVI158" s="48"/>
      <c r="QVJ158" s="48"/>
      <c r="QVK158" s="48"/>
      <c r="QVL158" s="48"/>
      <c r="QVM158" s="48"/>
      <c r="QVN158" s="48"/>
      <c r="QVO158" s="48"/>
      <c r="QVP158" s="48"/>
      <c r="QVQ158" s="48"/>
      <c r="QVR158" s="48"/>
      <c r="QVS158" s="48"/>
      <c r="QVT158" s="48"/>
      <c r="QVU158" s="48"/>
      <c r="QVV158" s="48"/>
      <c r="QVW158" s="48"/>
      <c r="QVX158" s="48"/>
      <c r="QVY158" s="48"/>
      <c r="QVZ158" s="48"/>
      <c r="QWA158" s="48"/>
      <c r="QWB158" s="48"/>
      <c r="QWC158" s="48"/>
      <c r="QWD158" s="48"/>
      <c r="QWE158" s="48"/>
      <c r="QWF158" s="48"/>
      <c r="QWG158" s="48"/>
      <c r="QWH158" s="48"/>
      <c r="QWI158" s="48"/>
      <c r="QWJ158" s="48"/>
      <c r="QWK158" s="48"/>
      <c r="QWL158" s="48"/>
      <c r="QWM158" s="48"/>
      <c r="QWN158" s="48"/>
      <c r="QWO158" s="48"/>
      <c r="QWP158" s="48"/>
      <c r="QWQ158" s="48"/>
      <c r="QWR158" s="48"/>
      <c r="QWS158" s="48"/>
      <c r="QWT158" s="48"/>
      <c r="QWU158" s="48"/>
      <c r="QWV158" s="48"/>
      <c r="QWW158" s="48"/>
      <c r="QWX158" s="48"/>
      <c r="QWY158" s="48"/>
      <c r="QWZ158" s="48"/>
      <c r="QXA158" s="48"/>
      <c r="QXB158" s="48"/>
      <c r="QXC158" s="48"/>
      <c r="QXD158" s="48"/>
      <c r="QXE158" s="48"/>
      <c r="QXF158" s="48"/>
      <c r="QXG158" s="48"/>
      <c r="QXH158" s="48"/>
      <c r="QXI158" s="48"/>
      <c r="QXJ158" s="48"/>
      <c r="QXK158" s="48"/>
      <c r="QXL158" s="48"/>
      <c r="QXM158" s="48"/>
      <c r="QXN158" s="48"/>
      <c r="QXO158" s="48"/>
      <c r="QXP158" s="48"/>
      <c r="QXQ158" s="48"/>
      <c r="QXR158" s="48"/>
      <c r="QXS158" s="48"/>
      <c r="QXT158" s="48"/>
      <c r="QXU158" s="48"/>
      <c r="QXV158" s="48"/>
      <c r="QXW158" s="48"/>
      <c r="QXX158" s="48"/>
      <c r="QXY158" s="48"/>
      <c r="QXZ158" s="48"/>
      <c r="QYA158" s="48"/>
      <c r="QYB158" s="48"/>
      <c r="QYC158" s="48"/>
      <c r="QYD158" s="48"/>
      <c r="QYE158" s="48"/>
      <c r="QYF158" s="48"/>
      <c r="QYG158" s="48"/>
      <c r="QYH158" s="48"/>
      <c r="QYI158" s="48"/>
      <c r="QYJ158" s="48"/>
      <c r="QYK158" s="48"/>
      <c r="QYL158" s="48"/>
      <c r="QYM158" s="48"/>
      <c r="QYN158" s="48"/>
      <c r="QYO158" s="48"/>
      <c r="QYP158" s="48"/>
      <c r="QYQ158" s="48"/>
      <c r="QYR158" s="48"/>
      <c r="QYS158" s="48"/>
      <c r="QYT158" s="48"/>
      <c r="QYU158" s="48"/>
      <c r="QYV158" s="48"/>
      <c r="QYW158" s="48"/>
      <c r="QYX158" s="48"/>
      <c r="QYY158" s="48"/>
      <c r="QYZ158" s="48"/>
      <c r="QZA158" s="48"/>
      <c r="QZB158" s="48"/>
      <c r="QZC158" s="48"/>
      <c r="QZD158" s="48"/>
      <c r="QZE158" s="48"/>
      <c r="QZF158" s="48"/>
      <c r="QZG158" s="48"/>
      <c r="QZH158" s="48"/>
      <c r="QZI158" s="48"/>
      <c r="QZJ158" s="48"/>
      <c r="QZK158" s="48"/>
      <c r="QZL158" s="48"/>
      <c r="QZM158" s="48"/>
      <c r="QZN158" s="48"/>
      <c r="QZO158" s="48"/>
      <c r="QZP158" s="48"/>
      <c r="QZQ158" s="48"/>
      <c r="QZR158" s="48"/>
      <c r="QZS158" s="48"/>
      <c r="QZT158" s="48"/>
      <c r="QZU158" s="48"/>
      <c r="QZV158" s="48"/>
      <c r="QZW158" s="48"/>
      <c r="QZX158" s="48"/>
      <c r="QZY158" s="48"/>
      <c r="QZZ158" s="48"/>
      <c r="RAA158" s="48"/>
      <c r="RAB158" s="48"/>
      <c r="RAC158" s="48"/>
      <c r="RAD158" s="48"/>
      <c r="RAE158" s="48"/>
      <c r="RAF158" s="48"/>
      <c r="RAG158" s="48"/>
      <c r="RAH158" s="48"/>
      <c r="RAI158" s="48"/>
      <c r="RAJ158" s="48"/>
      <c r="RAK158" s="48"/>
      <c r="RAL158" s="48"/>
      <c r="RAM158" s="48"/>
      <c r="RAN158" s="48"/>
      <c r="RAO158" s="48"/>
      <c r="RAP158" s="48"/>
      <c r="RAQ158" s="48"/>
      <c r="RAR158" s="48"/>
      <c r="RAS158" s="48"/>
      <c r="RAT158" s="48"/>
      <c r="RAU158" s="48"/>
      <c r="RAV158" s="48"/>
      <c r="RAW158" s="48"/>
      <c r="RAX158" s="48"/>
      <c r="RAY158" s="48"/>
      <c r="RAZ158" s="48"/>
      <c r="RBA158" s="48"/>
      <c r="RBB158" s="48"/>
      <c r="RBC158" s="48"/>
      <c r="RBD158" s="48"/>
      <c r="RBE158" s="48"/>
      <c r="RBF158" s="48"/>
      <c r="RBG158" s="48"/>
      <c r="RBH158" s="48"/>
      <c r="RBI158" s="48"/>
      <c r="RBJ158" s="48"/>
      <c r="RBK158" s="48"/>
      <c r="RBL158" s="48"/>
      <c r="RBM158" s="48"/>
      <c r="RBN158" s="48"/>
      <c r="RBO158" s="48"/>
      <c r="RBP158" s="48"/>
      <c r="RBQ158" s="48"/>
      <c r="RBR158" s="48"/>
      <c r="RBS158" s="48"/>
      <c r="RBT158" s="48"/>
      <c r="RBU158" s="48"/>
      <c r="RBV158" s="48"/>
      <c r="RBW158" s="48"/>
      <c r="RBX158" s="48"/>
      <c r="RBY158" s="48"/>
      <c r="RBZ158" s="48"/>
      <c r="RCA158" s="48"/>
      <c r="RCB158" s="48"/>
      <c r="RCC158" s="48"/>
      <c r="RCD158" s="48"/>
      <c r="RCE158" s="48"/>
      <c r="RCF158" s="48"/>
      <c r="RCG158" s="48"/>
      <c r="RCH158" s="48"/>
      <c r="RCI158" s="48"/>
      <c r="RCJ158" s="48"/>
      <c r="RCK158" s="48"/>
      <c r="RCL158" s="48"/>
      <c r="RCM158" s="48"/>
      <c r="RCN158" s="48"/>
      <c r="RCO158" s="48"/>
      <c r="RCP158" s="48"/>
      <c r="RCQ158" s="48"/>
      <c r="RCR158" s="48"/>
      <c r="RCS158" s="48"/>
      <c r="RCT158" s="48"/>
      <c r="RCU158" s="48"/>
      <c r="RCV158" s="48"/>
      <c r="RCW158" s="48"/>
      <c r="RCX158" s="48"/>
      <c r="RCY158" s="48"/>
      <c r="RCZ158" s="48"/>
      <c r="RDA158" s="48"/>
      <c r="RDB158" s="48"/>
      <c r="RDC158" s="48"/>
      <c r="RDD158" s="48"/>
      <c r="RDE158" s="48"/>
      <c r="RDF158" s="48"/>
      <c r="RDG158" s="48"/>
      <c r="RDH158" s="48"/>
      <c r="RDI158" s="48"/>
      <c r="RDJ158" s="48"/>
      <c r="RDK158" s="48"/>
      <c r="RDL158" s="48"/>
      <c r="RDM158" s="48"/>
      <c r="RDN158" s="48"/>
      <c r="RDO158" s="48"/>
      <c r="RDP158" s="48"/>
      <c r="RDQ158" s="48"/>
      <c r="RDR158" s="48"/>
      <c r="RDS158" s="48"/>
      <c r="RDT158" s="48"/>
      <c r="RDU158" s="48"/>
      <c r="RDV158" s="48"/>
      <c r="RDW158" s="48"/>
      <c r="RDX158" s="48"/>
      <c r="RDY158" s="48"/>
      <c r="RDZ158" s="48"/>
      <c r="REA158" s="48"/>
      <c r="REB158" s="48"/>
      <c r="REC158" s="48"/>
      <c r="RED158" s="48"/>
      <c r="REE158" s="48"/>
      <c r="REF158" s="48"/>
      <c r="REG158" s="48"/>
      <c r="REH158" s="48"/>
      <c r="REI158" s="48"/>
      <c r="REJ158" s="48"/>
      <c r="REK158" s="48"/>
      <c r="REL158" s="48"/>
      <c r="REM158" s="48"/>
      <c r="REN158" s="48"/>
      <c r="REO158" s="48"/>
      <c r="REP158" s="48"/>
      <c r="REQ158" s="48"/>
      <c r="RER158" s="48"/>
      <c r="RES158" s="48"/>
      <c r="RET158" s="48"/>
      <c r="REU158" s="48"/>
      <c r="REV158" s="48"/>
      <c r="REW158" s="48"/>
      <c r="REX158" s="48"/>
      <c r="REY158" s="48"/>
      <c r="REZ158" s="48"/>
      <c r="RFA158" s="48"/>
      <c r="RFB158" s="48"/>
      <c r="RFC158" s="48"/>
      <c r="RFD158" s="48"/>
      <c r="RFE158" s="48"/>
      <c r="RFF158" s="48"/>
      <c r="RFG158" s="48"/>
      <c r="RFH158" s="48"/>
      <c r="RFI158" s="48"/>
      <c r="RFJ158" s="48"/>
      <c r="RFK158" s="48"/>
      <c r="RFL158" s="48"/>
      <c r="RFM158" s="48"/>
      <c r="RFN158" s="48"/>
      <c r="RFO158" s="48"/>
      <c r="RFP158" s="48"/>
      <c r="RFQ158" s="48"/>
      <c r="RFR158" s="48"/>
      <c r="RFS158" s="48"/>
      <c r="RFT158" s="48"/>
      <c r="RFU158" s="48"/>
      <c r="RFV158" s="48"/>
      <c r="RFW158" s="48"/>
      <c r="RFX158" s="48"/>
      <c r="RFY158" s="48"/>
      <c r="RFZ158" s="48"/>
      <c r="RGA158" s="48"/>
      <c r="RGB158" s="48"/>
      <c r="RGC158" s="48"/>
      <c r="RGD158" s="48"/>
      <c r="RGE158" s="48"/>
      <c r="RGF158" s="48"/>
      <c r="RGG158" s="48"/>
      <c r="RGH158" s="48"/>
      <c r="RGI158" s="48"/>
      <c r="RGJ158" s="48"/>
      <c r="RGK158" s="48"/>
      <c r="RGL158" s="48"/>
      <c r="RGM158" s="48"/>
      <c r="RGN158" s="48"/>
      <c r="RGO158" s="48"/>
      <c r="RGP158" s="48"/>
      <c r="RGQ158" s="48"/>
      <c r="RGR158" s="48"/>
      <c r="RGS158" s="48"/>
      <c r="RGT158" s="48"/>
      <c r="RGU158" s="48"/>
      <c r="RGV158" s="48"/>
      <c r="RGW158" s="48"/>
      <c r="RGX158" s="48"/>
      <c r="RGY158" s="48"/>
      <c r="RGZ158" s="48"/>
      <c r="RHA158" s="48"/>
      <c r="RHB158" s="48"/>
      <c r="RHC158" s="48"/>
      <c r="RHD158" s="48"/>
      <c r="RHE158" s="48"/>
      <c r="RHF158" s="48"/>
      <c r="RHG158" s="48"/>
      <c r="RHH158" s="48"/>
      <c r="RHI158" s="48"/>
      <c r="RHJ158" s="48"/>
      <c r="RHK158" s="48"/>
      <c r="RHL158" s="48"/>
      <c r="RHM158" s="48"/>
      <c r="RHN158" s="48"/>
      <c r="RHO158" s="48"/>
      <c r="RHP158" s="48"/>
      <c r="RHQ158" s="48"/>
      <c r="RHR158" s="48"/>
      <c r="RHS158" s="48"/>
      <c r="RHT158" s="48"/>
      <c r="RHU158" s="48"/>
      <c r="RHV158" s="48"/>
      <c r="RHW158" s="48"/>
      <c r="RHX158" s="48"/>
      <c r="RHY158" s="48"/>
      <c r="RHZ158" s="48"/>
      <c r="RIA158" s="48"/>
      <c r="RIB158" s="48"/>
      <c r="RIC158" s="48"/>
      <c r="RID158" s="48"/>
      <c r="RIE158" s="48"/>
      <c r="RIF158" s="48"/>
      <c r="RIG158" s="48"/>
      <c r="RIH158" s="48"/>
      <c r="RII158" s="48"/>
      <c r="RIJ158" s="48"/>
      <c r="RIK158" s="48"/>
      <c r="RIL158" s="48"/>
      <c r="RIM158" s="48"/>
      <c r="RIN158" s="48"/>
      <c r="RIO158" s="48"/>
      <c r="RIP158" s="48"/>
      <c r="RIQ158" s="48"/>
      <c r="RIR158" s="48"/>
      <c r="RIS158" s="48"/>
      <c r="RIT158" s="48"/>
      <c r="RIU158" s="48"/>
      <c r="RIV158" s="48"/>
      <c r="RIW158" s="48"/>
      <c r="RIX158" s="48"/>
      <c r="RIY158" s="48"/>
      <c r="RIZ158" s="48"/>
      <c r="RJA158" s="48"/>
      <c r="RJB158" s="48"/>
      <c r="RJC158" s="48"/>
      <c r="RJD158" s="48"/>
      <c r="RJE158" s="48"/>
      <c r="RJF158" s="48"/>
      <c r="RJG158" s="48"/>
      <c r="RJH158" s="48"/>
      <c r="RJI158" s="48"/>
      <c r="RJJ158" s="48"/>
      <c r="RJK158" s="48"/>
      <c r="RJL158" s="48"/>
      <c r="RJM158" s="48"/>
      <c r="RJN158" s="48"/>
      <c r="RJO158" s="48"/>
      <c r="RJP158" s="48"/>
      <c r="RJQ158" s="48"/>
      <c r="RJR158" s="48"/>
      <c r="RJS158" s="48"/>
      <c r="RJT158" s="48"/>
      <c r="RJU158" s="48"/>
      <c r="RJV158" s="48"/>
      <c r="RJW158" s="48"/>
      <c r="RJX158" s="48"/>
      <c r="RJY158" s="48"/>
      <c r="RJZ158" s="48"/>
      <c r="RKA158" s="48"/>
      <c r="RKB158" s="48"/>
      <c r="RKC158" s="48"/>
      <c r="RKD158" s="48"/>
      <c r="RKE158" s="48"/>
      <c r="RKF158" s="48"/>
      <c r="RKG158" s="48"/>
      <c r="RKH158" s="48"/>
      <c r="RKI158" s="48"/>
      <c r="RKJ158" s="48"/>
      <c r="RKK158" s="48"/>
      <c r="RKL158" s="48"/>
      <c r="RKM158" s="48"/>
      <c r="RKN158" s="48"/>
      <c r="RKO158" s="48"/>
      <c r="RKP158" s="48"/>
      <c r="RKQ158" s="48"/>
      <c r="RKR158" s="48"/>
      <c r="RKS158" s="48"/>
      <c r="RKT158" s="48"/>
      <c r="RKU158" s="48"/>
      <c r="RKV158" s="48"/>
      <c r="RKW158" s="48"/>
      <c r="RKX158" s="48"/>
      <c r="RKY158" s="48"/>
      <c r="RKZ158" s="48"/>
      <c r="RLA158" s="48"/>
      <c r="RLB158" s="48"/>
      <c r="RLC158" s="48"/>
      <c r="RLD158" s="48"/>
      <c r="RLE158" s="48"/>
      <c r="RLF158" s="48"/>
      <c r="RLG158" s="48"/>
      <c r="RLH158" s="48"/>
      <c r="RLI158" s="48"/>
      <c r="RLJ158" s="48"/>
      <c r="RLK158" s="48"/>
      <c r="RLL158" s="48"/>
      <c r="RLM158" s="48"/>
      <c r="RLN158" s="48"/>
      <c r="RLO158" s="48"/>
      <c r="RLP158" s="48"/>
      <c r="RLQ158" s="48"/>
      <c r="RLR158" s="48"/>
      <c r="RLS158" s="48"/>
      <c r="RLT158" s="48"/>
      <c r="RLU158" s="48"/>
      <c r="RLV158" s="48"/>
      <c r="RLW158" s="48"/>
      <c r="RLX158" s="48"/>
      <c r="RLY158" s="48"/>
      <c r="RLZ158" s="48"/>
      <c r="RMA158" s="48"/>
      <c r="RMB158" s="48"/>
      <c r="RMC158" s="48"/>
      <c r="RMD158" s="48"/>
      <c r="RME158" s="48"/>
      <c r="RMF158" s="48"/>
      <c r="RMG158" s="48"/>
      <c r="RMH158" s="48"/>
      <c r="RMI158" s="48"/>
      <c r="RMJ158" s="48"/>
      <c r="RMK158" s="48"/>
      <c r="RML158" s="48"/>
      <c r="RMM158" s="48"/>
      <c r="RMN158" s="48"/>
      <c r="RMO158" s="48"/>
      <c r="RMP158" s="48"/>
      <c r="RMQ158" s="48"/>
      <c r="RMR158" s="48"/>
      <c r="RMS158" s="48"/>
      <c r="RMT158" s="48"/>
      <c r="RMU158" s="48"/>
      <c r="RMV158" s="48"/>
      <c r="RMW158" s="48"/>
      <c r="RMX158" s="48"/>
      <c r="RMY158" s="48"/>
      <c r="RMZ158" s="48"/>
      <c r="RNA158" s="48"/>
      <c r="RNB158" s="48"/>
      <c r="RNC158" s="48"/>
      <c r="RND158" s="48"/>
      <c r="RNE158" s="48"/>
      <c r="RNF158" s="48"/>
      <c r="RNG158" s="48"/>
      <c r="RNH158" s="48"/>
      <c r="RNI158" s="48"/>
      <c r="RNJ158" s="48"/>
      <c r="RNK158" s="48"/>
      <c r="RNL158" s="48"/>
      <c r="RNM158" s="48"/>
      <c r="RNN158" s="48"/>
      <c r="RNO158" s="48"/>
      <c r="RNP158" s="48"/>
      <c r="RNQ158" s="48"/>
      <c r="RNR158" s="48"/>
      <c r="RNS158" s="48"/>
      <c r="RNT158" s="48"/>
      <c r="RNU158" s="48"/>
      <c r="RNV158" s="48"/>
      <c r="RNW158" s="48"/>
      <c r="RNX158" s="48"/>
      <c r="RNY158" s="48"/>
      <c r="RNZ158" s="48"/>
      <c r="ROA158" s="48"/>
      <c r="ROB158" s="48"/>
      <c r="ROC158" s="48"/>
      <c r="ROD158" s="48"/>
      <c r="ROE158" s="48"/>
      <c r="ROF158" s="48"/>
      <c r="ROG158" s="48"/>
      <c r="ROH158" s="48"/>
      <c r="ROI158" s="48"/>
      <c r="ROJ158" s="48"/>
      <c r="ROK158" s="48"/>
      <c r="ROL158" s="48"/>
      <c r="ROM158" s="48"/>
      <c r="RON158" s="48"/>
      <c r="ROO158" s="48"/>
      <c r="ROP158" s="48"/>
      <c r="ROQ158" s="48"/>
      <c r="ROR158" s="48"/>
      <c r="ROS158" s="48"/>
      <c r="ROT158" s="48"/>
      <c r="ROU158" s="48"/>
      <c r="ROV158" s="48"/>
      <c r="ROW158" s="48"/>
      <c r="ROX158" s="48"/>
      <c r="ROY158" s="48"/>
      <c r="ROZ158" s="48"/>
      <c r="RPA158" s="48"/>
      <c r="RPB158" s="48"/>
      <c r="RPC158" s="48"/>
      <c r="RPD158" s="48"/>
      <c r="RPE158" s="48"/>
      <c r="RPF158" s="48"/>
      <c r="RPG158" s="48"/>
      <c r="RPH158" s="48"/>
      <c r="RPI158" s="48"/>
      <c r="RPJ158" s="48"/>
      <c r="RPK158" s="48"/>
      <c r="RPL158" s="48"/>
      <c r="RPM158" s="48"/>
      <c r="RPN158" s="48"/>
      <c r="RPO158" s="48"/>
      <c r="RPP158" s="48"/>
      <c r="RPQ158" s="48"/>
      <c r="RPR158" s="48"/>
      <c r="RPS158" s="48"/>
      <c r="RPT158" s="48"/>
      <c r="RPU158" s="48"/>
      <c r="RPV158" s="48"/>
      <c r="RPW158" s="48"/>
      <c r="RPX158" s="48"/>
      <c r="RPY158" s="48"/>
      <c r="RPZ158" s="48"/>
      <c r="RQA158" s="48"/>
      <c r="RQB158" s="48"/>
      <c r="RQC158" s="48"/>
      <c r="RQD158" s="48"/>
      <c r="RQE158" s="48"/>
      <c r="RQF158" s="48"/>
      <c r="RQG158" s="48"/>
      <c r="RQH158" s="48"/>
      <c r="RQI158" s="48"/>
      <c r="RQJ158" s="48"/>
      <c r="RQK158" s="48"/>
      <c r="RQL158" s="48"/>
      <c r="RQM158" s="48"/>
      <c r="RQN158" s="48"/>
      <c r="RQO158" s="48"/>
      <c r="RQP158" s="48"/>
      <c r="RQQ158" s="48"/>
      <c r="RQR158" s="48"/>
      <c r="RQS158" s="48"/>
      <c r="RQT158" s="48"/>
      <c r="RQU158" s="48"/>
      <c r="RQV158" s="48"/>
      <c r="RQW158" s="48"/>
      <c r="RQX158" s="48"/>
      <c r="RQY158" s="48"/>
      <c r="RQZ158" s="48"/>
      <c r="RRA158" s="48"/>
      <c r="RRB158" s="48"/>
      <c r="RRC158" s="48"/>
      <c r="RRD158" s="48"/>
      <c r="RRE158" s="48"/>
      <c r="RRF158" s="48"/>
      <c r="RRG158" s="48"/>
      <c r="RRH158" s="48"/>
      <c r="RRI158" s="48"/>
      <c r="RRJ158" s="48"/>
      <c r="RRK158" s="48"/>
      <c r="RRL158" s="48"/>
      <c r="RRM158" s="48"/>
      <c r="RRN158" s="48"/>
      <c r="RRO158" s="48"/>
      <c r="RRP158" s="48"/>
      <c r="RRQ158" s="48"/>
      <c r="RRR158" s="48"/>
      <c r="RRS158" s="48"/>
      <c r="RRT158" s="48"/>
      <c r="RRU158" s="48"/>
      <c r="RRV158" s="48"/>
      <c r="RRW158" s="48"/>
      <c r="RRX158" s="48"/>
      <c r="RRY158" s="48"/>
      <c r="RRZ158" s="48"/>
      <c r="RSA158" s="48"/>
      <c r="RSB158" s="48"/>
      <c r="RSC158" s="48"/>
      <c r="RSD158" s="48"/>
      <c r="RSE158" s="48"/>
      <c r="RSF158" s="48"/>
      <c r="RSG158" s="48"/>
      <c r="RSH158" s="48"/>
      <c r="RSI158" s="48"/>
      <c r="RSJ158" s="48"/>
      <c r="RSK158" s="48"/>
      <c r="RSL158" s="48"/>
      <c r="RSM158" s="48"/>
      <c r="RSN158" s="48"/>
      <c r="RSO158" s="48"/>
      <c r="RSP158" s="48"/>
      <c r="RSQ158" s="48"/>
      <c r="RSR158" s="48"/>
      <c r="RSS158" s="48"/>
      <c r="RST158" s="48"/>
      <c r="RSU158" s="48"/>
      <c r="RSV158" s="48"/>
      <c r="RSW158" s="48"/>
      <c r="RSX158" s="48"/>
      <c r="RSY158" s="48"/>
      <c r="RSZ158" s="48"/>
      <c r="RTA158" s="48"/>
      <c r="RTB158" s="48"/>
      <c r="RTC158" s="48"/>
      <c r="RTD158" s="48"/>
      <c r="RTE158" s="48"/>
      <c r="RTF158" s="48"/>
      <c r="RTG158" s="48"/>
      <c r="RTH158" s="48"/>
      <c r="RTI158" s="48"/>
      <c r="RTJ158" s="48"/>
      <c r="RTK158" s="48"/>
      <c r="RTL158" s="48"/>
      <c r="RTM158" s="48"/>
      <c r="RTN158" s="48"/>
      <c r="RTO158" s="48"/>
      <c r="RTP158" s="48"/>
      <c r="RTQ158" s="48"/>
      <c r="RTR158" s="48"/>
      <c r="RTS158" s="48"/>
      <c r="RTT158" s="48"/>
      <c r="RTU158" s="48"/>
      <c r="RTV158" s="48"/>
      <c r="RTW158" s="48"/>
      <c r="RTX158" s="48"/>
      <c r="RTY158" s="48"/>
      <c r="RTZ158" s="48"/>
      <c r="RUA158" s="48"/>
      <c r="RUB158" s="48"/>
      <c r="RUC158" s="48"/>
      <c r="RUD158" s="48"/>
      <c r="RUE158" s="48"/>
      <c r="RUF158" s="48"/>
      <c r="RUG158" s="48"/>
      <c r="RUH158" s="48"/>
      <c r="RUI158" s="48"/>
      <c r="RUJ158" s="48"/>
      <c r="RUK158" s="48"/>
      <c r="RUL158" s="48"/>
      <c r="RUM158" s="48"/>
      <c r="RUN158" s="48"/>
      <c r="RUO158" s="48"/>
      <c r="RUP158" s="48"/>
      <c r="RUQ158" s="48"/>
      <c r="RUR158" s="48"/>
      <c r="RUS158" s="48"/>
      <c r="RUT158" s="48"/>
      <c r="RUU158" s="48"/>
      <c r="RUV158" s="48"/>
      <c r="RUW158" s="48"/>
      <c r="RUX158" s="48"/>
      <c r="RUY158" s="48"/>
      <c r="RUZ158" s="48"/>
      <c r="RVA158" s="48"/>
      <c r="RVB158" s="48"/>
      <c r="RVC158" s="48"/>
      <c r="RVD158" s="48"/>
      <c r="RVE158" s="48"/>
      <c r="RVF158" s="48"/>
      <c r="RVG158" s="48"/>
      <c r="RVH158" s="48"/>
      <c r="RVI158" s="48"/>
      <c r="RVJ158" s="48"/>
      <c r="RVK158" s="48"/>
      <c r="RVL158" s="48"/>
      <c r="RVM158" s="48"/>
      <c r="RVN158" s="48"/>
      <c r="RVO158" s="48"/>
      <c r="RVP158" s="48"/>
      <c r="RVQ158" s="48"/>
      <c r="RVR158" s="48"/>
      <c r="RVS158" s="48"/>
      <c r="RVT158" s="48"/>
      <c r="RVU158" s="48"/>
      <c r="RVV158" s="48"/>
      <c r="RVW158" s="48"/>
      <c r="RVX158" s="48"/>
      <c r="RVY158" s="48"/>
      <c r="RVZ158" s="48"/>
      <c r="RWA158" s="48"/>
      <c r="RWB158" s="48"/>
      <c r="RWC158" s="48"/>
      <c r="RWD158" s="48"/>
      <c r="RWE158" s="48"/>
      <c r="RWF158" s="48"/>
      <c r="RWG158" s="48"/>
      <c r="RWH158" s="48"/>
      <c r="RWI158" s="48"/>
      <c r="RWJ158" s="48"/>
      <c r="RWK158" s="48"/>
      <c r="RWL158" s="48"/>
      <c r="RWM158" s="48"/>
      <c r="RWN158" s="48"/>
      <c r="RWO158" s="48"/>
      <c r="RWP158" s="48"/>
      <c r="RWQ158" s="48"/>
      <c r="RWR158" s="48"/>
      <c r="RWS158" s="48"/>
      <c r="RWT158" s="48"/>
      <c r="RWU158" s="48"/>
      <c r="RWV158" s="48"/>
      <c r="RWW158" s="48"/>
      <c r="RWX158" s="48"/>
      <c r="RWY158" s="48"/>
      <c r="RWZ158" s="48"/>
      <c r="RXA158" s="48"/>
      <c r="RXB158" s="48"/>
      <c r="RXC158" s="48"/>
      <c r="RXD158" s="48"/>
      <c r="RXE158" s="48"/>
      <c r="RXF158" s="48"/>
      <c r="RXG158" s="48"/>
      <c r="RXH158" s="48"/>
      <c r="RXI158" s="48"/>
      <c r="RXJ158" s="48"/>
      <c r="RXK158" s="48"/>
      <c r="RXL158" s="48"/>
      <c r="RXM158" s="48"/>
      <c r="RXN158" s="48"/>
      <c r="RXO158" s="48"/>
      <c r="RXP158" s="48"/>
      <c r="RXQ158" s="48"/>
      <c r="RXR158" s="48"/>
      <c r="RXS158" s="48"/>
      <c r="RXT158" s="48"/>
      <c r="RXU158" s="48"/>
      <c r="RXV158" s="48"/>
      <c r="RXW158" s="48"/>
      <c r="RXX158" s="48"/>
      <c r="RXY158" s="48"/>
      <c r="RXZ158" s="48"/>
      <c r="RYA158" s="48"/>
      <c r="RYB158" s="48"/>
      <c r="RYC158" s="48"/>
      <c r="RYD158" s="48"/>
      <c r="RYE158" s="48"/>
      <c r="RYF158" s="48"/>
      <c r="RYG158" s="48"/>
      <c r="RYH158" s="48"/>
      <c r="RYI158" s="48"/>
      <c r="RYJ158" s="48"/>
      <c r="RYK158" s="48"/>
      <c r="RYL158" s="48"/>
      <c r="RYM158" s="48"/>
      <c r="RYN158" s="48"/>
      <c r="RYO158" s="48"/>
      <c r="RYP158" s="48"/>
      <c r="RYQ158" s="48"/>
      <c r="RYR158" s="48"/>
      <c r="RYS158" s="48"/>
      <c r="RYT158" s="48"/>
      <c r="RYU158" s="48"/>
      <c r="RYV158" s="48"/>
      <c r="RYW158" s="48"/>
      <c r="RYX158" s="48"/>
      <c r="RYY158" s="48"/>
      <c r="RYZ158" s="48"/>
      <c r="RZA158" s="48"/>
      <c r="RZB158" s="48"/>
      <c r="RZC158" s="48"/>
      <c r="RZD158" s="48"/>
      <c r="RZE158" s="48"/>
      <c r="RZF158" s="48"/>
      <c r="RZG158" s="48"/>
      <c r="RZH158" s="48"/>
      <c r="RZI158" s="48"/>
      <c r="RZJ158" s="48"/>
      <c r="RZK158" s="48"/>
      <c r="RZL158" s="48"/>
      <c r="RZM158" s="48"/>
      <c r="RZN158" s="48"/>
      <c r="RZO158" s="48"/>
      <c r="RZP158" s="48"/>
      <c r="RZQ158" s="48"/>
      <c r="RZR158" s="48"/>
      <c r="RZS158" s="48"/>
      <c r="RZT158" s="48"/>
      <c r="RZU158" s="48"/>
      <c r="RZV158" s="48"/>
      <c r="RZW158" s="48"/>
      <c r="RZX158" s="48"/>
      <c r="RZY158" s="48"/>
      <c r="RZZ158" s="48"/>
      <c r="SAA158" s="48"/>
      <c r="SAB158" s="48"/>
      <c r="SAC158" s="48"/>
      <c r="SAD158" s="48"/>
      <c r="SAE158" s="48"/>
      <c r="SAF158" s="48"/>
      <c r="SAG158" s="48"/>
      <c r="SAH158" s="48"/>
      <c r="SAI158" s="48"/>
      <c r="SAJ158" s="48"/>
      <c r="SAK158" s="48"/>
      <c r="SAL158" s="48"/>
      <c r="SAM158" s="48"/>
      <c r="SAN158" s="48"/>
      <c r="SAO158" s="48"/>
      <c r="SAP158" s="48"/>
      <c r="SAQ158" s="48"/>
      <c r="SAR158" s="48"/>
      <c r="SAS158" s="48"/>
      <c r="SAT158" s="48"/>
      <c r="SAU158" s="48"/>
      <c r="SAV158" s="48"/>
      <c r="SAW158" s="48"/>
      <c r="SAX158" s="48"/>
      <c r="SAY158" s="48"/>
      <c r="SAZ158" s="48"/>
      <c r="SBA158" s="48"/>
      <c r="SBB158" s="48"/>
      <c r="SBC158" s="48"/>
      <c r="SBD158" s="48"/>
      <c r="SBE158" s="48"/>
      <c r="SBF158" s="48"/>
      <c r="SBG158" s="48"/>
      <c r="SBH158" s="48"/>
      <c r="SBI158" s="48"/>
      <c r="SBJ158" s="48"/>
      <c r="SBK158" s="48"/>
      <c r="SBL158" s="48"/>
      <c r="SBM158" s="48"/>
      <c r="SBN158" s="48"/>
      <c r="SBO158" s="48"/>
      <c r="SBP158" s="48"/>
      <c r="SBQ158" s="48"/>
      <c r="SBR158" s="48"/>
      <c r="SBS158" s="48"/>
      <c r="SBT158" s="48"/>
      <c r="SBU158" s="48"/>
      <c r="SBV158" s="48"/>
      <c r="SBW158" s="48"/>
      <c r="SBX158" s="48"/>
      <c r="SBY158" s="48"/>
      <c r="SBZ158" s="48"/>
      <c r="SCA158" s="48"/>
      <c r="SCB158" s="48"/>
      <c r="SCC158" s="48"/>
      <c r="SCD158" s="48"/>
      <c r="SCE158" s="48"/>
      <c r="SCF158" s="48"/>
      <c r="SCG158" s="48"/>
      <c r="SCH158" s="48"/>
      <c r="SCI158" s="48"/>
      <c r="SCJ158" s="48"/>
      <c r="SCK158" s="48"/>
      <c r="SCL158" s="48"/>
      <c r="SCM158" s="48"/>
      <c r="SCN158" s="48"/>
      <c r="SCO158" s="48"/>
      <c r="SCP158" s="48"/>
      <c r="SCQ158" s="48"/>
      <c r="SCR158" s="48"/>
      <c r="SCS158" s="48"/>
      <c r="SCT158" s="48"/>
      <c r="SCU158" s="48"/>
      <c r="SCV158" s="48"/>
      <c r="SCW158" s="48"/>
      <c r="SCX158" s="48"/>
      <c r="SCY158" s="48"/>
      <c r="SCZ158" s="48"/>
      <c r="SDA158" s="48"/>
      <c r="SDB158" s="48"/>
      <c r="SDC158" s="48"/>
      <c r="SDD158" s="48"/>
      <c r="SDE158" s="48"/>
      <c r="SDF158" s="48"/>
      <c r="SDG158" s="48"/>
      <c r="SDH158" s="48"/>
      <c r="SDI158" s="48"/>
      <c r="SDJ158" s="48"/>
      <c r="SDK158" s="48"/>
      <c r="SDL158" s="48"/>
      <c r="SDM158" s="48"/>
      <c r="SDN158" s="48"/>
      <c r="SDO158" s="48"/>
      <c r="SDP158" s="48"/>
      <c r="SDQ158" s="48"/>
      <c r="SDR158" s="48"/>
      <c r="SDS158" s="48"/>
      <c r="SDT158" s="48"/>
      <c r="SDU158" s="48"/>
      <c r="SDV158" s="48"/>
      <c r="SDW158" s="48"/>
      <c r="SDX158" s="48"/>
      <c r="SDY158" s="48"/>
      <c r="SDZ158" s="48"/>
      <c r="SEA158" s="48"/>
      <c r="SEB158" s="48"/>
      <c r="SEC158" s="48"/>
      <c r="SED158" s="48"/>
      <c r="SEE158" s="48"/>
      <c r="SEF158" s="48"/>
      <c r="SEG158" s="48"/>
      <c r="SEH158" s="48"/>
      <c r="SEI158" s="48"/>
      <c r="SEJ158" s="48"/>
      <c r="SEK158" s="48"/>
      <c r="SEL158" s="48"/>
      <c r="SEM158" s="48"/>
      <c r="SEN158" s="48"/>
      <c r="SEO158" s="48"/>
      <c r="SEP158" s="48"/>
      <c r="SEQ158" s="48"/>
      <c r="SER158" s="48"/>
      <c r="SES158" s="48"/>
      <c r="SET158" s="48"/>
      <c r="SEU158" s="48"/>
      <c r="SEV158" s="48"/>
      <c r="SEW158" s="48"/>
      <c r="SEX158" s="48"/>
      <c r="SEY158" s="48"/>
      <c r="SEZ158" s="48"/>
      <c r="SFA158" s="48"/>
      <c r="SFB158" s="48"/>
      <c r="SFC158" s="48"/>
      <c r="SFD158" s="48"/>
      <c r="SFE158" s="48"/>
      <c r="SFF158" s="48"/>
      <c r="SFG158" s="48"/>
      <c r="SFH158" s="48"/>
      <c r="SFI158" s="48"/>
      <c r="SFJ158" s="48"/>
      <c r="SFK158" s="48"/>
      <c r="SFL158" s="48"/>
      <c r="SFM158" s="48"/>
      <c r="SFN158" s="48"/>
      <c r="SFO158" s="48"/>
      <c r="SFP158" s="48"/>
      <c r="SFQ158" s="48"/>
      <c r="SFR158" s="48"/>
      <c r="SFS158" s="48"/>
      <c r="SFT158" s="48"/>
      <c r="SFU158" s="48"/>
      <c r="SFV158" s="48"/>
      <c r="SFW158" s="48"/>
      <c r="SFX158" s="48"/>
      <c r="SFY158" s="48"/>
      <c r="SFZ158" s="48"/>
      <c r="SGA158" s="48"/>
      <c r="SGB158" s="48"/>
      <c r="SGC158" s="48"/>
      <c r="SGD158" s="48"/>
      <c r="SGE158" s="48"/>
      <c r="SGF158" s="48"/>
      <c r="SGG158" s="48"/>
      <c r="SGH158" s="48"/>
      <c r="SGI158" s="48"/>
      <c r="SGJ158" s="48"/>
      <c r="SGK158" s="48"/>
      <c r="SGL158" s="48"/>
      <c r="SGM158" s="48"/>
      <c r="SGN158" s="48"/>
      <c r="SGO158" s="48"/>
      <c r="SGP158" s="48"/>
      <c r="SGQ158" s="48"/>
      <c r="SGR158" s="48"/>
      <c r="SGS158" s="48"/>
      <c r="SGT158" s="48"/>
      <c r="SGU158" s="48"/>
      <c r="SGV158" s="48"/>
      <c r="SGW158" s="48"/>
      <c r="SGX158" s="48"/>
      <c r="SGY158" s="48"/>
      <c r="SGZ158" s="48"/>
      <c r="SHA158" s="48"/>
      <c r="SHB158" s="48"/>
      <c r="SHC158" s="48"/>
      <c r="SHD158" s="48"/>
      <c r="SHE158" s="48"/>
      <c r="SHF158" s="48"/>
      <c r="SHG158" s="48"/>
      <c r="SHH158" s="48"/>
      <c r="SHI158" s="48"/>
      <c r="SHJ158" s="48"/>
      <c r="SHK158" s="48"/>
      <c r="SHL158" s="48"/>
      <c r="SHM158" s="48"/>
      <c r="SHN158" s="48"/>
      <c r="SHO158" s="48"/>
      <c r="SHP158" s="48"/>
      <c r="SHQ158" s="48"/>
      <c r="SHR158" s="48"/>
      <c r="SHS158" s="48"/>
      <c r="SHT158" s="48"/>
      <c r="SHU158" s="48"/>
      <c r="SHV158" s="48"/>
      <c r="SHW158" s="48"/>
      <c r="SHX158" s="48"/>
      <c r="SHY158" s="48"/>
      <c r="SHZ158" s="48"/>
      <c r="SIA158" s="48"/>
      <c r="SIB158" s="48"/>
      <c r="SIC158" s="48"/>
      <c r="SID158" s="48"/>
      <c r="SIE158" s="48"/>
      <c r="SIF158" s="48"/>
      <c r="SIG158" s="48"/>
      <c r="SIH158" s="48"/>
      <c r="SII158" s="48"/>
      <c r="SIJ158" s="48"/>
      <c r="SIK158" s="48"/>
      <c r="SIL158" s="48"/>
      <c r="SIM158" s="48"/>
      <c r="SIN158" s="48"/>
      <c r="SIO158" s="48"/>
      <c r="SIP158" s="48"/>
      <c r="SIQ158" s="48"/>
      <c r="SIR158" s="48"/>
      <c r="SIS158" s="48"/>
      <c r="SIT158" s="48"/>
      <c r="SIU158" s="48"/>
      <c r="SIV158" s="48"/>
      <c r="SIW158" s="48"/>
      <c r="SIX158" s="48"/>
      <c r="SIY158" s="48"/>
      <c r="SIZ158" s="48"/>
      <c r="SJA158" s="48"/>
      <c r="SJB158" s="48"/>
      <c r="SJC158" s="48"/>
      <c r="SJD158" s="48"/>
      <c r="SJE158" s="48"/>
      <c r="SJF158" s="48"/>
      <c r="SJG158" s="48"/>
      <c r="SJH158" s="48"/>
      <c r="SJI158" s="48"/>
      <c r="SJJ158" s="48"/>
      <c r="SJK158" s="48"/>
      <c r="SJL158" s="48"/>
      <c r="SJM158" s="48"/>
      <c r="SJN158" s="48"/>
      <c r="SJO158" s="48"/>
      <c r="SJP158" s="48"/>
      <c r="SJQ158" s="48"/>
      <c r="SJR158" s="48"/>
      <c r="SJS158" s="48"/>
      <c r="SJT158" s="48"/>
      <c r="SJU158" s="48"/>
      <c r="SJV158" s="48"/>
      <c r="SJW158" s="48"/>
      <c r="SJX158" s="48"/>
      <c r="SJY158" s="48"/>
      <c r="SJZ158" s="48"/>
      <c r="SKA158" s="48"/>
      <c r="SKB158" s="48"/>
      <c r="SKC158" s="48"/>
      <c r="SKD158" s="48"/>
      <c r="SKE158" s="48"/>
      <c r="SKF158" s="48"/>
      <c r="SKG158" s="48"/>
      <c r="SKH158" s="48"/>
      <c r="SKI158" s="48"/>
      <c r="SKJ158" s="48"/>
      <c r="SKK158" s="48"/>
      <c r="SKL158" s="48"/>
      <c r="SKM158" s="48"/>
      <c r="SKN158" s="48"/>
      <c r="SKO158" s="48"/>
      <c r="SKP158" s="48"/>
      <c r="SKQ158" s="48"/>
      <c r="SKR158" s="48"/>
      <c r="SKS158" s="48"/>
      <c r="SKT158" s="48"/>
      <c r="SKU158" s="48"/>
      <c r="SKV158" s="48"/>
      <c r="SKW158" s="48"/>
      <c r="SKX158" s="48"/>
      <c r="SKY158" s="48"/>
      <c r="SKZ158" s="48"/>
      <c r="SLA158" s="48"/>
      <c r="SLB158" s="48"/>
      <c r="SLC158" s="48"/>
      <c r="SLD158" s="48"/>
      <c r="SLE158" s="48"/>
      <c r="SLF158" s="48"/>
      <c r="SLG158" s="48"/>
      <c r="SLH158" s="48"/>
      <c r="SLI158" s="48"/>
      <c r="SLJ158" s="48"/>
      <c r="SLK158" s="48"/>
      <c r="SLL158" s="48"/>
      <c r="SLM158" s="48"/>
      <c r="SLN158" s="48"/>
      <c r="SLO158" s="48"/>
      <c r="SLP158" s="48"/>
      <c r="SLQ158" s="48"/>
      <c r="SLR158" s="48"/>
      <c r="SLS158" s="48"/>
      <c r="SLT158" s="48"/>
      <c r="SLU158" s="48"/>
      <c r="SLV158" s="48"/>
      <c r="SLW158" s="48"/>
      <c r="SLX158" s="48"/>
      <c r="SLY158" s="48"/>
      <c r="SLZ158" s="48"/>
      <c r="SMA158" s="48"/>
      <c r="SMB158" s="48"/>
      <c r="SMC158" s="48"/>
      <c r="SMD158" s="48"/>
      <c r="SME158" s="48"/>
      <c r="SMF158" s="48"/>
      <c r="SMG158" s="48"/>
      <c r="SMH158" s="48"/>
      <c r="SMI158" s="48"/>
      <c r="SMJ158" s="48"/>
      <c r="SMK158" s="48"/>
      <c r="SML158" s="48"/>
      <c r="SMM158" s="48"/>
      <c r="SMN158" s="48"/>
      <c r="SMO158" s="48"/>
      <c r="SMP158" s="48"/>
      <c r="SMQ158" s="48"/>
      <c r="SMR158" s="48"/>
      <c r="SMS158" s="48"/>
      <c r="SMT158" s="48"/>
      <c r="SMU158" s="48"/>
      <c r="SMV158" s="48"/>
      <c r="SMW158" s="48"/>
      <c r="SMX158" s="48"/>
      <c r="SMY158" s="48"/>
      <c r="SMZ158" s="48"/>
      <c r="SNA158" s="48"/>
      <c r="SNB158" s="48"/>
      <c r="SNC158" s="48"/>
      <c r="SND158" s="48"/>
      <c r="SNE158" s="48"/>
      <c r="SNF158" s="48"/>
      <c r="SNG158" s="48"/>
      <c r="SNH158" s="48"/>
      <c r="SNI158" s="48"/>
      <c r="SNJ158" s="48"/>
      <c r="SNK158" s="48"/>
      <c r="SNL158" s="48"/>
      <c r="SNM158" s="48"/>
      <c r="SNN158" s="48"/>
      <c r="SNO158" s="48"/>
      <c r="SNP158" s="48"/>
      <c r="SNQ158" s="48"/>
      <c r="SNR158" s="48"/>
      <c r="SNS158" s="48"/>
      <c r="SNT158" s="48"/>
      <c r="SNU158" s="48"/>
      <c r="SNV158" s="48"/>
      <c r="SNW158" s="48"/>
      <c r="SNX158" s="48"/>
      <c r="SNY158" s="48"/>
      <c r="SNZ158" s="48"/>
      <c r="SOA158" s="48"/>
      <c r="SOB158" s="48"/>
      <c r="SOC158" s="48"/>
      <c r="SOD158" s="48"/>
      <c r="SOE158" s="48"/>
      <c r="SOF158" s="48"/>
      <c r="SOG158" s="48"/>
      <c r="SOH158" s="48"/>
      <c r="SOI158" s="48"/>
      <c r="SOJ158" s="48"/>
      <c r="SOK158" s="48"/>
      <c r="SOL158" s="48"/>
      <c r="SOM158" s="48"/>
      <c r="SON158" s="48"/>
      <c r="SOO158" s="48"/>
      <c r="SOP158" s="48"/>
      <c r="SOQ158" s="48"/>
      <c r="SOR158" s="48"/>
      <c r="SOS158" s="48"/>
      <c r="SOT158" s="48"/>
      <c r="SOU158" s="48"/>
      <c r="SOV158" s="48"/>
      <c r="SOW158" s="48"/>
      <c r="SOX158" s="48"/>
      <c r="SOY158" s="48"/>
      <c r="SOZ158" s="48"/>
      <c r="SPA158" s="48"/>
      <c r="SPB158" s="48"/>
      <c r="SPC158" s="48"/>
      <c r="SPD158" s="48"/>
      <c r="SPE158" s="48"/>
      <c r="SPF158" s="48"/>
      <c r="SPG158" s="48"/>
      <c r="SPH158" s="48"/>
      <c r="SPI158" s="48"/>
      <c r="SPJ158" s="48"/>
      <c r="SPK158" s="48"/>
      <c r="SPL158" s="48"/>
      <c r="SPM158" s="48"/>
      <c r="SPN158" s="48"/>
      <c r="SPO158" s="48"/>
      <c r="SPP158" s="48"/>
      <c r="SPQ158" s="48"/>
      <c r="SPR158" s="48"/>
      <c r="SPS158" s="48"/>
      <c r="SPT158" s="48"/>
      <c r="SPU158" s="48"/>
      <c r="SPV158" s="48"/>
      <c r="SPW158" s="48"/>
      <c r="SPX158" s="48"/>
      <c r="SPY158" s="48"/>
      <c r="SPZ158" s="48"/>
      <c r="SQA158" s="48"/>
      <c r="SQB158" s="48"/>
      <c r="SQC158" s="48"/>
      <c r="SQD158" s="48"/>
      <c r="SQE158" s="48"/>
      <c r="SQF158" s="48"/>
      <c r="SQG158" s="48"/>
      <c r="SQH158" s="48"/>
      <c r="SQI158" s="48"/>
      <c r="SQJ158" s="48"/>
      <c r="SQK158" s="48"/>
      <c r="SQL158" s="48"/>
      <c r="SQM158" s="48"/>
      <c r="SQN158" s="48"/>
      <c r="SQO158" s="48"/>
      <c r="SQP158" s="48"/>
      <c r="SQQ158" s="48"/>
      <c r="SQR158" s="48"/>
      <c r="SQS158" s="48"/>
      <c r="SQT158" s="48"/>
      <c r="SQU158" s="48"/>
      <c r="SQV158" s="48"/>
      <c r="SQW158" s="48"/>
      <c r="SQX158" s="48"/>
      <c r="SQY158" s="48"/>
      <c r="SQZ158" s="48"/>
      <c r="SRA158" s="48"/>
      <c r="SRB158" s="48"/>
      <c r="SRC158" s="48"/>
      <c r="SRD158" s="48"/>
      <c r="SRE158" s="48"/>
      <c r="SRF158" s="48"/>
      <c r="SRG158" s="48"/>
      <c r="SRH158" s="48"/>
      <c r="SRI158" s="48"/>
      <c r="SRJ158" s="48"/>
      <c r="SRK158" s="48"/>
      <c r="SRL158" s="48"/>
      <c r="SRM158" s="48"/>
      <c r="SRN158" s="48"/>
      <c r="SRO158" s="48"/>
      <c r="SRP158" s="48"/>
      <c r="SRQ158" s="48"/>
      <c r="SRR158" s="48"/>
      <c r="SRS158" s="48"/>
      <c r="SRT158" s="48"/>
      <c r="SRU158" s="48"/>
      <c r="SRV158" s="48"/>
      <c r="SRW158" s="48"/>
      <c r="SRX158" s="48"/>
      <c r="SRY158" s="48"/>
      <c r="SRZ158" s="48"/>
      <c r="SSA158" s="48"/>
      <c r="SSB158" s="48"/>
      <c r="SSC158" s="48"/>
      <c r="SSD158" s="48"/>
      <c r="SSE158" s="48"/>
      <c r="SSF158" s="48"/>
      <c r="SSG158" s="48"/>
      <c r="SSH158" s="48"/>
      <c r="SSI158" s="48"/>
      <c r="SSJ158" s="48"/>
      <c r="SSK158" s="48"/>
      <c r="SSL158" s="48"/>
      <c r="SSM158" s="48"/>
      <c r="SSN158" s="48"/>
      <c r="SSO158" s="48"/>
      <c r="SSP158" s="48"/>
      <c r="SSQ158" s="48"/>
      <c r="SSR158" s="48"/>
      <c r="SSS158" s="48"/>
      <c r="SST158" s="48"/>
      <c r="SSU158" s="48"/>
      <c r="SSV158" s="48"/>
      <c r="SSW158" s="48"/>
      <c r="SSX158" s="48"/>
      <c r="SSY158" s="48"/>
      <c r="SSZ158" s="48"/>
      <c r="STA158" s="48"/>
      <c r="STB158" s="48"/>
      <c r="STC158" s="48"/>
      <c r="STD158" s="48"/>
      <c r="STE158" s="48"/>
      <c r="STF158" s="48"/>
      <c r="STG158" s="48"/>
      <c r="STH158" s="48"/>
      <c r="STI158" s="48"/>
      <c r="STJ158" s="48"/>
      <c r="STK158" s="48"/>
      <c r="STL158" s="48"/>
      <c r="STM158" s="48"/>
      <c r="STN158" s="48"/>
      <c r="STO158" s="48"/>
      <c r="STP158" s="48"/>
      <c r="STQ158" s="48"/>
      <c r="STR158" s="48"/>
      <c r="STS158" s="48"/>
      <c r="STT158" s="48"/>
      <c r="STU158" s="48"/>
      <c r="STV158" s="48"/>
      <c r="STW158" s="48"/>
      <c r="STX158" s="48"/>
      <c r="STY158" s="48"/>
      <c r="STZ158" s="48"/>
      <c r="SUA158" s="48"/>
      <c r="SUB158" s="48"/>
      <c r="SUC158" s="48"/>
      <c r="SUD158" s="48"/>
      <c r="SUE158" s="48"/>
      <c r="SUF158" s="48"/>
      <c r="SUG158" s="48"/>
      <c r="SUH158" s="48"/>
      <c r="SUI158" s="48"/>
      <c r="SUJ158" s="48"/>
      <c r="SUK158" s="48"/>
      <c r="SUL158" s="48"/>
      <c r="SUM158" s="48"/>
      <c r="SUN158" s="48"/>
      <c r="SUO158" s="48"/>
      <c r="SUP158" s="48"/>
      <c r="SUQ158" s="48"/>
      <c r="SUR158" s="48"/>
      <c r="SUS158" s="48"/>
      <c r="SUT158" s="48"/>
      <c r="SUU158" s="48"/>
      <c r="SUV158" s="48"/>
      <c r="SUW158" s="48"/>
      <c r="SUX158" s="48"/>
      <c r="SUY158" s="48"/>
      <c r="SUZ158" s="48"/>
      <c r="SVA158" s="48"/>
      <c r="SVB158" s="48"/>
      <c r="SVC158" s="48"/>
      <c r="SVD158" s="48"/>
      <c r="SVE158" s="48"/>
      <c r="SVF158" s="48"/>
      <c r="SVG158" s="48"/>
      <c r="SVH158" s="48"/>
      <c r="SVI158" s="48"/>
      <c r="SVJ158" s="48"/>
      <c r="SVK158" s="48"/>
      <c r="SVL158" s="48"/>
      <c r="SVM158" s="48"/>
      <c r="SVN158" s="48"/>
      <c r="SVO158" s="48"/>
      <c r="SVP158" s="48"/>
      <c r="SVQ158" s="48"/>
      <c r="SVR158" s="48"/>
      <c r="SVS158" s="48"/>
      <c r="SVT158" s="48"/>
      <c r="SVU158" s="48"/>
      <c r="SVV158" s="48"/>
      <c r="SVW158" s="48"/>
      <c r="SVX158" s="48"/>
      <c r="SVY158" s="48"/>
      <c r="SVZ158" s="48"/>
      <c r="SWA158" s="48"/>
      <c r="SWB158" s="48"/>
      <c r="SWC158" s="48"/>
      <c r="SWD158" s="48"/>
      <c r="SWE158" s="48"/>
      <c r="SWF158" s="48"/>
      <c r="SWG158" s="48"/>
      <c r="SWH158" s="48"/>
      <c r="SWI158" s="48"/>
      <c r="SWJ158" s="48"/>
      <c r="SWK158" s="48"/>
      <c r="SWL158" s="48"/>
      <c r="SWM158" s="48"/>
      <c r="SWN158" s="48"/>
      <c r="SWO158" s="48"/>
      <c r="SWP158" s="48"/>
      <c r="SWQ158" s="48"/>
      <c r="SWR158" s="48"/>
      <c r="SWS158" s="48"/>
      <c r="SWT158" s="48"/>
      <c r="SWU158" s="48"/>
      <c r="SWV158" s="48"/>
      <c r="SWW158" s="48"/>
      <c r="SWX158" s="48"/>
      <c r="SWY158" s="48"/>
      <c r="SWZ158" s="48"/>
      <c r="SXA158" s="48"/>
      <c r="SXB158" s="48"/>
      <c r="SXC158" s="48"/>
      <c r="SXD158" s="48"/>
      <c r="SXE158" s="48"/>
      <c r="SXF158" s="48"/>
      <c r="SXG158" s="48"/>
      <c r="SXH158" s="48"/>
      <c r="SXI158" s="48"/>
      <c r="SXJ158" s="48"/>
      <c r="SXK158" s="48"/>
      <c r="SXL158" s="48"/>
      <c r="SXM158" s="48"/>
      <c r="SXN158" s="48"/>
      <c r="SXO158" s="48"/>
      <c r="SXP158" s="48"/>
      <c r="SXQ158" s="48"/>
      <c r="SXR158" s="48"/>
      <c r="SXS158" s="48"/>
      <c r="SXT158" s="48"/>
      <c r="SXU158" s="48"/>
      <c r="SXV158" s="48"/>
      <c r="SXW158" s="48"/>
      <c r="SXX158" s="48"/>
      <c r="SXY158" s="48"/>
      <c r="SXZ158" s="48"/>
      <c r="SYA158" s="48"/>
      <c r="SYB158" s="48"/>
      <c r="SYC158" s="48"/>
      <c r="SYD158" s="48"/>
      <c r="SYE158" s="48"/>
      <c r="SYF158" s="48"/>
      <c r="SYG158" s="48"/>
      <c r="SYH158" s="48"/>
      <c r="SYI158" s="48"/>
      <c r="SYJ158" s="48"/>
      <c r="SYK158" s="48"/>
      <c r="SYL158" s="48"/>
      <c r="SYM158" s="48"/>
      <c r="SYN158" s="48"/>
      <c r="SYO158" s="48"/>
      <c r="SYP158" s="48"/>
      <c r="SYQ158" s="48"/>
      <c r="SYR158" s="48"/>
      <c r="SYS158" s="48"/>
      <c r="SYT158" s="48"/>
      <c r="SYU158" s="48"/>
      <c r="SYV158" s="48"/>
      <c r="SYW158" s="48"/>
      <c r="SYX158" s="48"/>
      <c r="SYY158" s="48"/>
      <c r="SYZ158" s="48"/>
      <c r="SZA158" s="48"/>
      <c r="SZB158" s="48"/>
      <c r="SZC158" s="48"/>
      <c r="SZD158" s="48"/>
      <c r="SZE158" s="48"/>
      <c r="SZF158" s="48"/>
      <c r="SZG158" s="48"/>
      <c r="SZH158" s="48"/>
      <c r="SZI158" s="48"/>
      <c r="SZJ158" s="48"/>
      <c r="SZK158" s="48"/>
      <c r="SZL158" s="48"/>
      <c r="SZM158" s="48"/>
      <c r="SZN158" s="48"/>
      <c r="SZO158" s="48"/>
      <c r="SZP158" s="48"/>
      <c r="SZQ158" s="48"/>
      <c r="SZR158" s="48"/>
      <c r="SZS158" s="48"/>
      <c r="SZT158" s="48"/>
      <c r="SZU158" s="48"/>
      <c r="SZV158" s="48"/>
      <c r="SZW158" s="48"/>
      <c r="SZX158" s="48"/>
      <c r="SZY158" s="48"/>
      <c r="SZZ158" s="48"/>
      <c r="TAA158" s="48"/>
      <c r="TAB158" s="48"/>
      <c r="TAC158" s="48"/>
      <c r="TAD158" s="48"/>
      <c r="TAE158" s="48"/>
      <c r="TAF158" s="48"/>
      <c r="TAG158" s="48"/>
      <c r="TAH158" s="48"/>
      <c r="TAI158" s="48"/>
      <c r="TAJ158" s="48"/>
      <c r="TAK158" s="48"/>
      <c r="TAL158" s="48"/>
      <c r="TAM158" s="48"/>
      <c r="TAN158" s="48"/>
      <c r="TAO158" s="48"/>
      <c r="TAP158" s="48"/>
      <c r="TAQ158" s="48"/>
      <c r="TAR158" s="48"/>
      <c r="TAS158" s="48"/>
      <c r="TAT158" s="48"/>
      <c r="TAU158" s="48"/>
      <c r="TAV158" s="48"/>
      <c r="TAW158" s="48"/>
      <c r="TAX158" s="48"/>
      <c r="TAY158" s="48"/>
      <c r="TAZ158" s="48"/>
      <c r="TBA158" s="48"/>
      <c r="TBB158" s="48"/>
      <c r="TBC158" s="48"/>
      <c r="TBD158" s="48"/>
      <c r="TBE158" s="48"/>
      <c r="TBF158" s="48"/>
      <c r="TBG158" s="48"/>
      <c r="TBH158" s="48"/>
      <c r="TBI158" s="48"/>
      <c r="TBJ158" s="48"/>
      <c r="TBK158" s="48"/>
      <c r="TBL158" s="48"/>
      <c r="TBM158" s="48"/>
      <c r="TBN158" s="48"/>
      <c r="TBO158" s="48"/>
      <c r="TBP158" s="48"/>
      <c r="TBQ158" s="48"/>
      <c r="TBR158" s="48"/>
      <c r="TBS158" s="48"/>
      <c r="TBT158" s="48"/>
      <c r="TBU158" s="48"/>
      <c r="TBV158" s="48"/>
      <c r="TBW158" s="48"/>
      <c r="TBX158" s="48"/>
      <c r="TBY158" s="48"/>
      <c r="TBZ158" s="48"/>
      <c r="TCA158" s="48"/>
      <c r="TCB158" s="48"/>
      <c r="TCC158" s="48"/>
      <c r="TCD158" s="48"/>
      <c r="TCE158" s="48"/>
      <c r="TCF158" s="48"/>
      <c r="TCG158" s="48"/>
      <c r="TCH158" s="48"/>
      <c r="TCI158" s="48"/>
      <c r="TCJ158" s="48"/>
      <c r="TCK158" s="48"/>
      <c r="TCL158" s="48"/>
      <c r="TCM158" s="48"/>
      <c r="TCN158" s="48"/>
      <c r="TCO158" s="48"/>
      <c r="TCP158" s="48"/>
      <c r="TCQ158" s="48"/>
      <c r="TCR158" s="48"/>
      <c r="TCS158" s="48"/>
      <c r="TCT158" s="48"/>
      <c r="TCU158" s="48"/>
      <c r="TCV158" s="48"/>
      <c r="TCW158" s="48"/>
      <c r="TCX158" s="48"/>
      <c r="TCY158" s="48"/>
      <c r="TCZ158" s="48"/>
      <c r="TDA158" s="48"/>
      <c r="TDB158" s="48"/>
      <c r="TDC158" s="48"/>
      <c r="TDD158" s="48"/>
      <c r="TDE158" s="48"/>
      <c r="TDF158" s="48"/>
      <c r="TDG158" s="48"/>
      <c r="TDH158" s="48"/>
      <c r="TDI158" s="48"/>
      <c r="TDJ158" s="48"/>
      <c r="TDK158" s="48"/>
      <c r="TDL158" s="48"/>
      <c r="TDM158" s="48"/>
      <c r="TDN158" s="48"/>
      <c r="TDO158" s="48"/>
      <c r="TDP158" s="48"/>
      <c r="TDQ158" s="48"/>
      <c r="TDR158" s="48"/>
      <c r="TDS158" s="48"/>
      <c r="TDT158" s="48"/>
      <c r="TDU158" s="48"/>
      <c r="TDV158" s="48"/>
      <c r="TDW158" s="48"/>
      <c r="TDX158" s="48"/>
      <c r="TDY158" s="48"/>
      <c r="TDZ158" s="48"/>
      <c r="TEA158" s="48"/>
      <c r="TEB158" s="48"/>
      <c r="TEC158" s="48"/>
      <c r="TED158" s="48"/>
      <c r="TEE158" s="48"/>
      <c r="TEF158" s="48"/>
      <c r="TEG158" s="48"/>
      <c r="TEH158" s="48"/>
      <c r="TEI158" s="48"/>
      <c r="TEJ158" s="48"/>
      <c r="TEK158" s="48"/>
      <c r="TEL158" s="48"/>
      <c r="TEM158" s="48"/>
      <c r="TEN158" s="48"/>
      <c r="TEO158" s="48"/>
      <c r="TEP158" s="48"/>
      <c r="TEQ158" s="48"/>
      <c r="TER158" s="48"/>
      <c r="TES158" s="48"/>
      <c r="TET158" s="48"/>
      <c r="TEU158" s="48"/>
      <c r="TEV158" s="48"/>
      <c r="TEW158" s="48"/>
      <c r="TEX158" s="48"/>
      <c r="TEY158" s="48"/>
      <c r="TEZ158" s="48"/>
      <c r="TFA158" s="48"/>
      <c r="TFB158" s="48"/>
      <c r="TFC158" s="48"/>
      <c r="TFD158" s="48"/>
      <c r="TFE158" s="48"/>
      <c r="TFF158" s="48"/>
      <c r="TFG158" s="48"/>
      <c r="TFH158" s="48"/>
      <c r="TFI158" s="48"/>
      <c r="TFJ158" s="48"/>
      <c r="TFK158" s="48"/>
      <c r="TFL158" s="48"/>
      <c r="TFM158" s="48"/>
      <c r="TFN158" s="48"/>
      <c r="TFO158" s="48"/>
      <c r="TFP158" s="48"/>
      <c r="TFQ158" s="48"/>
      <c r="TFR158" s="48"/>
      <c r="TFS158" s="48"/>
      <c r="TFT158" s="48"/>
      <c r="TFU158" s="48"/>
      <c r="TFV158" s="48"/>
      <c r="TFW158" s="48"/>
      <c r="TFX158" s="48"/>
      <c r="TFY158" s="48"/>
      <c r="TFZ158" s="48"/>
      <c r="TGA158" s="48"/>
      <c r="TGB158" s="48"/>
      <c r="TGC158" s="48"/>
      <c r="TGD158" s="48"/>
      <c r="TGE158" s="48"/>
      <c r="TGF158" s="48"/>
      <c r="TGG158" s="48"/>
      <c r="TGH158" s="48"/>
      <c r="TGI158" s="48"/>
      <c r="TGJ158" s="48"/>
      <c r="TGK158" s="48"/>
      <c r="TGL158" s="48"/>
      <c r="TGM158" s="48"/>
      <c r="TGN158" s="48"/>
      <c r="TGO158" s="48"/>
      <c r="TGP158" s="48"/>
      <c r="TGQ158" s="48"/>
      <c r="TGR158" s="48"/>
      <c r="TGS158" s="48"/>
      <c r="TGT158" s="48"/>
      <c r="TGU158" s="48"/>
      <c r="TGV158" s="48"/>
      <c r="TGW158" s="48"/>
      <c r="TGX158" s="48"/>
      <c r="TGY158" s="48"/>
      <c r="TGZ158" s="48"/>
      <c r="THA158" s="48"/>
      <c r="THB158" s="48"/>
      <c r="THC158" s="48"/>
      <c r="THD158" s="48"/>
      <c r="THE158" s="48"/>
      <c r="THF158" s="48"/>
      <c r="THG158" s="48"/>
      <c r="THH158" s="48"/>
      <c r="THI158" s="48"/>
      <c r="THJ158" s="48"/>
      <c r="THK158" s="48"/>
      <c r="THL158" s="48"/>
      <c r="THM158" s="48"/>
      <c r="THN158" s="48"/>
      <c r="THO158" s="48"/>
      <c r="THP158" s="48"/>
      <c r="THQ158" s="48"/>
      <c r="THR158" s="48"/>
      <c r="THS158" s="48"/>
      <c r="THT158" s="48"/>
      <c r="THU158" s="48"/>
      <c r="THV158" s="48"/>
      <c r="THW158" s="48"/>
      <c r="THX158" s="48"/>
      <c r="THY158" s="48"/>
      <c r="THZ158" s="48"/>
      <c r="TIA158" s="48"/>
      <c r="TIB158" s="48"/>
      <c r="TIC158" s="48"/>
      <c r="TID158" s="48"/>
      <c r="TIE158" s="48"/>
      <c r="TIF158" s="48"/>
      <c r="TIG158" s="48"/>
      <c r="TIH158" s="48"/>
      <c r="TII158" s="48"/>
      <c r="TIJ158" s="48"/>
      <c r="TIK158" s="48"/>
      <c r="TIL158" s="48"/>
      <c r="TIM158" s="48"/>
      <c r="TIN158" s="48"/>
      <c r="TIO158" s="48"/>
      <c r="TIP158" s="48"/>
      <c r="TIQ158" s="48"/>
      <c r="TIR158" s="48"/>
      <c r="TIS158" s="48"/>
      <c r="TIT158" s="48"/>
      <c r="TIU158" s="48"/>
      <c r="TIV158" s="48"/>
      <c r="TIW158" s="48"/>
      <c r="TIX158" s="48"/>
      <c r="TIY158" s="48"/>
      <c r="TIZ158" s="48"/>
      <c r="TJA158" s="48"/>
      <c r="TJB158" s="48"/>
      <c r="TJC158" s="48"/>
      <c r="TJD158" s="48"/>
      <c r="TJE158" s="48"/>
      <c r="TJF158" s="48"/>
      <c r="TJG158" s="48"/>
      <c r="TJH158" s="48"/>
      <c r="TJI158" s="48"/>
      <c r="TJJ158" s="48"/>
      <c r="TJK158" s="48"/>
      <c r="TJL158" s="48"/>
      <c r="TJM158" s="48"/>
      <c r="TJN158" s="48"/>
      <c r="TJO158" s="48"/>
      <c r="TJP158" s="48"/>
      <c r="TJQ158" s="48"/>
      <c r="TJR158" s="48"/>
      <c r="TJS158" s="48"/>
      <c r="TJT158" s="48"/>
      <c r="TJU158" s="48"/>
      <c r="TJV158" s="48"/>
      <c r="TJW158" s="48"/>
      <c r="TJX158" s="48"/>
      <c r="TJY158" s="48"/>
      <c r="TJZ158" s="48"/>
      <c r="TKA158" s="48"/>
      <c r="TKB158" s="48"/>
      <c r="TKC158" s="48"/>
      <c r="TKD158" s="48"/>
      <c r="TKE158" s="48"/>
      <c r="TKF158" s="48"/>
      <c r="TKG158" s="48"/>
      <c r="TKH158" s="48"/>
      <c r="TKI158" s="48"/>
      <c r="TKJ158" s="48"/>
      <c r="TKK158" s="48"/>
      <c r="TKL158" s="48"/>
      <c r="TKM158" s="48"/>
      <c r="TKN158" s="48"/>
      <c r="TKO158" s="48"/>
      <c r="TKP158" s="48"/>
      <c r="TKQ158" s="48"/>
      <c r="TKR158" s="48"/>
      <c r="TKS158" s="48"/>
      <c r="TKT158" s="48"/>
      <c r="TKU158" s="48"/>
      <c r="TKV158" s="48"/>
      <c r="TKW158" s="48"/>
      <c r="TKX158" s="48"/>
      <c r="TKY158" s="48"/>
      <c r="TKZ158" s="48"/>
      <c r="TLA158" s="48"/>
      <c r="TLB158" s="48"/>
      <c r="TLC158" s="48"/>
      <c r="TLD158" s="48"/>
      <c r="TLE158" s="48"/>
      <c r="TLF158" s="48"/>
      <c r="TLG158" s="48"/>
      <c r="TLH158" s="48"/>
      <c r="TLI158" s="48"/>
      <c r="TLJ158" s="48"/>
      <c r="TLK158" s="48"/>
      <c r="TLL158" s="48"/>
      <c r="TLM158" s="48"/>
      <c r="TLN158" s="48"/>
      <c r="TLO158" s="48"/>
      <c r="TLP158" s="48"/>
      <c r="TLQ158" s="48"/>
      <c r="TLR158" s="48"/>
      <c r="TLS158" s="48"/>
      <c r="TLT158" s="48"/>
      <c r="TLU158" s="48"/>
      <c r="TLV158" s="48"/>
      <c r="TLW158" s="48"/>
      <c r="TLX158" s="48"/>
      <c r="TLY158" s="48"/>
      <c r="TLZ158" s="48"/>
      <c r="TMA158" s="48"/>
      <c r="TMB158" s="48"/>
      <c r="TMC158" s="48"/>
      <c r="TMD158" s="48"/>
      <c r="TME158" s="48"/>
      <c r="TMF158" s="48"/>
      <c r="TMG158" s="48"/>
      <c r="TMH158" s="48"/>
      <c r="TMI158" s="48"/>
      <c r="TMJ158" s="48"/>
      <c r="TMK158" s="48"/>
      <c r="TML158" s="48"/>
      <c r="TMM158" s="48"/>
      <c r="TMN158" s="48"/>
      <c r="TMO158" s="48"/>
      <c r="TMP158" s="48"/>
      <c r="TMQ158" s="48"/>
      <c r="TMR158" s="48"/>
      <c r="TMS158" s="48"/>
      <c r="TMT158" s="48"/>
      <c r="TMU158" s="48"/>
      <c r="TMV158" s="48"/>
      <c r="TMW158" s="48"/>
      <c r="TMX158" s="48"/>
      <c r="TMY158" s="48"/>
      <c r="TMZ158" s="48"/>
      <c r="TNA158" s="48"/>
      <c r="TNB158" s="48"/>
      <c r="TNC158" s="48"/>
      <c r="TND158" s="48"/>
      <c r="TNE158" s="48"/>
      <c r="TNF158" s="48"/>
      <c r="TNG158" s="48"/>
      <c r="TNH158" s="48"/>
      <c r="TNI158" s="48"/>
      <c r="TNJ158" s="48"/>
      <c r="TNK158" s="48"/>
      <c r="TNL158" s="48"/>
      <c r="TNM158" s="48"/>
      <c r="TNN158" s="48"/>
      <c r="TNO158" s="48"/>
      <c r="TNP158" s="48"/>
      <c r="TNQ158" s="48"/>
      <c r="TNR158" s="48"/>
      <c r="TNS158" s="48"/>
      <c r="TNT158" s="48"/>
      <c r="TNU158" s="48"/>
      <c r="TNV158" s="48"/>
      <c r="TNW158" s="48"/>
      <c r="TNX158" s="48"/>
      <c r="TNY158" s="48"/>
      <c r="TNZ158" s="48"/>
      <c r="TOA158" s="48"/>
      <c r="TOB158" s="48"/>
      <c r="TOC158" s="48"/>
      <c r="TOD158" s="48"/>
      <c r="TOE158" s="48"/>
      <c r="TOF158" s="48"/>
      <c r="TOG158" s="48"/>
      <c r="TOH158" s="48"/>
      <c r="TOI158" s="48"/>
      <c r="TOJ158" s="48"/>
      <c r="TOK158" s="48"/>
      <c r="TOL158" s="48"/>
      <c r="TOM158" s="48"/>
      <c r="TON158" s="48"/>
      <c r="TOO158" s="48"/>
      <c r="TOP158" s="48"/>
      <c r="TOQ158" s="48"/>
      <c r="TOR158" s="48"/>
      <c r="TOS158" s="48"/>
      <c r="TOT158" s="48"/>
      <c r="TOU158" s="48"/>
      <c r="TOV158" s="48"/>
      <c r="TOW158" s="48"/>
      <c r="TOX158" s="48"/>
      <c r="TOY158" s="48"/>
      <c r="TOZ158" s="48"/>
      <c r="TPA158" s="48"/>
      <c r="TPB158" s="48"/>
      <c r="TPC158" s="48"/>
      <c r="TPD158" s="48"/>
      <c r="TPE158" s="48"/>
      <c r="TPF158" s="48"/>
      <c r="TPG158" s="48"/>
      <c r="TPH158" s="48"/>
      <c r="TPI158" s="48"/>
      <c r="TPJ158" s="48"/>
      <c r="TPK158" s="48"/>
      <c r="TPL158" s="48"/>
      <c r="TPM158" s="48"/>
      <c r="TPN158" s="48"/>
      <c r="TPO158" s="48"/>
      <c r="TPP158" s="48"/>
      <c r="TPQ158" s="48"/>
      <c r="TPR158" s="48"/>
      <c r="TPS158" s="48"/>
      <c r="TPT158" s="48"/>
      <c r="TPU158" s="48"/>
      <c r="TPV158" s="48"/>
      <c r="TPW158" s="48"/>
      <c r="TPX158" s="48"/>
      <c r="TPY158" s="48"/>
      <c r="TPZ158" s="48"/>
      <c r="TQA158" s="48"/>
      <c r="TQB158" s="48"/>
      <c r="TQC158" s="48"/>
      <c r="TQD158" s="48"/>
      <c r="TQE158" s="48"/>
      <c r="TQF158" s="48"/>
      <c r="TQG158" s="48"/>
      <c r="TQH158" s="48"/>
      <c r="TQI158" s="48"/>
      <c r="TQJ158" s="48"/>
      <c r="TQK158" s="48"/>
      <c r="TQL158" s="48"/>
      <c r="TQM158" s="48"/>
      <c r="TQN158" s="48"/>
      <c r="TQO158" s="48"/>
      <c r="TQP158" s="48"/>
      <c r="TQQ158" s="48"/>
      <c r="TQR158" s="48"/>
      <c r="TQS158" s="48"/>
      <c r="TQT158" s="48"/>
      <c r="TQU158" s="48"/>
      <c r="TQV158" s="48"/>
      <c r="TQW158" s="48"/>
      <c r="TQX158" s="48"/>
      <c r="TQY158" s="48"/>
      <c r="TQZ158" s="48"/>
      <c r="TRA158" s="48"/>
      <c r="TRB158" s="48"/>
      <c r="TRC158" s="48"/>
      <c r="TRD158" s="48"/>
      <c r="TRE158" s="48"/>
      <c r="TRF158" s="48"/>
      <c r="TRG158" s="48"/>
      <c r="TRH158" s="48"/>
      <c r="TRI158" s="48"/>
      <c r="TRJ158" s="48"/>
      <c r="TRK158" s="48"/>
      <c r="TRL158" s="48"/>
      <c r="TRM158" s="48"/>
      <c r="TRN158" s="48"/>
      <c r="TRO158" s="48"/>
      <c r="TRP158" s="48"/>
      <c r="TRQ158" s="48"/>
      <c r="TRR158" s="48"/>
      <c r="TRS158" s="48"/>
      <c r="TRT158" s="48"/>
      <c r="TRU158" s="48"/>
      <c r="TRV158" s="48"/>
      <c r="TRW158" s="48"/>
      <c r="TRX158" s="48"/>
      <c r="TRY158" s="48"/>
      <c r="TRZ158" s="48"/>
      <c r="TSA158" s="48"/>
      <c r="TSB158" s="48"/>
      <c r="TSC158" s="48"/>
      <c r="TSD158" s="48"/>
      <c r="TSE158" s="48"/>
      <c r="TSF158" s="48"/>
      <c r="TSG158" s="48"/>
      <c r="TSH158" s="48"/>
      <c r="TSI158" s="48"/>
      <c r="TSJ158" s="48"/>
      <c r="TSK158" s="48"/>
      <c r="TSL158" s="48"/>
      <c r="TSM158" s="48"/>
      <c r="TSN158" s="48"/>
      <c r="TSO158" s="48"/>
      <c r="TSP158" s="48"/>
      <c r="TSQ158" s="48"/>
      <c r="TSR158" s="48"/>
      <c r="TSS158" s="48"/>
      <c r="TST158" s="48"/>
      <c r="TSU158" s="48"/>
      <c r="TSV158" s="48"/>
      <c r="TSW158" s="48"/>
      <c r="TSX158" s="48"/>
      <c r="TSY158" s="48"/>
      <c r="TSZ158" s="48"/>
      <c r="TTA158" s="48"/>
      <c r="TTB158" s="48"/>
      <c r="TTC158" s="48"/>
      <c r="TTD158" s="48"/>
      <c r="TTE158" s="48"/>
      <c r="TTF158" s="48"/>
      <c r="TTG158" s="48"/>
      <c r="TTH158" s="48"/>
      <c r="TTI158" s="48"/>
      <c r="TTJ158" s="48"/>
      <c r="TTK158" s="48"/>
      <c r="TTL158" s="48"/>
      <c r="TTM158" s="48"/>
      <c r="TTN158" s="48"/>
      <c r="TTO158" s="48"/>
      <c r="TTP158" s="48"/>
      <c r="TTQ158" s="48"/>
      <c r="TTR158" s="48"/>
      <c r="TTS158" s="48"/>
      <c r="TTT158" s="48"/>
      <c r="TTU158" s="48"/>
      <c r="TTV158" s="48"/>
      <c r="TTW158" s="48"/>
      <c r="TTX158" s="48"/>
      <c r="TTY158" s="48"/>
      <c r="TTZ158" s="48"/>
      <c r="TUA158" s="48"/>
      <c r="TUB158" s="48"/>
      <c r="TUC158" s="48"/>
      <c r="TUD158" s="48"/>
      <c r="TUE158" s="48"/>
      <c r="TUF158" s="48"/>
      <c r="TUG158" s="48"/>
      <c r="TUH158" s="48"/>
      <c r="TUI158" s="48"/>
      <c r="TUJ158" s="48"/>
      <c r="TUK158" s="48"/>
      <c r="TUL158" s="48"/>
      <c r="TUM158" s="48"/>
      <c r="TUN158" s="48"/>
      <c r="TUO158" s="48"/>
      <c r="TUP158" s="48"/>
      <c r="TUQ158" s="48"/>
      <c r="TUR158" s="48"/>
      <c r="TUS158" s="48"/>
      <c r="TUT158" s="48"/>
      <c r="TUU158" s="48"/>
      <c r="TUV158" s="48"/>
      <c r="TUW158" s="48"/>
      <c r="TUX158" s="48"/>
      <c r="TUY158" s="48"/>
      <c r="TUZ158" s="48"/>
      <c r="TVA158" s="48"/>
      <c r="TVB158" s="48"/>
      <c r="TVC158" s="48"/>
      <c r="TVD158" s="48"/>
      <c r="TVE158" s="48"/>
      <c r="TVF158" s="48"/>
      <c r="TVG158" s="48"/>
      <c r="TVH158" s="48"/>
      <c r="TVI158" s="48"/>
      <c r="TVJ158" s="48"/>
      <c r="TVK158" s="48"/>
      <c r="TVL158" s="48"/>
      <c r="TVM158" s="48"/>
      <c r="TVN158" s="48"/>
      <c r="TVO158" s="48"/>
      <c r="TVP158" s="48"/>
      <c r="TVQ158" s="48"/>
      <c r="TVR158" s="48"/>
      <c r="TVS158" s="48"/>
      <c r="TVT158" s="48"/>
      <c r="TVU158" s="48"/>
      <c r="TVV158" s="48"/>
      <c r="TVW158" s="48"/>
      <c r="TVX158" s="48"/>
      <c r="TVY158" s="48"/>
      <c r="TVZ158" s="48"/>
      <c r="TWA158" s="48"/>
      <c r="TWB158" s="48"/>
      <c r="TWC158" s="48"/>
      <c r="TWD158" s="48"/>
      <c r="TWE158" s="48"/>
      <c r="TWF158" s="48"/>
      <c r="TWG158" s="48"/>
      <c r="TWH158" s="48"/>
      <c r="TWI158" s="48"/>
      <c r="TWJ158" s="48"/>
      <c r="TWK158" s="48"/>
      <c r="TWL158" s="48"/>
      <c r="TWM158" s="48"/>
      <c r="TWN158" s="48"/>
      <c r="TWO158" s="48"/>
      <c r="TWP158" s="48"/>
      <c r="TWQ158" s="48"/>
      <c r="TWR158" s="48"/>
      <c r="TWS158" s="48"/>
      <c r="TWT158" s="48"/>
      <c r="TWU158" s="48"/>
      <c r="TWV158" s="48"/>
      <c r="TWW158" s="48"/>
      <c r="TWX158" s="48"/>
      <c r="TWY158" s="48"/>
      <c r="TWZ158" s="48"/>
      <c r="TXA158" s="48"/>
      <c r="TXB158" s="48"/>
      <c r="TXC158" s="48"/>
      <c r="TXD158" s="48"/>
      <c r="TXE158" s="48"/>
      <c r="TXF158" s="48"/>
      <c r="TXG158" s="48"/>
      <c r="TXH158" s="48"/>
      <c r="TXI158" s="48"/>
      <c r="TXJ158" s="48"/>
      <c r="TXK158" s="48"/>
      <c r="TXL158" s="48"/>
      <c r="TXM158" s="48"/>
      <c r="TXN158" s="48"/>
      <c r="TXO158" s="48"/>
      <c r="TXP158" s="48"/>
      <c r="TXQ158" s="48"/>
      <c r="TXR158" s="48"/>
      <c r="TXS158" s="48"/>
      <c r="TXT158" s="48"/>
      <c r="TXU158" s="48"/>
      <c r="TXV158" s="48"/>
      <c r="TXW158" s="48"/>
      <c r="TXX158" s="48"/>
      <c r="TXY158" s="48"/>
      <c r="TXZ158" s="48"/>
      <c r="TYA158" s="48"/>
      <c r="TYB158" s="48"/>
      <c r="TYC158" s="48"/>
      <c r="TYD158" s="48"/>
      <c r="TYE158" s="48"/>
      <c r="TYF158" s="48"/>
      <c r="TYG158" s="48"/>
      <c r="TYH158" s="48"/>
      <c r="TYI158" s="48"/>
      <c r="TYJ158" s="48"/>
      <c r="TYK158" s="48"/>
      <c r="TYL158" s="48"/>
      <c r="TYM158" s="48"/>
      <c r="TYN158" s="48"/>
      <c r="TYO158" s="48"/>
      <c r="TYP158" s="48"/>
      <c r="TYQ158" s="48"/>
      <c r="TYR158" s="48"/>
      <c r="TYS158" s="48"/>
      <c r="TYT158" s="48"/>
      <c r="TYU158" s="48"/>
      <c r="TYV158" s="48"/>
      <c r="TYW158" s="48"/>
      <c r="TYX158" s="48"/>
      <c r="TYY158" s="48"/>
      <c r="TYZ158" s="48"/>
      <c r="TZA158" s="48"/>
      <c r="TZB158" s="48"/>
      <c r="TZC158" s="48"/>
      <c r="TZD158" s="48"/>
      <c r="TZE158" s="48"/>
      <c r="TZF158" s="48"/>
      <c r="TZG158" s="48"/>
      <c r="TZH158" s="48"/>
      <c r="TZI158" s="48"/>
      <c r="TZJ158" s="48"/>
      <c r="TZK158" s="48"/>
      <c r="TZL158" s="48"/>
      <c r="TZM158" s="48"/>
      <c r="TZN158" s="48"/>
      <c r="TZO158" s="48"/>
      <c r="TZP158" s="48"/>
      <c r="TZQ158" s="48"/>
      <c r="TZR158" s="48"/>
      <c r="TZS158" s="48"/>
      <c r="TZT158" s="48"/>
      <c r="TZU158" s="48"/>
      <c r="TZV158" s="48"/>
      <c r="TZW158" s="48"/>
      <c r="TZX158" s="48"/>
      <c r="TZY158" s="48"/>
      <c r="TZZ158" s="48"/>
      <c r="UAA158" s="48"/>
      <c r="UAB158" s="48"/>
      <c r="UAC158" s="48"/>
      <c r="UAD158" s="48"/>
      <c r="UAE158" s="48"/>
      <c r="UAF158" s="48"/>
      <c r="UAG158" s="48"/>
      <c r="UAH158" s="48"/>
      <c r="UAI158" s="48"/>
      <c r="UAJ158" s="48"/>
      <c r="UAK158" s="48"/>
      <c r="UAL158" s="48"/>
      <c r="UAM158" s="48"/>
      <c r="UAN158" s="48"/>
      <c r="UAO158" s="48"/>
      <c r="UAP158" s="48"/>
      <c r="UAQ158" s="48"/>
      <c r="UAR158" s="48"/>
      <c r="UAS158" s="48"/>
      <c r="UAT158" s="48"/>
      <c r="UAU158" s="48"/>
      <c r="UAV158" s="48"/>
      <c r="UAW158" s="48"/>
      <c r="UAX158" s="48"/>
      <c r="UAY158" s="48"/>
      <c r="UAZ158" s="48"/>
      <c r="UBA158" s="48"/>
      <c r="UBB158" s="48"/>
      <c r="UBC158" s="48"/>
      <c r="UBD158" s="48"/>
      <c r="UBE158" s="48"/>
      <c r="UBF158" s="48"/>
      <c r="UBG158" s="48"/>
      <c r="UBH158" s="48"/>
      <c r="UBI158" s="48"/>
      <c r="UBJ158" s="48"/>
      <c r="UBK158" s="48"/>
      <c r="UBL158" s="48"/>
      <c r="UBM158" s="48"/>
      <c r="UBN158" s="48"/>
      <c r="UBO158" s="48"/>
      <c r="UBP158" s="48"/>
      <c r="UBQ158" s="48"/>
      <c r="UBR158" s="48"/>
      <c r="UBS158" s="48"/>
      <c r="UBT158" s="48"/>
      <c r="UBU158" s="48"/>
      <c r="UBV158" s="48"/>
      <c r="UBW158" s="48"/>
      <c r="UBX158" s="48"/>
      <c r="UBY158" s="48"/>
      <c r="UBZ158" s="48"/>
      <c r="UCA158" s="48"/>
      <c r="UCB158" s="48"/>
      <c r="UCC158" s="48"/>
      <c r="UCD158" s="48"/>
      <c r="UCE158" s="48"/>
      <c r="UCF158" s="48"/>
      <c r="UCG158" s="48"/>
      <c r="UCH158" s="48"/>
      <c r="UCI158" s="48"/>
      <c r="UCJ158" s="48"/>
      <c r="UCK158" s="48"/>
      <c r="UCL158" s="48"/>
      <c r="UCM158" s="48"/>
      <c r="UCN158" s="48"/>
      <c r="UCO158" s="48"/>
      <c r="UCP158" s="48"/>
      <c r="UCQ158" s="48"/>
      <c r="UCR158" s="48"/>
      <c r="UCS158" s="48"/>
      <c r="UCT158" s="48"/>
      <c r="UCU158" s="48"/>
      <c r="UCV158" s="48"/>
      <c r="UCW158" s="48"/>
      <c r="UCX158" s="48"/>
      <c r="UCY158" s="48"/>
      <c r="UCZ158" s="48"/>
      <c r="UDA158" s="48"/>
      <c r="UDB158" s="48"/>
      <c r="UDC158" s="48"/>
      <c r="UDD158" s="48"/>
      <c r="UDE158" s="48"/>
      <c r="UDF158" s="48"/>
      <c r="UDG158" s="48"/>
      <c r="UDH158" s="48"/>
      <c r="UDI158" s="48"/>
      <c r="UDJ158" s="48"/>
      <c r="UDK158" s="48"/>
      <c r="UDL158" s="48"/>
      <c r="UDM158" s="48"/>
      <c r="UDN158" s="48"/>
      <c r="UDO158" s="48"/>
      <c r="UDP158" s="48"/>
      <c r="UDQ158" s="48"/>
      <c r="UDR158" s="48"/>
      <c r="UDS158" s="48"/>
      <c r="UDT158" s="48"/>
      <c r="UDU158" s="48"/>
      <c r="UDV158" s="48"/>
      <c r="UDW158" s="48"/>
      <c r="UDX158" s="48"/>
      <c r="UDY158" s="48"/>
      <c r="UDZ158" s="48"/>
      <c r="UEA158" s="48"/>
      <c r="UEB158" s="48"/>
      <c r="UEC158" s="48"/>
      <c r="UED158" s="48"/>
      <c r="UEE158" s="48"/>
      <c r="UEF158" s="48"/>
      <c r="UEG158" s="48"/>
      <c r="UEH158" s="48"/>
      <c r="UEI158" s="48"/>
      <c r="UEJ158" s="48"/>
      <c r="UEK158" s="48"/>
      <c r="UEL158" s="48"/>
      <c r="UEM158" s="48"/>
      <c r="UEN158" s="48"/>
      <c r="UEO158" s="48"/>
      <c r="UEP158" s="48"/>
      <c r="UEQ158" s="48"/>
      <c r="UER158" s="48"/>
      <c r="UES158" s="48"/>
      <c r="UET158" s="48"/>
      <c r="UEU158" s="48"/>
      <c r="UEV158" s="48"/>
      <c r="UEW158" s="48"/>
      <c r="UEX158" s="48"/>
      <c r="UEY158" s="48"/>
      <c r="UEZ158" s="48"/>
      <c r="UFA158" s="48"/>
      <c r="UFB158" s="48"/>
      <c r="UFC158" s="48"/>
      <c r="UFD158" s="48"/>
      <c r="UFE158" s="48"/>
      <c r="UFF158" s="48"/>
      <c r="UFG158" s="48"/>
      <c r="UFH158" s="48"/>
      <c r="UFI158" s="48"/>
      <c r="UFJ158" s="48"/>
      <c r="UFK158" s="48"/>
      <c r="UFL158" s="48"/>
      <c r="UFM158" s="48"/>
      <c r="UFN158" s="48"/>
      <c r="UFO158" s="48"/>
      <c r="UFP158" s="48"/>
      <c r="UFQ158" s="48"/>
      <c r="UFR158" s="48"/>
      <c r="UFS158" s="48"/>
      <c r="UFT158" s="48"/>
      <c r="UFU158" s="48"/>
      <c r="UFV158" s="48"/>
      <c r="UFW158" s="48"/>
      <c r="UFX158" s="48"/>
      <c r="UFY158" s="48"/>
      <c r="UFZ158" s="48"/>
      <c r="UGA158" s="48"/>
      <c r="UGB158" s="48"/>
      <c r="UGC158" s="48"/>
      <c r="UGD158" s="48"/>
      <c r="UGE158" s="48"/>
      <c r="UGF158" s="48"/>
      <c r="UGG158" s="48"/>
      <c r="UGH158" s="48"/>
      <c r="UGI158" s="48"/>
      <c r="UGJ158" s="48"/>
      <c r="UGK158" s="48"/>
      <c r="UGL158" s="48"/>
      <c r="UGM158" s="48"/>
      <c r="UGN158" s="48"/>
      <c r="UGO158" s="48"/>
      <c r="UGP158" s="48"/>
      <c r="UGQ158" s="48"/>
      <c r="UGR158" s="48"/>
      <c r="UGS158" s="48"/>
      <c r="UGT158" s="48"/>
      <c r="UGU158" s="48"/>
      <c r="UGV158" s="48"/>
      <c r="UGW158" s="48"/>
      <c r="UGX158" s="48"/>
      <c r="UGY158" s="48"/>
      <c r="UGZ158" s="48"/>
      <c r="UHA158" s="48"/>
      <c r="UHB158" s="48"/>
      <c r="UHC158" s="48"/>
      <c r="UHD158" s="48"/>
      <c r="UHE158" s="48"/>
      <c r="UHF158" s="48"/>
      <c r="UHG158" s="48"/>
      <c r="UHH158" s="48"/>
      <c r="UHI158" s="48"/>
      <c r="UHJ158" s="48"/>
      <c r="UHK158" s="48"/>
      <c r="UHL158" s="48"/>
      <c r="UHM158" s="48"/>
      <c r="UHN158" s="48"/>
      <c r="UHO158" s="48"/>
      <c r="UHP158" s="48"/>
      <c r="UHQ158" s="48"/>
      <c r="UHR158" s="48"/>
      <c r="UHS158" s="48"/>
      <c r="UHT158" s="48"/>
      <c r="UHU158" s="48"/>
      <c r="UHV158" s="48"/>
      <c r="UHW158" s="48"/>
      <c r="UHX158" s="48"/>
      <c r="UHY158" s="48"/>
      <c r="UHZ158" s="48"/>
      <c r="UIA158" s="48"/>
      <c r="UIB158" s="48"/>
      <c r="UIC158" s="48"/>
      <c r="UID158" s="48"/>
      <c r="UIE158" s="48"/>
      <c r="UIF158" s="48"/>
      <c r="UIG158" s="48"/>
      <c r="UIH158" s="48"/>
      <c r="UII158" s="48"/>
      <c r="UIJ158" s="48"/>
      <c r="UIK158" s="48"/>
      <c r="UIL158" s="48"/>
      <c r="UIM158" s="48"/>
      <c r="UIN158" s="48"/>
      <c r="UIO158" s="48"/>
      <c r="UIP158" s="48"/>
      <c r="UIQ158" s="48"/>
      <c r="UIR158" s="48"/>
      <c r="UIS158" s="48"/>
      <c r="UIT158" s="48"/>
      <c r="UIU158" s="48"/>
      <c r="UIV158" s="48"/>
      <c r="UIW158" s="48"/>
      <c r="UIX158" s="48"/>
      <c r="UIY158" s="48"/>
      <c r="UIZ158" s="48"/>
      <c r="UJA158" s="48"/>
      <c r="UJB158" s="48"/>
      <c r="UJC158" s="48"/>
      <c r="UJD158" s="48"/>
      <c r="UJE158" s="48"/>
      <c r="UJF158" s="48"/>
      <c r="UJG158" s="48"/>
      <c r="UJH158" s="48"/>
      <c r="UJI158" s="48"/>
      <c r="UJJ158" s="48"/>
      <c r="UJK158" s="48"/>
      <c r="UJL158" s="48"/>
      <c r="UJM158" s="48"/>
      <c r="UJN158" s="48"/>
      <c r="UJO158" s="48"/>
      <c r="UJP158" s="48"/>
      <c r="UJQ158" s="48"/>
      <c r="UJR158" s="48"/>
      <c r="UJS158" s="48"/>
      <c r="UJT158" s="48"/>
      <c r="UJU158" s="48"/>
      <c r="UJV158" s="48"/>
      <c r="UJW158" s="48"/>
      <c r="UJX158" s="48"/>
      <c r="UJY158" s="48"/>
      <c r="UJZ158" s="48"/>
      <c r="UKA158" s="48"/>
      <c r="UKB158" s="48"/>
      <c r="UKC158" s="48"/>
      <c r="UKD158" s="48"/>
      <c r="UKE158" s="48"/>
      <c r="UKF158" s="48"/>
      <c r="UKG158" s="48"/>
      <c r="UKH158" s="48"/>
      <c r="UKI158" s="48"/>
      <c r="UKJ158" s="48"/>
      <c r="UKK158" s="48"/>
      <c r="UKL158" s="48"/>
      <c r="UKM158" s="48"/>
      <c r="UKN158" s="48"/>
      <c r="UKO158" s="48"/>
      <c r="UKP158" s="48"/>
      <c r="UKQ158" s="48"/>
      <c r="UKR158" s="48"/>
      <c r="UKS158" s="48"/>
      <c r="UKT158" s="48"/>
      <c r="UKU158" s="48"/>
      <c r="UKV158" s="48"/>
      <c r="UKW158" s="48"/>
      <c r="UKX158" s="48"/>
      <c r="UKY158" s="48"/>
      <c r="UKZ158" s="48"/>
      <c r="ULA158" s="48"/>
      <c r="ULB158" s="48"/>
      <c r="ULC158" s="48"/>
      <c r="ULD158" s="48"/>
      <c r="ULE158" s="48"/>
      <c r="ULF158" s="48"/>
      <c r="ULG158" s="48"/>
      <c r="ULH158" s="48"/>
      <c r="ULI158" s="48"/>
      <c r="ULJ158" s="48"/>
      <c r="ULK158" s="48"/>
      <c r="ULL158" s="48"/>
      <c r="ULM158" s="48"/>
      <c r="ULN158" s="48"/>
      <c r="ULO158" s="48"/>
      <c r="ULP158" s="48"/>
      <c r="ULQ158" s="48"/>
      <c r="ULR158" s="48"/>
      <c r="ULS158" s="48"/>
      <c r="ULT158" s="48"/>
      <c r="ULU158" s="48"/>
      <c r="ULV158" s="48"/>
      <c r="ULW158" s="48"/>
      <c r="ULX158" s="48"/>
      <c r="ULY158" s="48"/>
      <c r="ULZ158" s="48"/>
      <c r="UMA158" s="48"/>
      <c r="UMB158" s="48"/>
      <c r="UMC158" s="48"/>
      <c r="UMD158" s="48"/>
      <c r="UME158" s="48"/>
      <c r="UMF158" s="48"/>
      <c r="UMG158" s="48"/>
      <c r="UMH158" s="48"/>
      <c r="UMI158" s="48"/>
      <c r="UMJ158" s="48"/>
      <c r="UMK158" s="48"/>
      <c r="UML158" s="48"/>
      <c r="UMM158" s="48"/>
      <c r="UMN158" s="48"/>
      <c r="UMO158" s="48"/>
      <c r="UMP158" s="48"/>
      <c r="UMQ158" s="48"/>
      <c r="UMR158" s="48"/>
      <c r="UMS158" s="48"/>
      <c r="UMT158" s="48"/>
      <c r="UMU158" s="48"/>
      <c r="UMV158" s="48"/>
      <c r="UMW158" s="48"/>
      <c r="UMX158" s="48"/>
      <c r="UMY158" s="48"/>
      <c r="UMZ158" s="48"/>
      <c r="UNA158" s="48"/>
      <c r="UNB158" s="48"/>
      <c r="UNC158" s="48"/>
      <c r="UND158" s="48"/>
      <c r="UNE158" s="48"/>
      <c r="UNF158" s="48"/>
      <c r="UNG158" s="48"/>
      <c r="UNH158" s="48"/>
      <c r="UNI158" s="48"/>
      <c r="UNJ158" s="48"/>
      <c r="UNK158" s="48"/>
      <c r="UNL158" s="48"/>
      <c r="UNM158" s="48"/>
      <c r="UNN158" s="48"/>
      <c r="UNO158" s="48"/>
      <c r="UNP158" s="48"/>
      <c r="UNQ158" s="48"/>
      <c r="UNR158" s="48"/>
      <c r="UNS158" s="48"/>
      <c r="UNT158" s="48"/>
      <c r="UNU158" s="48"/>
      <c r="UNV158" s="48"/>
      <c r="UNW158" s="48"/>
      <c r="UNX158" s="48"/>
      <c r="UNY158" s="48"/>
      <c r="UNZ158" s="48"/>
      <c r="UOA158" s="48"/>
      <c r="UOB158" s="48"/>
      <c r="UOC158" s="48"/>
      <c r="UOD158" s="48"/>
      <c r="UOE158" s="48"/>
      <c r="UOF158" s="48"/>
      <c r="UOG158" s="48"/>
      <c r="UOH158" s="48"/>
      <c r="UOI158" s="48"/>
      <c r="UOJ158" s="48"/>
      <c r="UOK158" s="48"/>
      <c r="UOL158" s="48"/>
      <c r="UOM158" s="48"/>
      <c r="UON158" s="48"/>
      <c r="UOO158" s="48"/>
      <c r="UOP158" s="48"/>
      <c r="UOQ158" s="48"/>
      <c r="UOR158" s="48"/>
      <c r="UOS158" s="48"/>
      <c r="UOT158" s="48"/>
      <c r="UOU158" s="48"/>
      <c r="UOV158" s="48"/>
      <c r="UOW158" s="48"/>
      <c r="UOX158" s="48"/>
      <c r="UOY158" s="48"/>
      <c r="UOZ158" s="48"/>
      <c r="UPA158" s="48"/>
      <c r="UPB158" s="48"/>
      <c r="UPC158" s="48"/>
      <c r="UPD158" s="48"/>
      <c r="UPE158" s="48"/>
      <c r="UPF158" s="48"/>
      <c r="UPG158" s="48"/>
      <c r="UPH158" s="48"/>
      <c r="UPI158" s="48"/>
      <c r="UPJ158" s="48"/>
      <c r="UPK158" s="48"/>
      <c r="UPL158" s="48"/>
      <c r="UPM158" s="48"/>
      <c r="UPN158" s="48"/>
      <c r="UPO158" s="48"/>
      <c r="UPP158" s="48"/>
      <c r="UPQ158" s="48"/>
      <c r="UPR158" s="48"/>
      <c r="UPS158" s="48"/>
      <c r="UPT158" s="48"/>
      <c r="UPU158" s="48"/>
      <c r="UPV158" s="48"/>
      <c r="UPW158" s="48"/>
      <c r="UPX158" s="48"/>
      <c r="UPY158" s="48"/>
      <c r="UPZ158" s="48"/>
      <c r="UQA158" s="48"/>
      <c r="UQB158" s="48"/>
      <c r="UQC158" s="48"/>
      <c r="UQD158" s="48"/>
      <c r="UQE158" s="48"/>
      <c r="UQF158" s="48"/>
      <c r="UQG158" s="48"/>
      <c r="UQH158" s="48"/>
      <c r="UQI158" s="48"/>
      <c r="UQJ158" s="48"/>
      <c r="UQK158" s="48"/>
      <c r="UQL158" s="48"/>
      <c r="UQM158" s="48"/>
      <c r="UQN158" s="48"/>
      <c r="UQO158" s="48"/>
      <c r="UQP158" s="48"/>
      <c r="UQQ158" s="48"/>
      <c r="UQR158" s="48"/>
      <c r="UQS158" s="48"/>
      <c r="UQT158" s="48"/>
      <c r="UQU158" s="48"/>
      <c r="UQV158" s="48"/>
      <c r="UQW158" s="48"/>
      <c r="UQX158" s="48"/>
      <c r="UQY158" s="48"/>
      <c r="UQZ158" s="48"/>
      <c r="URA158" s="48"/>
      <c r="URB158" s="48"/>
      <c r="URC158" s="48"/>
      <c r="URD158" s="48"/>
      <c r="URE158" s="48"/>
      <c r="URF158" s="48"/>
      <c r="URG158" s="48"/>
      <c r="URH158" s="48"/>
      <c r="URI158" s="48"/>
      <c r="URJ158" s="48"/>
      <c r="URK158" s="48"/>
      <c r="URL158" s="48"/>
      <c r="URM158" s="48"/>
      <c r="URN158" s="48"/>
      <c r="URO158" s="48"/>
      <c r="URP158" s="48"/>
      <c r="URQ158" s="48"/>
      <c r="URR158" s="48"/>
      <c r="URS158" s="48"/>
      <c r="URT158" s="48"/>
      <c r="URU158" s="48"/>
      <c r="URV158" s="48"/>
      <c r="URW158" s="48"/>
      <c r="URX158" s="48"/>
      <c r="URY158" s="48"/>
      <c r="URZ158" s="48"/>
      <c r="USA158" s="48"/>
      <c r="USB158" s="48"/>
      <c r="USC158" s="48"/>
      <c r="USD158" s="48"/>
      <c r="USE158" s="48"/>
      <c r="USF158" s="48"/>
      <c r="USG158" s="48"/>
      <c r="USH158" s="48"/>
      <c r="USI158" s="48"/>
      <c r="USJ158" s="48"/>
      <c r="USK158" s="48"/>
      <c r="USL158" s="48"/>
      <c r="USM158" s="48"/>
      <c r="USN158" s="48"/>
      <c r="USO158" s="48"/>
      <c r="USP158" s="48"/>
      <c r="USQ158" s="48"/>
      <c r="USR158" s="48"/>
      <c r="USS158" s="48"/>
      <c r="UST158" s="48"/>
      <c r="USU158" s="48"/>
      <c r="USV158" s="48"/>
      <c r="USW158" s="48"/>
      <c r="USX158" s="48"/>
      <c r="USY158" s="48"/>
      <c r="USZ158" s="48"/>
      <c r="UTA158" s="48"/>
      <c r="UTB158" s="48"/>
      <c r="UTC158" s="48"/>
      <c r="UTD158" s="48"/>
      <c r="UTE158" s="48"/>
      <c r="UTF158" s="48"/>
      <c r="UTG158" s="48"/>
      <c r="UTH158" s="48"/>
      <c r="UTI158" s="48"/>
      <c r="UTJ158" s="48"/>
      <c r="UTK158" s="48"/>
      <c r="UTL158" s="48"/>
      <c r="UTM158" s="48"/>
      <c r="UTN158" s="48"/>
      <c r="UTO158" s="48"/>
      <c r="UTP158" s="48"/>
      <c r="UTQ158" s="48"/>
      <c r="UTR158" s="48"/>
      <c r="UTS158" s="48"/>
      <c r="UTT158" s="48"/>
      <c r="UTU158" s="48"/>
      <c r="UTV158" s="48"/>
      <c r="UTW158" s="48"/>
      <c r="UTX158" s="48"/>
      <c r="UTY158" s="48"/>
      <c r="UTZ158" s="48"/>
      <c r="UUA158" s="48"/>
      <c r="UUB158" s="48"/>
      <c r="UUC158" s="48"/>
      <c r="UUD158" s="48"/>
      <c r="UUE158" s="48"/>
      <c r="UUF158" s="48"/>
      <c r="UUG158" s="48"/>
      <c r="UUH158" s="48"/>
      <c r="UUI158" s="48"/>
      <c r="UUJ158" s="48"/>
      <c r="UUK158" s="48"/>
      <c r="UUL158" s="48"/>
      <c r="UUM158" s="48"/>
      <c r="UUN158" s="48"/>
      <c r="UUO158" s="48"/>
      <c r="UUP158" s="48"/>
      <c r="UUQ158" s="48"/>
      <c r="UUR158" s="48"/>
      <c r="UUS158" s="48"/>
      <c r="UUT158" s="48"/>
      <c r="UUU158" s="48"/>
      <c r="UUV158" s="48"/>
      <c r="UUW158" s="48"/>
      <c r="UUX158" s="48"/>
      <c r="UUY158" s="48"/>
      <c r="UUZ158" s="48"/>
      <c r="UVA158" s="48"/>
      <c r="UVB158" s="48"/>
      <c r="UVC158" s="48"/>
      <c r="UVD158" s="48"/>
      <c r="UVE158" s="48"/>
      <c r="UVF158" s="48"/>
      <c r="UVG158" s="48"/>
      <c r="UVH158" s="48"/>
      <c r="UVI158" s="48"/>
      <c r="UVJ158" s="48"/>
      <c r="UVK158" s="48"/>
      <c r="UVL158" s="48"/>
      <c r="UVM158" s="48"/>
      <c r="UVN158" s="48"/>
      <c r="UVO158" s="48"/>
      <c r="UVP158" s="48"/>
      <c r="UVQ158" s="48"/>
      <c r="UVR158" s="48"/>
      <c r="UVS158" s="48"/>
      <c r="UVT158" s="48"/>
      <c r="UVU158" s="48"/>
      <c r="UVV158" s="48"/>
      <c r="UVW158" s="48"/>
      <c r="UVX158" s="48"/>
      <c r="UVY158" s="48"/>
      <c r="UVZ158" s="48"/>
      <c r="UWA158" s="48"/>
      <c r="UWB158" s="48"/>
      <c r="UWC158" s="48"/>
      <c r="UWD158" s="48"/>
      <c r="UWE158" s="48"/>
      <c r="UWF158" s="48"/>
      <c r="UWG158" s="48"/>
      <c r="UWH158" s="48"/>
      <c r="UWI158" s="48"/>
      <c r="UWJ158" s="48"/>
      <c r="UWK158" s="48"/>
      <c r="UWL158" s="48"/>
      <c r="UWM158" s="48"/>
      <c r="UWN158" s="48"/>
      <c r="UWO158" s="48"/>
      <c r="UWP158" s="48"/>
      <c r="UWQ158" s="48"/>
      <c r="UWR158" s="48"/>
      <c r="UWS158" s="48"/>
      <c r="UWT158" s="48"/>
      <c r="UWU158" s="48"/>
      <c r="UWV158" s="48"/>
      <c r="UWW158" s="48"/>
      <c r="UWX158" s="48"/>
      <c r="UWY158" s="48"/>
      <c r="UWZ158" s="48"/>
      <c r="UXA158" s="48"/>
      <c r="UXB158" s="48"/>
      <c r="UXC158" s="48"/>
      <c r="UXD158" s="48"/>
      <c r="UXE158" s="48"/>
      <c r="UXF158" s="48"/>
      <c r="UXG158" s="48"/>
      <c r="UXH158" s="48"/>
      <c r="UXI158" s="48"/>
      <c r="UXJ158" s="48"/>
      <c r="UXK158" s="48"/>
      <c r="UXL158" s="48"/>
      <c r="UXM158" s="48"/>
      <c r="UXN158" s="48"/>
      <c r="UXO158" s="48"/>
      <c r="UXP158" s="48"/>
      <c r="UXQ158" s="48"/>
      <c r="UXR158" s="48"/>
      <c r="UXS158" s="48"/>
      <c r="UXT158" s="48"/>
      <c r="UXU158" s="48"/>
      <c r="UXV158" s="48"/>
      <c r="UXW158" s="48"/>
      <c r="UXX158" s="48"/>
      <c r="UXY158" s="48"/>
      <c r="UXZ158" s="48"/>
      <c r="UYA158" s="48"/>
      <c r="UYB158" s="48"/>
      <c r="UYC158" s="48"/>
      <c r="UYD158" s="48"/>
      <c r="UYE158" s="48"/>
      <c r="UYF158" s="48"/>
      <c r="UYG158" s="48"/>
      <c r="UYH158" s="48"/>
      <c r="UYI158" s="48"/>
      <c r="UYJ158" s="48"/>
      <c r="UYK158" s="48"/>
      <c r="UYL158" s="48"/>
      <c r="UYM158" s="48"/>
      <c r="UYN158" s="48"/>
      <c r="UYO158" s="48"/>
      <c r="UYP158" s="48"/>
      <c r="UYQ158" s="48"/>
      <c r="UYR158" s="48"/>
      <c r="UYS158" s="48"/>
      <c r="UYT158" s="48"/>
      <c r="UYU158" s="48"/>
      <c r="UYV158" s="48"/>
      <c r="UYW158" s="48"/>
      <c r="UYX158" s="48"/>
      <c r="UYY158" s="48"/>
      <c r="UYZ158" s="48"/>
      <c r="UZA158" s="48"/>
      <c r="UZB158" s="48"/>
      <c r="UZC158" s="48"/>
      <c r="UZD158" s="48"/>
      <c r="UZE158" s="48"/>
      <c r="UZF158" s="48"/>
      <c r="UZG158" s="48"/>
      <c r="UZH158" s="48"/>
      <c r="UZI158" s="48"/>
      <c r="UZJ158" s="48"/>
      <c r="UZK158" s="48"/>
      <c r="UZL158" s="48"/>
      <c r="UZM158" s="48"/>
      <c r="UZN158" s="48"/>
      <c r="UZO158" s="48"/>
      <c r="UZP158" s="48"/>
      <c r="UZQ158" s="48"/>
      <c r="UZR158" s="48"/>
      <c r="UZS158" s="48"/>
      <c r="UZT158" s="48"/>
      <c r="UZU158" s="48"/>
      <c r="UZV158" s="48"/>
      <c r="UZW158" s="48"/>
      <c r="UZX158" s="48"/>
      <c r="UZY158" s="48"/>
      <c r="UZZ158" s="48"/>
      <c r="VAA158" s="48"/>
      <c r="VAB158" s="48"/>
      <c r="VAC158" s="48"/>
      <c r="VAD158" s="48"/>
      <c r="VAE158" s="48"/>
      <c r="VAF158" s="48"/>
      <c r="VAG158" s="48"/>
      <c r="VAH158" s="48"/>
      <c r="VAI158" s="48"/>
      <c r="VAJ158" s="48"/>
      <c r="VAK158" s="48"/>
      <c r="VAL158" s="48"/>
      <c r="VAM158" s="48"/>
      <c r="VAN158" s="48"/>
      <c r="VAO158" s="48"/>
      <c r="VAP158" s="48"/>
      <c r="VAQ158" s="48"/>
      <c r="VAR158" s="48"/>
      <c r="VAS158" s="48"/>
      <c r="VAT158" s="48"/>
      <c r="VAU158" s="48"/>
      <c r="VAV158" s="48"/>
      <c r="VAW158" s="48"/>
      <c r="VAX158" s="48"/>
      <c r="VAY158" s="48"/>
      <c r="VAZ158" s="48"/>
      <c r="VBA158" s="48"/>
      <c r="VBB158" s="48"/>
      <c r="VBC158" s="48"/>
      <c r="VBD158" s="48"/>
      <c r="VBE158" s="48"/>
      <c r="VBF158" s="48"/>
      <c r="VBG158" s="48"/>
      <c r="VBH158" s="48"/>
      <c r="VBI158" s="48"/>
      <c r="VBJ158" s="48"/>
      <c r="VBK158" s="48"/>
      <c r="VBL158" s="48"/>
      <c r="VBM158" s="48"/>
      <c r="VBN158" s="48"/>
      <c r="VBO158" s="48"/>
      <c r="VBP158" s="48"/>
      <c r="VBQ158" s="48"/>
      <c r="VBR158" s="48"/>
      <c r="VBS158" s="48"/>
      <c r="VBT158" s="48"/>
      <c r="VBU158" s="48"/>
      <c r="VBV158" s="48"/>
      <c r="VBW158" s="48"/>
      <c r="VBX158" s="48"/>
      <c r="VBY158" s="48"/>
      <c r="VBZ158" s="48"/>
      <c r="VCA158" s="48"/>
      <c r="VCB158" s="48"/>
      <c r="VCC158" s="48"/>
      <c r="VCD158" s="48"/>
      <c r="VCE158" s="48"/>
      <c r="VCF158" s="48"/>
      <c r="VCG158" s="48"/>
      <c r="VCH158" s="48"/>
      <c r="VCI158" s="48"/>
      <c r="VCJ158" s="48"/>
      <c r="VCK158" s="48"/>
      <c r="VCL158" s="48"/>
      <c r="VCM158" s="48"/>
      <c r="VCN158" s="48"/>
      <c r="VCO158" s="48"/>
      <c r="VCP158" s="48"/>
      <c r="VCQ158" s="48"/>
      <c r="VCR158" s="48"/>
      <c r="VCS158" s="48"/>
      <c r="VCT158" s="48"/>
      <c r="VCU158" s="48"/>
      <c r="VCV158" s="48"/>
      <c r="VCW158" s="48"/>
      <c r="VCX158" s="48"/>
      <c r="VCY158" s="48"/>
      <c r="VCZ158" s="48"/>
      <c r="VDA158" s="48"/>
      <c r="VDB158" s="48"/>
      <c r="VDC158" s="48"/>
      <c r="VDD158" s="48"/>
      <c r="VDE158" s="48"/>
      <c r="VDF158" s="48"/>
      <c r="VDG158" s="48"/>
      <c r="VDH158" s="48"/>
      <c r="VDI158" s="48"/>
      <c r="VDJ158" s="48"/>
      <c r="VDK158" s="48"/>
      <c r="VDL158" s="48"/>
      <c r="VDM158" s="48"/>
      <c r="VDN158" s="48"/>
      <c r="VDO158" s="48"/>
      <c r="VDP158" s="48"/>
      <c r="VDQ158" s="48"/>
      <c r="VDR158" s="48"/>
      <c r="VDS158" s="48"/>
      <c r="VDT158" s="48"/>
      <c r="VDU158" s="48"/>
      <c r="VDV158" s="48"/>
      <c r="VDW158" s="48"/>
      <c r="VDX158" s="48"/>
      <c r="VDY158" s="48"/>
      <c r="VDZ158" s="48"/>
      <c r="VEA158" s="48"/>
      <c r="VEB158" s="48"/>
      <c r="VEC158" s="48"/>
      <c r="VED158" s="48"/>
      <c r="VEE158" s="48"/>
      <c r="VEF158" s="48"/>
      <c r="VEG158" s="48"/>
      <c r="VEH158" s="48"/>
      <c r="VEI158" s="48"/>
      <c r="VEJ158" s="48"/>
      <c r="VEK158" s="48"/>
      <c r="VEL158" s="48"/>
      <c r="VEM158" s="48"/>
      <c r="VEN158" s="48"/>
      <c r="VEO158" s="48"/>
      <c r="VEP158" s="48"/>
      <c r="VEQ158" s="48"/>
      <c r="VER158" s="48"/>
      <c r="VES158" s="48"/>
      <c r="VET158" s="48"/>
      <c r="VEU158" s="48"/>
      <c r="VEV158" s="48"/>
      <c r="VEW158" s="48"/>
      <c r="VEX158" s="48"/>
      <c r="VEY158" s="48"/>
      <c r="VEZ158" s="48"/>
      <c r="VFA158" s="48"/>
      <c r="VFB158" s="48"/>
      <c r="VFC158" s="48"/>
      <c r="VFD158" s="48"/>
      <c r="VFE158" s="48"/>
      <c r="VFF158" s="48"/>
      <c r="VFG158" s="48"/>
      <c r="VFH158" s="48"/>
      <c r="VFI158" s="48"/>
      <c r="VFJ158" s="48"/>
      <c r="VFK158" s="48"/>
      <c r="VFL158" s="48"/>
      <c r="VFM158" s="48"/>
      <c r="VFN158" s="48"/>
      <c r="VFO158" s="48"/>
      <c r="VFP158" s="48"/>
      <c r="VFQ158" s="48"/>
      <c r="VFR158" s="48"/>
      <c r="VFS158" s="48"/>
      <c r="VFT158" s="48"/>
      <c r="VFU158" s="48"/>
      <c r="VFV158" s="48"/>
      <c r="VFW158" s="48"/>
      <c r="VFX158" s="48"/>
      <c r="VFY158" s="48"/>
      <c r="VFZ158" s="48"/>
      <c r="VGA158" s="48"/>
      <c r="VGB158" s="48"/>
      <c r="VGC158" s="48"/>
      <c r="VGD158" s="48"/>
      <c r="VGE158" s="48"/>
      <c r="VGF158" s="48"/>
      <c r="VGG158" s="48"/>
      <c r="VGH158" s="48"/>
      <c r="VGI158" s="48"/>
      <c r="VGJ158" s="48"/>
      <c r="VGK158" s="48"/>
      <c r="VGL158" s="48"/>
      <c r="VGM158" s="48"/>
      <c r="VGN158" s="48"/>
      <c r="VGO158" s="48"/>
      <c r="VGP158" s="48"/>
      <c r="VGQ158" s="48"/>
      <c r="VGR158" s="48"/>
      <c r="VGS158" s="48"/>
      <c r="VGT158" s="48"/>
      <c r="VGU158" s="48"/>
      <c r="VGV158" s="48"/>
      <c r="VGW158" s="48"/>
      <c r="VGX158" s="48"/>
      <c r="VGY158" s="48"/>
      <c r="VGZ158" s="48"/>
      <c r="VHA158" s="48"/>
      <c r="VHB158" s="48"/>
      <c r="VHC158" s="48"/>
      <c r="VHD158" s="48"/>
      <c r="VHE158" s="48"/>
      <c r="VHF158" s="48"/>
      <c r="VHG158" s="48"/>
      <c r="VHH158" s="48"/>
      <c r="VHI158" s="48"/>
      <c r="VHJ158" s="48"/>
      <c r="VHK158" s="48"/>
      <c r="VHL158" s="48"/>
      <c r="VHM158" s="48"/>
      <c r="VHN158" s="48"/>
      <c r="VHO158" s="48"/>
      <c r="VHP158" s="48"/>
      <c r="VHQ158" s="48"/>
      <c r="VHR158" s="48"/>
      <c r="VHS158" s="48"/>
      <c r="VHT158" s="48"/>
      <c r="VHU158" s="48"/>
      <c r="VHV158" s="48"/>
      <c r="VHW158" s="48"/>
      <c r="VHX158" s="48"/>
      <c r="VHY158" s="48"/>
      <c r="VHZ158" s="48"/>
      <c r="VIA158" s="48"/>
      <c r="VIB158" s="48"/>
      <c r="VIC158" s="48"/>
      <c r="VID158" s="48"/>
      <c r="VIE158" s="48"/>
      <c r="VIF158" s="48"/>
      <c r="VIG158" s="48"/>
      <c r="VIH158" s="48"/>
      <c r="VII158" s="48"/>
      <c r="VIJ158" s="48"/>
      <c r="VIK158" s="48"/>
      <c r="VIL158" s="48"/>
      <c r="VIM158" s="48"/>
      <c r="VIN158" s="48"/>
      <c r="VIO158" s="48"/>
      <c r="VIP158" s="48"/>
      <c r="VIQ158" s="48"/>
      <c r="VIR158" s="48"/>
      <c r="VIS158" s="48"/>
      <c r="VIT158" s="48"/>
      <c r="VIU158" s="48"/>
      <c r="VIV158" s="48"/>
      <c r="VIW158" s="48"/>
      <c r="VIX158" s="48"/>
      <c r="VIY158" s="48"/>
      <c r="VIZ158" s="48"/>
      <c r="VJA158" s="48"/>
      <c r="VJB158" s="48"/>
      <c r="VJC158" s="48"/>
      <c r="VJD158" s="48"/>
      <c r="VJE158" s="48"/>
      <c r="VJF158" s="48"/>
      <c r="VJG158" s="48"/>
      <c r="VJH158" s="48"/>
      <c r="VJI158" s="48"/>
      <c r="VJJ158" s="48"/>
      <c r="VJK158" s="48"/>
      <c r="VJL158" s="48"/>
      <c r="VJM158" s="48"/>
      <c r="VJN158" s="48"/>
      <c r="VJO158" s="48"/>
      <c r="VJP158" s="48"/>
      <c r="VJQ158" s="48"/>
      <c r="VJR158" s="48"/>
      <c r="VJS158" s="48"/>
      <c r="VJT158" s="48"/>
      <c r="VJU158" s="48"/>
      <c r="VJV158" s="48"/>
      <c r="VJW158" s="48"/>
      <c r="VJX158" s="48"/>
      <c r="VJY158" s="48"/>
      <c r="VJZ158" s="48"/>
      <c r="VKA158" s="48"/>
      <c r="VKB158" s="48"/>
      <c r="VKC158" s="48"/>
      <c r="VKD158" s="48"/>
      <c r="VKE158" s="48"/>
      <c r="VKF158" s="48"/>
      <c r="VKG158" s="48"/>
      <c r="VKH158" s="48"/>
      <c r="VKI158" s="48"/>
      <c r="VKJ158" s="48"/>
      <c r="VKK158" s="48"/>
      <c r="VKL158" s="48"/>
      <c r="VKM158" s="48"/>
      <c r="VKN158" s="48"/>
      <c r="VKO158" s="48"/>
      <c r="VKP158" s="48"/>
      <c r="VKQ158" s="48"/>
      <c r="VKR158" s="48"/>
      <c r="VKS158" s="48"/>
      <c r="VKT158" s="48"/>
      <c r="VKU158" s="48"/>
      <c r="VKV158" s="48"/>
      <c r="VKW158" s="48"/>
      <c r="VKX158" s="48"/>
      <c r="VKY158" s="48"/>
      <c r="VKZ158" s="48"/>
      <c r="VLA158" s="48"/>
      <c r="VLB158" s="48"/>
      <c r="VLC158" s="48"/>
      <c r="VLD158" s="48"/>
      <c r="VLE158" s="48"/>
      <c r="VLF158" s="48"/>
      <c r="VLG158" s="48"/>
      <c r="VLH158" s="48"/>
      <c r="VLI158" s="48"/>
      <c r="VLJ158" s="48"/>
      <c r="VLK158" s="48"/>
      <c r="VLL158" s="48"/>
      <c r="VLM158" s="48"/>
      <c r="VLN158" s="48"/>
      <c r="VLO158" s="48"/>
      <c r="VLP158" s="48"/>
      <c r="VLQ158" s="48"/>
      <c r="VLR158" s="48"/>
      <c r="VLS158" s="48"/>
      <c r="VLT158" s="48"/>
      <c r="VLU158" s="48"/>
      <c r="VLV158" s="48"/>
      <c r="VLW158" s="48"/>
      <c r="VLX158" s="48"/>
      <c r="VLY158" s="48"/>
      <c r="VLZ158" s="48"/>
      <c r="VMA158" s="48"/>
      <c r="VMB158" s="48"/>
      <c r="VMC158" s="48"/>
      <c r="VMD158" s="48"/>
      <c r="VME158" s="48"/>
      <c r="VMF158" s="48"/>
      <c r="VMG158" s="48"/>
      <c r="VMH158" s="48"/>
      <c r="VMI158" s="48"/>
      <c r="VMJ158" s="48"/>
      <c r="VMK158" s="48"/>
      <c r="VML158" s="48"/>
      <c r="VMM158" s="48"/>
      <c r="VMN158" s="48"/>
      <c r="VMO158" s="48"/>
      <c r="VMP158" s="48"/>
      <c r="VMQ158" s="48"/>
      <c r="VMR158" s="48"/>
      <c r="VMS158" s="48"/>
      <c r="VMT158" s="48"/>
      <c r="VMU158" s="48"/>
      <c r="VMV158" s="48"/>
      <c r="VMW158" s="48"/>
      <c r="VMX158" s="48"/>
      <c r="VMY158" s="48"/>
      <c r="VMZ158" s="48"/>
      <c r="VNA158" s="48"/>
      <c r="VNB158" s="48"/>
      <c r="VNC158" s="48"/>
      <c r="VND158" s="48"/>
      <c r="VNE158" s="48"/>
      <c r="VNF158" s="48"/>
      <c r="VNG158" s="48"/>
      <c r="VNH158" s="48"/>
      <c r="VNI158" s="48"/>
      <c r="VNJ158" s="48"/>
      <c r="VNK158" s="48"/>
      <c r="VNL158" s="48"/>
      <c r="VNM158" s="48"/>
      <c r="VNN158" s="48"/>
      <c r="VNO158" s="48"/>
      <c r="VNP158" s="48"/>
      <c r="VNQ158" s="48"/>
      <c r="VNR158" s="48"/>
      <c r="VNS158" s="48"/>
      <c r="VNT158" s="48"/>
      <c r="VNU158" s="48"/>
      <c r="VNV158" s="48"/>
      <c r="VNW158" s="48"/>
      <c r="VNX158" s="48"/>
      <c r="VNY158" s="48"/>
      <c r="VNZ158" s="48"/>
      <c r="VOA158" s="48"/>
      <c r="VOB158" s="48"/>
      <c r="VOC158" s="48"/>
      <c r="VOD158" s="48"/>
      <c r="VOE158" s="48"/>
      <c r="VOF158" s="48"/>
      <c r="VOG158" s="48"/>
      <c r="VOH158" s="48"/>
      <c r="VOI158" s="48"/>
      <c r="VOJ158" s="48"/>
      <c r="VOK158" s="48"/>
      <c r="VOL158" s="48"/>
      <c r="VOM158" s="48"/>
      <c r="VON158" s="48"/>
      <c r="VOO158" s="48"/>
      <c r="VOP158" s="48"/>
      <c r="VOQ158" s="48"/>
      <c r="VOR158" s="48"/>
      <c r="VOS158" s="48"/>
      <c r="VOT158" s="48"/>
      <c r="VOU158" s="48"/>
      <c r="VOV158" s="48"/>
      <c r="VOW158" s="48"/>
      <c r="VOX158" s="48"/>
      <c r="VOY158" s="48"/>
      <c r="VOZ158" s="48"/>
      <c r="VPA158" s="48"/>
      <c r="VPB158" s="48"/>
      <c r="VPC158" s="48"/>
      <c r="VPD158" s="48"/>
      <c r="VPE158" s="48"/>
      <c r="VPF158" s="48"/>
      <c r="VPG158" s="48"/>
      <c r="VPH158" s="48"/>
      <c r="VPI158" s="48"/>
      <c r="VPJ158" s="48"/>
      <c r="VPK158" s="48"/>
      <c r="VPL158" s="48"/>
      <c r="VPM158" s="48"/>
      <c r="VPN158" s="48"/>
      <c r="VPO158" s="48"/>
      <c r="VPP158" s="48"/>
      <c r="VPQ158" s="48"/>
      <c r="VPR158" s="48"/>
      <c r="VPS158" s="48"/>
      <c r="VPT158" s="48"/>
      <c r="VPU158" s="48"/>
      <c r="VPV158" s="48"/>
      <c r="VPW158" s="48"/>
      <c r="VPX158" s="48"/>
      <c r="VPY158" s="48"/>
      <c r="VPZ158" s="48"/>
      <c r="VQA158" s="48"/>
      <c r="VQB158" s="48"/>
      <c r="VQC158" s="48"/>
      <c r="VQD158" s="48"/>
      <c r="VQE158" s="48"/>
      <c r="VQF158" s="48"/>
      <c r="VQG158" s="48"/>
      <c r="VQH158" s="48"/>
      <c r="VQI158" s="48"/>
      <c r="VQJ158" s="48"/>
      <c r="VQK158" s="48"/>
      <c r="VQL158" s="48"/>
      <c r="VQM158" s="48"/>
      <c r="VQN158" s="48"/>
      <c r="VQO158" s="48"/>
      <c r="VQP158" s="48"/>
      <c r="VQQ158" s="48"/>
      <c r="VQR158" s="48"/>
      <c r="VQS158" s="48"/>
      <c r="VQT158" s="48"/>
      <c r="VQU158" s="48"/>
      <c r="VQV158" s="48"/>
      <c r="VQW158" s="48"/>
      <c r="VQX158" s="48"/>
      <c r="VQY158" s="48"/>
      <c r="VQZ158" s="48"/>
      <c r="VRA158" s="48"/>
      <c r="VRB158" s="48"/>
      <c r="VRC158" s="48"/>
      <c r="VRD158" s="48"/>
      <c r="VRE158" s="48"/>
      <c r="VRF158" s="48"/>
      <c r="VRG158" s="48"/>
      <c r="VRH158" s="48"/>
      <c r="VRI158" s="48"/>
      <c r="VRJ158" s="48"/>
      <c r="VRK158" s="48"/>
      <c r="VRL158" s="48"/>
      <c r="VRM158" s="48"/>
      <c r="VRN158" s="48"/>
      <c r="VRO158" s="48"/>
      <c r="VRP158" s="48"/>
      <c r="VRQ158" s="48"/>
      <c r="VRR158" s="48"/>
      <c r="VRS158" s="48"/>
      <c r="VRT158" s="48"/>
      <c r="VRU158" s="48"/>
      <c r="VRV158" s="48"/>
      <c r="VRW158" s="48"/>
      <c r="VRX158" s="48"/>
      <c r="VRY158" s="48"/>
      <c r="VRZ158" s="48"/>
      <c r="VSA158" s="48"/>
      <c r="VSB158" s="48"/>
      <c r="VSC158" s="48"/>
      <c r="VSD158" s="48"/>
      <c r="VSE158" s="48"/>
      <c r="VSF158" s="48"/>
      <c r="VSG158" s="48"/>
      <c r="VSH158" s="48"/>
      <c r="VSI158" s="48"/>
      <c r="VSJ158" s="48"/>
      <c r="VSK158" s="48"/>
      <c r="VSL158" s="48"/>
      <c r="VSM158" s="48"/>
      <c r="VSN158" s="48"/>
      <c r="VSO158" s="48"/>
      <c r="VSP158" s="48"/>
      <c r="VSQ158" s="48"/>
      <c r="VSR158" s="48"/>
      <c r="VSS158" s="48"/>
      <c r="VST158" s="48"/>
      <c r="VSU158" s="48"/>
      <c r="VSV158" s="48"/>
      <c r="VSW158" s="48"/>
      <c r="VSX158" s="48"/>
      <c r="VSY158" s="48"/>
      <c r="VSZ158" s="48"/>
      <c r="VTA158" s="48"/>
      <c r="VTB158" s="48"/>
      <c r="VTC158" s="48"/>
      <c r="VTD158" s="48"/>
      <c r="VTE158" s="48"/>
      <c r="VTF158" s="48"/>
      <c r="VTG158" s="48"/>
      <c r="VTH158" s="48"/>
      <c r="VTI158" s="48"/>
      <c r="VTJ158" s="48"/>
      <c r="VTK158" s="48"/>
      <c r="VTL158" s="48"/>
      <c r="VTM158" s="48"/>
      <c r="VTN158" s="48"/>
      <c r="VTO158" s="48"/>
      <c r="VTP158" s="48"/>
      <c r="VTQ158" s="48"/>
      <c r="VTR158" s="48"/>
      <c r="VTS158" s="48"/>
      <c r="VTT158" s="48"/>
      <c r="VTU158" s="48"/>
      <c r="VTV158" s="48"/>
      <c r="VTW158" s="48"/>
      <c r="VTX158" s="48"/>
      <c r="VTY158" s="48"/>
      <c r="VTZ158" s="48"/>
      <c r="VUA158" s="48"/>
      <c r="VUB158" s="48"/>
      <c r="VUC158" s="48"/>
      <c r="VUD158" s="48"/>
      <c r="VUE158" s="48"/>
      <c r="VUF158" s="48"/>
      <c r="VUG158" s="48"/>
      <c r="VUH158" s="48"/>
      <c r="VUI158" s="48"/>
      <c r="VUJ158" s="48"/>
      <c r="VUK158" s="48"/>
      <c r="VUL158" s="48"/>
      <c r="VUM158" s="48"/>
      <c r="VUN158" s="48"/>
      <c r="VUO158" s="48"/>
      <c r="VUP158" s="48"/>
      <c r="VUQ158" s="48"/>
      <c r="VUR158" s="48"/>
      <c r="VUS158" s="48"/>
      <c r="VUT158" s="48"/>
      <c r="VUU158" s="48"/>
      <c r="VUV158" s="48"/>
      <c r="VUW158" s="48"/>
      <c r="VUX158" s="48"/>
      <c r="VUY158" s="48"/>
      <c r="VUZ158" s="48"/>
      <c r="VVA158" s="48"/>
      <c r="VVB158" s="48"/>
      <c r="VVC158" s="48"/>
      <c r="VVD158" s="48"/>
      <c r="VVE158" s="48"/>
      <c r="VVF158" s="48"/>
      <c r="VVG158" s="48"/>
      <c r="VVH158" s="48"/>
      <c r="VVI158" s="48"/>
      <c r="VVJ158" s="48"/>
      <c r="VVK158" s="48"/>
      <c r="VVL158" s="48"/>
      <c r="VVM158" s="48"/>
      <c r="VVN158" s="48"/>
      <c r="VVO158" s="48"/>
      <c r="VVP158" s="48"/>
      <c r="VVQ158" s="48"/>
      <c r="VVR158" s="48"/>
      <c r="VVS158" s="48"/>
      <c r="VVT158" s="48"/>
      <c r="VVU158" s="48"/>
      <c r="VVV158" s="48"/>
      <c r="VVW158" s="48"/>
      <c r="VVX158" s="48"/>
      <c r="VVY158" s="48"/>
      <c r="VVZ158" s="48"/>
      <c r="VWA158" s="48"/>
      <c r="VWB158" s="48"/>
      <c r="VWC158" s="48"/>
      <c r="VWD158" s="48"/>
      <c r="VWE158" s="48"/>
      <c r="VWF158" s="48"/>
      <c r="VWG158" s="48"/>
      <c r="VWH158" s="48"/>
      <c r="VWI158" s="48"/>
      <c r="VWJ158" s="48"/>
      <c r="VWK158" s="48"/>
      <c r="VWL158" s="48"/>
      <c r="VWM158" s="48"/>
      <c r="VWN158" s="48"/>
      <c r="VWO158" s="48"/>
      <c r="VWP158" s="48"/>
      <c r="VWQ158" s="48"/>
      <c r="VWR158" s="48"/>
      <c r="VWS158" s="48"/>
      <c r="VWT158" s="48"/>
      <c r="VWU158" s="48"/>
      <c r="VWV158" s="48"/>
      <c r="VWW158" s="48"/>
      <c r="VWX158" s="48"/>
      <c r="VWY158" s="48"/>
      <c r="VWZ158" s="48"/>
      <c r="VXA158" s="48"/>
      <c r="VXB158" s="48"/>
      <c r="VXC158" s="48"/>
      <c r="VXD158" s="48"/>
      <c r="VXE158" s="48"/>
      <c r="VXF158" s="48"/>
      <c r="VXG158" s="48"/>
      <c r="VXH158" s="48"/>
      <c r="VXI158" s="48"/>
      <c r="VXJ158" s="48"/>
      <c r="VXK158" s="48"/>
      <c r="VXL158" s="48"/>
      <c r="VXM158" s="48"/>
      <c r="VXN158" s="48"/>
      <c r="VXO158" s="48"/>
      <c r="VXP158" s="48"/>
      <c r="VXQ158" s="48"/>
      <c r="VXR158" s="48"/>
      <c r="VXS158" s="48"/>
      <c r="VXT158" s="48"/>
      <c r="VXU158" s="48"/>
      <c r="VXV158" s="48"/>
      <c r="VXW158" s="48"/>
      <c r="VXX158" s="48"/>
      <c r="VXY158" s="48"/>
      <c r="VXZ158" s="48"/>
      <c r="VYA158" s="48"/>
      <c r="VYB158" s="48"/>
      <c r="VYC158" s="48"/>
      <c r="VYD158" s="48"/>
      <c r="VYE158" s="48"/>
      <c r="VYF158" s="48"/>
      <c r="VYG158" s="48"/>
      <c r="VYH158" s="48"/>
      <c r="VYI158" s="48"/>
      <c r="VYJ158" s="48"/>
      <c r="VYK158" s="48"/>
      <c r="VYL158" s="48"/>
      <c r="VYM158" s="48"/>
      <c r="VYN158" s="48"/>
      <c r="VYO158" s="48"/>
      <c r="VYP158" s="48"/>
      <c r="VYQ158" s="48"/>
      <c r="VYR158" s="48"/>
      <c r="VYS158" s="48"/>
      <c r="VYT158" s="48"/>
      <c r="VYU158" s="48"/>
      <c r="VYV158" s="48"/>
      <c r="VYW158" s="48"/>
      <c r="VYX158" s="48"/>
      <c r="VYY158" s="48"/>
      <c r="VYZ158" s="48"/>
      <c r="VZA158" s="48"/>
      <c r="VZB158" s="48"/>
      <c r="VZC158" s="48"/>
      <c r="VZD158" s="48"/>
      <c r="VZE158" s="48"/>
      <c r="VZF158" s="48"/>
      <c r="VZG158" s="48"/>
      <c r="VZH158" s="48"/>
      <c r="VZI158" s="48"/>
      <c r="VZJ158" s="48"/>
      <c r="VZK158" s="48"/>
      <c r="VZL158" s="48"/>
      <c r="VZM158" s="48"/>
      <c r="VZN158" s="48"/>
      <c r="VZO158" s="48"/>
      <c r="VZP158" s="48"/>
      <c r="VZQ158" s="48"/>
      <c r="VZR158" s="48"/>
      <c r="VZS158" s="48"/>
      <c r="VZT158" s="48"/>
      <c r="VZU158" s="48"/>
      <c r="VZV158" s="48"/>
      <c r="VZW158" s="48"/>
      <c r="VZX158" s="48"/>
      <c r="VZY158" s="48"/>
      <c r="VZZ158" s="48"/>
      <c r="WAA158" s="48"/>
      <c r="WAB158" s="48"/>
      <c r="WAC158" s="48"/>
      <c r="WAD158" s="48"/>
      <c r="WAE158" s="48"/>
      <c r="WAF158" s="48"/>
      <c r="WAG158" s="48"/>
      <c r="WAH158" s="48"/>
      <c r="WAI158" s="48"/>
      <c r="WAJ158" s="48"/>
      <c r="WAK158" s="48"/>
      <c r="WAL158" s="48"/>
      <c r="WAM158" s="48"/>
      <c r="WAN158" s="48"/>
      <c r="WAO158" s="48"/>
      <c r="WAP158" s="48"/>
      <c r="WAQ158" s="48"/>
      <c r="WAR158" s="48"/>
      <c r="WAS158" s="48"/>
      <c r="WAT158" s="48"/>
      <c r="WAU158" s="48"/>
      <c r="WAV158" s="48"/>
      <c r="WAW158" s="48"/>
      <c r="WAX158" s="48"/>
      <c r="WAY158" s="48"/>
      <c r="WAZ158" s="48"/>
      <c r="WBA158" s="48"/>
      <c r="WBB158" s="48"/>
      <c r="WBC158" s="48"/>
      <c r="WBD158" s="48"/>
      <c r="WBE158" s="48"/>
      <c r="WBF158" s="48"/>
      <c r="WBG158" s="48"/>
      <c r="WBH158" s="48"/>
      <c r="WBI158" s="48"/>
      <c r="WBJ158" s="48"/>
      <c r="WBK158" s="48"/>
      <c r="WBL158" s="48"/>
      <c r="WBM158" s="48"/>
      <c r="WBN158" s="48"/>
      <c r="WBO158" s="48"/>
      <c r="WBP158" s="48"/>
      <c r="WBQ158" s="48"/>
      <c r="WBR158" s="48"/>
      <c r="WBS158" s="48"/>
      <c r="WBT158" s="48"/>
      <c r="WBU158" s="48"/>
      <c r="WBV158" s="48"/>
      <c r="WBW158" s="48"/>
      <c r="WBX158" s="48"/>
      <c r="WBY158" s="48"/>
      <c r="WBZ158" s="48"/>
      <c r="WCA158" s="48"/>
      <c r="WCB158" s="48"/>
      <c r="WCC158" s="48"/>
      <c r="WCD158" s="48"/>
      <c r="WCE158" s="48"/>
      <c r="WCF158" s="48"/>
      <c r="WCG158" s="48"/>
      <c r="WCH158" s="48"/>
      <c r="WCI158" s="48"/>
      <c r="WCJ158" s="48"/>
      <c r="WCK158" s="48"/>
      <c r="WCL158" s="48"/>
      <c r="WCM158" s="48"/>
      <c r="WCN158" s="48"/>
      <c r="WCO158" s="48"/>
      <c r="WCP158" s="48"/>
      <c r="WCQ158" s="48"/>
      <c r="WCR158" s="48"/>
      <c r="WCS158" s="48"/>
      <c r="WCT158" s="48"/>
      <c r="WCU158" s="48"/>
      <c r="WCV158" s="48"/>
      <c r="WCW158" s="48"/>
      <c r="WCX158" s="48"/>
      <c r="WCY158" s="48"/>
      <c r="WCZ158" s="48"/>
      <c r="WDA158" s="48"/>
      <c r="WDB158" s="48"/>
      <c r="WDC158" s="48"/>
      <c r="WDD158" s="48"/>
      <c r="WDE158" s="48"/>
      <c r="WDF158" s="48"/>
      <c r="WDG158" s="48"/>
      <c r="WDH158" s="48"/>
      <c r="WDI158" s="48"/>
      <c r="WDJ158" s="48"/>
      <c r="WDK158" s="48"/>
      <c r="WDL158" s="48"/>
      <c r="WDM158" s="48"/>
      <c r="WDN158" s="48"/>
      <c r="WDO158" s="48"/>
      <c r="WDP158" s="48"/>
      <c r="WDQ158" s="48"/>
      <c r="WDR158" s="48"/>
      <c r="WDS158" s="48"/>
      <c r="WDT158" s="48"/>
      <c r="WDU158" s="48"/>
      <c r="WDV158" s="48"/>
      <c r="WDW158" s="48"/>
      <c r="WDX158" s="48"/>
      <c r="WDY158" s="48"/>
      <c r="WDZ158" s="48"/>
      <c r="WEA158" s="48"/>
      <c r="WEB158" s="48"/>
      <c r="WEC158" s="48"/>
      <c r="WED158" s="48"/>
      <c r="WEE158" s="48"/>
      <c r="WEF158" s="48"/>
      <c r="WEG158" s="48"/>
      <c r="WEH158" s="48"/>
      <c r="WEI158" s="48"/>
      <c r="WEJ158" s="48"/>
      <c r="WEK158" s="48"/>
      <c r="WEL158" s="48"/>
      <c r="WEM158" s="48"/>
      <c r="WEN158" s="48"/>
      <c r="WEO158" s="48"/>
      <c r="WEP158" s="48"/>
      <c r="WEQ158" s="48"/>
      <c r="WER158" s="48"/>
      <c r="WES158" s="48"/>
      <c r="WET158" s="48"/>
      <c r="WEU158" s="48"/>
      <c r="WEV158" s="48"/>
      <c r="WEW158" s="48"/>
      <c r="WEX158" s="48"/>
      <c r="WEY158" s="48"/>
      <c r="WEZ158" s="48"/>
      <c r="WFA158" s="48"/>
      <c r="WFB158" s="48"/>
      <c r="WFC158" s="48"/>
      <c r="WFD158" s="48"/>
      <c r="WFE158" s="48"/>
      <c r="WFF158" s="48"/>
      <c r="WFG158" s="48"/>
      <c r="WFH158" s="48"/>
      <c r="WFI158" s="48"/>
      <c r="WFJ158" s="48"/>
      <c r="WFK158" s="48"/>
      <c r="WFL158" s="48"/>
      <c r="WFM158" s="48"/>
      <c r="WFN158" s="48"/>
      <c r="WFO158" s="48"/>
      <c r="WFP158" s="48"/>
      <c r="WFQ158" s="48"/>
      <c r="WFR158" s="48"/>
      <c r="WFS158" s="48"/>
      <c r="WFT158" s="48"/>
      <c r="WFU158" s="48"/>
      <c r="WFV158" s="48"/>
      <c r="WFW158" s="48"/>
      <c r="WFX158" s="48"/>
      <c r="WFY158" s="48"/>
      <c r="WFZ158" s="48"/>
      <c r="WGA158" s="48"/>
      <c r="WGB158" s="48"/>
      <c r="WGC158" s="48"/>
      <c r="WGD158" s="48"/>
      <c r="WGE158" s="48"/>
      <c r="WGF158" s="48"/>
      <c r="WGG158" s="48"/>
      <c r="WGH158" s="48"/>
      <c r="WGI158" s="48"/>
      <c r="WGJ158" s="48"/>
      <c r="WGK158" s="48"/>
      <c r="WGL158" s="48"/>
      <c r="WGM158" s="48"/>
      <c r="WGN158" s="48"/>
      <c r="WGO158" s="48"/>
      <c r="WGP158" s="48"/>
      <c r="WGQ158" s="48"/>
      <c r="WGR158" s="48"/>
      <c r="WGS158" s="48"/>
      <c r="WGT158" s="48"/>
      <c r="WGU158" s="48"/>
      <c r="WGV158" s="48"/>
      <c r="WGW158" s="48"/>
      <c r="WGX158" s="48"/>
      <c r="WGY158" s="48"/>
      <c r="WGZ158" s="48"/>
      <c r="WHA158" s="48"/>
      <c r="WHB158" s="48"/>
      <c r="WHC158" s="48"/>
      <c r="WHD158" s="48"/>
      <c r="WHE158" s="48"/>
      <c r="WHF158" s="48"/>
      <c r="WHG158" s="48"/>
      <c r="WHH158" s="48"/>
      <c r="WHI158" s="48"/>
      <c r="WHJ158" s="48"/>
      <c r="WHK158" s="48"/>
      <c r="WHL158" s="48"/>
      <c r="WHM158" s="48"/>
      <c r="WHN158" s="48"/>
      <c r="WHO158" s="48"/>
      <c r="WHP158" s="48"/>
      <c r="WHQ158" s="48"/>
      <c r="WHR158" s="48"/>
      <c r="WHS158" s="48"/>
      <c r="WHT158" s="48"/>
      <c r="WHU158" s="48"/>
      <c r="WHV158" s="48"/>
      <c r="WHW158" s="48"/>
      <c r="WHX158" s="48"/>
      <c r="WHY158" s="48"/>
      <c r="WHZ158" s="48"/>
      <c r="WIA158" s="48"/>
      <c r="WIB158" s="48"/>
      <c r="WIC158" s="48"/>
      <c r="WID158" s="48"/>
      <c r="WIE158" s="48"/>
      <c r="WIF158" s="48"/>
      <c r="WIG158" s="48"/>
      <c r="WIH158" s="48"/>
      <c r="WII158" s="48"/>
      <c r="WIJ158" s="48"/>
      <c r="WIK158" s="48"/>
      <c r="WIL158" s="48"/>
      <c r="WIM158" s="48"/>
      <c r="WIN158" s="48"/>
      <c r="WIO158" s="48"/>
      <c r="WIP158" s="48"/>
      <c r="WIQ158" s="48"/>
      <c r="WIR158" s="48"/>
      <c r="WIS158" s="48"/>
      <c r="WIT158" s="48"/>
      <c r="WIU158" s="48"/>
      <c r="WIV158" s="48"/>
      <c r="WIW158" s="48"/>
      <c r="WIX158" s="48"/>
      <c r="WIY158" s="48"/>
      <c r="WIZ158" s="48"/>
      <c r="WJA158" s="48"/>
      <c r="WJB158" s="48"/>
      <c r="WJC158" s="48"/>
      <c r="WJD158" s="48"/>
      <c r="WJE158" s="48"/>
      <c r="WJF158" s="48"/>
      <c r="WJG158" s="48"/>
      <c r="WJH158" s="48"/>
      <c r="WJI158" s="48"/>
      <c r="WJJ158" s="48"/>
      <c r="WJK158" s="48"/>
      <c r="WJL158" s="48"/>
      <c r="WJM158" s="48"/>
      <c r="WJN158" s="48"/>
      <c r="WJO158" s="48"/>
      <c r="WJP158" s="48"/>
      <c r="WJQ158" s="48"/>
      <c r="WJR158" s="48"/>
      <c r="WJS158" s="48"/>
      <c r="WJT158" s="48"/>
      <c r="WJU158" s="48"/>
      <c r="WJV158" s="48"/>
      <c r="WJW158" s="48"/>
      <c r="WJX158" s="48"/>
      <c r="WJY158" s="48"/>
      <c r="WJZ158" s="48"/>
      <c r="WKA158" s="48"/>
      <c r="WKB158" s="48"/>
      <c r="WKC158" s="48"/>
      <c r="WKD158" s="48"/>
      <c r="WKE158" s="48"/>
      <c r="WKF158" s="48"/>
      <c r="WKG158" s="48"/>
      <c r="WKH158" s="48"/>
      <c r="WKI158" s="48"/>
      <c r="WKJ158" s="48"/>
      <c r="WKK158" s="48"/>
      <c r="WKL158" s="48"/>
      <c r="WKM158" s="48"/>
      <c r="WKN158" s="48"/>
      <c r="WKO158" s="48"/>
      <c r="WKP158" s="48"/>
      <c r="WKQ158" s="48"/>
      <c r="WKR158" s="48"/>
      <c r="WKS158" s="48"/>
      <c r="WKT158" s="48"/>
      <c r="WKU158" s="48"/>
      <c r="WKV158" s="48"/>
      <c r="WKW158" s="48"/>
      <c r="WKX158" s="48"/>
      <c r="WKY158" s="48"/>
      <c r="WKZ158" s="48"/>
      <c r="WLA158" s="48"/>
      <c r="WLB158" s="48"/>
      <c r="WLC158" s="48"/>
      <c r="WLD158" s="48"/>
      <c r="WLE158" s="48"/>
      <c r="WLF158" s="48"/>
      <c r="WLG158" s="48"/>
      <c r="WLH158" s="48"/>
      <c r="WLI158" s="48"/>
      <c r="WLJ158" s="48"/>
      <c r="WLK158" s="48"/>
      <c r="WLL158" s="48"/>
      <c r="WLM158" s="48"/>
      <c r="WLN158" s="48"/>
      <c r="WLO158" s="48"/>
      <c r="WLP158" s="48"/>
      <c r="WLQ158" s="48"/>
      <c r="WLR158" s="48"/>
      <c r="WLS158" s="48"/>
      <c r="WLT158" s="48"/>
      <c r="WLU158" s="48"/>
      <c r="WLV158" s="48"/>
      <c r="WLW158" s="48"/>
      <c r="WLX158" s="48"/>
      <c r="WLY158" s="48"/>
      <c r="WLZ158" s="48"/>
      <c r="WMA158" s="48"/>
      <c r="WMB158" s="48"/>
      <c r="WMC158" s="48"/>
      <c r="WMD158" s="48"/>
      <c r="WME158" s="48"/>
      <c r="WMF158" s="48"/>
      <c r="WMG158" s="48"/>
      <c r="WMH158" s="48"/>
      <c r="WMI158" s="48"/>
      <c r="WMJ158" s="48"/>
      <c r="WMK158" s="48"/>
      <c r="WML158" s="48"/>
      <c r="WMM158" s="48"/>
      <c r="WMN158" s="48"/>
      <c r="WMO158" s="48"/>
      <c r="WMP158" s="48"/>
      <c r="WMQ158" s="48"/>
      <c r="WMR158" s="48"/>
      <c r="WMS158" s="48"/>
      <c r="WMT158" s="48"/>
      <c r="WMU158" s="48"/>
      <c r="WMV158" s="48"/>
      <c r="WMW158" s="48"/>
      <c r="WMX158" s="48"/>
      <c r="WMY158" s="48"/>
      <c r="WMZ158" s="48"/>
      <c r="WNA158" s="48"/>
      <c r="WNB158" s="48"/>
      <c r="WNC158" s="48"/>
      <c r="WND158" s="48"/>
      <c r="WNE158" s="48"/>
      <c r="WNF158" s="48"/>
      <c r="WNG158" s="48"/>
      <c r="WNH158" s="48"/>
      <c r="WNI158" s="48"/>
      <c r="WNJ158" s="48"/>
      <c r="WNK158" s="48"/>
      <c r="WNL158" s="48"/>
      <c r="WNM158" s="48"/>
      <c r="WNN158" s="48"/>
      <c r="WNO158" s="48"/>
      <c r="WNP158" s="48"/>
      <c r="WNQ158" s="48"/>
      <c r="WNR158" s="48"/>
      <c r="WNS158" s="48"/>
      <c r="WNT158" s="48"/>
      <c r="WNU158" s="48"/>
      <c r="WNV158" s="48"/>
      <c r="WNW158" s="48"/>
      <c r="WNX158" s="48"/>
      <c r="WNY158" s="48"/>
      <c r="WNZ158" s="48"/>
      <c r="WOA158" s="48"/>
      <c r="WOB158" s="48"/>
      <c r="WOC158" s="48"/>
      <c r="WOD158" s="48"/>
      <c r="WOE158" s="48"/>
      <c r="WOF158" s="48"/>
      <c r="WOG158" s="48"/>
      <c r="WOH158" s="48"/>
      <c r="WOI158" s="48"/>
      <c r="WOJ158" s="48"/>
      <c r="WOK158" s="48"/>
      <c r="WOL158" s="48"/>
      <c r="WOM158" s="48"/>
      <c r="WON158" s="48"/>
      <c r="WOO158" s="48"/>
      <c r="WOP158" s="48"/>
      <c r="WOQ158" s="48"/>
      <c r="WOR158" s="48"/>
      <c r="WOS158" s="48"/>
      <c r="WOT158" s="48"/>
      <c r="WOU158" s="48"/>
      <c r="WOV158" s="48"/>
      <c r="WOW158" s="48"/>
      <c r="WOX158" s="48"/>
      <c r="WOY158" s="48"/>
      <c r="WOZ158" s="48"/>
      <c r="WPA158" s="48"/>
      <c r="WPB158" s="48"/>
      <c r="WPC158" s="48"/>
      <c r="WPD158" s="48"/>
      <c r="WPE158" s="48"/>
      <c r="WPF158" s="48"/>
      <c r="WPG158" s="48"/>
      <c r="WPH158" s="48"/>
      <c r="WPI158" s="48"/>
      <c r="WPJ158" s="48"/>
      <c r="WPK158" s="48"/>
      <c r="WPL158" s="48"/>
      <c r="WPM158" s="48"/>
      <c r="WPN158" s="48"/>
      <c r="WPO158" s="48"/>
      <c r="WPP158" s="48"/>
      <c r="WPQ158" s="48"/>
      <c r="WPR158" s="48"/>
      <c r="WPS158" s="48"/>
      <c r="WPT158" s="48"/>
      <c r="WPU158" s="48"/>
      <c r="WPV158" s="48"/>
      <c r="WPW158" s="48"/>
      <c r="WPX158" s="48"/>
      <c r="WPY158" s="48"/>
      <c r="WPZ158" s="48"/>
      <c r="WQA158" s="48"/>
      <c r="WQB158" s="48"/>
      <c r="WQC158" s="48"/>
      <c r="WQD158" s="48"/>
      <c r="WQE158" s="48"/>
      <c r="WQF158" s="48"/>
      <c r="WQG158" s="48"/>
      <c r="WQH158" s="48"/>
      <c r="WQI158" s="48"/>
      <c r="WQJ158" s="48"/>
      <c r="WQK158" s="48"/>
      <c r="WQL158" s="48"/>
      <c r="WQM158" s="48"/>
      <c r="WQN158" s="48"/>
      <c r="WQO158" s="48"/>
      <c r="WQP158" s="48"/>
      <c r="WQQ158" s="48"/>
      <c r="WQR158" s="48"/>
      <c r="WQS158" s="48"/>
      <c r="WQT158" s="48"/>
      <c r="WQU158" s="48"/>
      <c r="WQV158" s="48"/>
      <c r="WQW158" s="48"/>
      <c r="WQX158" s="48"/>
      <c r="WQY158" s="48"/>
      <c r="WQZ158" s="48"/>
      <c r="WRA158" s="48"/>
      <c r="WRB158" s="48"/>
      <c r="WRC158" s="48"/>
      <c r="WRD158" s="48"/>
      <c r="WRE158" s="48"/>
      <c r="WRF158" s="48"/>
      <c r="WRG158" s="48"/>
      <c r="WRH158" s="48"/>
      <c r="WRI158" s="48"/>
      <c r="WRJ158" s="48"/>
      <c r="WRK158" s="48"/>
      <c r="WRL158" s="48"/>
      <c r="WRM158" s="48"/>
      <c r="WRN158" s="48"/>
      <c r="WRO158" s="48"/>
      <c r="WRP158" s="48"/>
      <c r="WRQ158" s="48"/>
      <c r="WRR158" s="48"/>
      <c r="WRS158" s="48"/>
      <c r="WRT158" s="48"/>
      <c r="WRU158" s="48"/>
      <c r="WRV158" s="48"/>
      <c r="WRW158" s="48"/>
      <c r="WRX158" s="48"/>
      <c r="WRY158" s="48"/>
      <c r="WRZ158" s="48"/>
      <c r="WSA158" s="48"/>
      <c r="WSB158" s="48"/>
      <c r="WSC158" s="48"/>
      <c r="WSD158" s="48"/>
      <c r="WSE158" s="48"/>
      <c r="WSF158" s="48"/>
      <c r="WSG158" s="48"/>
      <c r="WSH158" s="48"/>
      <c r="WSI158" s="48"/>
      <c r="WSJ158" s="48"/>
      <c r="WSK158" s="48"/>
      <c r="WSL158" s="48"/>
      <c r="WSM158" s="48"/>
      <c r="WSN158" s="48"/>
      <c r="WSO158" s="48"/>
      <c r="WSP158" s="48"/>
      <c r="WSQ158" s="48"/>
      <c r="WSR158" s="48"/>
      <c r="WSS158" s="48"/>
      <c r="WST158" s="48"/>
      <c r="WSU158" s="48"/>
      <c r="WSV158" s="48"/>
      <c r="WSW158" s="48"/>
      <c r="WSX158" s="48"/>
      <c r="WSY158" s="48"/>
      <c r="WSZ158" s="48"/>
      <c r="WTA158" s="48"/>
      <c r="WTB158" s="48"/>
      <c r="WTC158" s="48"/>
      <c r="WTD158" s="48"/>
      <c r="WTE158" s="48"/>
      <c r="WTF158" s="48"/>
      <c r="WTG158" s="48"/>
      <c r="WTH158" s="48"/>
      <c r="WTI158" s="48"/>
      <c r="WTJ158" s="48"/>
      <c r="WTK158" s="48"/>
      <c r="WTL158" s="48"/>
      <c r="WTM158" s="48"/>
      <c r="WTN158" s="48"/>
      <c r="WTO158" s="48"/>
      <c r="WTP158" s="48"/>
      <c r="WTQ158" s="48"/>
      <c r="WTR158" s="48"/>
      <c r="WTS158" s="48"/>
      <c r="WTT158" s="48"/>
      <c r="WTU158" s="48"/>
      <c r="WTV158" s="48"/>
      <c r="WTW158" s="48"/>
      <c r="WTX158" s="48"/>
      <c r="WTY158" s="48"/>
      <c r="WTZ158" s="48"/>
      <c r="WUA158" s="48"/>
      <c r="WUB158" s="48"/>
      <c r="WUC158" s="48"/>
      <c r="WUD158" s="48"/>
      <c r="WUE158" s="48"/>
      <c r="WUF158" s="48"/>
      <c r="WUG158" s="48"/>
      <c r="WUH158" s="48"/>
      <c r="WUI158" s="48"/>
      <c r="WUJ158" s="48"/>
      <c r="WUK158" s="48"/>
      <c r="WUL158" s="48"/>
      <c r="WUM158" s="48"/>
      <c r="WUN158" s="48"/>
      <c r="WUO158" s="48"/>
      <c r="WUP158" s="48"/>
      <c r="WUQ158" s="48"/>
      <c r="WUR158" s="48"/>
      <c r="WUS158" s="48"/>
      <c r="WUT158" s="48"/>
      <c r="WUU158" s="48"/>
      <c r="WUV158" s="48"/>
      <c r="WUW158" s="48"/>
      <c r="WUX158" s="48"/>
      <c r="WUY158" s="48"/>
      <c r="WUZ158" s="48"/>
      <c r="WVA158" s="48"/>
      <c r="WVB158" s="48"/>
      <c r="WVC158" s="48"/>
      <c r="WVD158" s="48"/>
      <c r="WVE158" s="48"/>
      <c r="WVF158" s="48"/>
      <c r="WVG158" s="48"/>
      <c r="WVH158" s="48"/>
      <c r="WVI158" s="48"/>
      <c r="WVJ158" s="48"/>
      <c r="WVK158" s="48"/>
      <c r="WVL158" s="48"/>
      <c r="WVM158" s="48"/>
      <c r="WVN158" s="48"/>
      <c r="WVO158" s="48"/>
      <c r="WVP158" s="48"/>
      <c r="WVQ158" s="48"/>
      <c r="WVR158" s="48"/>
      <c r="WVS158" s="48"/>
      <c r="WVT158" s="48"/>
      <c r="WVU158" s="48"/>
      <c r="WVV158" s="48"/>
      <c r="WVW158" s="48"/>
      <c r="WVX158" s="48"/>
      <c r="WVY158" s="48"/>
      <c r="WVZ158" s="48"/>
      <c r="WWA158" s="48"/>
      <c r="WWB158" s="48"/>
      <c r="WWC158" s="48"/>
      <c r="WWD158" s="48"/>
      <c r="WWE158" s="48"/>
      <c r="WWF158" s="48"/>
      <c r="WWG158" s="48"/>
      <c r="WWH158" s="48"/>
      <c r="WWI158" s="48"/>
      <c r="WWJ158" s="48"/>
      <c r="WWK158" s="48"/>
      <c r="WWL158" s="48"/>
      <c r="WWM158" s="48"/>
      <c r="WWN158" s="48"/>
      <c r="WWO158" s="48"/>
      <c r="WWP158" s="48"/>
      <c r="WWQ158" s="48"/>
      <c r="WWR158" s="48"/>
      <c r="WWS158" s="48"/>
      <c r="WWT158" s="48"/>
      <c r="WWU158" s="48"/>
      <c r="WWV158" s="48"/>
      <c r="WWW158" s="48"/>
      <c r="WWX158" s="48"/>
      <c r="WWY158" s="48"/>
      <c r="WWZ158" s="48"/>
      <c r="WXA158" s="48"/>
      <c r="WXB158" s="48"/>
      <c r="WXC158" s="48"/>
      <c r="WXD158" s="48"/>
      <c r="WXE158" s="48"/>
      <c r="WXF158" s="48"/>
      <c r="WXG158" s="48"/>
      <c r="WXH158" s="48"/>
      <c r="WXI158" s="48"/>
      <c r="WXJ158" s="48"/>
      <c r="WXK158" s="48"/>
      <c r="WXL158" s="48"/>
      <c r="WXM158" s="48"/>
      <c r="WXN158" s="48"/>
      <c r="WXO158" s="48"/>
      <c r="WXP158" s="48"/>
      <c r="WXQ158" s="48"/>
      <c r="WXR158" s="48"/>
      <c r="WXS158" s="48"/>
      <c r="WXT158" s="48"/>
      <c r="WXU158" s="48"/>
      <c r="WXV158" s="48"/>
      <c r="WXW158" s="48"/>
      <c r="WXX158" s="48"/>
      <c r="WXY158" s="48"/>
      <c r="WXZ158" s="48"/>
      <c r="WYA158" s="48"/>
      <c r="WYB158" s="48"/>
      <c r="WYC158" s="48"/>
      <c r="WYD158" s="48"/>
      <c r="WYE158" s="48"/>
      <c r="WYF158" s="48"/>
      <c r="WYG158" s="48"/>
      <c r="WYH158" s="48"/>
      <c r="WYI158" s="48"/>
      <c r="WYJ158" s="48"/>
      <c r="WYK158" s="48"/>
      <c r="WYL158" s="48"/>
      <c r="WYM158" s="48"/>
      <c r="WYN158" s="48"/>
      <c r="WYO158" s="48"/>
      <c r="WYP158" s="48"/>
      <c r="WYQ158" s="48"/>
      <c r="WYR158" s="48"/>
      <c r="WYS158" s="48"/>
      <c r="WYT158" s="48"/>
      <c r="WYU158" s="48"/>
      <c r="WYV158" s="48"/>
      <c r="WYW158" s="48"/>
      <c r="WYX158" s="48"/>
      <c r="WYY158" s="48"/>
      <c r="WYZ158" s="48"/>
      <c r="WZA158" s="48"/>
      <c r="WZB158" s="48"/>
      <c r="WZC158" s="48"/>
      <c r="WZD158" s="48"/>
      <c r="WZE158" s="48"/>
      <c r="WZF158" s="48"/>
      <c r="WZG158" s="48"/>
      <c r="WZH158" s="48"/>
      <c r="WZI158" s="48"/>
      <c r="WZJ158" s="48"/>
      <c r="WZK158" s="48"/>
      <c r="WZL158" s="48"/>
      <c r="WZM158" s="48"/>
      <c r="WZN158" s="48"/>
      <c r="WZO158" s="48"/>
      <c r="WZP158" s="48"/>
      <c r="WZQ158" s="48"/>
      <c r="WZR158" s="48"/>
      <c r="WZS158" s="48"/>
      <c r="WZT158" s="48"/>
      <c r="WZU158" s="48"/>
      <c r="WZV158" s="48"/>
      <c r="WZW158" s="48"/>
      <c r="WZX158" s="48"/>
      <c r="WZY158" s="48"/>
      <c r="WZZ158" s="48"/>
      <c r="XAA158" s="48"/>
      <c r="XAB158" s="48"/>
      <c r="XAC158" s="48"/>
      <c r="XAD158" s="48"/>
      <c r="XAE158" s="48"/>
      <c r="XAF158" s="48"/>
      <c r="XAG158" s="48"/>
      <c r="XAH158" s="48"/>
      <c r="XAI158" s="48"/>
      <c r="XAJ158" s="48"/>
      <c r="XAK158" s="48"/>
      <c r="XAL158" s="48"/>
      <c r="XAM158" s="48"/>
      <c r="XAN158" s="48"/>
      <c r="XAO158" s="48"/>
      <c r="XAP158" s="48"/>
      <c r="XAQ158" s="48"/>
      <c r="XAR158" s="48"/>
      <c r="XAS158" s="48"/>
      <c r="XAT158" s="48"/>
      <c r="XAU158" s="48"/>
      <c r="XAV158" s="48"/>
      <c r="XAW158" s="48"/>
      <c r="XAX158" s="48"/>
      <c r="XAY158" s="48"/>
      <c r="XAZ158" s="48"/>
      <c r="XBA158" s="48"/>
      <c r="XBB158" s="48"/>
      <c r="XBC158" s="48"/>
      <c r="XBD158" s="48"/>
      <c r="XBE158" s="48"/>
      <c r="XBF158" s="48"/>
      <c r="XBG158" s="48"/>
      <c r="XBH158" s="48"/>
      <c r="XBI158" s="48"/>
      <c r="XBJ158" s="48"/>
      <c r="XBK158" s="48"/>
      <c r="XBL158" s="48"/>
      <c r="XBM158" s="48"/>
      <c r="XBN158" s="48"/>
      <c r="XBO158" s="48"/>
      <c r="XBP158" s="48"/>
      <c r="XBQ158" s="48"/>
      <c r="XBR158" s="48"/>
      <c r="XBS158" s="48"/>
      <c r="XBT158" s="48"/>
      <c r="XBU158" s="48"/>
      <c r="XBV158" s="48"/>
      <c r="XBW158" s="48"/>
      <c r="XBX158" s="48"/>
      <c r="XBY158" s="48"/>
      <c r="XBZ158" s="48"/>
      <c r="XCA158" s="48"/>
      <c r="XCB158" s="48"/>
      <c r="XCC158" s="48"/>
      <c r="XCD158" s="48"/>
      <c r="XCE158" s="48"/>
      <c r="XCF158" s="48"/>
      <c r="XCG158" s="48"/>
      <c r="XCH158" s="48"/>
      <c r="XCI158" s="48"/>
      <c r="XCJ158" s="48"/>
      <c r="XCK158" s="48"/>
      <c r="XCL158" s="48"/>
      <c r="XCM158" s="48"/>
      <c r="XCN158" s="48"/>
      <c r="XCO158" s="48"/>
      <c r="XCP158" s="48"/>
      <c r="XCQ158" s="48"/>
      <c r="XCR158" s="48"/>
      <c r="XCS158" s="48"/>
      <c r="XCT158" s="48"/>
      <c r="XCU158" s="48"/>
      <c r="XCV158" s="48"/>
      <c r="XCW158" s="48"/>
      <c r="XCX158" s="48"/>
      <c r="XCY158" s="48"/>
      <c r="XCZ158" s="48"/>
      <c r="XDA158" s="48"/>
      <c r="XDB158" s="48"/>
      <c r="XDC158" s="48"/>
      <c r="XDD158" s="48"/>
      <c r="XDE158" s="48"/>
      <c r="XDF158" s="48"/>
      <c r="XDG158" s="48"/>
      <c r="XDH158" s="48"/>
      <c r="XDI158" s="48"/>
      <c r="XDJ158" s="48"/>
      <c r="XDK158" s="48"/>
      <c r="XDL158" s="48"/>
      <c r="XDM158" s="48"/>
      <c r="XDN158" s="48"/>
      <c r="XDO158" s="48"/>
      <c r="XDP158" s="48"/>
      <c r="XDQ158" s="48"/>
      <c r="XDR158" s="48"/>
      <c r="XDS158" s="48"/>
      <c r="XDT158" s="48"/>
      <c r="XDU158" s="48"/>
      <c r="XDV158" s="48"/>
      <c r="XDW158" s="48"/>
      <c r="XDX158" s="48"/>
      <c r="XDY158" s="48"/>
      <c r="XDZ158" s="48"/>
      <c r="XEA158" s="48"/>
      <c r="XEB158" s="48"/>
      <c r="XEC158" s="48"/>
      <c r="XED158" s="48"/>
      <c r="XEE158" s="48"/>
      <c r="XEF158" s="48"/>
      <c r="XEG158" s="48"/>
      <c r="XEH158" s="48"/>
      <c r="XEI158" s="48"/>
      <c r="XEJ158" s="48"/>
      <c r="XEK158" s="48"/>
      <c r="XEL158" s="48"/>
      <c r="XEM158" s="48"/>
      <c r="XEN158" s="48"/>
      <c r="XEO158" s="48"/>
      <c r="XEP158" s="48"/>
      <c r="XEQ158" s="48"/>
      <c r="XER158" s="48"/>
      <c r="XES158" s="48"/>
      <c r="XET158" s="48"/>
      <c r="XEU158" s="48"/>
      <c r="XEV158" s="48"/>
      <c r="XEW158" s="48"/>
      <c r="XEX158" s="48"/>
      <c r="XEY158" s="48"/>
      <c r="XEZ158" s="48"/>
      <c r="XFA158" s="48"/>
      <c r="XFB158" s="48"/>
    </row>
    <row r="159" spans="1:16382" s="248" customFormat="1">
      <c r="A159" s="322">
        <f>A158+1</f>
        <v>133</v>
      </c>
      <c r="B159" s="335" t="s">
        <v>713</v>
      </c>
      <c r="C159" s="323"/>
      <c r="D159" s="477"/>
      <c r="E159" s="477"/>
      <c r="F159" s="477"/>
      <c r="G159" s="477"/>
      <c r="H159" s="477"/>
      <c r="I159" s="477"/>
      <c r="J159" s="477"/>
      <c r="K159" s="477"/>
      <c r="L159" s="477"/>
      <c r="M159" s="478"/>
      <c r="N159" s="478"/>
      <c r="O159" s="478"/>
      <c r="P159" s="478"/>
      <c r="Q159" s="478"/>
      <c r="R159" s="478"/>
      <c r="S159" s="478"/>
      <c r="T159" s="478"/>
      <c r="U159" s="478"/>
      <c r="V159" s="478"/>
      <c r="W159" s="478"/>
      <c r="X159" s="478"/>
      <c r="Y159" s="478"/>
      <c r="Z159" s="478"/>
      <c r="AA159" s="478"/>
      <c r="AB159" s="478"/>
      <c r="AC159" s="478"/>
      <c r="AD159" s="478"/>
      <c r="AE159" s="478"/>
      <c r="AF159" s="478"/>
      <c r="AG159" s="478"/>
      <c r="AH159" s="478"/>
      <c r="AI159" s="478"/>
      <c r="AJ159" s="478"/>
      <c r="AK159" s="478"/>
      <c r="AL159" s="478"/>
      <c r="AM159" s="478"/>
      <c r="AN159" s="478"/>
      <c r="AO159" s="478"/>
      <c r="AP159" s="478"/>
      <c r="AQ159" s="478"/>
      <c r="AR159" s="478"/>
      <c r="AS159" s="478"/>
      <c r="AT159" s="478"/>
      <c r="AU159" s="478"/>
      <c r="AV159" s="478"/>
      <c r="AW159" s="478"/>
      <c r="AX159" s="478"/>
      <c r="AY159" s="478"/>
      <c r="AZ159" s="478"/>
      <c r="BA159" s="478"/>
      <c r="BB159" s="478"/>
      <c r="BC159" s="478"/>
      <c r="BD159" s="478"/>
      <c r="BE159" s="478"/>
      <c r="BF159" s="478"/>
      <c r="BG159" s="478"/>
      <c r="BH159" s="478"/>
      <c r="BI159" s="478"/>
      <c r="BJ159" s="478"/>
      <c r="BK159" s="478"/>
      <c r="BL159" s="478"/>
      <c r="BM159" s="478"/>
      <c r="BN159" s="478"/>
      <c r="BO159" s="478"/>
      <c r="BP159" s="478"/>
      <c r="BQ159" s="478"/>
      <c r="BR159" s="478"/>
      <c r="BS159" s="478"/>
      <c r="BT159" s="478"/>
      <c r="BU159" s="478"/>
      <c r="BV159" s="478"/>
      <c r="BW159" s="478"/>
      <c r="BX159" s="478"/>
      <c r="BY159" s="478"/>
    </row>
    <row r="160" spans="1:16382">
      <c r="A160" s="206">
        <f t="shared" ref="A160:A168" si="4">A159+1</f>
        <v>134</v>
      </c>
      <c r="B160" s="141" t="s">
        <v>30</v>
      </c>
      <c r="C160" s="87"/>
      <c r="D160" s="247"/>
      <c r="E160" s="247"/>
      <c r="F160" s="247"/>
      <c r="G160" s="247"/>
      <c r="H160" s="247"/>
      <c r="I160" s="247"/>
      <c r="J160" s="247"/>
      <c r="K160" s="247"/>
      <c r="L160" s="247"/>
    </row>
    <row r="161" spans="1:77">
      <c r="A161" s="206">
        <f t="shared" si="4"/>
        <v>135</v>
      </c>
      <c r="B161" s="146" t="s">
        <v>853</v>
      </c>
      <c r="C161" s="245"/>
      <c r="D161" s="66"/>
      <c r="E161" s="66"/>
      <c r="F161" s="66"/>
      <c r="G161" s="66"/>
      <c r="H161" s="66"/>
      <c r="I161" s="66"/>
      <c r="J161" s="66"/>
      <c r="K161" s="66"/>
      <c r="L161" s="66"/>
    </row>
    <row r="162" spans="1:77">
      <c r="A162" s="206">
        <f t="shared" si="4"/>
        <v>136</v>
      </c>
      <c r="B162" s="141" t="s">
        <v>57</v>
      </c>
      <c r="C162" s="87"/>
      <c r="D162" s="475"/>
      <c r="E162" s="475"/>
      <c r="F162" s="475"/>
      <c r="G162" s="475"/>
      <c r="H162" s="475"/>
      <c r="I162" s="475"/>
      <c r="J162" s="475"/>
      <c r="K162" s="475"/>
      <c r="L162" s="475"/>
    </row>
    <row r="163" spans="1:77" s="48" customFormat="1" ht="25.5" customHeight="1">
      <c r="A163" s="206">
        <f t="shared" si="4"/>
        <v>137</v>
      </c>
      <c r="B163" s="141" t="s">
        <v>920</v>
      </c>
      <c r="C163" s="87"/>
      <c r="D163" s="475"/>
      <c r="E163" s="475"/>
      <c r="F163" s="475"/>
      <c r="G163" s="475"/>
      <c r="H163" s="475"/>
      <c r="I163" s="475"/>
      <c r="J163" s="475"/>
      <c r="K163" s="475"/>
      <c r="L163" s="475"/>
      <c r="M163" s="476"/>
      <c r="N163" s="476"/>
      <c r="O163" s="476"/>
      <c r="P163" s="476"/>
      <c r="Q163" s="476"/>
      <c r="R163" s="476"/>
      <c r="S163" s="476"/>
      <c r="T163" s="476"/>
      <c r="U163" s="476"/>
      <c r="V163" s="476"/>
      <c r="W163" s="476"/>
      <c r="X163" s="476"/>
      <c r="Y163" s="476"/>
      <c r="Z163" s="476"/>
      <c r="AA163" s="476"/>
      <c r="AB163" s="476"/>
      <c r="AC163" s="476"/>
      <c r="AD163" s="476"/>
      <c r="AE163" s="476"/>
      <c r="AF163" s="476"/>
      <c r="AG163" s="476"/>
      <c r="AH163" s="476"/>
      <c r="AI163" s="476"/>
      <c r="AJ163" s="476"/>
      <c r="AK163" s="476"/>
      <c r="AL163" s="476"/>
      <c r="AM163" s="476"/>
      <c r="AN163" s="476"/>
      <c r="AO163" s="476"/>
      <c r="AP163" s="476"/>
      <c r="AQ163" s="476"/>
      <c r="AR163" s="476"/>
      <c r="AS163" s="476"/>
      <c r="AT163" s="476"/>
      <c r="AU163" s="476"/>
      <c r="AV163" s="476"/>
      <c r="AW163" s="476"/>
      <c r="AX163" s="476"/>
      <c r="AY163" s="476"/>
      <c r="AZ163" s="476"/>
      <c r="BA163" s="476"/>
      <c r="BB163" s="476"/>
      <c r="BC163" s="476"/>
      <c r="BD163" s="476"/>
      <c r="BE163" s="476"/>
      <c r="BF163" s="476"/>
      <c r="BG163" s="476"/>
      <c r="BH163" s="476"/>
      <c r="BI163" s="476"/>
      <c r="BJ163" s="476"/>
      <c r="BK163" s="476"/>
      <c r="BL163" s="476"/>
      <c r="BM163" s="476"/>
      <c r="BN163" s="476"/>
      <c r="BO163" s="476"/>
      <c r="BP163" s="476"/>
      <c r="BQ163" s="476"/>
      <c r="BR163" s="476"/>
      <c r="BS163" s="476"/>
      <c r="BT163" s="476"/>
      <c r="BU163" s="476"/>
      <c r="BV163" s="476"/>
      <c r="BW163" s="476"/>
      <c r="BX163" s="476"/>
      <c r="BY163" s="476"/>
    </row>
    <row r="164" spans="1:77" s="48" customFormat="1">
      <c r="A164" s="206">
        <f t="shared" si="4"/>
        <v>138</v>
      </c>
      <c r="B164" s="141" t="s">
        <v>711</v>
      </c>
      <c r="C164" s="87"/>
      <c r="D164" s="475"/>
      <c r="E164" s="475"/>
      <c r="F164" s="475"/>
      <c r="G164" s="475"/>
      <c r="H164" s="475"/>
      <c r="I164" s="475"/>
      <c r="J164" s="475"/>
      <c r="K164" s="475"/>
      <c r="L164" s="475"/>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476"/>
      <c r="AY164" s="476"/>
      <c r="AZ164" s="476"/>
      <c r="BA164" s="476"/>
      <c r="BB164" s="476"/>
      <c r="BC164" s="476"/>
      <c r="BD164" s="476"/>
      <c r="BE164" s="476"/>
      <c r="BF164" s="476"/>
      <c r="BG164" s="476"/>
      <c r="BH164" s="476"/>
      <c r="BI164" s="476"/>
      <c r="BJ164" s="476"/>
      <c r="BK164" s="476"/>
      <c r="BL164" s="476"/>
      <c r="BM164" s="476"/>
      <c r="BN164" s="476"/>
      <c r="BO164" s="476"/>
      <c r="BP164" s="476"/>
      <c r="BQ164" s="476"/>
      <c r="BR164" s="476"/>
      <c r="BS164" s="476"/>
      <c r="BT164" s="476"/>
      <c r="BU164" s="476"/>
      <c r="BV164" s="476"/>
      <c r="BW164" s="476"/>
      <c r="BX164" s="476"/>
      <c r="BY164" s="476"/>
    </row>
    <row r="165" spans="1:77" ht="28.8">
      <c r="A165" s="73">
        <f t="shared" si="4"/>
        <v>139</v>
      </c>
      <c r="B165" s="941" t="s">
        <v>58</v>
      </c>
      <c r="C165" s="932"/>
      <c r="D165" s="66"/>
      <c r="E165" s="66"/>
      <c r="F165" s="66"/>
      <c r="G165" s="66"/>
      <c r="H165" s="66"/>
      <c r="I165" s="66"/>
      <c r="J165" s="66"/>
      <c r="K165" s="66"/>
      <c r="L165" s="66"/>
    </row>
    <row r="166" spans="1:77" s="49" customFormat="1">
      <c r="A166" s="83">
        <f t="shared" si="4"/>
        <v>140</v>
      </c>
      <c r="B166" s="38" t="s">
        <v>59</v>
      </c>
      <c r="C166" s="40"/>
      <c r="D166" s="66"/>
      <c r="E166" s="66"/>
      <c r="F166" s="66"/>
      <c r="G166" s="66"/>
      <c r="H166" s="66"/>
      <c r="I166" s="66"/>
      <c r="J166" s="66"/>
      <c r="K166" s="66"/>
      <c r="L166" s="66"/>
      <c r="M166" s="431"/>
      <c r="N166" s="431"/>
      <c r="O166" s="431"/>
      <c r="P166" s="431"/>
      <c r="Q166" s="431"/>
      <c r="R166" s="431"/>
      <c r="S166" s="431"/>
      <c r="T166" s="431"/>
      <c r="U166" s="431"/>
      <c r="V166" s="431"/>
      <c r="W166" s="431"/>
      <c r="X166" s="431"/>
      <c r="Y166" s="431"/>
      <c r="Z166" s="431"/>
      <c r="AA166" s="431"/>
      <c r="AB166" s="431"/>
      <c r="AC166" s="431"/>
      <c r="AD166" s="431"/>
      <c r="AE166" s="431"/>
      <c r="AF166" s="431"/>
      <c r="AG166" s="431"/>
      <c r="AH166" s="431"/>
      <c r="AI166" s="431"/>
      <c r="AJ166" s="431"/>
      <c r="AK166" s="431"/>
      <c r="AL166" s="431"/>
      <c r="AM166" s="431"/>
      <c r="AN166" s="431"/>
      <c r="AO166" s="431"/>
      <c r="AP166" s="431"/>
      <c r="AQ166" s="431"/>
      <c r="AR166" s="431"/>
      <c r="AS166" s="431"/>
      <c r="AT166" s="431"/>
      <c r="AU166" s="431"/>
      <c r="AV166" s="431"/>
      <c r="AW166" s="431"/>
      <c r="AX166" s="431"/>
      <c r="AY166" s="431"/>
      <c r="AZ166" s="431"/>
      <c r="BA166" s="431"/>
      <c r="BB166" s="431"/>
      <c r="BC166" s="431"/>
      <c r="BD166" s="431"/>
      <c r="BE166" s="431"/>
      <c r="BF166" s="431"/>
      <c r="BG166" s="431"/>
      <c r="BH166" s="431"/>
      <c r="BI166" s="431"/>
      <c r="BJ166" s="431"/>
      <c r="BK166" s="431"/>
      <c r="BL166" s="431"/>
      <c r="BM166" s="431"/>
      <c r="BN166" s="431"/>
      <c r="BO166" s="431"/>
      <c r="BP166" s="431"/>
      <c r="BQ166" s="431"/>
      <c r="BR166" s="431"/>
      <c r="BS166" s="431"/>
      <c r="BT166" s="431"/>
      <c r="BU166" s="431"/>
      <c r="BV166" s="431"/>
      <c r="BW166" s="431"/>
      <c r="BX166" s="431"/>
      <c r="BY166" s="431"/>
    </row>
    <row r="167" spans="1:77" s="67" customFormat="1">
      <c r="A167" s="89">
        <f t="shared" si="4"/>
        <v>141</v>
      </c>
      <c r="B167" s="90" t="s">
        <v>261</v>
      </c>
      <c r="C167" s="30"/>
      <c r="D167" s="226"/>
      <c r="E167" s="226"/>
      <c r="F167" s="226"/>
      <c r="G167" s="226"/>
      <c r="H167" s="226"/>
      <c r="I167" s="226"/>
      <c r="J167" s="226"/>
      <c r="K167" s="226"/>
      <c r="L167" s="226"/>
      <c r="M167" s="408"/>
      <c r="N167" s="408"/>
      <c r="O167" s="408"/>
      <c r="P167" s="408"/>
      <c r="Q167" s="408"/>
      <c r="R167" s="408"/>
      <c r="S167" s="408"/>
      <c r="T167" s="408"/>
      <c r="U167" s="408"/>
      <c r="V167" s="408"/>
      <c r="W167" s="408"/>
      <c r="X167" s="408"/>
      <c r="Y167" s="408"/>
      <c r="Z167" s="408"/>
      <c r="AA167" s="408"/>
      <c r="AB167" s="408"/>
      <c r="AC167" s="408"/>
      <c r="AD167" s="408"/>
      <c r="AE167" s="408"/>
      <c r="AF167" s="408"/>
      <c r="AG167" s="408"/>
      <c r="AH167" s="408"/>
      <c r="AI167" s="408"/>
      <c r="AJ167" s="408"/>
      <c r="AK167" s="408"/>
      <c r="AL167" s="408"/>
      <c r="AM167" s="408"/>
      <c r="AN167" s="408"/>
      <c r="AO167" s="408"/>
      <c r="AP167" s="408"/>
      <c r="AQ167" s="408"/>
      <c r="AR167" s="408"/>
      <c r="AS167" s="408"/>
      <c r="AT167" s="408"/>
      <c r="AU167" s="408"/>
      <c r="AV167" s="408"/>
      <c r="AW167" s="408"/>
      <c r="AX167" s="408"/>
      <c r="AY167" s="408"/>
      <c r="AZ167" s="408"/>
      <c r="BA167" s="408"/>
      <c r="BB167" s="408"/>
      <c r="BC167" s="408"/>
      <c r="BD167" s="408"/>
      <c r="BE167" s="408"/>
      <c r="BF167" s="408"/>
      <c r="BG167" s="408"/>
      <c r="BH167" s="408"/>
      <c r="BI167" s="408"/>
      <c r="BJ167" s="408"/>
      <c r="BK167" s="408"/>
      <c r="BL167" s="408"/>
      <c r="BM167" s="408"/>
      <c r="BN167" s="408"/>
      <c r="BO167" s="408"/>
      <c r="BP167" s="408"/>
      <c r="BQ167" s="408"/>
      <c r="BR167" s="408"/>
      <c r="BS167" s="408"/>
      <c r="BT167" s="408"/>
      <c r="BU167" s="408"/>
      <c r="BV167" s="408"/>
      <c r="BW167" s="408"/>
      <c r="BX167" s="408"/>
      <c r="BY167" s="408"/>
    </row>
    <row r="168" spans="1:77">
      <c r="A168" s="71">
        <f t="shared" si="4"/>
        <v>142</v>
      </c>
      <c r="B168" s="31" t="s">
        <v>32</v>
      </c>
      <c r="C168" s="51"/>
      <c r="D168" s="70"/>
      <c r="E168" s="70"/>
      <c r="F168" s="70"/>
      <c r="G168" s="70"/>
      <c r="H168" s="70"/>
      <c r="I168" s="70"/>
      <c r="J168" s="70"/>
      <c r="K168" s="70"/>
      <c r="L168" s="70"/>
    </row>
    <row r="169" spans="1:77">
      <c r="A169" s="410"/>
      <c r="B169" s="410"/>
      <c r="C169" s="463"/>
      <c r="D169" s="438"/>
      <c r="E169" s="438"/>
      <c r="F169" s="438"/>
      <c r="G169" s="438"/>
      <c r="H169" s="438"/>
      <c r="I169" s="438"/>
      <c r="J169" s="438"/>
      <c r="K169" s="438"/>
      <c r="L169" s="438"/>
    </row>
    <row r="170" spans="1:77" s="49" customFormat="1">
      <c r="A170" s="1304" t="s">
        <v>25</v>
      </c>
      <c r="B170" s="1304"/>
      <c r="C170" s="1304"/>
      <c r="D170" s="1304"/>
      <c r="E170" s="1304"/>
      <c r="F170" s="1304"/>
      <c r="G170" s="1304"/>
      <c r="H170" s="1304"/>
      <c r="I170" s="1304"/>
      <c r="J170" s="1304"/>
      <c r="K170" s="1304"/>
      <c r="L170" s="1304"/>
      <c r="M170" s="431"/>
      <c r="N170" s="431"/>
      <c r="O170" s="431"/>
      <c r="P170" s="431"/>
      <c r="Q170" s="431"/>
      <c r="R170" s="431"/>
      <c r="S170" s="431"/>
      <c r="T170" s="431"/>
      <c r="U170" s="431"/>
      <c r="V170" s="431"/>
      <c r="W170" s="431"/>
      <c r="X170" s="431"/>
      <c r="Y170" s="431"/>
      <c r="Z170" s="431"/>
      <c r="AA170" s="431"/>
      <c r="AB170" s="431"/>
      <c r="AC170" s="431"/>
      <c r="AD170" s="431"/>
      <c r="AE170" s="431"/>
      <c r="AF170" s="431"/>
      <c r="AG170" s="431"/>
      <c r="AH170" s="431"/>
      <c r="AI170" s="431"/>
      <c r="AJ170" s="431"/>
      <c r="AK170" s="431"/>
      <c r="AL170" s="431"/>
      <c r="AM170" s="431"/>
      <c r="AN170" s="431"/>
      <c r="AO170" s="431"/>
      <c r="AP170" s="431"/>
      <c r="AQ170" s="431"/>
      <c r="AR170" s="431"/>
      <c r="AS170" s="431"/>
      <c r="AT170" s="431"/>
      <c r="AU170" s="431"/>
      <c r="AV170" s="431"/>
      <c r="AW170" s="431"/>
      <c r="AX170" s="431"/>
      <c r="AY170" s="431"/>
      <c r="AZ170" s="431"/>
      <c r="BA170" s="431"/>
      <c r="BB170" s="431"/>
      <c r="BC170" s="431"/>
      <c r="BD170" s="431"/>
      <c r="BE170" s="431"/>
      <c r="BF170" s="431"/>
      <c r="BG170" s="431"/>
      <c r="BH170" s="431"/>
      <c r="BI170" s="431"/>
      <c r="BJ170" s="431"/>
      <c r="BK170" s="431"/>
      <c r="BL170" s="431"/>
      <c r="BM170" s="431"/>
      <c r="BN170" s="431"/>
      <c r="BO170" s="431"/>
      <c r="BP170" s="431"/>
      <c r="BQ170" s="431"/>
      <c r="BR170" s="431"/>
      <c r="BS170" s="431"/>
      <c r="BT170" s="431"/>
      <c r="BU170" s="431"/>
      <c r="BV170" s="431"/>
      <c r="BW170" s="431"/>
      <c r="BX170" s="431"/>
      <c r="BY170" s="431"/>
    </row>
    <row r="171" spans="1:77">
      <c r="A171" s="410"/>
      <c r="B171" s="410"/>
      <c r="C171" s="463"/>
      <c r="D171" s="438"/>
      <c r="E171" s="438"/>
      <c r="F171" s="438"/>
      <c r="G171" s="438"/>
      <c r="H171" s="438"/>
      <c r="I171" s="438"/>
      <c r="J171" s="438"/>
      <c r="K171" s="438"/>
      <c r="L171" s="438"/>
    </row>
    <row r="172" spans="1:77">
      <c r="A172" s="83">
        <f>A168+1</f>
        <v>143</v>
      </c>
      <c r="B172" s="27" t="s">
        <v>75</v>
      </c>
      <c r="C172" s="24"/>
      <c r="D172" s="66"/>
      <c r="E172" s="66"/>
      <c r="F172" s="66"/>
      <c r="G172" s="66"/>
      <c r="H172" s="66"/>
      <c r="I172" s="66"/>
      <c r="J172" s="66"/>
      <c r="K172" s="66"/>
      <c r="L172" s="66"/>
    </row>
    <row r="173" spans="1:77">
      <c r="A173" s="83">
        <f t="shared" ref="A173:A178" si="5">A172+1</f>
        <v>144</v>
      </c>
      <c r="B173" s="27" t="s">
        <v>76</v>
      </c>
      <c r="C173" s="24"/>
      <c r="D173" s="66"/>
      <c r="E173" s="66"/>
      <c r="F173" s="66"/>
      <c r="G173" s="66"/>
      <c r="H173" s="66"/>
      <c r="I173" s="66"/>
      <c r="J173" s="66"/>
      <c r="K173" s="66"/>
      <c r="L173" s="66"/>
    </row>
    <row r="174" spans="1:77">
      <c r="A174" s="83">
        <f t="shared" si="5"/>
        <v>145</v>
      </c>
      <c r="B174" s="27" t="s">
        <v>77</v>
      </c>
      <c r="C174" s="24"/>
      <c r="D174" s="66"/>
      <c r="E174" s="66"/>
      <c r="F174" s="66"/>
      <c r="G174" s="66"/>
      <c r="H174" s="66"/>
      <c r="I174" s="66"/>
      <c r="J174" s="66"/>
      <c r="K174" s="66"/>
      <c r="L174" s="66"/>
    </row>
    <row r="175" spans="1:77">
      <c r="A175" s="83">
        <f t="shared" si="5"/>
        <v>146</v>
      </c>
      <c r="B175" s="27" t="s">
        <v>78</v>
      </c>
      <c r="C175" s="24"/>
      <c r="D175" s="66"/>
      <c r="E175" s="66"/>
      <c r="F175" s="66"/>
      <c r="G175" s="66"/>
      <c r="H175" s="66"/>
      <c r="I175" s="66"/>
      <c r="J175" s="66"/>
      <c r="K175" s="66"/>
      <c r="L175" s="66"/>
    </row>
    <row r="176" spans="1:77">
      <c r="A176" s="83">
        <f t="shared" si="5"/>
        <v>147</v>
      </c>
      <c r="B176" s="27" t="s">
        <v>79</v>
      </c>
      <c r="C176" s="24"/>
      <c r="D176" s="66"/>
      <c r="E176" s="66"/>
      <c r="F176" s="66"/>
      <c r="G176" s="66"/>
      <c r="H176" s="66"/>
      <c r="I176" s="66"/>
      <c r="J176" s="66"/>
      <c r="K176" s="66"/>
      <c r="L176" s="66"/>
    </row>
    <row r="177" spans="1:77" s="49" customFormat="1">
      <c r="A177" s="89">
        <f t="shared" si="5"/>
        <v>148</v>
      </c>
      <c r="B177" s="32" t="s">
        <v>69</v>
      </c>
      <c r="C177" s="34"/>
      <c r="D177" s="66"/>
      <c r="E177" s="66"/>
      <c r="F177" s="66"/>
      <c r="G177" s="66"/>
      <c r="H177" s="66"/>
      <c r="I177" s="66"/>
      <c r="J177" s="66"/>
      <c r="K177" s="66"/>
      <c r="L177" s="66"/>
      <c r="M177" s="431"/>
      <c r="N177" s="431"/>
      <c r="O177" s="431"/>
      <c r="P177" s="431"/>
      <c r="Q177" s="431"/>
      <c r="R177" s="431"/>
      <c r="S177" s="431"/>
      <c r="T177" s="431"/>
      <c r="U177" s="431"/>
      <c r="V177" s="431"/>
      <c r="W177" s="431"/>
      <c r="X177" s="431"/>
      <c r="Y177" s="431"/>
      <c r="Z177" s="431"/>
      <c r="AA177" s="431"/>
      <c r="AB177" s="431"/>
      <c r="AC177" s="431"/>
      <c r="AD177" s="431"/>
      <c r="AE177" s="431"/>
      <c r="AF177" s="431"/>
      <c r="AG177" s="431"/>
      <c r="AH177" s="431"/>
      <c r="AI177" s="431"/>
      <c r="AJ177" s="431"/>
      <c r="AK177" s="431"/>
      <c r="AL177" s="431"/>
      <c r="AM177" s="431"/>
      <c r="AN177" s="431"/>
      <c r="AO177" s="431"/>
      <c r="AP177" s="431"/>
      <c r="AQ177" s="431"/>
      <c r="AR177" s="431"/>
      <c r="AS177" s="431"/>
      <c r="AT177" s="431"/>
      <c r="AU177" s="431"/>
      <c r="AV177" s="431"/>
      <c r="AW177" s="431"/>
      <c r="AX177" s="431"/>
      <c r="AY177" s="431"/>
      <c r="AZ177" s="431"/>
      <c r="BA177" s="431"/>
      <c r="BB177" s="431"/>
      <c r="BC177" s="431"/>
      <c r="BD177" s="431"/>
      <c r="BE177" s="431"/>
      <c r="BF177" s="431"/>
      <c r="BG177" s="431"/>
      <c r="BH177" s="431"/>
      <c r="BI177" s="431"/>
      <c r="BJ177" s="431"/>
      <c r="BK177" s="431"/>
      <c r="BL177" s="431"/>
      <c r="BM177" s="431"/>
      <c r="BN177" s="431"/>
      <c r="BO177" s="431"/>
      <c r="BP177" s="431"/>
      <c r="BQ177" s="431"/>
      <c r="BR177" s="431"/>
      <c r="BS177" s="431"/>
      <c r="BT177" s="431"/>
      <c r="BU177" s="431"/>
      <c r="BV177" s="431"/>
      <c r="BW177" s="431"/>
      <c r="BX177" s="431"/>
      <c r="BY177" s="431"/>
    </row>
    <row r="178" spans="1:77" ht="44.25" customHeight="1">
      <c r="A178" s="83">
        <f t="shared" si="5"/>
        <v>149</v>
      </c>
      <c r="B178" s="31" t="s">
        <v>866</v>
      </c>
      <c r="C178" s="245"/>
      <c r="D178" s="96"/>
      <c r="E178" s="96"/>
      <c r="F178" s="96"/>
      <c r="G178" s="96"/>
      <c r="H178" s="96"/>
      <c r="I178" s="96"/>
      <c r="J178" s="96"/>
      <c r="K178" s="96"/>
      <c r="L178" s="96"/>
    </row>
    <row r="179" spans="1:77">
      <c r="B179" s="422"/>
      <c r="C179" s="480"/>
      <c r="D179" s="438"/>
      <c r="E179" s="438"/>
      <c r="F179" s="438"/>
      <c r="G179" s="438"/>
      <c r="H179" s="438"/>
      <c r="I179" s="438"/>
      <c r="J179" s="438"/>
      <c r="K179" s="438"/>
      <c r="L179" s="438"/>
    </row>
    <row r="180" spans="1:77" s="49" customFormat="1">
      <c r="A180" s="89">
        <f>A178+1</f>
        <v>150</v>
      </c>
      <c r="B180" s="32" t="s">
        <v>80</v>
      </c>
      <c r="C180" s="34"/>
      <c r="D180" s="66"/>
      <c r="E180" s="66"/>
      <c r="F180" s="66"/>
      <c r="G180" s="66"/>
      <c r="H180" s="66"/>
      <c r="I180" s="66"/>
      <c r="J180" s="66"/>
      <c r="K180" s="66"/>
      <c r="L180" s="66"/>
      <c r="M180" s="431"/>
      <c r="N180" s="431"/>
      <c r="O180" s="431"/>
      <c r="P180" s="431"/>
      <c r="Q180" s="431"/>
      <c r="R180" s="431"/>
      <c r="S180" s="431"/>
      <c r="T180" s="431"/>
      <c r="U180" s="431"/>
      <c r="V180" s="431"/>
      <c r="W180" s="431"/>
      <c r="X180" s="431"/>
      <c r="Y180" s="431"/>
      <c r="Z180" s="431"/>
      <c r="AA180" s="431"/>
      <c r="AB180" s="431"/>
      <c r="AC180" s="431"/>
      <c r="AD180" s="431"/>
      <c r="AE180" s="431"/>
      <c r="AF180" s="431"/>
      <c r="AG180" s="431"/>
      <c r="AH180" s="431"/>
      <c r="AI180" s="431"/>
      <c r="AJ180" s="431"/>
      <c r="AK180" s="431"/>
      <c r="AL180" s="431"/>
      <c r="AM180" s="431"/>
      <c r="AN180" s="431"/>
      <c r="AO180" s="431"/>
      <c r="AP180" s="431"/>
      <c r="AQ180" s="431"/>
      <c r="AR180" s="431"/>
      <c r="AS180" s="431"/>
      <c r="AT180" s="431"/>
      <c r="AU180" s="431"/>
      <c r="AV180" s="431"/>
      <c r="AW180" s="431"/>
      <c r="AX180" s="431"/>
      <c r="AY180" s="431"/>
      <c r="AZ180" s="431"/>
      <c r="BA180" s="431"/>
      <c r="BB180" s="431"/>
      <c r="BC180" s="431"/>
      <c r="BD180" s="431"/>
      <c r="BE180" s="431"/>
      <c r="BF180" s="431"/>
      <c r="BG180" s="431"/>
      <c r="BH180" s="431"/>
      <c r="BI180" s="431"/>
      <c r="BJ180" s="431"/>
      <c r="BK180" s="431"/>
      <c r="BL180" s="431"/>
      <c r="BM180" s="431"/>
      <c r="BN180" s="431"/>
      <c r="BO180" s="431"/>
      <c r="BP180" s="431"/>
      <c r="BQ180" s="431"/>
      <c r="BR180" s="431"/>
      <c r="BS180" s="431"/>
      <c r="BT180" s="431"/>
      <c r="BU180" s="431"/>
      <c r="BV180" s="431"/>
      <c r="BW180" s="431"/>
      <c r="BX180" s="431"/>
      <c r="BY180" s="431"/>
    </row>
    <row r="181" spans="1:77" ht="20.25" customHeight="1">
      <c r="A181" s="71">
        <f>A180+1</f>
        <v>151</v>
      </c>
      <c r="B181" s="31" t="s">
        <v>33</v>
      </c>
      <c r="C181" s="51"/>
      <c r="D181" s="96"/>
      <c r="E181" s="96"/>
      <c r="F181" s="96"/>
      <c r="G181" s="96"/>
      <c r="H181" s="96"/>
      <c r="I181" s="96"/>
      <c r="J181" s="96"/>
      <c r="K181" s="96"/>
      <c r="L181" s="96"/>
    </row>
    <row r="182" spans="1:77">
      <c r="B182" s="422"/>
      <c r="C182" s="480"/>
      <c r="D182" s="438"/>
      <c r="E182" s="438"/>
      <c r="F182" s="438"/>
      <c r="G182" s="438"/>
      <c r="H182" s="438"/>
      <c r="I182" s="438"/>
      <c r="J182" s="438"/>
      <c r="K182" s="438"/>
      <c r="L182" s="438"/>
    </row>
    <row r="183" spans="1:77" s="49" customFormat="1">
      <c r="A183" s="1304" t="s">
        <v>74</v>
      </c>
      <c r="B183" s="1304"/>
      <c r="C183" s="1304"/>
      <c r="D183" s="1304"/>
      <c r="E183" s="1304"/>
      <c r="F183" s="1304"/>
      <c r="G183" s="1304"/>
      <c r="H183" s="1304"/>
      <c r="I183" s="1304"/>
      <c r="J183" s="1304"/>
      <c r="K183" s="1304"/>
      <c r="L183" s="1304"/>
      <c r="M183" s="431"/>
      <c r="N183" s="431"/>
      <c r="O183" s="431"/>
      <c r="P183" s="431"/>
      <c r="Q183" s="431"/>
      <c r="R183" s="431"/>
      <c r="S183" s="431"/>
      <c r="T183" s="431"/>
      <c r="U183" s="431"/>
      <c r="V183" s="431"/>
      <c r="W183" s="431"/>
      <c r="X183" s="431"/>
      <c r="Y183" s="431"/>
      <c r="Z183" s="431"/>
      <c r="AA183" s="431"/>
      <c r="AB183" s="431"/>
      <c r="AC183" s="431"/>
      <c r="AD183" s="431"/>
      <c r="AE183" s="431"/>
      <c r="AF183" s="431"/>
      <c r="AG183" s="431"/>
      <c r="AH183" s="431"/>
      <c r="AI183" s="431"/>
      <c r="AJ183" s="431"/>
      <c r="AK183" s="431"/>
      <c r="AL183" s="431"/>
      <c r="AM183" s="431"/>
      <c r="AN183" s="431"/>
      <c r="AO183" s="431"/>
      <c r="AP183" s="431"/>
      <c r="AQ183" s="431"/>
      <c r="AR183" s="431"/>
      <c r="AS183" s="431"/>
      <c r="AT183" s="431"/>
      <c r="AU183" s="431"/>
      <c r="AV183" s="431"/>
      <c r="AW183" s="431"/>
      <c r="AX183" s="431"/>
      <c r="AY183" s="431"/>
      <c r="AZ183" s="431"/>
      <c r="BA183" s="431"/>
      <c r="BB183" s="431"/>
      <c r="BC183" s="431"/>
      <c r="BD183" s="431"/>
      <c r="BE183" s="431"/>
      <c r="BF183" s="431"/>
      <c r="BG183" s="431"/>
      <c r="BH183" s="431"/>
      <c r="BI183" s="431"/>
      <c r="BJ183" s="431"/>
      <c r="BK183" s="431"/>
      <c r="BL183" s="431"/>
      <c r="BM183" s="431"/>
      <c r="BN183" s="431"/>
      <c r="BO183" s="431"/>
      <c r="BP183" s="431"/>
      <c r="BQ183" s="431"/>
      <c r="BR183" s="431"/>
      <c r="BS183" s="431"/>
      <c r="BT183" s="431"/>
      <c r="BU183" s="431"/>
      <c r="BV183" s="431"/>
      <c r="BW183" s="431"/>
      <c r="BX183" s="431"/>
      <c r="BY183" s="431"/>
    </row>
    <row r="184" spans="1:77">
      <c r="B184" s="422"/>
      <c r="C184" s="480"/>
      <c r="D184" s="438"/>
      <c r="E184" s="438"/>
      <c r="F184" s="438"/>
      <c r="G184" s="438"/>
      <c r="H184" s="438"/>
      <c r="I184" s="438"/>
      <c r="J184" s="438"/>
      <c r="K184" s="438"/>
      <c r="L184" s="438"/>
    </row>
    <row r="185" spans="1:77" ht="45.75" customHeight="1">
      <c r="A185" s="83">
        <f>A181+1</f>
        <v>152</v>
      </c>
      <c r="B185" s="27" t="s">
        <v>209</v>
      </c>
      <c r="C185" s="739"/>
      <c r="D185" s="66"/>
      <c r="E185" s="66"/>
      <c r="F185" s="66"/>
      <c r="G185" s="66"/>
      <c r="H185" s="66"/>
      <c r="I185" s="66"/>
      <c r="J185" s="66"/>
      <c r="K185" s="66"/>
      <c r="L185" s="66"/>
    </row>
    <row r="186" spans="1:77">
      <c r="A186" s="410"/>
      <c r="B186" s="421"/>
      <c r="C186" s="463"/>
      <c r="D186" s="438"/>
      <c r="E186" s="438"/>
      <c r="F186" s="438"/>
      <c r="G186" s="438"/>
      <c r="H186" s="438"/>
      <c r="I186" s="438"/>
      <c r="J186" s="438"/>
      <c r="K186" s="438"/>
      <c r="L186" s="438"/>
    </row>
    <row r="187" spans="1:77" s="49" customFormat="1">
      <c r="A187" s="440"/>
      <c r="B187" s="481"/>
      <c r="C187" s="468"/>
      <c r="D187" s="431"/>
      <c r="E187" s="431"/>
      <c r="F187" s="431"/>
      <c r="G187" s="431"/>
      <c r="H187" s="431"/>
      <c r="I187" s="431"/>
      <c r="J187" s="431"/>
      <c r="K187" s="431"/>
      <c r="L187" s="431"/>
      <c r="M187" s="431"/>
      <c r="N187" s="431"/>
      <c r="O187" s="431"/>
      <c r="P187" s="431"/>
      <c r="Q187" s="431"/>
      <c r="R187" s="431"/>
      <c r="S187" s="431"/>
      <c r="T187" s="431"/>
      <c r="U187" s="431"/>
      <c r="V187" s="431"/>
      <c r="W187" s="431"/>
      <c r="X187" s="431"/>
      <c r="Y187" s="431"/>
      <c r="Z187" s="431"/>
      <c r="AA187" s="431"/>
      <c r="AB187" s="431"/>
      <c r="AC187" s="431"/>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1"/>
      <c r="AY187" s="431"/>
      <c r="AZ187" s="431"/>
      <c r="BA187" s="431"/>
      <c r="BB187" s="431"/>
      <c r="BC187" s="431"/>
      <c r="BD187" s="431"/>
      <c r="BE187" s="431"/>
      <c r="BF187" s="431"/>
      <c r="BG187" s="431"/>
      <c r="BH187" s="431"/>
      <c r="BI187" s="431"/>
      <c r="BJ187" s="431"/>
      <c r="BK187" s="431"/>
      <c r="BL187" s="431"/>
      <c r="BM187" s="431"/>
      <c r="BN187" s="431"/>
      <c r="BO187" s="431"/>
      <c r="BP187" s="431"/>
      <c r="BQ187" s="431"/>
      <c r="BR187" s="431"/>
      <c r="BS187" s="431"/>
      <c r="BT187" s="431"/>
      <c r="BU187" s="431"/>
      <c r="BV187" s="431"/>
      <c r="BW187" s="431"/>
      <c r="BX187" s="431"/>
      <c r="BY187" s="431"/>
    </row>
    <row r="188" spans="1:77">
      <c r="B188" s="422"/>
      <c r="C188" s="423"/>
    </row>
    <row r="189" spans="1:77" s="62" customFormat="1">
      <c r="A189" s="445"/>
      <c r="B189" s="224" t="s">
        <v>210</v>
      </c>
      <c r="C189" s="482"/>
      <c r="D189" s="439"/>
      <c r="E189" s="439"/>
      <c r="F189" s="439"/>
      <c r="G189" s="439"/>
      <c r="H189" s="439"/>
      <c r="I189" s="439"/>
      <c r="J189" s="439"/>
      <c r="K189" s="439"/>
      <c r="L189" s="439"/>
      <c r="M189" s="483"/>
      <c r="N189" s="483"/>
      <c r="O189" s="483"/>
      <c r="P189" s="483"/>
      <c r="Q189" s="483"/>
      <c r="R189" s="483"/>
      <c r="S189" s="483"/>
      <c r="T189" s="483"/>
      <c r="U189" s="483"/>
      <c r="V189" s="483"/>
      <c r="W189" s="483"/>
      <c r="X189" s="483"/>
      <c r="Y189" s="483"/>
      <c r="Z189" s="483"/>
      <c r="AA189" s="483"/>
      <c r="AB189" s="483"/>
      <c r="AC189" s="483"/>
      <c r="AD189" s="483"/>
      <c r="AE189" s="483"/>
      <c r="AF189" s="483"/>
      <c r="AG189" s="483"/>
      <c r="AH189" s="483"/>
      <c r="AI189" s="483"/>
      <c r="AJ189" s="483"/>
      <c r="AK189" s="483"/>
      <c r="AL189" s="483"/>
      <c r="AM189" s="483"/>
      <c r="AN189" s="483"/>
      <c r="AO189" s="483"/>
      <c r="AP189" s="483"/>
      <c r="AQ189" s="483"/>
      <c r="AR189" s="483"/>
      <c r="AS189" s="483"/>
      <c r="AT189" s="483"/>
      <c r="AU189" s="483"/>
      <c r="AV189" s="483"/>
      <c r="AW189" s="483"/>
      <c r="AX189" s="483"/>
      <c r="AY189" s="483"/>
      <c r="AZ189" s="483"/>
      <c r="BA189" s="483"/>
      <c r="BB189" s="483"/>
      <c r="BC189" s="483"/>
      <c r="BD189" s="483"/>
      <c r="BE189" s="483"/>
      <c r="BF189" s="483"/>
      <c r="BG189" s="483"/>
      <c r="BH189" s="483"/>
      <c r="BI189" s="483"/>
      <c r="BJ189" s="483"/>
      <c r="BK189" s="483"/>
      <c r="BL189" s="483"/>
      <c r="BM189" s="483"/>
      <c r="BN189" s="483"/>
      <c r="BO189" s="483"/>
      <c r="BP189" s="483"/>
      <c r="BQ189" s="483"/>
      <c r="BR189" s="483"/>
      <c r="BS189" s="483"/>
      <c r="BT189" s="483"/>
      <c r="BU189" s="483"/>
      <c r="BV189" s="483"/>
      <c r="BW189" s="483"/>
      <c r="BX189" s="483"/>
      <c r="BY189" s="483"/>
    </row>
    <row r="190" spans="1:77" s="75" customFormat="1">
      <c r="A190" s="445"/>
      <c r="B190" s="82" t="s">
        <v>31</v>
      </c>
      <c r="C190" s="485"/>
      <c r="D190" s="93" t="b">
        <f t="shared" ref="D190:L190" si="6">D154=D168+D181</f>
        <v>1</v>
      </c>
      <c r="E190" s="93" t="b">
        <f t="shared" si="6"/>
        <v>1</v>
      </c>
      <c r="F190" s="93" t="b">
        <f t="shared" si="6"/>
        <v>1</v>
      </c>
      <c r="G190" s="93" t="b">
        <f t="shared" si="6"/>
        <v>1</v>
      </c>
      <c r="H190" s="93" t="b">
        <f t="shared" si="6"/>
        <v>1</v>
      </c>
      <c r="I190" s="93" t="b">
        <f t="shared" si="6"/>
        <v>1</v>
      </c>
      <c r="J190" s="93" t="b">
        <f t="shared" si="6"/>
        <v>1</v>
      </c>
      <c r="K190" s="93" t="b">
        <f t="shared" si="6"/>
        <v>1</v>
      </c>
      <c r="L190" s="93" t="b">
        <f t="shared" si="6"/>
        <v>1</v>
      </c>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c r="BT190" s="240"/>
      <c r="BU190" s="240"/>
      <c r="BV190" s="240"/>
      <c r="BW190" s="240"/>
      <c r="BX190" s="240"/>
      <c r="BY190" s="240"/>
    </row>
    <row r="192" spans="1:77">
      <c r="B192" s="486"/>
      <c r="C192" s="466"/>
      <c r="D192" s="431"/>
      <c r="E192" s="431"/>
      <c r="F192" s="431"/>
      <c r="G192" s="431"/>
      <c r="H192" s="431"/>
      <c r="I192" s="431"/>
      <c r="J192" s="431"/>
      <c r="K192" s="431"/>
      <c r="L192" s="431"/>
      <c r="M192" s="431"/>
      <c r="N192" s="431"/>
    </row>
    <row r="194" spans="1:2">
      <c r="B194" s="19" t="s">
        <v>612</v>
      </c>
    </row>
    <row r="195" spans="1:2" ht="72">
      <c r="A195" s="225">
        <v>-1</v>
      </c>
      <c r="B195" s="768" t="s">
        <v>867</v>
      </c>
    </row>
  </sheetData>
  <mergeCells count="7">
    <mergeCell ref="A183:L183"/>
    <mergeCell ref="A1:L1"/>
    <mergeCell ref="A2:L2"/>
    <mergeCell ref="D3:L3"/>
    <mergeCell ref="A6:L6"/>
    <mergeCell ref="A156:L156"/>
    <mergeCell ref="A170:L170"/>
  </mergeCells>
  <conditionalFormatting sqref="D190:L190">
    <cfRule type="cellIs" dxfId="4" priority="2" operator="equal">
      <formula>FALSE</formula>
    </cfRule>
  </conditionalFormatting>
  <printOptions horizontalCentered="1"/>
  <pageMargins left="0.25" right="0.25" top="0.5" bottom="0.5" header="0.3" footer="0.3"/>
  <pageSetup paperSize="5" scale="74" fitToHeight="0" orientation="landscape" r:id="rId1"/>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T280"/>
  <sheetViews>
    <sheetView showGridLines="0" zoomScaleNormal="100" zoomScaleSheetLayoutView="55" workbookViewId="0">
      <selection sqref="A1:Q1"/>
    </sheetView>
  </sheetViews>
  <sheetFormatPr defaultColWidth="9.109375" defaultRowHeight="14.4"/>
  <cols>
    <col min="1" max="1" width="8.33203125" style="490" customWidth="1"/>
    <col min="2" max="2" width="87" style="719" customWidth="1"/>
    <col min="3" max="3" width="19.44140625" style="482" customWidth="1"/>
    <col min="4" max="4" width="11.33203125" style="458" customWidth="1"/>
    <col min="5" max="5" width="14.5546875" style="403" customWidth="1"/>
    <col min="6" max="6" width="12.6640625" style="403" customWidth="1"/>
    <col min="7" max="8" width="11.33203125" style="403" customWidth="1"/>
    <col min="9" max="9" width="12" style="403" customWidth="1"/>
    <col min="10" max="10" width="12.33203125" style="403" customWidth="1"/>
    <col min="11" max="11" width="11.5546875" style="403" customWidth="1"/>
    <col min="12" max="12" width="13.88671875" style="403" customWidth="1"/>
    <col min="13" max="13" width="11.5546875" style="403" customWidth="1"/>
    <col min="14" max="14" width="2.5546875" style="403" customWidth="1"/>
    <col min="15" max="17" width="14" style="403" customWidth="1"/>
    <col min="18" max="77" width="9.109375" style="403"/>
    <col min="78" max="16384" width="9.109375" style="61"/>
  </cols>
  <sheetData>
    <row r="1" spans="1:77" s="8" customFormat="1" ht="15.6">
      <c r="A1" s="1308" t="str">
        <f>'Summary Submission Cover Sheet'!D15&amp;" Capital Worksheet (DFAST): "&amp;'Summary Submission Cover Sheet'!D12&amp;" in "&amp;'Summary Submission Cover Sheet'!B23</f>
        <v xml:space="preserve"> Capital Worksheet (DFAST): XYZ in Baseline</v>
      </c>
      <c r="B1" s="1308"/>
      <c r="C1" s="1308"/>
      <c r="D1" s="1308"/>
      <c r="E1" s="1308"/>
      <c r="F1" s="1308"/>
      <c r="G1" s="1308"/>
      <c r="H1" s="1308"/>
      <c r="I1" s="1308"/>
      <c r="J1" s="1308"/>
      <c r="K1" s="1308"/>
      <c r="L1" s="1308"/>
      <c r="M1" s="1308"/>
      <c r="N1" s="1308"/>
      <c r="O1" s="1308"/>
      <c r="P1" s="1308"/>
      <c r="Q1" s="1308"/>
      <c r="R1" s="489"/>
      <c r="S1" s="489"/>
      <c r="T1" s="489"/>
      <c r="U1" s="489"/>
      <c r="V1" s="489"/>
      <c r="W1" s="489"/>
      <c r="X1" s="489"/>
      <c r="Y1" s="489"/>
      <c r="Z1" s="489"/>
      <c r="AA1" s="489"/>
      <c r="AB1" s="489"/>
      <c r="AC1" s="489"/>
      <c r="AD1" s="489"/>
      <c r="AE1" s="489"/>
      <c r="AF1" s="489"/>
      <c r="AG1" s="489"/>
      <c r="AH1" s="489"/>
      <c r="AI1" s="489"/>
      <c r="AJ1" s="489"/>
      <c r="AK1" s="489"/>
      <c r="AL1" s="489"/>
      <c r="AM1" s="489"/>
      <c r="AN1" s="489"/>
      <c r="AO1" s="489"/>
      <c r="AP1" s="489"/>
      <c r="AQ1" s="489"/>
      <c r="AR1" s="489"/>
      <c r="AS1" s="489"/>
      <c r="AT1" s="489"/>
      <c r="AU1" s="489"/>
      <c r="AV1" s="489"/>
      <c r="AW1" s="489"/>
      <c r="AX1" s="489"/>
      <c r="AY1" s="489"/>
      <c r="AZ1" s="489"/>
      <c r="BA1" s="489"/>
      <c r="BB1" s="489"/>
      <c r="BC1" s="489"/>
      <c r="BD1" s="489"/>
      <c r="BE1" s="489"/>
      <c r="BF1" s="489"/>
      <c r="BG1" s="489"/>
      <c r="BH1" s="489"/>
      <c r="BI1" s="489"/>
      <c r="BJ1" s="489"/>
      <c r="BK1" s="489"/>
      <c r="BL1" s="489"/>
      <c r="BM1" s="489"/>
      <c r="BN1" s="489"/>
      <c r="BO1" s="489"/>
      <c r="BP1" s="489"/>
      <c r="BQ1" s="489"/>
      <c r="BR1" s="489"/>
      <c r="BS1" s="489"/>
      <c r="BT1" s="489"/>
      <c r="BU1" s="489"/>
      <c r="BV1" s="489"/>
      <c r="BW1" s="489"/>
      <c r="BX1" s="489"/>
      <c r="BY1" s="489"/>
    </row>
    <row r="2" spans="1:77" s="49" customFormat="1">
      <c r="A2" s="1309" t="s">
        <v>841</v>
      </c>
      <c r="B2" s="1309"/>
      <c r="C2" s="1309"/>
      <c r="D2" s="1309"/>
      <c r="E2" s="1309"/>
      <c r="F2" s="1309"/>
      <c r="G2" s="1309"/>
      <c r="H2" s="1309"/>
      <c r="I2" s="1309"/>
      <c r="J2" s="1309"/>
      <c r="K2" s="1309"/>
      <c r="L2" s="1309"/>
      <c r="M2" s="1309"/>
      <c r="N2" s="1309"/>
      <c r="O2" s="1309"/>
      <c r="P2" s="1309"/>
      <c r="Q2" s="1309"/>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row>
    <row r="3" spans="1:77" ht="45" customHeight="1">
      <c r="D3" s="55" t="s">
        <v>26</v>
      </c>
      <c r="E3" s="1310" t="s">
        <v>27</v>
      </c>
      <c r="F3" s="1310"/>
      <c r="G3" s="1310"/>
      <c r="H3" s="1310"/>
      <c r="I3" s="1310"/>
      <c r="J3" s="1310"/>
      <c r="K3" s="1310"/>
      <c r="L3" s="1310"/>
      <c r="M3" s="1310"/>
      <c r="N3" s="413"/>
      <c r="O3" s="1302" t="s">
        <v>88</v>
      </c>
      <c r="P3" s="1302"/>
      <c r="Q3" s="1302"/>
    </row>
    <row r="4" spans="1:77" s="43" customFormat="1" ht="15" thickBot="1">
      <c r="A4" s="52" t="s">
        <v>90</v>
      </c>
      <c r="B4" s="720"/>
      <c r="C4" s="811"/>
      <c r="D4" s="88" t="s">
        <v>722</v>
      </c>
      <c r="E4" s="44" t="s">
        <v>650</v>
      </c>
      <c r="F4" s="44" t="s">
        <v>651</v>
      </c>
      <c r="G4" s="44" t="s">
        <v>652</v>
      </c>
      <c r="H4" s="44" t="s">
        <v>653</v>
      </c>
      <c r="I4" s="44" t="s">
        <v>654</v>
      </c>
      <c r="J4" s="44" t="s">
        <v>655</v>
      </c>
      <c r="K4" s="44" t="s">
        <v>656</v>
      </c>
      <c r="L4" s="44" t="s">
        <v>657</v>
      </c>
      <c r="M4" s="44" t="s">
        <v>658</v>
      </c>
      <c r="N4" s="416"/>
      <c r="O4" s="44" t="s">
        <v>1065</v>
      </c>
      <c r="P4" s="44" t="s">
        <v>1066</v>
      </c>
      <c r="Q4" s="44" t="s">
        <v>87</v>
      </c>
      <c r="R4" s="464"/>
      <c r="S4" s="464"/>
      <c r="T4" s="464"/>
      <c r="U4" s="464"/>
      <c r="V4" s="464"/>
      <c r="W4" s="464"/>
      <c r="X4" s="464"/>
      <c r="Y4" s="464"/>
      <c r="Z4" s="464"/>
      <c r="AA4" s="464"/>
      <c r="AB4" s="464"/>
      <c r="AC4" s="464"/>
      <c r="AD4" s="464"/>
      <c r="AE4" s="464"/>
      <c r="AF4" s="464"/>
      <c r="AG4" s="464"/>
      <c r="AH4" s="464"/>
      <c r="AI4" s="464"/>
      <c r="AJ4" s="464"/>
      <c r="AK4" s="464"/>
      <c r="AL4" s="464"/>
      <c r="AM4" s="464"/>
      <c r="AN4" s="464"/>
      <c r="AO4" s="464"/>
      <c r="AP4" s="464"/>
      <c r="AQ4" s="464"/>
      <c r="AR4" s="464"/>
      <c r="AS4" s="464"/>
      <c r="AT4" s="464"/>
      <c r="AU4" s="464"/>
      <c r="AV4" s="464"/>
      <c r="AW4" s="464"/>
      <c r="AX4" s="464"/>
      <c r="AY4" s="464"/>
      <c r="AZ4" s="464"/>
      <c r="BA4" s="464"/>
      <c r="BB4" s="464"/>
      <c r="BC4" s="464"/>
      <c r="BD4" s="464"/>
      <c r="BE4" s="464"/>
      <c r="BF4" s="464"/>
      <c r="BG4" s="464"/>
      <c r="BH4" s="464"/>
      <c r="BI4" s="464"/>
      <c r="BJ4" s="464"/>
      <c r="BK4" s="464"/>
      <c r="BL4" s="464"/>
      <c r="BM4" s="464"/>
      <c r="BN4" s="464"/>
      <c r="BO4" s="464"/>
      <c r="BP4" s="464"/>
      <c r="BQ4" s="464"/>
      <c r="BR4" s="464"/>
      <c r="BS4" s="464"/>
      <c r="BT4" s="464"/>
      <c r="BU4" s="464"/>
      <c r="BV4" s="464"/>
      <c r="BW4" s="464"/>
      <c r="BX4" s="464"/>
      <c r="BY4" s="464"/>
    </row>
    <row r="5" spans="1:77" ht="15" thickTop="1">
      <c r="D5" s="412"/>
      <c r="E5" s="418"/>
      <c r="F5" s="418"/>
      <c r="G5" s="418"/>
      <c r="H5" s="418"/>
      <c r="I5" s="418"/>
      <c r="J5" s="418"/>
      <c r="K5" s="418"/>
      <c r="L5" s="418"/>
      <c r="M5" s="418"/>
    </row>
    <row r="6" spans="1:77">
      <c r="B6" s="721" t="s">
        <v>868</v>
      </c>
      <c r="C6" s="812"/>
    </row>
    <row r="7" spans="1:77">
      <c r="A7" s="53">
        <v>1</v>
      </c>
      <c r="B7" s="320" t="s">
        <v>869</v>
      </c>
      <c r="C7" s="813"/>
      <c r="D7" s="66"/>
      <c r="E7" s="96"/>
      <c r="F7" s="96"/>
      <c r="G7" s="96"/>
      <c r="H7" s="96"/>
      <c r="I7" s="96"/>
      <c r="J7" s="96"/>
      <c r="K7" s="96"/>
      <c r="L7" s="96"/>
      <c r="M7" s="96"/>
      <c r="N7" s="402"/>
      <c r="O7" s="96"/>
      <c r="P7" s="96"/>
      <c r="Q7" s="96"/>
    </row>
    <row r="8" spans="1:77">
      <c r="A8" s="53">
        <v>2</v>
      </c>
      <c r="B8" s="320" t="s">
        <v>92</v>
      </c>
      <c r="C8" s="813"/>
      <c r="D8" s="66"/>
      <c r="E8" s="66"/>
      <c r="F8" s="66"/>
      <c r="G8" s="66"/>
      <c r="H8" s="66"/>
      <c r="I8" s="66"/>
      <c r="J8" s="66"/>
      <c r="K8" s="66"/>
      <c r="L8" s="66"/>
      <c r="M8" s="66"/>
      <c r="N8" s="402"/>
      <c r="O8" s="96"/>
      <c r="P8" s="96"/>
      <c r="Q8" s="96"/>
    </row>
    <row r="9" spans="1:77" ht="17.100000000000001" customHeight="1">
      <c r="A9" s="53">
        <v>3</v>
      </c>
      <c r="B9" s="320" t="s">
        <v>129</v>
      </c>
      <c r="C9" s="813"/>
      <c r="D9" s="775"/>
      <c r="E9" s="96"/>
      <c r="F9" s="96"/>
      <c r="G9" s="96"/>
      <c r="H9" s="96"/>
      <c r="I9" s="96"/>
      <c r="J9" s="96"/>
      <c r="K9" s="96"/>
      <c r="L9" s="96"/>
      <c r="M9" s="96"/>
      <c r="N9" s="402"/>
      <c r="O9" s="96"/>
      <c r="P9" s="96"/>
      <c r="Q9" s="96"/>
    </row>
    <row r="10" spans="1:77" ht="48.75" customHeight="1">
      <c r="A10" s="53">
        <v>4</v>
      </c>
      <c r="B10" s="320" t="s">
        <v>871</v>
      </c>
      <c r="C10" s="814"/>
      <c r="D10" s="66"/>
      <c r="E10" s="66"/>
      <c r="F10" s="66"/>
      <c r="G10" s="66"/>
      <c r="H10" s="66"/>
      <c r="I10" s="66"/>
      <c r="J10" s="66"/>
      <c r="K10" s="66"/>
      <c r="L10" s="66"/>
      <c r="M10" s="66"/>
      <c r="N10" s="402"/>
      <c r="O10" s="96"/>
      <c r="P10" s="96"/>
      <c r="Q10" s="96"/>
    </row>
    <row r="11" spans="1:77" ht="17.100000000000001" customHeight="1">
      <c r="A11" s="492"/>
      <c r="B11" s="320" t="s">
        <v>93</v>
      </c>
      <c r="C11" s="815"/>
      <c r="D11" s="412"/>
      <c r="E11" s="418"/>
      <c r="F11" s="418"/>
      <c r="G11" s="418"/>
      <c r="H11" s="418"/>
      <c r="I11" s="418"/>
      <c r="J11" s="418"/>
      <c r="K11" s="418"/>
      <c r="L11" s="418"/>
      <c r="M11" s="418"/>
      <c r="N11" s="402"/>
    </row>
    <row r="12" spans="1:77" ht="17.100000000000001" customHeight="1">
      <c r="A12" s="53">
        <v>5</v>
      </c>
      <c r="B12" s="732" t="s">
        <v>94</v>
      </c>
      <c r="C12" s="813"/>
      <c r="D12" s="66"/>
      <c r="E12" s="66"/>
      <c r="F12" s="66"/>
      <c r="G12" s="66"/>
      <c r="H12" s="66"/>
      <c r="I12" s="66"/>
      <c r="J12" s="66"/>
      <c r="K12" s="66"/>
      <c r="L12" s="66"/>
      <c r="M12" s="66"/>
      <c r="N12" s="402"/>
      <c r="O12" s="96"/>
      <c r="P12" s="96"/>
      <c r="Q12" s="96"/>
    </row>
    <row r="13" spans="1:77">
      <c r="A13" s="53">
        <v>6</v>
      </c>
      <c r="B13" s="732" t="s">
        <v>95</v>
      </c>
      <c r="C13" s="813"/>
      <c r="D13" s="66"/>
      <c r="E13" s="66"/>
      <c r="F13" s="66"/>
      <c r="G13" s="66"/>
      <c r="H13" s="66"/>
      <c r="I13" s="66"/>
      <c r="J13" s="66"/>
      <c r="K13" s="66"/>
      <c r="L13" s="66"/>
      <c r="M13" s="66"/>
      <c r="N13" s="402"/>
      <c r="O13" s="96"/>
      <c r="P13" s="96"/>
      <c r="Q13" s="96"/>
    </row>
    <row r="14" spans="1:77">
      <c r="A14" s="492"/>
      <c r="B14" s="320" t="s">
        <v>96</v>
      </c>
      <c r="C14" s="815"/>
      <c r="N14" s="402"/>
    </row>
    <row r="15" spans="1:77">
      <c r="A15" s="53">
        <v>7</v>
      </c>
      <c r="B15" s="732" t="s">
        <v>97</v>
      </c>
      <c r="C15" s="772"/>
      <c r="D15" s="66"/>
      <c r="E15" s="66"/>
      <c r="F15" s="66"/>
      <c r="G15" s="66"/>
      <c r="H15" s="66"/>
      <c r="I15" s="66"/>
      <c r="J15" s="66"/>
      <c r="K15" s="66"/>
      <c r="L15" s="66"/>
      <c r="M15" s="66"/>
      <c r="N15" s="402"/>
      <c r="O15" s="96"/>
      <c r="P15" s="96"/>
      <c r="Q15" s="96"/>
    </row>
    <row r="16" spans="1:77">
      <c r="A16" s="53">
        <v>8</v>
      </c>
      <c r="B16" s="732" t="s">
        <v>98</v>
      </c>
      <c r="C16" s="772"/>
      <c r="D16" s="66"/>
      <c r="E16" s="66"/>
      <c r="F16" s="66"/>
      <c r="G16" s="66"/>
      <c r="H16" s="66"/>
      <c r="I16" s="66"/>
      <c r="J16" s="66"/>
      <c r="K16" s="66"/>
      <c r="L16" s="66"/>
      <c r="M16" s="66"/>
      <c r="N16" s="402"/>
      <c r="O16" s="96"/>
      <c r="P16" s="96"/>
      <c r="Q16" s="96"/>
    </row>
    <row r="17" spans="1:254">
      <c r="A17" s="942">
        <v>9</v>
      </c>
      <c r="B17" s="943" t="s">
        <v>99</v>
      </c>
      <c r="C17" s="816"/>
      <c r="D17" s="930"/>
      <c r="E17" s="930"/>
      <c r="F17" s="930"/>
      <c r="G17" s="930"/>
      <c r="H17" s="930"/>
      <c r="I17" s="930"/>
      <c r="J17" s="930"/>
      <c r="K17" s="930"/>
      <c r="L17" s="930"/>
      <c r="M17" s="930"/>
      <c r="N17" s="402"/>
      <c r="O17" s="96"/>
      <c r="P17" s="96"/>
      <c r="Q17" s="96"/>
    </row>
    <row r="18" spans="1:254">
      <c r="A18" s="942">
        <v>10</v>
      </c>
      <c r="B18" s="943" t="s">
        <v>103</v>
      </c>
      <c r="C18" s="816"/>
      <c r="D18" s="930"/>
      <c r="E18" s="930"/>
      <c r="F18" s="930"/>
      <c r="G18" s="930"/>
      <c r="H18" s="930"/>
      <c r="I18" s="930"/>
      <c r="J18" s="930"/>
      <c r="K18" s="930"/>
      <c r="L18" s="930"/>
      <c r="M18" s="930"/>
      <c r="N18" s="402"/>
      <c r="O18" s="96"/>
      <c r="P18" s="96"/>
      <c r="Q18" s="96"/>
    </row>
    <row r="19" spans="1:254">
      <c r="A19" s="53">
        <v>11</v>
      </c>
      <c r="B19" s="320" t="s">
        <v>100</v>
      </c>
      <c r="C19" s="813"/>
      <c r="D19" s="66"/>
      <c r="E19" s="66"/>
      <c r="F19" s="66"/>
      <c r="G19" s="66"/>
      <c r="H19" s="66"/>
      <c r="I19" s="66"/>
      <c r="J19" s="66"/>
      <c r="K19" s="66"/>
      <c r="L19" s="66"/>
      <c r="M19" s="66"/>
      <c r="N19" s="402"/>
      <c r="O19" s="96"/>
      <c r="P19" s="96"/>
      <c r="Q19" s="96"/>
    </row>
    <row r="20" spans="1:254">
      <c r="A20" s="53">
        <v>12</v>
      </c>
      <c r="B20" s="320" t="s">
        <v>104</v>
      </c>
      <c r="C20" s="813"/>
      <c r="D20" s="66"/>
      <c r="E20" s="66"/>
      <c r="F20" s="66"/>
      <c r="G20" s="66"/>
      <c r="H20" s="66"/>
      <c r="I20" s="66"/>
      <c r="J20" s="66"/>
      <c r="K20" s="66"/>
      <c r="L20" s="66"/>
      <c r="M20" s="66"/>
      <c r="N20" s="402"/>
      <c r="O20" s="96"/>
      <c r="P20" s="96"/>
      <c r="Q20" s="96"/>
    </row>
    <row r="21" spans="1:254" ht="17.100000000000001" customHeight="1">
      <c r="A21" s="53">
        <v>13</v>
      </c>
      <c r="B21" s="320" t="s">
        <v>105</v>
      </c>
      <c r="C21" s="813"/>
      <c r="D21" s="66"/>
      <c r="E21" s="66"/>
      <c r="F21" s="66"/>
      <c r="G21" s="66"/>
      <c r="H21" s="66"/>
      <c r="I21" s="66"/>
      <c r="J21" s="66"/>
      <c r="K21" s="66"/>
      <c r="L21" s="66"/>
      <c r="M21" s="66"/>
      <c r="N21" s="402"/>
      <c r="O21" s="96"/>
      <c r="P21" s="96"/>
      <c r="Q21" s="96"/>
    </row>
    <row r="22" spans="1:254" ht="17.100000000000001" customHeight="1">
      <c r="A22" s="53">
        <v>14</v>
      </c>
      <c r="B22" s="320" t="s">
        <v>101</v>
      </c>
      <c r="C22" s="813"/>
      <c r="D22" s="66"/>
      <c r="E22" s="66"/>
      <c r="F22" s="66"/>
      <c r="G22" s="66"/>
      <c r="H22" s="66"/>
      <c r="I22" s="66"/>
      <c r="J22" s="66"/>
      <c r="K22" s="66"/>
      <c r="L22" s="66"/>
      <c r="M22" s="66"/>
      <c r="N22" s="402"/>
      <c r="O22" s="96"/>
      <c r="P22" s="96"/>
      <c r="Q22" s="96"/>
    </row>
    <row r="23" spans="1:254" ht="30" customHeight="1">
      <c r="A23" s="942">
        <v>15</v>
      </c>
      <c r="B23" s="943" t="s">
        <v>1056</v>
      </c>
      <c r="C23" s="816"/>
      <c r="D23" s="930"/>
      <c r="E23" s="930"/>
      <c r="F23" s="930"/>
      <c r="G23" s="930"/>
      <c r="H23" s="930"/>
      <c r="I23" s="930"/>
      <c r="J23" s="930"/>
      <c r="K23" s="930"/>
      <c r="L23" s="930"/>
      <c r="M23" s="930"/>
      <c r="N23" s="402"/>
      <c r="O23" s="96"/>
      <c r="P23" s="96"/>
      <c r="Q23" s="96"/>
    </row>
    <row r="24" spans="1:254" s="49" customFormat="1" ht="17.100000000000001" customHeight="1">
      <c r="A24" s="53">
        <v>16</v>
      </c>
      <c r="B24" s="722" t="s">
        <v>102</v>
      </c>
      <c r="C24" s="817"/>
      <c r="D24" s="441"/>
      <c r="E24" s="66"/>
      <c r="F24" s="66"/>
      <c r="G24" s="66"/>
      <c r="H24" s="66"/>
      <c r="I24" s="66"/>
      <c r="J24" s="66"/>
      <c r="K24" s="66"/>
      <c r="L24" s="66"/>
      <c r="M24" s="66"/>
      <c r="N24" s="402"/>
      <c r="O24" s="70"/>
      <c r="P24" s="70"/>
      <c r="Q24" s="70"/>
      <c r="R24" s="402"/>
      <c r="S24" s="402"/>
      <c r="T24" s="402"/>
      <c r="U24" s="402"/>
      <c r="V24" s="402"/>
      <c r="W24" s="402"/>
      <c r="X24" s="402"/>
      <c r="Y24" s="402"/>
      <c r="Z24" s="402"/>
      <c r="AA24" s="402"/>
      <c r="AB24" s="402"/>
      <c r="AC24" s="402"/>
      <c r="AD24" s="402"/>
      <c r="AE24" s="402"/>
      <c r="AF24" s="402"/>
      <c r="AG24" s="402"/>
      <c r="AH24" s="402"/>
      <c r="AI24" s="402"/>
      <c r="AJ24" s="402"/>
      <c r="AK24" s="402"/>
      <c r="AL24" s="402"/>
      <c r="AM24" s="402"/>
      <c r="AN24" s="402"/>
      <c r="AO24" s="402"/>
      <c r="AP24" s="402"/>
      <c r="AQ24" s="402"/>
      <c r="AR24" s="402"/>
      <c r="AS24" s="402"/>
      <c r="AT24" s="402"/>
      <c r="AU24" s="402"/>
      <c r="AV24" s="402"/>
      <c r="AW24" s="402"/>
      <c r="AX24" s="402"/>
      <c r="AY24" s="402"/>
      <c r="AZ24" s="402"/>
      <c r="BA24" s="402"/>
      <c r="BB24" s="402"/>
      <c r="BC24" s="402"/>
      <c r="BD24" s="402"/>
      <c r="BE24" s="402"/>
      <c r="BF24" s="402"/>
      <c r="BG24" s="402"/>
      <c r="BH24" s="402"/>
      <c r="BI24" s="402"/>
      <c r="BJ24" s="402"/>
      <c r="BK24" s="402"/>
      <c r="BL24" s="402"/>
      <c r="BM24" s="402"/>
      <c r="BN24" s="402"/>
      <c r="BO24" s="402"/>
      <c r="BP24" s="402"/>
      <c r="BQ24" s="402"/>
      <c r="BR24" s="402"/>
      <c r="BS24" s="402"/>
      <c r="BT24" s="402"/>
      <c r="BU24" s="402"/>
      <c r="BV24" s="402"/>
      <c r="BW24" s="402"/>
      <c r="BX24" s="402"/>
      <c r="BY24" s="402"/>
      <c r="BZ24" s="45"/>
      <c r="CA24" s="45"/>
      <c r="CB24" s="45"/>
      <c r="CC24" s="45"/>
      <c r="CD24" s="45"/>
      <c r="CE24" s="45"/>
      <c r="CF24" s="45"/>
      <c r="CG24" s="45"/>
      <c r="CH24" s="45"/>
      <c r="CI24" s="45"/>
      <c r="CJ24" s="45"/>
      <c r="CK24" s="45"/>
      <c r="CL24" s="45"/>
      <c r="CM24" s="45"/>
      <c r="CN24" s="45"/>
      <c r="CO24" s="45"/>
      <c r="CP24" s="45"/>
      <c r="CQ24" s="45"/>
      <c r="CR24" s="45"/>
      <c r="CS24" s="45"/>
      <c r="CT24" s="45"/>
      <c r="CU24" s="45"/>
      <c r="CV24" s="45"/>
      <c r="CW24" s="45"/>
      <c r="CX24" s="45"/>
      <c r="CY24" s="45"/>
      <c r="CZ24" s="45"/>
      <c r="DA24" s="45"/>
      <c r="DB24" s="45"/>
      <c r="DC24" s="45"/>
      <c r="DD24" s="45"/>
      <c r="DE24" s="45"/>
      <c r="DF24" s="45"/>
      <c r="DG24" s="45"/>
      <c r="DH24" s="45"/>
      <c r="DI24" s="45"/>
      <c r="DJ24" s="45"/>
      <c r="DK24" s="45"/>
      <c r="DL24" s="45"/>
      <c r="DM24" s="45"/>
      <c r="DN24" s="45"/>
      <c r="DO24" s="45"/>
      <c r="DP24" s="45"/>
      <c r="DQ24" s="45"/>
      <c r="DR24" s="45"/>
      <c r="DS24" s="45"/>
      <c r="DT24" s="45"/>
      <c r="DU24" s="45"/>
      <c r="DV24" s="45"/>
      <c r="DW24" s="45"/>
      <c r="DX24" s="45"/>
      <c r="DY24" s="45"/>
      <c r="DZ24" s="45"/>
      <c r="EA24" s="45"/>
      <c r="EB24" s="45"/>
      <c r="EC24" s="45"/>
      <c r="ED24" s="45"/>
      <c r="EE24" s="45"/>
      <c r="EF24" s="45"/>
      <c r="EG24" s="45"/>
      <c r="EH24" s="45"/>
      <c r="EI24" s="45"/>
      <c r="EJ24" s="45"/>
      <c r="EK24" s="45"/>
      <c r="EL24" s="45"/>
      <c r="EM24" s="45"/>
      <c r="EN24" s="45"/>
      <c r="EO24" s="45"/>
      <c r="EP24" s="45"/>
      <c r="EQ24" s="45"/>
      <c r="ER24" s="45"/>
      <c r="ES24" s="45"/>
      <c r="ET24" s="45"/>
      <c r="EU24" s="45"/>
      <c r="EV24" s="45"/>
      <c r="EW24" s="45"/>
      <c r="EX24" s="45"/>
      <c r="EY24" s="45"/>
      <c r="EZ24" s="45"/>
      <c r="FA24" s="45"/>
      <c r="FB24" s="45"/>
      <c r="FC24" s="45"/>
      <c r="FD24" s="45"/>
      <c r="FE24" s="45"/>
      <c r="FF24" s="45"/>
      <c r="FG24" s="45"/>
      <c r="FH24" s="45"/>
      <c r="FI24" s="45"/>
      <c r="FJ24" s="45"/>
      <c r="FK24" s="45"/>
      <c r="FL24" s="45"/>
      <c r="FM24" s="45"/>
      <c r="FN24" s="45"/>
      <c r="FO24" s="45"/>
      <c r="FP24" s="45"/>
      <c r="FQ24" s="45"/>
      <c r="FR24" s="45"/>
      <c r="FS24" s="45"/>
      <c r="FT24" s="45"/>
      <c r="FU24" s="45"/>
      <c r="FV24" s="45"/>
      <c r="FW24" s="45"/>
      <c r="FX24" s="45"/>
      <c r="FY24" s="45"/>
      <c r="FZ24" s="45"/>
      <c r="GA24" s="45"/>
      <c r="GB24" s="45"/>
      <c r="GC24" s="45"/>
      <c r="GD24" s="45"/>
      <c r="GE24" s="45"/>
      <c r="GF24" s="45"/>
      <c r="GG24" s="45"/>
      <c r="GH24" s="45"/>
      <c r="GI24" s="45"/>
      <c r="GJ24" s="45"/>
      <c r="GK24" s="45"/>
      <c r="GL24" s="45"/>
      <c r="GM24" s="45"/>
      <c r="GN24" s="45"/>
      <c r="GO24" s="45"/>
      <c r="GP24" s="45"/>
      <c r="GQ24" s="45"/>
      <c r="GR24" s="45"/>
      <c r="GS24" s="45"/>
      <c r="GT24" s="45"/>
      <c r="GU24" s="45"/>
      <c r="GV24" s="45"/>
      <c r="GW24" s="45"/>
      <c r="GX24" s="45"/>
      <c r="GY24" s="45"/>
      <c r="GZ24" s="45"/>
      <c r="HA24" s="45"/>
      <c r="HB24" s="45"/>
      <c r="HC24" s="45"/>
      <c r="HD24" s="45"/>
      <c r="HE24" s="45"/>
      <c r="HF24" s="45"/>
      <c r="HG24" s="45"/>
      <c r="HH24" s="45"/>
      <c r="HI24" s="45"/>
      <c r="HJ24" s="45"/>
      <c r="HK24" s="45"/>
      <c r="HL24" s="45"/>
      <c r="HM24" s="45"/>
      <c r="HN24" s="45"/>
      <c r="HO24" s="45"/>
      <c r="HP24" s="45"/>
      <c r="HQ24" s="45"/>
      <c r="HR24" s="45"/>
      <c r="HS24" s="45"/>
      <c r="HT24" s="45"/>
      <c r="HU24" s="45"/>
      <c r="HV24" s="45"/>
      <c r="HW24" s="45"/>
      <c r="HX24" s="45"/>
      <c r="HY24" s="45"/>
      <c r="HZ24" s="45"/>
      <c r="IA24" s="45"/>
      <c r="IB24" s="45"/>
      <c r="IC24" s="45"/>
      <c r="ID24" s="45"/>
      <c r="IE24" s="45"/>
      <c r="IF24" s="45"/>
      <c r="IG24" s="45"/>
      <c r="IH24" s="45"/>
      <c r="II24" s="45"/>
      <c r="IJ24" s="45"/>
      <c r="IK24" s="45"/>
      <c r="IL24" s="45"/>
      <c r="IM24" s="45"/>
      <c r="IN24" s="45"/>
      <c r="IO24" s="45"/>
      <c r="IP24" s="45"/>
      <c r="IQ24" s="45"/>
      <c r="IR24" s="45"/>
      <c r="IS24" s="45"/>
      <c r="IT24" s="45"/>
    </row>
    <row r="25" spans="1:254" s="45" customFormat="1" ht="46.5" customHeight="1">
      <c r="A25" s="53">
        <v>17</v>
      </c>
      <c r="B25" s="773"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818"/>
      <c r="D25" s="774"/>
      <c r="E25" s="774"/>
      <c r="F25" s="774"/>
      <c r="G25" s="774"/>
      <c r="H25" s="774"/>
      <c r="I25" s="774"/>
      <c r="J25" s="774"/>
      <c r="K25" s="774"/>
      <c r="L25" s="774"/>
      <c r="M25" s="774"/>
      <c r="N25" s="407"/>
      <c r="O25" s="96"/>
      <c r="P25" s="96"/>
      <c r="Q25" s="96"/>
      <c r="R25" s="442"/>
      <c r="S25" s="402"/>
      <c r="T25" s="402"/>
      <c r="U25" s="402"/>
      <c r="V25" s="402"/>
      <c r="W25" s="402"/>
      <c r="X25" s="402"/>
      <c r="Y25" s="402"/>
      <c r="Z25" s="402"/>
      <c r="AA25" s="402"/>
      <c r="AB25" s="402"/>
      <c r="AC25" s="402"/>
      <c r="AD25" s="402"/>
      <c r="AE25" s="402"/>
      <c r="AF25" s="402"/>
      <c r="AG25" s="402"/>
      <c r="AH25" s="402"/>
      <c r="AI25" s="402"/>
      <c r="AJ25" s="402"/>
      <c r="AK25" s="402"/>
      <c r="AL25" s="402"/>
      <c r="AM25" s="402"/>
      <c r="AN25" s="402"/>
      <c r="AO25" s="402"/>
      <c r="AP25" s="402"/>
      <c r="AQ25" s="402"/>
      <c r="AR25" s="402"/>
      <c r="AS25" s="402"/>
      <c r="AT25" s="402"/>
      <c r="AU25" s="402"/>
      <c r="AV25" s="402"/>
      <c r="AW25" s="402"/>
      <c r="AX25" s="402"/>
      <c r="AY25" s="402"/>
      <c r="AZ25" s="402"/>
      <c r="BA25" s="402"/>
      <c r="BB25" s="402"/>
      <c r="BC25" s="402"/>
      <c r="BD25" s="402"/>
      <c r="BE25" s="402"/>
      <c r="BF25" s="402"/>
      <c r="BG25" s="402"/>
      <c r="BH25" s="402"/>
      <c r="BI25" s="402"/>
      <c r="BJ25" s="402"/>
      <c r="BK25" s="402"/>
      <c r="BL25" s="402"/>
      <c r="BM25" s="402"/>
      <c r="BN25" s="402"/>
      <c r="BO25" s="402"/>
      <c r="BP25" s="402"/>
      <c r="BQ25" s="402"/>
      <c r="BR25" s="402"/>
      <c r="BS25" s="402"/>
      <c r="BT25" s="402"/>
      <c r="BU25" s="402"/>
      <c r="BV25" s="402"/>
      <c r="BW25" s="402"/>
      <c r="BX25" s="402"/>
      <c r="BY25" s="402"/>
    </row>
    <row r="26" spans="1:254">
      <c r="D26" s="412"/>
      <c r="E26" s="418"/>
      <c r="F26" s="418"/>
      <c r="G26" s="418"/>
      <c r="H26" s="418"/>
      <c r="I26" s="418"/>
      <c r="J26" s="418"/>
      <c r="K26" s="418"/>
      <c r="L26" s="418"/>
      <c r="M26" s="418"/>
    </row>
    <row r="27" spans="1:254">
      <c r="A27" s="951"/>
      <c r="B27" s="952" t="s">
        <v>1034</v>
      </c>
      <c r="C27" s="963"/>
      <c r="D27" s="412"/>
      <c r="E27" s="418"/>
      <c r="F27" s="418"/>
      <c r="G27" s="418"/>
      <c r="H27" s="418"/>
      <c r="I27" s="418"/>
      <c r="J27" s="418"/>
      <c r="K27" s="418"/>
      <c r="L27" s="418"/>
      <c r="M27" s="418"/>
    </row>
    <row r="28" spans="1:254" s="54" customFormat="1">
      <c r="A28" s="953"/>
      <c r="B28" s="954" t="s">
        <v>42</v>
      </c>
      <c r="C28" s="964"/>
      <c r="D28" s="412"/>
      <c r="E28" s="418"/>
      <c r="F28" s="418"/>
      <c r="G28" s="418"/>
      <c r="H28" s="418"/>
      <c r="I28" s="418"/>
      <c r="J28" s="418"/>
      <c r="K28" s="418"/>
      <c r="L28" s="418"/>
      <c r="M28" s="418"/>
      <c r="N28" s="495"/>
      <c r="O28" s="495"/>
      <c r="P28" s="495"/>
      <c r="Q28" s="495"/>
      <c r="R28" s="496"/>
      <c r="S28" s="496"/>
      <c r="T28" s="496"/>
      <c r="U28" s="496"/>
      <c r="V28" s="496"/>
      <c r="W28" s="496"/>
      <c r="X28" s="496"/>
      <c r="Y28" s="496"/>
      <c r="Z28" s="496"/>
      <c r="AA28" s="496"/>
      <c r="AB28" s="496"/>
      <c r="AC28" s="496"/>
      <c r="AD28" s="496"/>
      <c r="AE28" s="496"/>
      <c r="AF28" s="496"/>
      <c r="AG28" s="496"/>
      <c r="AH28" s="496"/>
      <c r="AI28" s="496"/>
      <c r="AJ28" s="496"/>
      <c r="AK28" s="496"/>
      <c r="AL28" s="496"/>
      <c r="AM28" s="496"/>
      <c r="AN28" s="496"/>
      <c r="AO28" s="496"/>
      <c r="AP28" s="496"/>
      <c r="AQ28" s="496"/>
      <c r="AR28" s="496"/>
      <c r="AS28" s="496"/>
      <c r="AT28" s="496"/>
      <c r="AU28" s="496"/>
      <c r="AV28" s="496"/>
      <c r="AW28" s="496"/>
      <c r="AX28" s="496"/>
      <c r="AY28" s="496"/>
      <c r="AZ28" s="496"/>
      <c r="BA28" s="496"/>
      <c r="BB28" s="496"/>
      <c r="BC28" s="496"/>
      <c r="BD28" s="496"/>
      <c r="BE28" s="496"/>
      <c r="BF28" s="496"/>
      <c r="BG28" s="496"/>
      <c r="BH28" s="496"/>
      <c r="BI28" s="496"/>
      <c r="BJ28" s="496"/>
      <c r="BK28" s="496"/>
      <c r="BL28" s="496"/>
      <c r="BM28" s="496"/>
      <c r="BN28" s="496"/>
      <c r="BO28" s="496"/>
      <c r="BP28" s="496"/>
      <c r="BQ28" s="496"/>
      <c r="BR28" s="496"/>
      <c r="BS28" s="496"/>
      <c r="BT28" s="496"/>
      <c r="BU28" s="496"/>
      <c r="BV28" s="496"/>
      <c r="BW28" s="496"/>
      <c r="BX28" s="496"/>
      <c r="BY28" s="496"/>
    </row>
    <row r="29" spans="1:254" s="313" customFormat="1" ht="17.100000000000001" customHeight="1">
      <c r="A29" s="955">
        <v>18</v>
      </c>
      <c r="B29" s="956" t="s">
        <v>870</v>
      </c>
      <c r="C29" s="965"/>
      <c r="D29" s="309"/>
      <c r="E29" s="309"/>
      <c r="F29" s="309"/>
      <c r="G29" s="309"/>
      <c r="H29" s="309"/>
      <c r="I29" s="309"/>
      <c r="J29" s="309"/>
      <c r="K29" s="309"/>
      <c r="L29" s="309"/>
      <c r="M29" s="309"/>
      <c r="N29" s="498"/>
      <c r="O29" s="498"/>
      <c r="P29" s="498"/>
      <c r="Q29" s="498"/>
      <c r="R29" s="498"/>
      <c r="S29" s="498"/>
      <c r="T29" s="498"/>
      <c r="U29" s="498"/>
      <c r="V29" s="498"/>
      <c r="W29" s="498"/>
      <c r="X29" s="498"/>
      <c r="Y29" s="498"/>
      <c r="Z29" s="498"/>
      <c r="AA29" s="498"/>
      <c r="AB29" s="498"/>
      <c r="AC29" s="498"/>
      <c r="AD29" s="498"/>
      <c r="AE29" s="498"/>
      <c r="AF29" s="498"/>
      <c r="AG29" s="498"/>
      <c r="AH29" s="498"/>
      <c r="AI29" s="498"/>
      <c r="AJ29" s="498"/>
      <c r="AK29" s="498"/>
      <c r="AL29" s="498"/>
      <c r="AM29" s="498"/>
      <c r="AN29" s="498"/>
      <c r="AO29" s="498"/>
      <c r="AP29" s="498"/>
      <c r="AQ29" s="498"/>
      <c r="AR29" s="498"/>
      <c r="AS29" s="498"/>
      <c r="AT29" s="498"/>
      <c r="AU29" s="498"/>
      <c r="AV29" s="498"/>
      <c r="AW29" s="498"/>
      <c r="AX29" s="498"/>
      <c r="AY29" s="498"/>
      <c r="AZ29" s="498"/>
      <c r="BA29" s="498"/>
      <c r="BB29" s="498"/>
      <c r="BC29" s="498"/>
      <c r="BD29" s="498"/>
      <c r="BE29" s="498"/>
      <c r="BF29" s="498"/>
      <c r="BG29" s="498"/>
      <c r="BH29" s="498"/>
      <c r="BI29" s="498"/>
      <c r="BJ29" s="498"/>
      <c r="BK29" s="498"/>
      <c r="BL29" s="498"/>
      <c r="BM29" s="498"/>
      <c r="BN29" s="498"/>
      <c r="BO29" s="498"/>
      <c r="BP29" s="498"/>
      <c r="BQ29" s="498"/>
      <c r="BR29" s="498"/>
      <c r="BS29" s="498"/>
      <c r="BT29" s="498"/>
      <c r="BU29" s="498"/>
      <c r="BV29" s="498"/>
      <c r="BW29" s="498"/>
      <c r="BX29" s="498"/>
      <c r="BY29" s="498"/>
    </row>
    <row r="30" spans="1:254" s="313" customFormat="1" ht="17.100000000000001" customHeight="1">
      <c r="A30" s="955">
        <v>19</v>
      </c>
      <c r="B30" s="956" t="s">
        <v>130</v>
      </c>
      <c r="C30" s="965"/>
      <c r="D30" s="499"/>
      <c r="E30" s="499"/>
      <c r="F30" s="499"/>
      <c r="G30" s="499"/>
      <c r="H30" s="499"/>
      <c r="I30" s="499"/>
      <c r="J30" s="499"/>
      <c r="K30" s="499"/>
      <c r="L30" s="499"/>
      <c r="M30" s="499"/>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498"/>
      <c r="AY30" s="498"/>
      <c r="AZ30" s="498"/>
      <c r="BA30" s="498"/>
      <c r="BB30" s="498"/>
      <c r="BC30" s="498"/>
      <c r="BD30" s="498"/>
      <c r="BE30" s="498"/>
      <c r="BF30" s="498"/>
      <c r="BG30" s="498"/>
      <c r="BH30" s="498"/>
      <c r="BI30" s="498"/>
      <c r="BJ30" s="498"/>
      <c r="BK30" s="498"/>
      <c r="BL30" s="498"/>
      <c r="BM30" s="498"/>
      <c r="BN30" s="498"/>
      <c r="BO30" s="498"/>
      <c r="BP30" s="498"/>
      <c r="BQ30" s="498"/>
      <c r="BR30" s="498"/>
      <c r="BS30" s="498"/>
      <c r="BT30" s="498"/>
      <c r="BU30" s="498"/>
      <c r="BV30" s="498"/>
      <c r="BW30" s="498"/>
      <c r="BX30" s="498"/>
      <c r="BY30" s="498"/>
    </row>
    <row r="31" spans="1:254" s="313" customFormat="1" ht="17.100000000000001" customHeight="1">
      <c r="A31" s="955">
        <v>20</v>
      </c>
      <c r="B31" s="956" t="s">
        <v>131</v>
      </c>
      <c r="C31" s="965"/>
      <c r="D31" s="499"/>
      <c r="E31" s="499"/>
      <c r="F31" s="499"/>
      <c r="G31" s="499"/>
      <c r="H31" s="499"/>
      <c r="I31" s="499"/>
      <c r="J31" s="499"/>
      <c r="K31" s="499"/>
      <c r="L31" s="499"/>
      <c r="M31" s="499"/>
      <c r="N31" s="498"/>
      <c r="O31" s="498"/>
      <c r="P31" s="498"/>
      <c r="Q31" s="498"/>
      <c r="R31" s="498"/>
      <c r="S31" s="498"/>
      <c r="T31" s="498"/>
      <c r="U31" s="498"/>
      <c r="V31" s="498"/>
      <c r="W31" s="498"/>
      <c r="X31" s="498"/>
      <c r="Y31" s="498"/>
      <c r="Z31" s="498"/>
      <c r="AA31" s="498"/>
      <c r="AB31" s="498"/>
      <c r="AC31" s="498"/>
      <c r="AD31" s="498"/>
      <c r="AE31" s="498"/>
      <c r="AF31" s="498"/>
      <c r="AG31" s="498"/>
      <c r="AH31" s="498"/>
      <c r="AI31" s="498"/>
      <c r="AJ31" s="498"/>
      <c r="AK31" s="498"/>
      <c r="AL31" s="498"/>
      <c r="AM31" s="498"/>
      <c r="AN31" s="498"/>
      <c r="AO31" s="498"/>
      <c r="AP31" s="498"/>
      <c r="AQ31" s="498"/>
      <c r="AR31" s="498"/>
      <c r="AS31" s="498"/>
      <c r="AT31" s="498"/>
      <c r="AU31" s="498"/>
      <c r="AV31" s="498"/>
      <c r="AW31" s="498"/>
      <c r="AX31" s="498"/>
      <c r="AY31" s="498"/>
      <c r="AZ31" s="498"/>
      <c r="BA31" s="498"/>
      <c r="BB31" s="498"/>
      <c r="BC31" s="498"/>
      <c r="BD31" s="498"/>
      <c r="BE31" s="498"/>
      <c r="BF31" s="498"/>
      <c r="BG31" s="498"/>
      <c r="BH31" s="498"/>
      <c r="BI31" s="498"/>
      <c r="BJ31" s="498"/>
      <c r="BK31" s="498"/>
      <c r="BL31" s="498"/>
      <c r="BM31" s="498"/>
      <c r="BN31" s="498"/>
      <c r="BO31" s="498"/>
      <c r="BP31" s="498"/>
      <c r="BQ31" s="498"/>
      <c r="BR31" s="498"/>
      <c r="BS31" s="498"/>
      <c r="BT31" s="498"/>
      <c r="BU31" s="498"/>
      <c r="BV31" s="498"/>
      <c r="BW31" s="498"/>
      <c r="BX31" s="498"/>
      <c r="BY31" s="498"/>
    </row>
    <row r="32" spans="1:254" s="842" customFormat="1" ht="32.1" customHeight="1">
      <c r="A32" s="955">
        <v>21</v>
      </c>
      <c r="B32" s="956" t="s">
        <v>986</v>
      </c>
      <c r="C32" s="965"/>
      <c r="D32" s="846"/>
      <c r="E32" s="846"/>
      <c r="F32" s="846"/>
      <c r="G32" s="846"/>
      <c r="H32" s="846"/>
      <c r="I32" s="846"/>
      <c r="J32" s="846"/>
      <c r="K32" s="846"/>
      <c r="L32" s="846"/>
      <c r="M32" s="846"/>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841"/>
      <c r="AL32" s="841"/>
      <c r="AM32" s="841"/>
      <c r="AN32" s="841"/>
      <c r="AO32" s="841"/>
      <c r="AP32" s="841"/>
      <c r="AQ32" s="841"/>
      <c r="AR32" s="841"/>
      <c r="AS32" s="841"/>
      <c r="AT32" s="841"/>
      <c r="AU32" s="841"/>
      <c r="AV32" s="841"/>
      <c r="AW32" s="841"/>
      <c r="AX32" s="841"/>
      <c r="AY32" s="841"/>
      <c r="AZ32" s="841"/>
      <c r="BA32" s="841"/>
      <c r="BB32" s="841"/>
      <c r="BC32" s="841"/>
      <c r="BD32" s="841"/>
      <c r="BE32" s="841"/>
      <c r="BF32" s="841"/>
      <c r="BG32" s="841"/>
      <c r="BH32" s="841"/>
      <c r="BI32" s="841"/>
      <c r="BJ32" s="841"/>
      <c r="BK32" s="841"/>
      <c r="BL32" s="841"/>
      <c r="BM32" s="841"/>
      <c r="BN32" s="841"/>
      <c r="BO32" s="841"/>
      <c r="BP32" s="841"/>
      <c r="BQ32" s="841"/>
      <c r="BR32" s="841"/>
      <c r="BS32" s="841"/>
      <c r="BT32" s="841"/>
      <c r="BU32" s="841"/>
      <c r="BV32" s="841"/>
      <c r="BW32" s="841"/>
      <c r="BX32" s="841"/>
      <c r="BY32" s="841"/>
    </row>
    <row r="33" spans="1:77" s="313" customFormat="1" ht="17.100000000000001" customHeight="1">
      <c r="A33" s="955">
        <v>22</v>
      </c>
      <c r="B33" s="956" t="s">
        <v>132</v>
      </c>
      <c r="C33" s="965"/>
      <c r="D33" s="499"/>
      <c r="E33" s="499"/>
      <c r="F33" s="499"/>
      <c r="G33" s="499"/>
      <c r="H33" s="499"/>
      <c r="I33" s="499"/>
      <c r="J33" s="499"/>
      <c r="K33" s="499"/>
      <c r="L33" s="499"/>
      <c r="M33" s="499"/>
      <c r="N33" s="498"/>
      <c r="O33" s="498"/>
      <c r="P33" s="498"/>
      <c r="Q33" s="498"/>
      <c r="R33" s="498"/>
      <c r="S33" s="498"/>
      <c r="T33" s="498"/>
      <c r="U33" s="498"/>
      <c r="V33" s="498"/>
      <c r="W33" s="498"/>
      <c r="X33" s="498"/>
      <c r="Y33" s="498"/>
      <c r="Z33" s="498"/>
      <c r="AA33" s="498"/>
      <c r="AB33" s="498"/>
      <c r="AC33" s="498"/>
      <c r="AD33" s="498"/>
      <c r="AE33" s="498"/>
      <c r="AF33" s="498"/>
      <c r="AG33" s="498"/>
      <c r="AH33" s="498"/>
      <c r="AI33" s="498"/>
      <c r="AJ33" s="498"/>
      <c r="AK33" s="498"/>
      <c r="AL33" s="498"/>
      <c r="AM33" s="498"/>
      <c r="AN33" s="498"/>
      <c r="AO33" s="498"/>
      <c r="AP33" s="498"/>
      <c r="AQ33" s="498"/>
      <c r="AR33" s="498"/>
      <c r="AS33" s="498"/>
      <c r="AT33" s="498"/>
      <c r="AU33" s="498"/>
      <c r="AV33" s="498"/>
      <c r="AW33" s="498"/>
      <c r="AX33" s="498"/>
      <c r="AY33" s="498"/>
      <c r="AZ33" s="498"/>
      <c r="BA33" s="498"/>
      <c r="BB33" s="498"/>
      <c r="BC33" s="498"/>
      <c r="BD33" s="498"/>
      <c r="BE33" s="498"/>
      <c r="BF33" s="498"/>
      <c r="BG33" s="498"/>
      <c r="BH33" s="498"/>
      <c r="BI33" s="498"/>
      <c r="BJ33" s="498"/>
      <c r="BK33" s="498"/>
      <c r="BL33" s="498"/>
      <c r="BM33" s="498"/>
      <c r="BN33" s="498"/>
      <c r="BO33" s="498"/>
      <c r="BP33" s="498"/>
      <c r="BQ33" s="498"/>
      <c r="BR33" s="498"/>
      <c r="BS33" s="498"/>
      <c r="BT33" s="498"/>
      <c r="BU33" s="498"/>
      <c r="BV33" s="498"/>
      <c r="BW33" s="498"/>
      <c r="BX33" s="498"/>
      <c r="BY33" s="498"/>
    </row>
    <row r="34" spans="1:77" s="313" customFormat="1" ht="17.100000000000001" customHeight="1">
      <c r="A34" s="955">
        <v>23</v>
      </c>
      <c r="B34" s="956" t="s">
        <v>106</v>
      </c>
      <c r="C34" s="965"/>
      <c r="D34" s="499"/>
      <c r="E34" s="499"/>
      <c r="F34" s="499"/>
      <c r="G34" s="499"/>
      <c r="H34" s="499"/>
      <c r="I34" s="499"/>
      <c r="J34" s="499"/>
      <c r="K34" s="499"/>
      <c r="L34" s="499"/>
      <c r="M34" s="499"/>
      <c r="N34" s="498"/>
      <c r="O34" s="498"/>
      <c r="P34" s="498"/>
      <c r="Q34" s="498"/>
      <c r="R34" s="498"/>
      <c r="S34" s="498"/>
      <c r="T34" s="498"/>
      <c r="U34" s="498"/>
      <c r="V34" s="498"/>
      <c r="W34" s="498"/>
      <c r="X34" s="498"/>
      <c r="Y34" s="498"/>
      <c r="Z34" s="498"/>
      <c r="AA34" s="498"/>
      <c r="AB34" s="498"/>
      <c r="AC34" s="498"/>
      <c r="AD34" s="498"/>
      <c r="AE34" s="498"/>
      <c r="AF34" s="498"/>
      <c r="AG34" s="498"/>
      <c r="AH34" s="498"/>
      <c r="AI34" s="498"/>
      <c r="AJ34" s="498"/>
      <c r="AK34" s="498"/>
      <c r="AL34" s="498"/>
      <c r="AM34" s="498"/>
      <c r="AN34" s="498"/>
      <c r="AO34" s="498"/>
      <c r="AP34" s="498"/>
      <c r="AQ34" s="498"/>
      <c r="AR34" s="498"/>
      <c r="AS34" s="498"/>
      <c r="AT34" s="498"/>
      <c r="AU34" s="498"/>
      <c r="AV34" s="498"/>
      <c r="AW34" s="498"/>
      <c r="AX34" s="498"/>
      <c r="AY34" s="498"/>
      <c r="AZ34" s="498"/>
      <c r="BA34" s="498"/>
      <c r="BB34" s="498"/>
      <c r="BC34" s="498"/>
      <c r="BD34" s="498"/>
      <c r="BE34" s="498"/>
      <c r="BF34" s="498"/>
      <c r="BG34" s="498"/>
      <c r="BH34" s="498"/>
      <c r="BI34" s="498"/>
      <c r="BJ34" s="498"/>
      <c r="BK34" s="498"/>
      <c r="BL34" s="498"/>
      <c r="BM34" s="498"/>
      <c r="BN34" s="498"/>
      <c r="BO34" s="498"/>
      <c r="BP34" s="498"/>
      <c r="BQ34" s="498"/>
      <c r="BR34" s="498"/>
      <c r="BS34" s="498"/>
      <c r="BT34" s="498"/>
      <c r="BU34" s="498"/>
      <c r="BV34" s="498"/>
      <c r="BW34" s="498"/>
      <c r="BX34" s="498"/>
      <c r="BY34" s="498"/>
    </row>
    <row r="35" spans="1:77" s="313" customFormat="1" ht="17.100000000000001" customHeight="1">
      <c r="A35" s="955">
        <v>24</v>
      </c>
      <c r="B35" s="956" t="s">
        <v>107</v>
      </c>
      <c r="C35" s="965"/>
      <c r="D35" s="742"/>
      <c r="E35" s="742"/>
      <c r="F35" s="742"/>
      <c r="G35" s="742"/>
      <c r="H35" s="742"/>
      <c r="I35" s="742"/>
      <c r="J35" s="742"/>
      <c r="K35" s="742"/>
      <c r="L35" s="742"/>
      <c r="M35" s="742"/>
      <c r="N35" s="498"/>
      <c r="O35" s="498"/>
      <c r="P35" s="498"/>
      <c r="Q35" s="498"/>
      <c r="R35" s="498"/>
      <c r="S35" s="498"/>
      <c r="T35" s="498"/>
      <c r="U35" s="498"/>
      <c r="V35" s="498"/>
      <c r="W35" s="498"/>
      <c r="X35" s="498"/>
      <c r="Y35" s="498"/>
      <c r="Z35" s="498"/>
      <c r="AA35" s="498"/>
      <c r="AB35" s="498"/>
      <c r="AC35" s="498"/>
      <c r="AD35" s="498"/>
      <c r="AE35" s="498"/>
      <c r="AF35" s="498"/>
      <c r="AG35" s="498"/>
      <c r="AH35" s="498"/>
      <c r="AI35" s="498"/>
      <c r="AJ35" s="498"/>
      <c r="AK35" s="498"/>
      <c r="AL35" s="498"/>
      <c r="AM35" s="498"/>
      <c r="AN35" s="498"/>
      <c r="AO35" s="498"/>
      <c r="AP35" s="498"/>
      <c r="AQ35" s="498"/>
      <c r="AR35" s="498"/>
      <c r="AS35" s="498"/>
      <c r="AT35" s="498"/>
      <c r="AU35" s="498"/>
      <c r="AV35" s="498"/>
      <c r="AW35" s="498"/>
      <c r="AX35" s="498"/>
      <c r="AY35" s="498"/>
      <c r="AZ35" s="498"/>
      <c r="BA35" s="498"/>
      <c r="BB35" s="498"/>
      <c r="BC35" s="498"/>
      <c r="BD35" s="498"/>
      <c r="BE35" s="498"/>
      <c r="BF35" s="498"/>
      <c r="BG35" s="498"/>
      <c r="BH35" s="498"/>
      <c r="BI35" s="498"/>
      <c r="BJ35" s="498"/>
      <c r="BK35" s="498"/>
      <c r="BL35" s="498"/>
      <c r="BM35" s="498"/>
      <c r="BN35" s="498"/>
      <c r="BO35" s="498"/>
      <c r="BP35" s="498"/>
      <c r="BQ35" s="498"/>
      <c r="BR35" s="498"/>
      <c r="BS35" s="498"/>
      <c r="BT35" s="498"/>
      <c r="BU35" s="498"/>
      <c r="BV35" s="498"/>
      <c r="BW35" s="498"/>
      <c r="BX35" s="498"/>
      <c r="BY35" s="498"/>
    </row>
    <row r="36" spans="1:77" s="313" customFormat="1" ht="17.100000000000001" customHeight="1">
      <c r="A36" s="955">
        <v>25</v>
      </c>
      <c r="B36" s="956" t="s">
        <v>108</v>
      </c>
      <c r="C36" s="965"/>
      <c r="D36" s="742"/>
      <c r="E36" s="742"/>
      <c r="F36" s="742"/>
      <c r="G36" s="742"/>
      <c r="H36" s="742"/>
      <c r="I36" s="742"/>
      <c r="J36" s="742"/>
      <c r="K36" s="742"/>
      <c r="L36" s="742"/>
      <c r="M36" s="742"/>
      <c r="N36" s="498"/>
      <c r="O36" s="498"/>
      <c r="P36" s="498"/>
      <c r="Q36" s="498"/>
      <c r="R36" s="498"/>
      <c r="S36" s="498"/>
      <c r="T36" s="498"/>
      <c r="U36" s="498"/>
      <c r="V36" s="498"/>
      <c r="W36" s="498"/>
      <c r="X36" s="498"/>
      <c r="Y36" s="498"/>
      <c r="Z36" s="498"/>
      <c r="AA36" s="498"/>
      <c r="AB36" s="498"/>
      <c r="AC36" s="498"/>
      <c r="AD36" s="498"/>
      <c r="AE36" s="498"/>
      <c r="AF36" s="498"/>
      <c r="AG36" s="498"/>
      <c r="AH36" s="498"/>
      <c r="AI36" s="498"/>
      <c r="AJ36" s="498"/>
      <c r="AK36" s="498"/>
      <c r="AL36" s="498"/>
      <c r="AM36" s="498"/>
      <c r="AN36" s="498"/>
      <c r="AO36" s="498"/>
      <c r="AP36" s="498"/>
      <c r="AQ36" s="498"/>
      <c r="AR36" s="498"/>
      <c r="AS36" s="498"/>
      <c r="AT36" s="498"/>
      <c r="AU36" s="498"/>
      <c r="AV36" s="498"/>
      <c r="AW36" s="498"/>
      <c r="AX36" s="498"/>
      <c r="AY36" s="498"/>
      <c r="AZ36" s="498"/>
      <c r="BA36" s="498"/>
      <c r="BB36" s="498"/>
      <c r="BC36" s="498"/>
      <c r="BD36" s="498"/>
      <c r="BE36" s="498"/>
      <c r="BF36" s="498"/>
      <c r="BG36" s="498"/>
      <c r="BH36" s="498"/>
      <c r="BI36" s="498"/>
      <c r="BJ36" s="498"/>
      <c r="BK36" s="498"/>
      <c r="BL36" s="498"/>
      <c r="BM36" s="498"/>
      <c r="BN36" s="498"/>
      <c r="BO36" s="498"/>
      <c r="BP36" s="498"/>
      <c r="BQ36" s="498"/>
      <c r="BR36" s="498"/>
      <c r="BS36" s="498"/>
      <c r="BT36" s="498"/>
      <c r="BU36" s="498"/>
      <c r="BV36" s="498"/>
      <c r="BW36" s="498"/>
      <c r="BX36" s="498"/>
      <c r="BY36" s="498"/>
    </row>
    <row r="37" spans="1:77" s="313" customFormat="1" ht="17.100000000000001" customHeight="1">
      <c r="A37" s="955">
        <v>26</v>
      </c>
      <c r="B37" s="956" t="s">
        <v>133</v>
      </c>
      <c r="C37" s="965"/>
      <c r="D37" s="499"/>
      <c r="E37" s="499"/>
      <c r="F37" s="499"/>
      <c r="G37" s="499"/>
      <c r="H37" s="499"/>
      <c r="I37" s="499"/>
      <c r="J37" s="499"/>
      <c r="K37" s="499"/>
      <c r="L37" s="499"/>
      <c r="M37" s="499"/>
      <c r="N37" s="498"/>
      <c r="O37" s="498"/>
      <c r="P37" s="498"/>
      <c r="Q37" s="498"/>
      <c r="R37" s="498"/>
      <c r="S37" s="498"/>
      <c r="T37" s="498"/>
      <c r="U37" s="498"/>
      <c r="V37" s="498"/>
      <c r="W37" s="498"/>
      <c r="X37" s="498"/>
      <c r="Y37" s="498"/>
      <c r="Z37" s="498"/>
      <c r="AA37" s="498"/>
      <c r="AB37" s="498"/>
      <c r="AC37" s="498"/>
      <c r="AD37" s="498"/>
      <c r="AE37" s="498"/>
      <c r="AF37" s="498"/>
      <c r="AG37" s="498"/>
      <c r="AH37" s="498"/>
      <c r="AI37" s="498"/>
      <c r="AJ37" s="498"/>
      <c r="AK37" s="498"/>
      <c r="AL37" s="498"/>
      <c r="AM37" s="498"/>
      <c r="AN37" s="498"/>
      <c r="AO37" s="498"/>
      <c r="AP37" s="498"/>
      <c r="AQ37" s="498"/>
      <c r="AR37" s="498"/>
      <c r="AS37" s="498"/>
      <c r="AT37" s="498"/>
      <c r="AU37" s="498"/>
      <c r="AV37" s="498"/>
      <c r="AW37" s="498"/>
      <c r="AX37" s="498"/>
      <c r="AY37" s="498"/>
      <c r="AZ37" s="498"/>
      <c r="BA37" s="498"/>
      <c r="BB37" s="498"/>
      <c r="BC37" s="498"/>
      <c r="BD37" s="498"/>
      <c r="BE37" s="498"/>
      <c r="BF37" s="498"/>
      <c r="BG37" s="498"/>
      <c r="BH37" s="498"/>
      <c r="BI37" s="498"/>
      <c r="BJ37" s="498"/>
      <c r="BK37" s="498"/>
      <c r="BL37" s="498"/>
      <c r="BM37" s="498"/>
      <c r="BN37" s="498"/>
      <c r="BO37" s="498"/>
      <c r="BP37" s="498"/>
      <c r="BQ37" s="498"/>
      <c r="BR37" s="498"/>
      <c r="BS37" s="498"/>
      <c r="BT37" s="498"/>
      <c r="BU37" s="498"/>
      <c r="BV37" s="498"/>
      <c r="BW37" s="498"/>
      <c r="BX37" s="498"/>
      <c r="BY37" s="498"/>
    </row>
    <row r="38" spans="1:77" s="313" customFormat="1" ht="30.75" customHeight="1">
      <c r="A38" s="955">
        <v>27</v>
      </c>
      <c r="B38" s="956" t="s">
        <v>872</v>
      </c>
      <c r="C38" s="965"/>
      <c r="D38" s="499"/>
      <c r="E38" s="499"/>
      <c r="F38" s="499"/>
      <c r="G38" s="499"/>
      <c r="H38" s="499"/>
      <c r="I38" s="499"/>
      <c r="J38" s="499"/>
      <c r="K38" s="499"/>
      <c r="L38" s="499"/>
      <c r="M38" s="499"/>
      <c r="N38" s="498"/>
      <c r="O38" s="498"/>
      <c r="P38" s="498"/>
      <c r="Q38" s="498"/>
      <c r="R38" s="498"/>
      <c r="S38" s="498"/>
      <c r="T38" s="498"/>
      <c r="U38" s="498"/>
      <c r="V38" s="498"/>
      <c r="W38" s="498"/>
      <c r="X38" s="498"/>
      <c r="Y38" s="498"/>
      <c r="Z38" s="498"/>
      <c r="AA38" s="498"/>
      <c r="AB38" s="498"/>
      <c r="AC38" s="498"/>
      <c r="AD38" s="498"/>
      <c r="AE38" s="498"/>
      <c r="AF38" s="498"/>
      <c r="AG38" s="498"/>
      <c r="AH38" s="498"/>
      <c r="AI38" s="498"/>
      <c r="AJ38" s="498"/>
      <c r="AK38" s="498"/>
      <c r="AL38" s="498"/>
      <c r="AM38" s="498"/>
      <c r="AN38" s="498"/>
      <c r="AO38" s="498"/>
      <c r="AP38" s="498"/>
      <c r="AQ38" s="498"/>
      <c r="AR38" s="498"/>
      <c r="AS38" s="498"/>
      <c r="AT38" s="498"/>
      <c r="AU38" s="498"/>
      <c r="AV38" s="498"/>
      <c r="AW38" s="498"/>
      <c r="AX38" s="498"/>
      <c r="AY38" s="498"/>
      <c r="AZ38" s="498"/>
      <c r="BA38" s="498"/>
      <c r="BB38" s="498"/>
      <c r="BC38" s="498"/>
      <c r="BD38" s="498"/>
      <c r="BE38" s="498"/>
      <c r="BF38" s="498"/>
      <c r="BG38" s="498"/>
      <c r="BH38" s="498"/>
      <c r="BI38" s="498"/>
      <c r="BJ38" s="498"/>
      <c r="BK38" s="498"/>
      <c r="BL38" s="498"/>
      <c r="BM38" s="498"/>
      <c r="BN38" s="498"/>
      <c r="BO38" s="498"/>
      <c r="BP38" s="498"/>
      <c r="BQ38" s="498"/>
      <c r="BR38" s="498"/>
      <c r="BS38" s="498"/>
      <c r="BT38" s="498"/>
      <c r="BU38" s="498"/>
      <c r="BV38" s="498"/>
      <c r="BW38" s="498"/>
      <c r="BX38" s="498"/>
      <c r="BY38" s="498"/>
    </row>
    <row r="39" spans="1:77" s="313" customFormat="1" ht="17.100000000000001" customHeight="1">
      <c r="A39" s="955">
        <v>28</v>
      </c>
      <c r="B39" s="956" t="str">
        <f>"Subtotal (sum of items "&amp;A29&amp;", "&amp;A34&amp;",  less items "&amp;A30&amp;", "&amp;A31&amp;", "&amp;A32&amp;", "&amp;A33&amp;", "&amp;A37&amp;", "&amp;A38&amp;")"</f>
        <v>Subtotal (sum of items 18, 23,  less items 19, 20, 21, 22, 26, 27)</v>
      </c>
      <c r="C39" s="965"/>
      <c r="D39" s="777"/>
      <c r="E39" s="777"/>
      <c r="F39" s="777"/>
      <c r="G39" s="777"/>
      <c r="H39" s="777"/>
      <c r="I39" s="777"/>
      <c r="J39" s="777"/>
      <c r="K39" s="777"/>
      <c r="L39" s="777"/>
      <c r="M39" s="777"/>
      <c r="N39" s="498"/>
      <c r="O39" s="498"/>
      <c r="P39" s="498"/>
      <c r="Q39" s="498"/>
      <c r="R39" s="498"/>
      <c r="S39" s="498"/>
      <c r="T39" s="498"/>
      <c r="U39" s="498"/>
      <c r="V39" s="498"/>
      <c r="W39" s="498"/>
      <c r="X39" s="498"/>
      <c r="Y39" s="498"/>
      <c r="Z39" s="498"/>
      <c r="AA39" s="498"/>
      <c r="AB39" s="498"/>
      <c r="AC39" s="498"/>
      <c r="AD39" s="498"/>
      <c r="AE39" s="498"/>
      <c r="AF39" s="498"/>
      <c r="AG39" s="498"/>
      <c r="AH39" s="498"/>
      <c r="AI39" s="498"/>
      <c r="AJ39" s="498"/>
      <c r="AK39" s="498"/>
      <c r="AL39" s="498"/>
      <c r="AM39" s="498"/>
      <c r="AN39" s="498"/>
      <c r="AO39" s="498"/>
      <c r="AP39" s="498"/>
      <c r="AQ39" s="498"/>
      <c r="AR39" s="498"/>
      <c r="AS39" s="498"/>
      <c r="AT39" s="498"/>
      <c r="AU39" s="498"/>
      <c r="AV39" s="498"/>
      <c r="AW39" s="498"/>
      <c r="AX39" s="498"/>
      <c r="AY39" s="498"/>
      <c r="AZ39" s="498"/>
      <c r="BA39" s="498"/>
      <c r="BB39" s="498"/>
      <c r="BC39" s="498"/>
      <c r="BD39" s="498"/>
      <c r="BE39" s="498"/>
      <c r="BF39" s="498"/>
      <c r="BG39" s="498"/>
      <c r="BH39" s="498"/>
      <c r="BI39" s="498"/>
      <c r="BJ39" s="498"/>
      <c r="BK39" s="498"/>
      <c r="BL39" s="498"/>
      <c r="BM39" s="498"/>
      <c r="BN39" s="498"/>
      <c r="BO39" s="498"/>
      <c r="BP39" s="498"/>
      <c r="BQ39" s="498"/>
      <c r="BR39" s="498"/>
      <c r="BS39" s="498"/>
      <c r="BT39" s="498"/>
      <c r="BU39" s="498"/>
      <c r="BV39" s="498"/>
      <c r="BW39" s="498"/>
      <c r="BX39" s="498"/>
      <c r="BY39" s="498"/>
    </row>
    <row r="40" spans="1:77" s="313" customFormat="1" ht="17.100000000000001" customHeight="1">
      <c r="A40" s="955">
        <v>29</v>
      </c>
      <c r="B40" s="956" t="s">
        <v>134</v>
      </c>
      <c r="C40" s="965"/>
      <c r="D40" s="499"/>
      <c r="E40" s="499"/>
      <c r="F40" s="499"/>
      <c r="G40" s="499"/>
      <c r="H40" s="499"/>
      <c r="I40" s="499"/>
      <c r="J40" s="499"/>
      <c r="K40" s="499"/>
      <c r="L40" s="499"/>
      <c r="M40" s="499"/>
      <c r="N40" s="498"/>
      <c r="O40" s="498"/>
      <c r="P40" s="498"/>
      <c r="Q40" s="498"/>
      <c r="R40" s="498"/>
      <c r="S40" s="498"/>
      <c r="T40" s="498"/>
      <c r="U40" s="498"/>
      <c r="V40" s="498"/>
      <c r="W40" s="498"/>
      <c r="X40" s="498"/>
      <c r="Y40" s="498"/>
      <c r="Z40" s="498"/>
      <c r="AA40" s="498"/>
      <c r="AB40" s="498"/>
      <c r="AC40" s="498"/>
      <c r="AD40" s="498"/>
      <c r="AE40" s="498"/>
      <c r="AF40" s="498"/>
      <c r="AG40" s="498"/>
      <c r="AH40" s="498"/>
      <c r="AI40" s="498"/>
      <c r="AJ40" s="498"/>
      <c r="AK40" s="498"/>
      <c r="AL40" s="498"/>
      <c r="AM40" s="498"/>
      <c r="AN40" s="498"/>
      <c r="AO40" s="498"/>
      <c r="AP40" s="498"/>
      <c r="AQ40" s="498"/>
      <c r="AR40" s="498"/>
      <c r="AS40" s="498"/>
      <c r="AT40" s="498"/>
      <c r="AU40" s="498"/>
      <c r="AV40" s="498"/>
      <c r="AW40" s="498"/>
      <c r="AX40" s="498"/>
      <c r="AY40" s="498"/>
      <c r="AZ40" s="498"/>
      <c r="BA40" s="498"/>
      <c r="BB40" s="498"/>
      <c r="BC40" s="498"/>
      <c r="BD40" s="498"/>
      <c r="BE40" s="498"/>
      <c r="BF40" s="498"/>
      <c r="BG40" s="498"/>
      <c r="BH40" s="498"/>
      <c r="BI40" s="498"/>
      <c r="BJ40" s="498"/>
      <c r="BK40" s="498"/>
      <c r="BL40" s="498"/>
      <c r="BM40" s="498"/>
      <c r="BN40" s="498"/>
      <c r="BO40" s="498"/>
      <c r="BP40" s="498"/>
      <c r="BQ40" s="498"/>
      <c r="BR40" s="498"/>
      <c r="BS40" s="498"/>
      <c r="BT40" s="498"/>
      <c r="BU40" s="498"/>
      <c r="BV40" s="498"/>
      <c r="BW40" s="498"/>
      <c r="BX40" s="498"/>
      <c r="BY40" s="498"/>
    </row>
    <row r="41" spans="1:77" s="313" customFormat="1" ht="17.100000000000001" customHeight="1">
      <c r="A41" s="955">
        <v>30</v>
      </c>
      <c r="B41" s="957" t="s">
        <v>135</v>
      </c>
      <c r="C41" s="965"/>
      <c r="D41" s="499"/>
      <c r="E41" s="499"/>
      <c r="F41" s="499"/>
      <c r="G41" s="499"/>
      <c r="H41" s="499"/>
      <c r="I41" s="499"/>
      <c r="J41" s="499"/>
      <c r="K41" s="499"/>
      <c r="L41" s="499"/>
      <c r="M41" s="499"/>
      <c r="N41" s="498"/>
      <c r="O41" s="498"/>
      <c r="P41" s="498"/>
      <c r="Q41" s="498"/>
      <c r="R41" s="498"/>
      <c r="S41" s="498"/>
      <c r="T41" s="498"/>
      <c r="U41" s="498"/>
      <c r="V41" s="498"/>
      <c r="W41" s="498"/>
      <c r="X41" s="498"/>
      <c r="Y41" s="498"/>
      <c r="Z41" s="498"/>
      <c r="AA41" s="498"/>
      <c r="AB41" s="498"/>
      <c r="AC41" s="498"/>
      <c r="AD41" s="498"/>
      <c r="AE41" s="498"/>
      <c r="AF41" s="498"/>
      <c r="AG41" s="498"/>
      <c r="AH41" s="498"/>
      <c r="AI41" s="498"/>
      <c r="AJ41" s="498"/>
      <c r="AK41" s="498"/>
      <c r="AL41" s="498"/>
      <c r="AM41" s="498"/>
      <c r="AN41" s="498"/>
      <c r="AO41" s="498"/>
      <c r="AP41" s="498"/>
      <c r="AQ41" s="498"/>
      <c r="AR41" s="498"/>
      <c r="AS41" s="498"/>
      <c r="AT41" s="498"/>
      <c r="AU41" s="498"/>
      <c r="AV41" s="498"/>
      <c r="AW41" s="498"/>
      <c r="AX41" s="498"/>
      <c r="AY41" s="498"/>
      <c r="AZ41" s="498"/>
      <c r="BA41" s="498"/>
      <c r="BB41" s="498"/>
      <c r="BC41" s="498"/>
      <c r="BD41" s="498"/>
      <c r="BE41" s="498"/>
      <c r="BF41" s="498"/>
      <c r="BG41" s="498"/>
      <c r="BH41" s="498"/>
      <c r="BI41" s="498"/>
      <c r="BJ41" s="498"/>
      <c r="BK41" s="498"/>
      <c r="BL41" s="498"/>
      <c r="BM41" s="498"/>
      <c r="BN41" s="498"/>
      <c r="BO41" s="498"/>
      <c r="BP41" s="498"/>
      <c r="BQ41" s="498"/>
      <c r="BR41" s="498"/>
      <c r="BS41" s="498"/>
      <c r="BT41" s="498"/>
      <c r="BU41" s="498"/>
      <c r="BV41" s="498"/>
      <c r="BW41" s="498"/>
      <c r="BX41" s="498"/>
      <c r="BY41" s="498"/>
    </row>
    <row r="42" spans="1:77" s="314" customFormat="1" ht="17.100000000000001" customHeight="1">
      <c r="A42" s="955">
        <v>31</v>
      </c>
      <c r="B42" s="958" t="s">
        <v>109</v>
      </c>
      <c r="C42" s="966"/>
      <c r="D42" s="499"/>
      <c r="E42" s="499"/>
      <c r="F42" s="499"/>
      <c r="G42" s="499"/>
      <c r="H42" s="499"/>
      <c r="I42" s="499"/>
      <c r="J42" s="499"/>
      <c r="K42" s="499"/>
      <c r="L42" s="499"/>
      <c r="M42" s="499"/>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0"/>
      <c r="AY42" s="500"/>
      <c r="AZ42" s="500"/>
      <c r="BA42" s="500"/>
      <c r="BB42" s="500"/>
      <c r="BC42" s="500"/>
      <c r="BD42" s="500"/>
      <c r="BE42" s="500"/>
      <c r="BF42" s="500"/>
      <c r="BG42" s="500"/>
      <c r="BH42" s="500"/>
      <c r="BI42" s="500"/>
      <c r="BJ42" s="500"/>
      <c r="BK42" s="500"/>
      <c r="BL42" s="500"/>
      <c r="BM42" s="500"/>
      <c r="BN42" s="500"/>
      <c r="BO42" s="500"/>
      <c r="BP42" s="500"/>
      <c r="BQ42" s="500"/>
      <c r="BR42" s="500"/>
      <c r="BS42" s="500"/>
      <c r="BT42" s="500"/>
      <c r="BU42" s="500"/>
      <c r="BV42" s="500"/>
      <c r="BW42" s="500"/>
      <c r="BX42" s="500"/>
      <c r="BY42" s="500"/>
    </row>
    <row r="43" spans="1:77" s="842" customFormat="1" ht="17.100000000000001" customHeight="1">
      <c r="A43" s="955">
        <v>32</v>
      </c>
      <c r="B43" s="959" t="str">
        <f>"Tier 1 capital (sum of items "&amp;A39&amp;" and "&amp;A42&amp;", less items "&amp;A40&amp;" through "&amp;A41&amp;")"</f>
        <v>Tier 1 capital (sum of items 28 and 31, less items 29 through 30)</v>
      </c>
      <c r="C43" s="967"/>
      <c r="D43" s="839"/>
      <c r="E43" s="839"/>
      <c r="F43" s="839"/>
      <c r="G43" s="839"/>
      <c r="H43" s="839"/>
      <c r="I43" s="839"/>
      <c r="J43" s="839"/>
      <c r="K43" s="839"/>
      <c r="L43" s="839"/>
      <c r="M43" s="839"/>
      <c r="N43" s="840"/>
      <c r="O43" s="840"/>
      <c r="P43" s="840"/>
      <c r="Q43" s="840"/>
      <c r="R43" s="841"/>
      <c r="S43" s="841"/>
      <c r="T43" s="841"/>
      <c r="U43" s="841"/>
      <c r="V43" s="841"/>
      <c r="W43" s="841"/>
      <c r="X43" s="841"/>
      <c r="Y43" s="841"/>
      <c r="Z43" s="841"/>
      <c r="AA43" s="841"/>
      <c r="AB43" s="841"/>
      <c r="AC43" s="841"/>
      <c r="AD43" s="841"/>
      <c r="AE43" s="841"/>
      <c r="AF43" s="841"/>
      <c r="AG43" s="841"/>
      <c r="AH43" s="841"/>
      <c r="AI43" s="841"/>
      <c r="AJ43" s="841"/>
      <c r="AK43" s="841"/>
      <c r="AL43" s="841"/>
      <c r="AM43" s="841"/>
      <c r="AN43" s="841"/>
      <c r="AO43" s="841"/>
      <c r="AP43" s="841"/>
      <c r="AQ43" s="841"/>
      <c r="AR43" s="841"/>
      <c r="AS43" s="841"/>
      <c r="AT43" s="841"/>
      <c r="AU43" s="841"/>
      <c r="AV43" s="841"/>
      <c r="AW43" s="841"/>
      <c r="AX43" s="841"/>
      <c r="AY43" s="841"/>
      <c r="AZ43" s="841"/>
      <c r="BA43" s="841"/>
      <c r="BB43" s="841"/>
      <c r="BC43" s="841"/>
      <c r="BD43" s="841"/>
      <c r="BE43" s="841"/>
      <c r="BF43" s="841"/>
      <c r="BG43" s="841"/>
      <c r="BH43" s="841"/>
      <c r="BI43" s="841"/>
      <c r="BJ43" s="841"/>
      <c r="BK43" s="841"/>
      <c r="BL43" s="841"/>
      <c r="BM43" s="841"/>
      <c r="BN43" s="841"/>
      <c r="BO43" s="841"/>
      <c r="BP43" s="841"/>
      <c r="BQ43" s="841"/>
      <c r="BR43" s="841"/>
      <c r="BS43" s="841"/>
      <c r="BT43" s="841"/>
      <c r="BU43" s="841"/>
      <c r="BV43" s="841"/>
      <c r="BW43" s="841"/>
      <c r="BX43" s="841"/>
      <c r="BY43" s="841"/>
    </row>
    <row r="44" spans="1:77" s="313" customFormat="1">
      <c r="A44" s="960"/>
      <c r="B44" s="961"/>
      <c r="C44" s="968"/>
      <c r="D44" s="501"/>
      <c r="E44" s="501"/>
      <c r="F44" s="501"/>
      <c r="G44" s="501"/>
      <c r="H44" s="501"/>
      <c r="I44" s="501"/>
      <c r="J44" s="501"/>
      <c r="K44" s="501"/>
      <c r="L44" s="501"/>
      <c r="M44" s="501"/>
      <c r="N44" s="500"/>
      <c r="O44" s="500"/>
      <c r="P44" s="500"/>
      <c r="Q44" s="500"/>
      <c r="R44" s="498"/>
      <c r="S44" s="498"/>
      <c r="T44" s="498"/>
      <c r="U44" s="498"/>
      <c r="V44" s="498"/>
      <c r="W44" s="498"/>
      <c r="X44" s="498"/>
      <c r="Y44" s="498"/>
      <c r="Z44" s="498"/>
      <c r="AA44" s="498"/>
      <c r="AB44" s="498"/>
      <c r="AC44" s="498"/>
      <c r="AD44" s="498"/>
      <c r="AE44" s="498"/>
      <c r="AF44" s="498"/>
      <c r="AG44" s="498"/>
      <c r="AH44" s="498"/>
      <c r="AI44" s="498"/>
      <c r="AJ44" s="498"/>
      <c r="AK44" s="498"/>
      <c r="AL44" s="498"/>
      <c r="AM44" s="498"/>
      <c r="AN44" s="498"/>
      <c r="AO44" s="498"/>
      <c r="AP44" s="498"/>
      <c r="AQ44" s="498"/>
      <c r="AR44" s="498"/>
      <c r="AS44" s="498"/>
      <c r="AT44" s="498"/>
      <c r="AU44" s="498"/>
      <c r="AV44" s="498"/>
      <c r="AW44" s="498"/>
      <c r="AX44" s="498"/>
      <c r="AY44" s="498"/>
      <c r="AZ44" s="498"/>
      <c r="BA44" s="498"/>
      <c r="BB44" s="498"/>
      <c r="BC44" s="498"/>
      <c r="BD44" s="498"/>
      <c r="BE44" s="498"/>
      <c r="BF44" s="498"/>
      <c r="BG44" s="498"/>
      <c r="BH44" s="498"/>
      <c r="BI44" s="498"/>
      <c r="BJ44" s="498"/>
      <c r="BK44" s="498"/>
      <c r="BL44" s="498"/>
      <c r="BM44" s="498"/>
      <c r="BN44" s="498"/>
      <c r="BO44" s="498"/>
      <c r="BP44" s="498"/>
      <c r="BQ44" s="498"/>
      <c r="BR44" s="498"/>
      <c r="BS44" s="498"/>
      <c r="BT44" s="498"/>
      <c r="BU44" s="498"/>
      <c r="BV44" s="498"/>
      <c r="BW44" s="498"/>
      <c r="BX44" s="498"/>
      <c r="BY44" s="498"/>
    </row>
    <row r="45" spans="1:77" s="313" customFormat="1">
      <c r="A45" s="960"/>
      <c r="B45" s="954" t="s">
        <v>817</v>
      </c>
      <c r="C45" s="968"/>
      <c r="D45" s="501"/>
      <c r="E45" s="501"/>
      <c r="F45" s="501"/>
      <c r="G45" s="501"/>
      <c r="H45" s="501"/>
      <c r="I45" s="501"/>
      <c r="J45" s="501"/>
      <c r="K45" s="501"/>
      <c r="L45" s="501"/>
      <c r="M45" s="501"/>
      <c r="N45" s="500"/>
      <c r="O45" s="500"/>
      <c r="P45" s="500"/>
      <c r="Q45" s="500"/>
      <c r="R45" s="498"/>
      <c r="S45" s="498"/>
      <c r="T45" s="498"/>
      <c r="U45" s="498"/>
      <c r="V45" s="498"/>
      <c r="W45" s="498"/>
      <c r="X45" s="498"/>
      <c r="Y45" s="498"/>
      <c r="Z45" s="498"/>
      <c r="AA45" s="498"/>
      <c r="AB45" s="498"/>
      <c r="AC45" s="498"/>
      <c r="AD45" s="498"/>
      <c r="AE45" s="498"/>
      <c r="AF45" s="498"/>
      <c r="AG45" s="498"/>
      <c r="AH45" s="498"/>
      <c r="AI45" s="498"/>
      <c r="AJ45" s="498"/>
      <c r="AK45" s="498"/>
      <c r="AL45" s="498"/>
      <c r="AM45" s="498"/>
      <c r="AN45" s="498"/>
      <c r="AO45" s="498"/>
      <c r="AP45" s="498"/>
      <c r="AQ45" s="498"/>
      <c r="AR45" s="498"/>
      <c r="AS45" s="498"/>
      <c r="AT45" s="498"/>
      <c r="AU45" s="498"/>
      <c r="AV45" s="498"/>
      <c r="AW45" s="498"/>
      <c r="AX45" s="498"/>
      <c r="AY45" s="498"/>
      <c r="AZ45" s="498"/>
      <c r="BA45" s="498"/>
      <c r="BB45" s="498"/>
      <c r="BC45" s="498"/>
      <c r="BD45" s="498"/>
      <c r="BE45" s="498"/>
      <c r="BF45" s="498"/>
      <c r="BG45" s="498"/>
      <c r="BH45" s="498"/>
      <c r="BI45" s="498"/>
      <c r="BJ45" s="498"/>
      <c r="BK45" s="498"/>
      <c r="BL45" s="498"/>
      <c r="BM45" s="498"/>
      <c r="BN45" s="498"/>
      <c r="BO45" s="498"/>
      <c r="BP45" s="498"/>
      <c r="BQ45" s="498"/>
      <c r="BR45" s="498"/>
      <c r="BS45" s="498"/>
      <c r="BT45" s="498"/>
      <c r="BU45" s="498"/>
      <c r="BV45" s="498"/>
      <c r="BW45" s="498"/>
      <c r="BX45" s="498"/>
      <c r="BY45" s="498"/>
    </row>
    <row r="46" spans="1:77" s="313" customFormat="1" ht="15" customHeight="1">
      <c r="A46" s="955">
        <v>33</v>
      </c>
      <c r="B46" s="956" t="s">
        <v>643</v>
      </c>
      <c r="C46" s="967"/>
      <c r="D46" s="499"/>
      <c r="E46" s="499"/>
      <c r="F46" s="499"/>
      <c r="G46" s="499"/>
      <c r="H46" s="499"/>
      <c r="I46" s="499"/>
      <c r="J46" s="499"/>
      <c r="K46" s="499"/>
      <c r="L46" s="499"/>
      <c r="M46" s="499"/>
      <c r="N46" s="500"/>
      <c r="O46" s="500"/>
      <c r="P46" s="500"/>
      <c r="Q46" s="500"/>
      <c r="R46" s="498"/>
      <c r="S46" s="498"/>
      <c r="T46" s="498"/>
      <c r="U46" s="498"/>
      <c r="V46" s="498"/>
      <c r="W46" s="498"/>
      <c r="X46" s="498"/>
      <c r="Y46" s="498"/>
      <c r="Z46" s="498"/>
      <c r="AA46" s="498"/>
      <c r="AB46" s="498"/>
      <c r="AC46" s="498"/>
      <c r="AD46" s="498"/>
      <c r="AE46" s="498"/>
      <c r="AF46" s="498"/>
      <c r="AG46" s="498"/>
      <c r="AH46" s="498"/>
      <c r="AI46" s="498"/>
      <c r="AJ46" s="498"/>
      <c r="AK46" s="498"/>
      <c r="AL46" s="498"/>
      <c r="AM46" s="498"/>
      <c r="AN46" s="498"/>
      <c r="AO46" s="498"/>
      <c r="AP46" s="498"/>
      <c r="AQ46" s="498"/>
      <c r="AR46" s="498"/>
      <c r="AS46" s="498"/>
      <c r="AT46" s="498"/>
      <c r="AU46" s="498"/>
      <c r="AV46" s="498"/>
      <c r="AW46" s="498"/>
      <c r="AX46" s="498"/>
      <c r="AY46" s="498"/>
      <c r="AZ46" s="498"/>
      <c r="BA46" s="498"/>
      <c r="BB46" s="498"/>
      <c r="BC46" s="498"/>
      <c r="BD46" s="498"/>
      <c r="BE46" s="498"/>
      <c r="BF46" s="498"/>
      <c r="BG46" s="498"/>
      <c r="BH46" s="498"/>
      <c r="BI46" s="498"/>
      <c r="BJ46" s="498"/>
      <c r="BK46" s="498"/>
      <c r="BL46" s="498"/>
      <c r="BM46" s="498"/>
      <c r="BN46" s="498"/>
      <c r="BO46" s="498"/>
      <c r="BP46" s="498"/>
      <c r="BQ46" s="498"/>
      <c r="BR46" s="498"/>
      <c r="BS46" s="498"/>
      <c r="BT46" s="498"/>
      <c r="BU46" s="498"/>
      <c r="BV46" s="498"/>
      <c r="BW46" s="498"/>
      <c r="BX46" s="498"/>
      <c r="BY46" s="498"/>
    </row>
    <row r="47" spans="1:77" s="313" customFormat="1" ht="15" customHeight="1">
      <c r="A47" s="955">
        <v>34</v>
      </c>
      <c r="B47" s="956" t="s">
        <v>997</v>
      </c>
      <c r="C47" s="967"/>
      <c r="D47" s="499"/>
      <c r="E47" s="499"/>
      <c r="F47" s="499"/>
      <c r="G47" s="499"/>
      <c r="H47" s="499"/>
      <c r="I47" s="499"/>
      <c r="J47" s="499"/>
      <c r="K47" s="499"/>
      <c r="L47" s="499"/>
      <c r="M47" s="499"/>
      <c r="N47" s="500"/>
      <c r="O47" s="500"/>
      <c r="P47" s="500"/>
      <c r="Q47" s="500"/>
      <c r="R47" s="498"/>
      <c r="S47" s="498"/>
      <c r="T47" s="498"/>
      <c r="U47" s="498"/>
      <c r="V47" s="498"/>
      <c r="W47" s="498"/>
      <c r="X47" s="498"/>
      <c r="Y47" s="498"/>
      <c r="Z47" s="498"/>
      <c r="AA47" s="498"/>
      <c r="AB47" s="498"/>
      <c r="AC47" s="498"/>
      <c r="AD47" s="498"/>
      <c r="AE47" s="498"/>
      <c r="AF47" s="498"/>
      <c r="AG47" s="498"/>
      <c r="AH47" s="498"/>
      <c r="AI47" s="498"/>
      <c r="AJ47" s="498"/>
      <c r="AK47" s="498"/>
      <c r="AL47" s="498"/>
      <c r="AM47" s="498"/>
      <c r="AN47" s="498"/>
      <c r="AO47" s="498"/>
      <c r="AP47" s="498"/>
      <c r="AQ47" s="498"/>
      <c r="AR47" s="498"/>
      <c r="AS47" s="498"/>
      <c r="AT47" s="498"/>
      <c r="AU47" s="498"/>
      <c r="AV47" s="498"/>
      <c r="AW47" s="498"/>
      <c r="AX47" s="498"/>
      <c r="AY47" s="498"/>
      <c r="AZ47" s="498"/>
      <c r="BA47" s="498"/>
      <c r="BB47" s="498"/>
      <c r="BC47" s="498"/>
      <c r="BD47" s="498"/>
      <c r="BE47" s="498"/>
      <c r="BF47" s="498"/>
      <c r="BG47" s="498"/>
      <c r="BH47" s="498"/>
      <c r="BI47" s="498"/>
      <c r="BJ47" s="498"/>
      <c r="BK47" s="498"/>
      <c r="BL47" s="498"/>
      <c r="BM47" s="498"/>
      <c r="BN47" s="498"/>
      <c r="BO47" s="498"/>
      <c r="BP47" s="498"/>
      <c r="BQ47" s="498"/>
      <c r="BR47" s="498"/>
      <c r="BS47" s="498"/>
      <c r="BT47" s="498"/>
      <c r="BU47" s="498"/>
      <c r="BV47" s="498"/>
      <c r="BW47" s="498"/>
      <c r="BX47" s="498"/>
      <c r="BY47" s="498"/>
    </row>
    <row r="48" spans="1:77" s="313" customFormat="1" ht="15" customHeight="1">
      <c r="A48" s="955">
        <v>35</v>
      </c>
      <c r="B48" s="956" t="s">
        <v>998</v>
      </c>
      <c r="C48" s="967"/>
      <c r="D48" s="499"/>
      <c r="E48" s="499"/>
      <c r="F48" s="499"/>
      <c r="G48" s="499"/>
      <c r="H48" s="499"/>
      <c r="I48" s="499"/>
      <c r="J48" s="499"/>
      <c r="K48" s="499"/>
      <c r="L48" s="499"/>
      <c r="M48" s="499"/>
      <c r="N48" s="500"/>
      <c r="O48" s="500"/>
      <c r="P48" s="500"/>
      <c r="Q48" s="500"/>
      <c r="R48" s="498"/>
      <c r="S48" s="498"/>
      <c r="T48" s="498"/>
      <c r="U48" s="498"/>
      <c r="V48" s="498"/>
      <c r="W48" s="498"/>
      <c r="X48" s="498"/>
      <c r="Y48" s="498"/>
      <c r="Z48" s="498"/>
      <c r="AA48" s="498"/>
      <c r="AB48" s="498"/>
      <c r="AC48" s="498"/>
      <c r="AD48" s="498"/>
      <c r="AE48" s="498"/>
      <c r="AF48" s="498"/>
      <c r="AG48" s="498"/>
      <c r="AH48" s="498"/>
      <c r="AI48" s="498"/>
      <c r="AJ48" s="498"/>
      <c r="AK48" s="498"/>
      <c r="AL48" s="498"/>
      <c r="AM48" s="498"/>
      <c r="AN48" s="498"/>
      <c r="AO48" s="498"/>
      <c r="AP48" s="498"/>
      <c r="AQ48" s="498"/>
      <c r="AR48" s="498"/>
      <c r="AS48" s="498"/>
      <c r="AT48" s="498"/>
      <c r="AU48" s="498"/>
      <c r="AV48" s="498"/>
      <c r="AW48" s="498"/>
      <c r="AX48" s="498"/>
      <c r="AY48" s="498"/>
      <c r="AZ48" s="498"/>
      <c r="BA48" s="498"/>
      <c r="BB48" s="498"/>
      <c r="BC48" s="498"/>
      <c r="BD48" s="498"/>
      <c r="BE48" s="498"/>
      <c r="BF48" s="498"/>
      <c r="BG48" s="498"/>
      <c r="BH48" s="498"/>
      <c r="BI48" s="498"/>
      <c r="BJ48" s="498"/>
      <c r="BK48" s="498"/>
      <c r="BL48" s="498"/>
      <c r="BM48" s="498"/>
      <c r="BN48" s="498"/>
      <c r="BO48" s="498"/>
      <c r="BP48" s="498"/>
      <c r="BQ48" s="498"/>
      <c r="BR48" s="498"/>
      <c r="BS48" s="498"/>
      <c r="BT48" s="498"/>
      <c r="BU48" s="498"/>
      <c r="BV48" s="498"/>
      <c r="BW48" s="498"/>
      <c r="BX48" s="498"/>
      <c r="BY48" s="498"/>
    </row>
    <row r="49" spans="1:77" s="313" customFormat="1" ht="15" customHeight="1">
      <c r="A49" s="955">
        <v>36</v>
      </c>
      <c r="B49" s="956" t="s">
        <v>644</v>
      </c>
      <c r="C49" s="967"/>
      <c r="D49" s="499"/>
      <c r="E49" s="499"/>
      <c r="F49" s="499"/>
      <c r="G49" s="499"/>
      <c r="H49" s="499"/>
      <c r="I49" s="499"/>
      <c r="J49" s="499"/>
      <c r="K49" s="499"/>
      <c r="L49" s="499"/>
      <c r="M49" s="499"/>
      <c r="N49" s="500"/>
      <c r="O49" s="500"/>
      <c r="P49" s="500"/>
      <c r="Q49" s="500"/>
      <c r="R49" s="498"/>
      <c r="S49" s="498"/>
      <c r="T49" s="498"/>
      <c r="U49" s="498"/>
      <c r="V49" s="498"/>
      <c r="W49" s="498"/>
      <c r="X49" s="498"/>
      <c r="Y49" s="498"/>
      <c r="Z49" s="498"/>
      <c r="AA49" s="498"/>
      <c r="AB49" s="498"/>
      <c r="AC49" s="498"/>
      <c r="AD49" s="498"/>
      <c r="AE49" s="498"/>
      <c r="AF49" s="498"/>
      <c r="AG49" s="498"/>
      <c r="AH49" s="498"/>
      <c r="AI49" s="498"/>
      <c r="AJ49" s="498"/>
      <c r="AK49" s="498"/>
      <c r="AL49" s="498"/>
      <c r="AM49" s="498"/>
      <c r="AN49" s="498"/>
      <c r="AO49" s="498"/>
      <c r="AP49" s="498"/>
      <c r="AQ49" s="498"/>
      <c r="AR49" s="498"/>
      <c r="AS49" s="498"/>
      <c r="AT49" s="498"/>
      <c r="AU49" s="498"/>
      <c r="AV49" s="498"/>
      <c r="AW49" s="498"/>
      <c r="AX49" s="498"/>
      <c r="AY49" s="498"/>
      <c r="AZ49" s="498"/>
      <c r="BA49" s="498"/>
      <c r="BB49" s="498"/>
      <c r="BC49" s="498"/>
      <c r="BD49" s="498"/>
      <c r="BE49" s="498"/>
      <c r="BF49" s="498"/>
      <c r="BG49" s="498"/>
      <c r="BH49" s="498"/>
      <c r="BI49" s="498"/>
      <c r="BJ49" s="498"/>
      <c r="BK49" s="498"/>
      <c r="BL49" s="498"/>
      <c r="BM49" s="498"/>
      <c r="BN49" s="498"/>
      <c r="BO49" s="498"/>
      <c r="BP49" s="498"/>
      <c r="BQ49" s="498"/>
      <c r="BR49" s="498"/>
      <c r="BS49" s="498"/>
      <c r="BT49" s="498"/>
      <c r="BU49" s="498"/>
      <c r="BV49" s="498"/>
      <c r="BW49" s="498"/>
      <c r="BX49" s="498"/>
      <c r="BY49" s="498"/>
    </row>
    <row r="50" spans="1:77" s="313" customFormat="1" ht="15" customHeight="1">
      <c r="A50" s="955">
        <v>37</v>
      </c>
      <c r="B50" s="956" t="s">
        <v>645</v>
      </c>
      <c r="C50" s="967"/>
      <c r="D50" s="499"/>
      <c r="E50" s="499"/>
      <c r="F50" s="499"/>
      <c r="G50" s="499"/>
      <c r="H50" s="499"/>
      <c r="I50" s="499"/>
      <c r="J50" s="499"/>
      <c r="K50" s="499"/>
      <c r="L50" s="499"/>
      <c r="M50" s="499"/>
      <c r="N50" s="500"/>
      <c r="O50" s="500"/>
      <c r="P50" s="500"/>
      <c r="Q50" s="500"/>
      <c r="R50" s="498"/>
      <c r="S50" s="498"/>
      <c r="T50" s="498"/>
      <c r="U50" s="498"/>
      <c r="V50" s="498"/>
      <c r="W50" s="498"/>
      <c r="X50" s="498"/>
      <c r="Y50" s="498"/>
      <c r="Z50" s="498"/>
      <c r="AA50" s="498"/>
      <c r="AB50" s="498"/>
      <c r="AC50" s="498"/>
      <c r="AD50" s="498"/>
      <c r="AE50" s="498"/>
      <c r="AF50" s="498"/>
      <c r="AG50" s="498"/>
      <c r="AH50" s="498"/>
      <c r="AI50" s="498"/>
      <c r="AJ50" s="498"/>
      <c r="AK50" s="498"/>
      <c r="AL50" s="498"/>
      <c r="AM50" s="498"/>
      <c r="AN50" s="498"/>
      <c r="AO50" s="498"/>
      <c r="AP50" s="498"/>
      <c r="AQ50" s="498"/>
      <c r="AR50" s="498"/>
      <c r="AS50" s="498"/>
      <c r="AT50" s="498"/>
      <c r="AU50" s="498"/>
      <c r="AV50" s="498"/>
      <c r="AW50" s="498"/>
      <c r="AX50" s="498"/>
      <c r="AY50" s="498"/>
      <c r="AZ50" s="498"/>
      <c r="BA50" s="498"/>
      <c r="BB50" s="498"/>
      <c r="BC50" s="498"/>
      <c r="BD50" s="498"/>
      <c r="BE50" s="498"/>
      <c r="BF50" s="498"/>
      <c r="BG50" s="498"/>
      <c r="BH50" s="498"/>
      <c r="BI50" s="498"/>
      <c r="BJ50" s="498"/>
      <c r="BK50" s="498"/>
      <c r="BL50" s="498"/>
      <c r="BM50" s="498"/>
      <c r="BN50" s="498"/>
      <c r="BO50" s="498"/>
      <c r="BP50" s="498"/>
      <c r="BQ50" s="498"/>
      <c r="BR50" s="498"/>
      <c r="BS50" s="498"/>
      <c r="BT50" s="498"/>
      <c r="BU50" s="498"/>
      <c r="BV50" s="498"/>
      <c r="BW50" s="498"/>
      <c r="BX50" s="498"/>
      <c r="BY50" s="498"/>
    </row>
    <row r="51" spans="1:77" s="313" customFormat="1" ht="15" customHeight="1">
      <c r="A51" s="955">
        <v>38</v>
      </c>
      <c r="B51" s="956" t="str">
        <f>"Tier 2 capital (sum of items "&amp;A46&amp;" through "&amp;A50&amp;" )"</f>
        <v>Tier 2 capital (sum of items 33 through 37 )</v>
      </c>
      <c r="C51" s="967"/>
      <c r="D51" s="309"/>
      <c r="E51" s="309"/>
      <c r="F51" s="309"/>
      <c r="G51" s="309"/>
      <c r="H51" s="309"/>
      <c r="I51" s="309"/>
      <c r="J51" s="309"/>
      <c r="K51" s="309"/>
      <c r="L51" s="309"/>
      <c r="M51" s="309"/>
      <c r="N51" s="500"/>
      <c r="O51" s="500"/>
      <c r="P51" s="500"/>
      <c r="Q51" s="500"/>
      <c r="R51" s="498"/>
      <c r="S51" s="498"/>
      <c r="T51" s="498"/>
      <c r="U51" s="498"/>
      <c r="V51" s="498"/>
      <c r="W51" s="498"/>
      <c r="X51" s="498"/>
      <c r="Y51" s="498"/>
      <c r="Z51" s="498"/>
      <c r="AA51" s="498"/>
      <c r="AB51" s="498"/>
      <c r="AC51" s="498"/>
      <c r="AD51" s="498"/>
      <c r="AE51" s="498"/>
      <c r="AF51" s="498"/>
      <c r="AG51" s="498"/>
      <c r="AH51" s="498"/>
      <c r="AI51" s="498"/>
      <c r="AJ51" s="498"/>
      <c r="AK51" s="498"/>
      <c r="AL51" s="498"/>
      <c r="AM51" s="498"/>
      <c r="AN51" s="498"/>
      <c r="AO51" s="498"/>
      <c r="AP51" s="498"/>
      <c r="AQ51" s="498"/>
      <c r="AR51" s="498"/>
      <c r="AS51" s="498"/>
      <c r="AT51" s="498"/>
      <c r="AU51" s="498"/>
      <c r="AV51" s="498"/>
      <c r="AW51" s="498"/>
      <c r="AX51" s="498"/>
      <c r="AY51" s="498"/>
      <c r="AZ51" s="498"/>
      <c r="BA51" s="498"/>
      <c r="BB51" s="498"/>
      <c r="BC51" s="498"/>
      <c r="BD51" s="498"/>
      <c r="BE51" s="498"/>
      <c r="BF51" s="498"/>
      <c r="BG51" s="498"/>
      <c r="BH51" s="498"/>
      <c r="BI51" s="498"/>
      <c r="BJ51" s="498"/>
      <c r="BK51" s="498"/>
      <c r="BL51" s="498"/>
      <c r="BM51" s="498"/>
      <c r="BN51" s="498"/>
      <c r="BO51" s="498"/>
      <c r="BP51" s="498"/>
      <c r="BQ51" s="498"/>
      <c r="BR51" s="498"/>
      <c r="BS51" s="498"/>
      <c r="BT51" s="498"/>
      <c r="BU51" s="498"/>
      <c r="BV51" s="498"/>
      <c r="BW51" s="498"/>
      <c r="BX51" s="498"/>
      <c r="BY51" s="498"/>
    </row>
    <row r="52" spans="1:77" s="313" customFormat="1" ht="15" customHeight="1">
      <c r="A52" s="955">
        <v>39</v>
      </c>
      <c r="B52" s="956" t="str">
        <f>"Allowable Tier 2 capital (lesser of item "&amp;A43&amp;" or "&amp;A51&amp;")"</f>
        <v>Allowable Tier 2 capital (lesser of item 32 or 38)</v>
      </c>
      <c r="C52" s="967"/>
      <c r="D52" s="309"/>
      <c r="E52" s="309"/>
      <c r="F52" s="309"/>
      <c r="G52" s="309"/>
      <c r="H52" s="309"/>
      <c r="I52" s="309"/>
      <c r="J52" s="309"/>
      <c r="K52" s="309"/>
      <c r="L52" s="309"/>
      <c r="M52" s="309"/>
      <c r="N52" s="500"/>
      <c r="O52" s="500"/>
      <c r="P52" s="500"/>
      <c r="Q52" s="500"/>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498"/>
      <c r="AP52" s="498"/>
      <c r="AQ52" s="498"/>
      <c r="AR52" s="498"/>
      <c r="AS52" s="498"/>
      <c r="AT52" s="498"/>
      <c r="AU52" s="498"/>
      <c r="AV52" s="498"/>
      <c r="AW52" s="498"/>
      <c r="AX52" s="498"/>
      <c r="AY52" s="498"/>
      <c r="AZ52" s="498"/>
      <c r="BA52" s="498"/>
      <c r="BB52" s="498"/>
      <c r="BC52" s="498"/>
      <c r="BD52" s="498"/>
      <c r="BE52" s="498"/>
      <c r="BF52" s="498"/>
      <c r="BG52" s="498"/>
      <c r="BH52" s="498"/>
      <c r="BI52" s="498"/>
      <c r="BJ52" s="498"/>
      <c r="BK52" s="498"/>
      <c r="BL52" s="498"/>
      <c r="BM52" s="498"/>
      <c r="BN52" s="498"/>
      <c r="BO52" s="498"/>
      <c r="BP52" s="498"/>
      <c r="BQ52" s="498"/>
      <c r="BR52" s="498"/>
      <c r="BS52" s="498"/>
      <c r="BT52" s="498"/>
      <c r="BU52" s="498"/>
      <c r="BV52" s="498"/>
      <c r="BW52" s="498"/>
      <c r="BX52" s="498"/>
      <c r="BY52" s="498"/>
    </row>
    <row r="53" spans="1:77" s="313" customFormat="1" ht="15" customHeight="1">
      <c r="A53" s="955">
        <v>40</v>
      </c>
      <c r="B53" s="956" t="s">
        <v>646</v>
      </c>
      <c r="C53" s="967"/>
      <c r="D53" s="499"/>
      <c r="E53" s="499"/>
      <c r="F53" s="499"/>
      <c r="G53" s="499"/>
      <c r="H53" s="499"/>
      <c r="I53" s="499"/>
      <c r="J53" s="499"/>
      <c r="K53" s="499"/>
      <c r="L53" s="499"/>
      <c r="M53" s="499"/>
      <c r="N53" s="500"/>
      <c r="O53" s="500"/>
      <c r="P53" s="500"/>
      <c r="Q53" s="500"/>
      <c r="R53" s="498"/>
      <c r="S53" s="498"/>
      <c r="T53" s="498"/>
      <c r="U53" s="498"/>
      <c r="V53" s="498"/>
      <c r="W53" s="498"/>
      <c r="X53" s="498"/>
      <c r="Y53" s="498"/>
      <c r="Z53" s="498"/>
      <c r="AA53" s="498"/>
      <c r="AB53" s="498"/>
      <c r="AC53" s="498"/>
      <c r="AD53" s="498"/>
      <c r="AE53" s="498"/>
      <c r="AF53" s="498"/>
      <c r="AG53" s="498"/>
      <c r="AH53" s="498"/>
      <c r="AI53" s="498"/>
      <c r="AJ53" s="498"/>
      <c r="AK53" s="498"/>
      <c r="AL53" s="498"/>
      <c r="AM53" s="498"/>
      <c r="AN53" s="498"/>
      <c r="AO53" s="498"/>
      <c r="AP53" s="498"/>
      <c r="AQ53" s="498"/>
      <c r="AR53" s="498"/>
      <c r="AS53" s="498"/>
      <c r="AT53" s="498"/>
      <c r="AU53" s="498"/>
      <c r="AV53" s="498"/>
      <c r="AW53" s="498"/>
      <c r="AX53" s="498"/>
      <c r="AY53" s="498"/>
      <c r="AZ53" s="498"/>
      <c r="BA53" s="498"/>
      <c r="BB53" s="498"/>
      <c r="BC53" s="498"/>
      <c r="BD53" s="498"/>
      <c r="BE53" s="498"/>
      <c r="BF53" s="498"/>
      <c r="BG53" s="498"/>
      <c r="BH53" s="498"/>
      <c r="BI53" s="498"/>
      <c r="BJ53" s="498"/>
      <c r="BK53" s="498"/>
      <c r="BL53" s="498"/>
      <c r="BM53" s="498"/>
      <c r="BN53" s="498"/>
      <c r="BO53" s="498"/>
      <c r="BP53" s="498"/>
      <c r="BQ53" s="498"/>
      <c r="BR53" s="498"/>
      <c r="BS53" s="498"/>
      <c r="BT53" s="498"/>
      <c r="BU53" s="498"/>
      <c r="BV53" s="498"/>
      <c r="BW53" s="498"/>
      <c r="BX53" s="498"/>
      <c r="BY53" s="498"/>
    </row>
    <row r="54" spans="1:77" s="313" customFormat="1" ht="17.100000000000001" customHeight="1">
      <c r="A54" s="955">
        <v>41</v>
      </c>
      <c r="B54" s="962" t="str">
        <f>"Total risk-based capital (sum of items "&amp;A43&amp;" and "&amp;A52&amp;" less item "&amp;A53&amp;")"</f>
        <v>Total risk-based capital (sum of items 32 and 39 less item 40)</v>
      </c>
      <c r="C54" s="969"/>
      <c r="D54" s="309"/>
      <c r="E54" s="309"/>
      <c r="F54" s="309"/>
      <c r="G54" s="309"/>
      <c r="H54" s="309"/>
      <c r="I54" s="309"/>
      <c r="J54" s="309"/>
      <c r="K54" s="309"/>
      <c r="L54" s="309"/>
      <c r="M54" s="309"/>
      <c r="N54" s="500"/>
      <c r="O54" s="500"/>
      <c r="P54" s="500"/>
      <c r="Q54" s="500"/>
      <c r="R54" s="498"/>
      <c r="S54" s="498"/>
      <c r="T54" s="498"/>
      <c r="U54" s="498"/>
      <c r="V54" s="498"/>
      <c r="W54" s="498"/>
      <c r="X54" s="498"/>
      <c r="Y54" s="498"/>
      <c r="Z54" s="498"/>
      <c r="AA54" s="498"/>
      <c r="AB54" s="498"/>
      <c r="AC54" s="498"/>
      <c r="AD54" s="498"/>
      <c r="AE54" s="498"/>
      <c r="AF54" s="498"/>
      <c r="AG54" s="498"/>
      <c r="AH54" s="498"/>
      <c r="AI54" s="498"/>
      <c r="AJ54" s="498"/>
      <c r="AK54" s="498"/>
      <c r="AL54" s="498"/>
      <c r="AM54" s="498"/>
      <c r="AN54" s="498"/>
      <c r="AO54" s="498"/>
      <c r="AP54" s="498"/>
      <c r="AQ54" s="498"/>
      <c r="AR54" s="498"/>
      <c r="AS54" s="498"/>
      <c r="AT54" s="498"/>
      <c r="AU54" s="498"/>
      <c r="AV54" s="498"/>
      <c r="AW54" s="498"/>
      <c r="AX54" s="498"/>
      <c r="AY54" s="498"/>
      <c r="AZ54" s="498"/>
      <c r="BA54" s="498"/>
      <c r="BB54" s="498"/>
      <c r="BC54" s="498"/>
      <c r="BD54" s="498"/>
      <c r="BE54" s="498"/>
      <c r="BF54" s="498"/>
      <c r="BG54" s="498"/>
      <c r="BH54" s="498"/>
      <c r="BI54" s="498"/>
      <c r="BJ54" s="498"/>
      <c r="BK54" s="498"/>
      <c r="BL54" s="498"/>
      <c r="BM54" s="498"/>
      <c r="BN54" s="498"/>
      <c r="BO54" s="498"/>
      <c r="BP54" s="498"/>
      <c r="BQ54" s="498"/>
      <c r="BR54" s="498"/>
      <c r="BS54" s="498"/>
      <c r="BT54" s="498"/>
      <c r="BU54" s="498"/>
      <c r="BV54" s="498"/>
      <c r="BW54" s="498"/>
      <c r="BX54" s="498"/>
      <c r="BY54" s="498"/>
    </row>
    <row r="55" spans="1:77" s="313" customFormat="1">
      <c r="A55" s="494"/>
      <c r="B55" s="709"/>
      <c r="C55" s="819"/>
      <c r="D55" s="502"/>
      <c r="E55" s="495"/>
      <c r="F55" s="495"/>
      <c r="G55" s="495"/>
      <c r="H55" s="495"/>
      <c r="I55" s="495"/>
      <c r="J55" s="495"/>
      <c r="K55" s="495"/>
      <c r="L55" s="495"/>
      <c r="M55" s="495"/>
      <c r="N55" s="498"/>
      <c r="O55" s="498"/>
      <c r="P55" s="498"/>
      <c r="Q55" s="498"/>
      <c r="R55" s="498"/>
      <c r="S55" s="498"/>
      <c r="T55" s="498"/>
      <c r="U55" s="498"/>
      <c r="V55" s="498"/>
      <c r="W55" s="498"/>
      <c r="X55" s="498"/>
      <c r="Y55" s="498"/>
      <c r="Z55" s="498"/>
      <c r="AA55" s="498"/>
      <c r="AB55" s="498"/>
      <c r="AC55" s="498"/>
      <c r="AD55" s="498"/>
      <c r="AE55" s="498"/>
      <c r="AF55" s="498"/>
      <c r="AG55" s="498"/>
      <c r="AH55" s="498"/>
      <c r="AI55" s="498"/>
      <c r="AJ55" s="498"/>
      <c r="AK55" s="498"/>
      <c r="AL55" s="498"/>
      <c r="AM55" s="498"/>
      <c r="AN55" s="498"/>
      <c r="AO55" s="498"/>
      <c r="AP55" s="498"/>
      <c r="AQ55" s="498"/>
      <c r="AR55" s="498"/>
      <c r="AS55" s="498"/>
      <c r="AT55" s="498"/>
      <c r="AU55" s="498"/>
      <c r="AV55" s="498"/>
      <c r="AW55" s="498"/>
      <c r="AX55" s="498"/>
      <c r="AY55" s="498"/>
      <c r="AZ55" s="498"/>
      <c r="BA55" s="498"/>
      <c r="BB55" s="498"/>
      <c r="BC55" s="498"/>
      <c r="BD55" s="498"/>
      <c r="BE55" s="498"/>
      <c r="BF55" s="498"/>
      <c r="BG55" s="498"/>
      <c r="BH55" s="498"/>
      <c r="BI55" s="498"/>
      <c r="BJ55" s="498"/>
      <c r="BK55" s="498"/>
      <c r="BL55" s="498"/>
      <c r="BM55" s="498"/>
      <c r="BN55" s="498"/>
      <c r="BO55" s="498"/>
      <c r="BP55" s="498"/>
      <c r="BQ55" s="498"/>
      <c r="BR55" s="498"/>
      <c r="BS55" s="498"/>
      <c r="BT55" s="498"/>
      <c r="BU55" s="498"/>
      <c r="BV55" s="498"/>
      <c r="BW55" s="498"/>
      <c r="BX55" s="498"/>
      <c r="BY55" s="498"/>
    </row>
    <row r="56" spans="1:77" s="313" customFormat="1">
      <c r="A56" s="494"/>
      <c r="B56" s="710" t="s">
        <v>840</v>
      </c>
      <c r="C56" s="821"/>
      <c r="D56" s="503"/>
      <c r="E56" s="495"/>
      <c r="F56" s="495"/>
      <c r="G56" s="495"/>
      <c r="H56" s="495"/>
      <c r="I56" s="495"/>
      <c r="J56" s="504"/>
      <c r="K56" s="495"/>
      <c r="L56" s="495"/>
      <c r="M56" s="495"/>
      <c r="N56" s="498"/>
      <c r="O56" s="498"/>
      <c r="P56" s="498"/>
      <c r="Q56" s="498"/>
      <c r="R56" s="498"/>
      <c r="S56" s="498"/>
      <c r="T56" s="498"/>
      <c r="U56" s="498"/>
      <c r="V56" s="498"/>
      <c r="W56" s="498"/>
      <c r="X56" s="498"/>
      <c r="Y56" s="498"/>
      <c r="Z56" s="498"/>
      <c r="AA56" s="498"/>
      <c r="AB56" s="498"/>
      <c r="AC56" s="498"/>
      <c r="AD56" s="498"/>
      <c r="AE56" s="498"/>
      <c r="AF56" s="498"/>
      <c r="AG56" s="498"/>
      <c r="AH56" s="498"/>
      <c r="AI56" s="498"/>
      <c r="AJ56" s="498"/>
      <c r="AK56" s="498"/>
      <c r="AL56" s="498"/>
      <c r="AM56" s="498"/>
      <c r="AN56" s="498"/>
      <c r="AO56" s="498"/>
      <c r="AP56" s="498"/>
      <c r="AQ56" s="498"/>
      <c r="AR56" s="498"/>
      <c r="AS56" s="498"/>
      <c r="AT56" s="498"/>
      <c r="AU56" s="498"/>
      <c r="AV56" s="498"/>
      <c r="AW56" s="498"/>
      <c r="AX56" s="498"/>
      <c r="AY56" s="498"/>
      <c r="AZ56" s="498"/>
      <c r="BA56" s="498"/>
      <c r="BB56" s="498"/>
      <c r="BC56" s="498"/>
      <c r="BD56" s="498"/>
      <c r="BE56" s="498"/>
      <c r="BF56" s="498"/>
      <c r="BG56" s="498"/>
      <c r="BH56" s="498"/>
      <c r="BI56" s="498"/>
      <c r="BJ56" s="498"/>
      <c r="BK56" s="498"/>
      <c r="BL56" s="498"/>
      <c r="BM56" s="498"/>
      <c r="BN56" s="498"/>
      <c r="BO56" s="498"/>
      <c r="BP56" s="498"/>
      <c r="BQ56" s="498"/>
      <c r="BR56" s="498"/>
      <c r="BS56" s="498"/>
      <c r="BT56" s="498"/>
      <c r="BU56" s="498"/>
      <c r="BV56" s="498"/>
      <c r="BW56" s="498"/>
      <c r="BX56" s="498"/>
      <c r="BY56" s="498"/>
    </row>
    <row r="57" spans="1:77" s="313" customFormat="1">
      <c r="A57" s="1055">
        <v>18</v>
      </c>
      <c r="B57" s="702" t="s">
        <v>839</v>
      </c>
      <c r="C57" s="820"/>
      <c r="D57" s="310"/>
      <c r="E57" s="495"/>
      <c r="F57" s="495"/>
      <c r="G57" s="495"/>
      <c r="H57" s="495"/>
      <c r="I57" s="495"/>
      <c r="J57" s="504"/>
      <c r="K57" s="495"/>
      <c r="L57" s="495"/>
      <c r="M57" s="495"/>
      <c r="N57" s="498"/>
      <c r="O57" s="498"/>
      <c r="P57" s="498"/>
      <c r="Q57" s="498"/>
      <c r="R57" s="498"/>
      <c r="S57" s="498"/>
      <c r="T57" s="498"/>
      <c r="U57" s="498"/>
      <c r="V57" s="498"/>
      <c r="W57" s="498"/>
      <c r="X57" s="498"/>
      <c r="Y57" s="498"/>
      <c r="Z57" s="498"/>
      <c r="AA57" s="498"/>
      <c r="AB57" s="498"/>
      <c r="AC57" s="498"/>
      <c r="AD57" s="498"/>
      <c r="AE57" s="498"/>
      <c r="AF57" s="498"/>
      <c r="AG57" s="498"/>
      <c r="AH57" s="498"/>
      <c r="AI57" s="498"/>
      <c r="AJ57" s="498"/>
      <c r="AK57" s="498"/>
      <c r="AL57" s="498"/>
      <c r="AM57" s="498"/>
      <c r="AN57" s="498"/>
      <c r="AO57" s="498"/>
      <c r="AP57" s="498"/>
      <c r="AQ57" s="498"/>
      <c r="AR57" s="498"/>
      <c r="AS57" s="498"/>
      <c r="AT57" s="498"/>
      <c r="AU57" s="498"/>
      <c r="AV57" s="498"/>
      <c r="AW57" s="498"/>
      <c r="AX57" s="498"/>
      <c r="AY57" s="498"/>
      <c r="AZ57" s="498"/>
      <c r="BA57" s="498"/>
      <c r="BB57" s="498"/>
      <c r="BC57" s="498"/>
      <c r="BD57" s="498"/>
      <c r="BE57" s="498"/>
      <c r="BF57" s="498"/>
      <c r="BG57" s="498"/>
      <c r="BH57" s="498"/>
      <c r="BI57" s="498"/>
      <c r="BJ57" s="498"/>
      <c r="BK57" s="498"/>
      <c r="BL57" s="498"/>
      <c r="BM57" s="498"/>
      <c r="BN57" s="498"/>
      <c r="BO57" s="498"/>
      <c r="BP57" s="498"/>
      <c r="BQ57" s="498"/>
      <c r="BR57" s="498"/>
      <c r="BS57" s="498"/>
      <c r="BT57" s="498"/>
      <c r="BU57" s="498"/>
      <c r="BV57" s="498"/>
      <c r="BW57" s="498"/>
      <c r="BX57" s="498"/>
      <c r="BY57" s="498"/>
    </row>
    <row r="58" spans="1:77" s="313" customFormat="1">
      <c r="A58" s="494"/>
      <c r="B58" s="709"/>
      <c r="C58" s="819"/>
      <c r="D58" s="502"/>
      <c r="E58" s="495"/>
      <c r="F58" s="495"/>
      <c r="G58" s="495"/>
      <c r="H58" s="495"/>
      <c r="I58" s="495"/>
      <c r="J58" s="495"/>
      <c r="K58" s="495"/>
      <c r="L58" s="495"/>
      <c r="M58" s="495"/>
      <c r="N58" s="498"/>
      <c r="O58" s="498"/>
      <c r="P58" s="498"/>
      <c r="Q58" s="498"/>
      <c r="R58" s="498"/>
      <c r="S58" s="498"/>
      <c r="T58" s="498"/>
      <c r="U58" s="498"/>
      <c r="V58" s="498"/>
      <c r="W58" s="498"/>
      <c r="X58" s="498"/>
      <c r="Y58" s="498"/>
      <c r="Z58" s="498"/>
      <c r="AA58" s="498"/>
      <c r="AB58" s="498"/>
      <c r="AC58" s="498"/>
      <c r="AD58" s="498"/>
      <c r="AE58" s="498"/>
      <c r="AF58" s="498"/>
      <c r="AG58" s="498"/>
      <c r="AH58" s="498"/>
      <c r="AI58" s="498"/>
      <c r="AJ58" s="498"/>
      <c r="AK58" s="498"/>
      <c r="AL58" s="498"/>
      <c r="AM58" s="498"/>
      <c r="AN58" s="498"/>
      <c r="AO58" s="498"/>
      <c r="AP58" s="498"/>
      <c r="AQ58" s="498"/>
      <c r="AR58" s="498"/>
      <c r="AS58" s="498"/>
      <c r="AT58" s="498"/>
      <c r="AU58" s="498"/>
      <c r="AV58" s="498"/>
      <c r="AW58" s="498"/>
      <c r="AX58" s="498"/>
      <c r="AY58" s="498"/>
      <c r="AZ58" s="498"/>
      <c r="BA58" s="498"/>
      <c r="BB58" s="498"/>
      <c r="BC58" s="498"/>
      <c r="BD58" s="498"/>
      <c r="BE58" s="498"/>
      <c r="BF58" s="498"/>
      <c r="BG58" s="498"/>
      <c r="BH58" s="498"/>
      <c r="BI58" s="498"/>
      <c r="BJ58" s="498"/>
      <c r="BK58" s="498"/>
      <c r="BL58" s="498"/>
      <c r="BM58" s="498"/>
      <c r="BN58" s="498"/>
      <c r="BO58" s="498"/>
      <c r="BP58" s="498"/>
      <c r="BQ58" s="498"/>
      <c r="BR58" s="498"/>
      <c r="BS58" s="498"/>
      <c r="BT58" s="498"/>
      <c r="BU58" s="498"/>
      <c r="BV58" s="498"/>
      <c r="BW58" s="498"/>
      <c r="BX58" s="498"/>
      <c r="BY58" s="498"/>
    </row>
    <row r="59" spans="1:77" s="306" customFormat="1" ht="15" thickBot="1">
      <c r="A59" s="497"/>
      <c r="B59" s="704" t="s">
        <v>838</v>
      </c>
      <c r="C59" s="822"/>
      <c r="D59" s="88" t="s">
        <v>722</v>
      </c>
      <c r="E59" s="44" t="s">
        <v>650</v>
      </c>
      <c r="F59" s="44" t="s">
        <v>651</v>
      </c>
      <c r="G59" s="44" t="s">
        <v>652</v>
      </c>
      <c r="H59" s="44" t="s">
        <v>653</v>
      </c>
      <c r="I59" s="44" t="s">
        <v>654</v>
      </c>
      <c r="J59" s="44" t="s">
        <v>655</v>
      </c>
      <c r="K59" s="44" t="s">
        <v>656</v>
      </c>
      <c r="L59" s="44" t="s">
        <v>657</v>
      </c>
      <c r="M59" s="44" t="s">
        <v>658</v>
      </c>
      <c r="N59" s="505"/>
      <c r="O59" s="505"/>
      <c r="P59" s="505"/>
      <c r="Q59" s="505"/>
      <c r="R59" s="505"/>
      <c r="S59" s="505"/>
      <c r="T59" s="505"/>
      <c r="U59" s="505"/>
      <c r="V59" s="505"/>
      <c r="W59" s="505"/>
      <c r="X59" s="505"/>
      <c r="Y59" s="505"/>
      <c r="Z59" s="505"/>
      <c r="AA59" s="505"/>
      <c r="AB59" s="505"/>
      <c r="AC59" s="505"/>
      <c r="AD59" s="505"/>
      <c r="AE59" s="505"/>
      <c r="AF59" s="505"/>
      <c r="AG59" s="505"/>
      <c r="AH59" s="505"/>
      <c r="AI59" s="505"/>
      <c r="AJ59" s="505"/>
      <c r="AK59" s="505"/>
      <c r="AL59" s="505"/>
      <c r="AM59" s="505"/>
      <c r="AN59" s="505"/>
      <c r="AO59" s="505"/>
      <c r="AP59" s="505"/>
      <c r="AQ59" s="505"/>
      <c r="AR59" s="505"/>
      <c r="AS59" s="505"/>
      <c r="AT59" s="505"/>
      <c r="AU59" s="505"/>
      <c r="AV59" s="505"/>
      <c r="AW59" s="505"/>
      <c r="AX59" s="505"/>
      <c r="AY59" s="505"/>
      <c r="AZ59" s="505"/>
      <c r="BA59" s="505"/>
      <c r="BB59" s="505"/>
      <c r="BC59" s="505"/>
      <c r="BD59" s="505"/>
      <c r="BE59" s="505"/>
      <c r="BF59" s="505"/>
      <c r="BG59" s="505"/>
      <c r="BH59" s="505"/>
      <c r="BI59" s="505"/>
      <c r="BJ59" s="505"/>
      <c r="BK59" s="505"/>
      <c r="BL59" s="505"/>
      <c r="BM59" s="505"/>
      <c r="BN59" s="505"/>
      <c r="BO59" s="505"/>
      <c r="BP59" s="505"/>
      <c r="BQ59" s="505"/>
      <c r="BR59" s="505"/>
      <c r="BS59" s="505"/>
      <c r="BT59" s="505"/>
      <c r="BU59" s="505"/>
      <c r="BV59" s="505"/>
      <c r="BW59" s="505"/>
      <c r="BX59" s="505"/>
      <c r="BY59" s="505"/>
    </row>
    <row r="60" spans="1:77" s="306" customFormat="1" ht="29.4" thickTop="1">
      <c r="A60" s="1055">
        <v>19</v>
      </c>
      <c r="B60" s="705" t="s">
        <v>837</v>
      </c>
      <c r="C60" s="820"/>
      <c r="D60" s="310"/>
      <c r="E60" s="310"/>
      <c r="F60" s="310"/>
      <c r="G60" s="310"/>
      <c r="H60" s="310"/>
      <c r="I60" s="310"/>
      <c r="J60" s="310"/>
      <c r="K60" s="310"/>
      <c r="L60" s="310"/>
      <c r="M60" s="310"/>
      <c r="N60" s="505"/>
      <c r="O60" s="505"/>
      <c r="P60" s="505"/>
      <c r="Q60" s="505"/>
      <c r="R60" s="505"/>
      <c r="S60" s="505"/>
      <c r="T60" s="505"/>
      <c r="U60" s="505"/>
      <c r="V60" s="505"/>
      <c r="W60" s="505"/>
      <c r="X60" s="505"/>
      <c r="Y60" s="505"/>
      <c r="Z60" s="505"/>
      <c r="AA60" s="505"/>
      <c r="AB60" s="505"/>
      <c r="AC60" s="505"/>
      <c r="AD60" s="505"/>
      <c r="AE60" s="505"/>
      <c r="AF60" s="505"/>
      <c r="AG60" s="505"/>
      <c r="AH60" s="505"/>
      <c r="AI60" s="505"/>
      <c r="AJ60" s="505"/>
      <c r="AK60" s="505"/>
      <c r="AL60" s="505"/>
      <c r="AM60" s="505"/>
      <c r="AN60" s="505"/>
      <c r="AO60" s="505"/>
      <c r="AP60" s="505"/>
      <c r="AQ60" s="505"/>
      <c r="AR60" s="505"/>
      <c r="AS60" s="505"/>
      <c r="AT60" s="505"/>
      <c r="AU60" s="505"/>
      <c r="AV60" s="505"/>
      <c r="AW60" s="505"/>
      <c r="AX60" s="505"/>
      <c r="AY60" s="505"/>
      <c r="AZ60" s="505"/>
      <c r="BA60" s="505"/>
      <c r="BB60" s="505"/>
      <c r="BC60" s="505"/>
      <c r="BD60" s="505"/>
      <c r="BE60" s="505"/>
      <c r="BF60" s="505"/>
      <c r="BG60" s="505"/>
      <c r="BH60" s="505"/>
      <c r="BI60" s="505"/>
      <c r="BJ60" s="505"/>
      <c r="BK60" s="505"/>
      <c r="BL60" s="505"/>
      <c r="BM60" s="505"/>
      <c r="BN60" s="505"/>
      <c r="BO60" s="505"/>
      <c r="BP60" s="505"/>
      <c r="BQ60" s="505"/>
      <c r="BR60" s="505"/>
      <c r="BS60" s="505"/>
      <c r="BT60" s="505"/>
      <c r="BU60" s="505"/>
      <c r="BV60" s="505"/>
      <c r="BW60" s="505"/>
      <c r="BX60" s="505"/>
      <c r="BY60" s="505"/>
    </row>
    <row r="61" spans="1:77" s="306" customFormat="1">
      <c r="A61" s="1055">
        <v>20</v>
      </c>
      <c r="B61" s="706" t="s">
        <v>836</v>
      </c>
      <c r="C61" s="820"/>
      <c r="D61" s="310"/>
      <c r="E61" s="310"/>
      <c r="F61" s="310"/>
      <c r="G61" s="310"/>
      <c r="H61" s="310"/>
      <c r="I61" s="310"/>
      <c r="J61" s="310"/>
      <c r="K61" s="310"/>
      <c r="L61" s="310"/>
      <c r="M61" s="310"/>
      <c r="N61" s="505"/>
      <c r="O61" s="505"/>
      <c r="P61" s="505"/>
      <c r="Q61" s="505"/>
      <c r="R61" s="505"/>
      <c r="S61" s="505"/>
      <c r="T61" s="505"/>
      <c r="U61" s="505"/>
      <c r="V61" s="505"/>
      <c r="W61" s="505"/>
      <c r="X61" s="505"/>
      <c r="Y61" s="505"/>
      <c r="Z61" s="505"/>
      <c r="AA61" s="505"/>
      <c r="AB61" s="505"/>
      <c r="AC61" s="505"/>
      <c r="AD61" s="505"/>
      <c r="AE61" s="505"/>
      <c r="AF61" s="505"/>
      <c r="AG61" s="505"/>
      <c r="AH61" s="505"/>
      <c r="AI61" s="505"/>
      <c r="AJ61" s="505"/>
      <c r="AK61" s="505"/>
      <c r="AL61" s="505"/>
      <c r="AM61" s="505"/>
      <c r="AN61" s="505"/>
      <c r="AO61" s="505"/>
      <c r="AP61" s="505"/>
      <c r="AQ61" s="505"/>
      <c r="AR61" s="505"/>
      <c r="AS61" s="505"/>
      <c r="AT61" s="505"/>
      <c r="AU61" s="505"/>
      <c r="AV61" s="505"/>
      <c r="AW61" s="505"/>
      <c r="AX61" s="505"/>
      <c r="AY61" s="505"/>
      <c r="AZ61" s="505"/>
      <c r="BA61" s="505"/>
      <c r="BB61" s="505"/>
      <c r="BC61" s="505"/>
      <c r="BD61" s="505"/>
      <c r="BE61" s="505"/>
      <c r="BF61" s="505"/>
      <c r="BG61" s="505"/>
      <c r="BH61" s="505"/>
      <c r="BI61" s="505"/>
      <c r="BJ61" s="505"/>
      <c r="BK61" s="505"/>
      <c r="BL61" s="505"/>
      <c r="BM61" s="505"/>
      <c r="BN61" s="505"/>
      <c r="BO61" s="505"/>
      <c r="BP61" s="505"/>
      <c r="BQ61" s="505"/>
      <c r="BR61" s="505"/>
      <c r="BS61" s="505"/>
      <c r="BT61" s="505"/>
      <c r="BU61" s="505"/>
      <c r="BV61" s="505"/>
      <c r="BW61" s="505"/>
      <c r="BX61" s="505"/>
      <c r="BY61" s="505"/>
    </row>
    <row r="62" spans="1:77" s="306" customFormat="1">
      <c r="A62" s="1055">
        <v>21</v>
      </c>
      <c r="B62" s="706" t="s">
        <v>835</v>
      </c>
      <c r="C62" s="820"/>
      <c r="D62" s="310"/>
      <c r="E62" s="310"/>
      <c r="F62" s="310"/>
      <c r="G62" s="310"/>
      <c r="H62" s="310"/>
      <c r="I62" s="310"/>
      <c r="J62" s="310"/>
      <c r="K62" s="310"/>
      <c r="L62" s="310"/>
      <c r="M62" s="310"/>
      <c r="N62" s="505"/>
      <c r="O62" s="505"/>
      <c r="P62" s="505"/>
      <c r="Q62" s="505"/>
      <c r="R62" s="505"/>
      <c r="S62" s="505"/>
      <c r="T62" s="505"/>
      <c r="U62" s="505"/>
      <c r="V62" s="505"/>
      <c r="W62" s="505"/>
      <c r="X62" s="505"/>
      <c r="Y62" s="505"/>
      <c r="Z62" s="505"/>
      <c r="AA62" s="505"/>
      <c r="AB62" s="505"/>
      <c r="AC62" s="505"/>
      <c r="AD62" s="505"/>
      <c r="AE62" s="505"/>
      <c r="AF62" s="505"/>
      <c r="AG62" s="505"/>
      <c r="AH62" s="505"/>
      <c r="AI62" s="505"/>
      <c r="AJ62" s="505"/>
      <c r="AK62" s="505"/>
      <c r="AL62" s="505"/>
      <c r="AM62" s="505"/>
      <c r="AN62" s="505"/>
      <c r="AO62" s="505"/>
      <c r="AP62" s="505"/>
      <c r="AQ62" s="505"/>
      <c r="AR62" s="505"/>
      <c r="AS62" s="505"/>
      <c r="AT62" s="505"/>
      <c r="AU62" s="505"/>
      <c r="AV62" s="505"/>
      <c r="AW62" s="505"/>
      <c r="AX62" s="505"/>
      <c r="AY62" s="505"/>
      <c r="AZ62" s="505"/>
      <c r="BA62" s="505"/>
      <c r="BB62" s="505"/>
      <c r="BC62" s="505"/>
      <c r="BD62" s="505"/>
      <c r="BE62" s="505"/>
      <c r="BF62" s="505"/>
      <c r="BG62" s="505"/>
      <c r="BH62" s="505"/>
      <c r="BI62" s="505"/>
      <c r="BJ62" s="505"/>
      <c r="BK62" s="505"/>
      <c r="BL62" s="505"/>
      <c r="BM62" s="505"/>
      <c r="BN62" s="505"/>
      <c r="BO62" s="505"/>
      <c r="BP62" s="505"/>
      <c r="BQ62" s="505"/>
      <c r="BR62" s="505"/>
      <c r="BS62" s="505"/>
      <c r="BT62" s="505"/>
      <c r="BU62" s="505"/>
      <c r="BV62" s="505"/>
      <c r="BW62" s="505"/>
      <c r="BX62" s="505"/>
      <c r="BY62" s="505"/>
    </row>
    <row r="63" spans="1:77" s="306" customFormat="1">
      <c r="A63" s="1055">
        <v>22</v>
      </c>
      <c r="B63" s="706" t="s">
        <v>834</v>
      </c>
      <c r="C63" s="820"/>
      <c r="D63" s="310"/>
      <c r="E63" s="310"/>
      <c r="F63" s="310"/>
      <c r="G63" s="310"/>
      <c r="H63" s="310"/>
      <c r="I63" s="310"/>
      <c r="J63" s="310"/>
      <c r="K63" s="310"/>
      <c r="L63" s="310"/>
      <c r="M63" s="310"/>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505"/>
      <c r="AY63" s="505"/>
      <c r="AZ63" s="505"/>
      <c r="BA63" s="505"/>
      <c r="BB63" s="505"/>
      <c r="BC63" s="505"/>
      <c r="BD63" s="505"/>
      <c r="BE63" s="505"/>
      <c r="BF63" s="505"/>
      <c r="BG63" s="505"/>
      <c r="BH63" s="505"/>
      <c r="BI63" s="505"/>
      <c r="BJ63" s="505"/>
      <c r="BK63" s="505"/>
      <c r="BL63" s="505"/>
      <c r="BM63" s="505"/>
      <c r="BN63" s="505"/>
      <c r="BO63" s="505"/>
      <c r="BP63" s="505"/>
      <c r="BQ63" s="505"/>
      <c r="BR63" s="505"/>
      <c r="BS63" s="505"/>
      <c r="BT63" s="505"/>
      <c r="BU63" s="505"/>
      <c r="BV63" s="505"/>
      <c r="BW63" s="505"/>
      <c r="BX63" s="505"/>
      <c r="BY63" s="505"/>
    </row>
    <row r="64" spans="1:77" s="306" customFormat="1">
      <c r="A64" s="1055">
        <v>23</v>
      </c>
      <c r="B64" s="311" t="str">
        <f>"Common equity tier 1 before adjustments and deductions (sum of items "&amp;A60&amp;" through "&amp;A63&amp;")"</f>
        <v>Common equity tier 1 before adjustments and deductions (sum of items 19 through 22)</v>
      </c>
      <c r="C64" s="820"/>
      <c r="D64" s="309"/>
      <c r="E64" s="309"/>
      <c r="F64" s="309"/>
      <c r="G64" s="309"/>
      <c r="H64" s="309"/>
      <c r="I64" s="309"/>
      <c r="J64" s="309"/>
      <c r="K64" s="309"/>
      <c r="L64" s="309"/>
      <c r="M64" s="309"/>
      <c r="N64" s="505"/>
      <c r="O64" s="505"/>
      <c r="P64" s="505"/>
      <c r="Q64" s="505"/>
      <c r="R64" s="505"/>
      <c r="S64" s="505"/>
      <c r="T64" s="505"/>
      <c r="U64" s="505"/>
      <c r="V64" s="505"/>
      <c r="W64" s="505"/>
      <c r="X64" s="505"/>
      <c r="Y64" s="505"/>
      <c r="Z64" s="505"/>
      <c r="AA64" s="505"/>
      <c r="AB64" s="505"/>
      <c r="AC64" s="505"/>
      <c r="AD64" s="505"/>
      <c r="AE64" s="505"/>
      <c r="AF64" s="505"/>
      <c r="AG64" s="505"/>
      <c r="AH64" s="505"/>
      <c r="AI64" s="505"/>
      <c r="AJ64" s="505"/>
      <c r="AK64" s="505"/>
      <c r="AL64" s="505"/>
      <c r="AM64" s="505"/>
      <c r="AN64" s="505"/>
      <c r="AO64" s="505"/>
      <c r="AP64" s="505"/>
      <c r="AQ64" s="505"/>
      <c r="AR64" s="505"/>
      <c r="AS64" s="505"/>
      <c r="AT64" s="505"/>
      <c r="AU64" s="505"/>
      <c r="AV64" s="505"/>
      <c r="AW64" s="505"/>
      <c r="AX64" s="505"/>
      <c r="AY64" s="505"/>
      <c r="AZ64" s="505"/>
      <c r="BA64" s="505"/>
      <c r="BB64" s="505"/>
      <c r="BC64" s="505"/>
      <c r="BD64" s="505"/>
      <c r="BE64" s="505"/>
      <c r="BF64" s="505"/>
      <c r="BG64" s="505"/>
      <c r="BH64" s="505"/>
      <c r="BI64" s="505"/>
      <c r="BJ64" s="505"/>
      <c r="BK64" s="505"/>
      <c r="BL64" s="505"/>
      <c r="BM64" s="505"/>
      <c r="BN64" s="505"/>
      <c r="BO64" s="505"/>
      <c r="BP64" s="505"/>
      <c r="BQ64" s="505"/>
      <c r="BR64" s="505"/>
      <c r="BS64" s="505"/>
      <c r="BT64" s="505"/>
      <c r="BU64" s="505"/>
      <c r="BV64" s="505"/>
      <c r="BW64" s="505"/>
      <c r="BX64" s="505"/>
      <c r="BY64" s="505"/>
    </row>
    <row r="65" spans="1:77" s="313" customFormat="1">
      <c r="A65" s="494"/>
      <c r="B65" s="711"/>
      <c r="C65" s="820"/>
      <c r="D65" s="312"/>
      <c r="E65" s="312"/>
      <c r="F65" s="312"/>
      <c r="G65" s="312"/>
      <c r="H65" s="312"/>
      <c r="I65" s="312"/>
      <c r="J65" s="312"/>
      <c r="K65" s="312"/>
      <c r="L65" s="312"/>
      <c r="M65" s="312"/>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498"/>
      <c r="AY65" s="498"/>
      <c r="AZ65" s="498"/>
      <c r="BA65" s="498"/>
      <c r="BB65" s="498"/>
      <c r="BC65" s="498"/>
      <c r="BD65" s="498"/>
      <c r="BE65" s="498"/>
      <c r="BF65" s="498"/>
      <c r="BG65" s="498"/>
      <c r="BH65" s="498"/>
      <c r="BI65" s="498"/>
      <c r="BJ65" s="498"/>
      <c r="BK65" s="498"/>
      <c r="BL65" s="498"/>
      <c r="BM65" s="498"/>
      <c r="BN65" s="498"/>
      <c r="BO65" s="498"/>
      <c r="BP65" s="498"/>
      <c r="BQ65" s="498"/>
      <c r="BR65" s="498"/>
      <c r="BS65" s="498"/>
      <c r="BT65" s="498"/>
      <c r="BU65" s="498"/>
      <c r="BV65" s="498"/>
      <c r="BW65" s="498"/>
      <c r="BX65" s="498"/>
      <c r="BY65" s="498"/>
    </row>
    <row r="66" spans="1:77" s="313" customFormat="1" ht="28.8">
      <c r="A66" s="494"/>
      <c r="B66" s="704" t="s">
        <v>1279</v>
      </c>
      <c r="C66" s="820"/>
      <c r="D66" s="312"/>
      <c r="E66" s="312"/>
      <c r="F66" s="312"/>
      <c r="G66" s="312"/>
      <c r="H66" s="312"/>
      <c r="I66" s="312"/>
      <c r="J66" s="312"/>
      <c r="K66" s="312"/>
      <c r="L66" s="312"/>
      <c r="M66" s="312"/>
      <c r="N66" s="498"/>
      <c r="O66" s="498"/>
      <c r="P66" s="498"/>
      <c r="Q66" s="498"/>
      <c r="R66" s="498"/>
      <c r="S66" s="498"/>
      <c r="T66" s="498"/>
      <c r="U66" s="498"/>
      <c r="V66" s="498"/>
      <c r="W66" s="498"/>
      <c r="X66" s="498"/>
      <c r="Y66" s="498"/>
      <c r="Z66" s="498"/>
      <c r="AA66" s="498"/>
      <c r="AB66" s="498"/>
      <c r="AC66" s="498"/>
      <c r="AD66" s="498"/>
      <c r="AE66" s="498"/>
      <c r="AF66" s="498"/>
      <c r="AG66" s="498"/>
      <c r="AH66" s="498"/>
      <c r="AI66" s="498"/>
      <c r="AJ66" s="498"/>
      <c r="AK66" s="498"/>
      <c r="AL66" s="498"/>
      <c r="AM66" s="498"/>
      <c r="AN66" s="498"/>
      <c r="AO66" s="498"/>
      <c r="AP66" s="498"/>
      <c r="AQ66" s="498"/>
      <c r="AR66" s="498"/>
      <c r="AS66" s="498"/>
      <c r="AT66" s="498"/>
      <c r="AU66" s="498"/>
      <c r="AV66" s="498"/>
      <c r="AW66" s="498"/>
      <c r="AX66" s="498"/>
      <c r="AY66" s="498"/>
      <c r="AZ66" s="498"/>
      <c r="BA66" s="498"/>
      <c r="BB66" s="498"/>
      <c r="BC66" s="498"/>
      <c r="BD66" s="498"/>
      <c r="BE66" s="498"/>
      <c r="BF66" s="498"/>
      <c r="BG66" s="498"/>
      <c r="BH66" s="498"/>
      <c r="BI66" s="498"/>
      <c r="BJ66" s="498"/>
      <c r="BK66" s="498"/>
      <c r="BL66" s="498"/>
      <c r="BM66" s="498"/>
      <c r="BN66" s="498"/>
      <c r="BO66" s="498"/>
      <c r="BP66" s="498"/>
      <c r="BQ66" s="498"/>
      <c r="BR66" s="498"/>
      <c r="BS66" s="498"/>
      <c r="BT66" s="498"/>
      <c r="BU66" s="498"/>
      <c r="BV66" s="498"/>
      <c r="BW66" s="498"/>
      <c r="BX66" s="498"/>
      <c r="BY66" s="498"/>
    </row>
    <row r="67" spans="1:77" s="313" customFormat="1">
      <c r="A67" s="494"/>
      <c r="B67" s="704"/>
      <c r="C67" s="820"/>
      <c r="D67" s="312"/>
      <c r="E67" s="312"/>
      <c r="F67" s="312"/>
      <c r="G67" s="312"/>
      <c r="H67" s="312"/>
      <c r="I67" s="312"/>
      <c r="J67" s="312"/>
      <c r="K67" s="312"/>
      <c r="L67" s="312"/>
      <c r="M67" s="312"/>
      <c r="N67" s="498"/>
      <c r="O67" s="498"/>
      <c r="P67" s="498"/>
      <c r="Q67" s="498"/>
      <c r="R67" s="498"/>
      <c r="S67" s="498"/>
      <c r="T67" s="498"/>
      <c r="U67" s="498"/>
      <c r="V67" s="498"/>
      <c r="W67" s="498"/>
      <c r="X67" s="498"/>
      <c r="Y67" s="498"/>
      <c r="Z67" s="498"/>
      <c r="AA67" s="498"/>
      <c r="AB67" s="498"/>
      <c r="AC67" s="498"/>
      <c r="AD67" s="498"/>
      <c r="AE67" s="498"/>
      <c r="AF67" s="498"/>
      <c r="AG67" s="498"/>
      <c r="AH67" s="498"/>
      <c r="AI67" s="498"/>
      <c r="AJ67" s="498"/>
      <c r="AK67" s="498"/>
      <c r="AL67" s="498"/>
      <c r="AM67" s="498"/>
      <c r="AN67" s="498"/>
      <c r="AO67" s="498"/>
      <c r="AP67" s="498"/>
      <c r="AQ67" s="498"/>
      <c r="AR67" s="498"/>
      <c r="AS67" s="498"/>
      <c r="AT67" s="498"/>
      <c r="AU67" s="498"/>
      <c r="AV67" s="498"/>
      <c r="AW67" s="498"/>
      <c r="AX67" s="498"/>
      <c r="AY67" s="498"/>
      <c r="AZ67" s="498"/>
      <c r="BA67" s="498"/>
      <c r="BB67" s="498"/>
      <c r="BC67" s="498"/>
      <c r="BD67" s="498"/>
      <c r="BE67" s="498"/>
      <c r="BF67" s="498"/>
      <c r="BG67" s="498"/>
      <c r="BH67" s="498"/>
      <c r="BI67" s="498"/>
      <c r="BJ67" s="498"/>
      <c r="BK67" s="498"/>
      <c r="BL67" s="498"/>
      <c r="BM67" s="498"/>
      <c r="BN67" s="498"/>
      <c r="BO67" s="498"/>
      <c r="BP67" s="498"/>
      <c r="BQ67" s="498"/>
      <c r="BR67" s="498"/>
      <c r="BS67" s="498"/>
      <c r="BT67" s="498"/>
      <c r="BU67" s="498"/>
      <c r="BV67" s="498"/>
      <c r="BW67" s="498"/>
      <c r="BX67" s="498"/>
      <c r="BY67" s="498"/>
    </row>
    <row r="68" spans="1:77" s="306" customFormat="1">
      <c r="A68" s="1055">
        <v>24</v>
      </c>
      <c r="B68" s="311" t="s">
        <v>833</v>
      </c>
      <c r="C68" s="820"/>
      <c r="D68" s="310"/>
      <c r="E68" s="310"/>
      <c r="F68" s="310"/>
      <c r="G68" s="310"/>
      <c r="H68" s="310"/>
      <c r="I68" s="310"/>
      <c r="J68" s="310"/>
      <c r="K68" s="310"/>
      <c r="L68" s="310"/>
      <c r="M68" s="310"/>
      <c r="N68" s="505"/>
      <c r="O68" s="505"/>
      <c r="P68" s="505"/>
      <c r="Q68" s="505"/>
      <c r="R68" s="505"/>
      <c r="S68" s="505"/>
      <c r="T68" s="505"/>
      <c r="U68" s="505"/>
      <c r="V68" s="505"/>
      <c r="W68" s="505"/>
      <c r="X68" s="505"/>
      <c r="Y68" s="505"/>
      <c r="Z68" s="505"/>
      <c r="AA68" s="505"/>
      <c r="AB68" s="505"/>
      <c r="AC68" s="505"/>
      <c r="AD68" s="505"/>
      <c r="AE68" s="505"/>
      <c r="AF68" s="505"/>
      <c r="AG68" s="505"/>
      <c r="AH68" s="505"/>
      <c r="AI68" s="505"/>
      <c r="AJ68" s="505"/>
      <c r="AK68" s="505"/>
      <c r="AL68" s="505"/>
      <c r="AM68" s="505"/>
      <c r="AN68" s="505"/>
      <c r="AO68" s="505"/>
      <c r="AP68" s="505"/>
      <c r="AQ68" s="505"/>
      <c r="AR68" s="505"/>
      <c r="AS68" s="505"/>
      <c r="AT68" s="505"/>
      <c r="AU68" s="505"/>
      <c r="AV68" s="505"/>
      <c r="AW68" s="505"/>
      <c r="AX68" s="505"/>
      <c r="AY68" s="505"/>
      <c r="AZ68" s="505"/>
      <c r="BA68" s="505"/>
      <c r="BB68" s="505"/>
      <c r="BC68" s="505"/>
      <c r="BD68" s="505"/>
      <c r="BE68" s="505"/>
      <c r="BF68" s="505"/>
      <c r="BG68" s="505"/>
      <c r="BH68" s="505"/>
      <c r="BI68" s="505"/>
      <c r="BJ68" s="505"/>
      <c r="BK68" s="505"/>
      <c r="BL68" s="505"/>
      <c r="BM68" s="505"/>
      <c r="BN68" s="505"/>
      <c r="BO68" s="505"/>
      <c r="BP68" s="505"/>
      <c r="BQ68" s="505"/>
      <c r="BR68" s="505"/>
      <c r="BS68" s="505"/>
      <c r="BT68" s="505"/>
      <c r="BU68" s="505"/>
      <c r="BV68" s="505"/>
      <c r="BW68" s="505"/>
      <c r="BX68" s="505"/>
      <c r="BY68" s="505"/>
    </row>
    <row r="69" spans="1:77" s="306" customFormat="1">
      <c r="A69" s="1055">
        <v>25</v>
      </c>
      <c r="B69" s="311" t="s">
        <v>832</v>
      </c>
      <c r="C69" s="820"/>
      <c r="D69" s="310"/>
      <c r="E69" s="310"/>
      <c r="F69" s="310"/>
      <c r="G69" s="310"/>
      <c r="H69" s="310"/>
      <c r="I69" s="310"/>
      <c r="J69" s="310"/>
      <c r="K69" s="310"/>
      <c r="L69" s="310"/>
      <c r="M69" s="310"/>
      <c r="N69" s="505"/>
      <c r="O69" s="505"/>
      <c r="P69" s="505"/>
      <c r="Q69" s="505"/>
      <c r="R69" s="505"/>
      <c r="S69" s="505"/>
      <c r="T69" s="505"/>
      <c r="U69" s="505"/>
      <c r="V69" s="505"/>
      <c r="W69" s="505"/>
      <c r="X69" s="505"/>
      <c r="Y69" s="505"/>
      <c r="Z69" s="505"/>
      <c r="AA69" s="505"/>
      <c r="AB69" s="505"/>
      <c r="AC69" s="505"/>
      <c r="AD69" s="505"/>
      <c r="AE69" s="505"/>
      <c r="AF69" s="505"/>
      <c r="AG69" s="505"/>
      <c r="AH69" s="505"/>
      <c r="AI69" s="505"/>
      <c r="AJ69" s="505"/>
      <c r="AK69" s="505"/>
      <c r="AL69" s="505"/>
      <c r="AM69" s="505"/>
      <c r="AN69" s="505"/>
      <c r="AO69" s="505"/>
      <c r="AP69" s="505"/>
      <c r="AQ69" s="505"/>
      <c r="AR69" s="505"/>
      <c r="AS69" s="505"/>
      <c r="AT69" s="505"/>
      <c r="AU69" s="505"/>
      <c r="AV69" s="505"/>
      <c r="AW69" s="505"/>
      <c r="AX69" s="505"/>
      <c r="AY69" s="505"/>
      <c r="AZ69" s="505"/>
      <c r="BA69" s="505"/>
      <c r="BB69" s="505"/>
      <c r="BC69" s="505"/>
      <c r="BD69" s="505"/>
      <c r="BE69" s="505"/>
      <c r="BF69" s="505"/>
      <c r="BG69" s="505"/>
      <c r="BH69" s="505"/>
      <c r="BI69" s="505"/>
      <c r="BJ69" s="505"/>
      <c r="BK69" s="505"/>
      <c r="BL69" s="505"/>
      <c r="BM69" s="505"/>
      <c r="BN69" s="505"/>
      <c r="BO69" s="505"/>
      <c r="BP69" s="505"/>
      <c r="BQ69" s="505"/>
      <c r="BR69" s="505"/>
      <c r="BS69" s="505"/>
      <c r="BT69" s="505"/>
      <c r="BU69" s="505"/>
      <c r="BV69" s="505"/>
      <c r="BW69" s="505"/>
      <c r="BX69" s="505"/>
      <c r="BY69" s="505"/>
    </row>
    <row r="70" spans="1:77" s="306" customFormat="1" ht="28.8">
      <c r="A70" s="1055">
        <v>26</v>
      </c>
      <c r="B70" s="311" t="s">
        <v>831</v>
      </c>
      <c r="C70" s="820"/>
      <c r="D70" s="310"/>
      <c r="E70" s="310"/>
      <c r="F70" s="310"/>
      <c r="G70" s="310"/>
      <c r="H70" s="310"/>
      <c r="I70" s="310"/>
      <c r="J70" s="310"/>
      <c r="K70" s="310"/>
      <c r="L70" s="310"/>
      <c r="M70" s="310"/>
      <c r="N70" s="505"/>
      <c r="O70" s="505"/>
      <c r="P70" s="505"/>
      <c r="Q70" s="505"/>
      <c r="R70" s="505"/>
      <c r="S70" s="505"/>
      <c r="T70" s="505"/>
      <c r="U70" s="505"/>
      <c r="V70" s="505"/>
      <c r="W70" s="505"/>
      <c r="X70" s="505"/>
      <c r="Y70" s="505"/>
      <c r="Z70" s="505"/>
      <c r="AA70" s="505"/>
      <c r="AB70" s="505"/>
      <c r="AC70" s="505"/>
      <c r="AD70" s="505"/>
      <c r="AE70" s="505"/>
      <c r="AF70" s="505"/>
      <c r="AG70" s="505"/>
      <c r="AH70" s="505"/>
      <c r="AI70" s="505"/>
      <c r="AJ70" s="505"/>
      <c r="AK70" s="505"/>
      <c r="AL70" s="505"/>
      <c r="AM70" s="505"/>
      <c r="AN70" s="505"/>
      <c r="AO70" s="505"/>
      <c r="AP70" s="505"/>
      <c r="AQ70" s="505"/>
      <c r="AR70" s="505"/>
      <c r="AS70" s="505"/>
      <c r="AT70" s="505"/>
      <c r="AU70" s="505"/>
      <c r="AV70" s="505"/>
      <c r="AW70" s="505"/>
      <c r="AX70" s="505"/>
      <c r="AY70" s="505"/>
      <c r="AZ70" s="505"/>
      <c r="BA70" s="505"/>
      <c r="BB70" s="505"/>
      <c r="BC70" s="505"/>
      <c r="BD70" s="505"/>
      <c r="BE70" s="505"/>
      <c r="BF70" s="505"/>
      <c r="BG70" s="505"/>
      <c r="BH70" s="505"/>
      <c r="BI70" s="505"/>
      <c r="BJ70" s="505"/>
      <c r="BK70" s="505"/>
      <c r="BL70" s="505"/>
      <c r="BM70" s="505"/>
      <c r="BN70" s="505"/>
      <c r="BO70" s="505"/>
      <c r="BP70" s="505"/>
      <c r="BQ70" s="505"/>
      <c r="BR70" s="505"/>
      <c r="BS70" s="505"/>
      <c r="BT70" s="505"/>
      <c r="BU70" s="505"/>
      <c r="BV70" s="505"/>
      <c r="BW70" s="505"/>
      <c r="BX70" s="505"/>
      <c r="BY70" s="505"/>
    </row>
    <row r="71" spans="1:77" s="306" customFormat="1">
      <c r="A71" s="497"/>
      <c r="B71" s="1059" t="s">
        <v>1168</v>
      </c>
      <c r="C71" s="820"/>
      <c r="D71" s="312"/>
      <c r="E71" s="312"/>
      <c r="F71" s="312"/>
      <c r="G71" s="312"/>
      <c r="H71" s="312"/>
      <c r="I71" s="312"/>
      <c r="J71" s="312"/>
      <c r="K71" s="312"/>
      <c r="L71" s="312"/>
      <c r="M71" s="312"/>
      <c r="N71" s="505"/>
      <c r="O71" s="505"/>
      <c r="P71" s="505"/>
      <c r="Q71" s="505"/>
      <c r="R71" s="505"/>
      <c r="S71" s="505"/>
      <c r="T71" s="505"/>
      <c r="U71" s="505"/>
      <c r="V71" s="505"/>
      <c r="W71" s="505"/>
      <c r="X71" s="505"/>
      <c r="Y71" s="505"/>
      <c r="Z71" s="505"/>
      <c r="AA71" s="505"/>
      <c r="AB71" s="505"/>
      <c r="AC71" s="505"/>
      <c r="AD71" s="505"/>
      <c r="AE71" s="505"/>
      <c r="AF71" s="505"/>
      <c r="AG71" s="505"/>
      <c r="AH71" s="505"/>
      <c r="AI71" s="505"/>
      <c r="AJ71" s="505"/>
      <c r="AK71" s="505"/>
      <c r="AL71" s="505"/>
      <c r="AM71" s="505"/>
      <c r="AN71" s="505"/>
      <c r="AO71" s="505"/>
      <c r="AP71" s="505"/>
      <c r="AQ71" s="505"/>
      <c r="AR71" s="505"/>
      <c r="AS71" s="505"/>
      <c r="AT71" s="505"/>
      <c r="AU71" s="505"/>
      <c r="AV71" s="505"/>
      <c r="AW71" s="505"/>
      <c r="AX71" s="505"/>
      <c r="AY71" s="505"/>
      <c r="AZ71" s="505"/>
      <c r="BA71" s="505"/>
      <c r="BB71" s="505"/>
      <c r="BC71" s="505"/>
      <c r="BD71" s="505"/>
      <c r="BE71" s="505"/>
      <c r="BF71" s="505"/>
      <c r="BG71" s="505"/>
      <c r="BH71" s="505"/>
      <c r="BI71" s="505"/>
      <c r="BJ71" s="505"/>
      <c r="BK71" s="505"/>
      <c r="BL71" s="505"/>
      <c r="BM71" s="505"/>
      <c r="BN71" s="505"/>
      <c r="BO71" s="505"/>
      <c r="BP71" s="505"/>
      <c r="BQ71" s="505"/>
      <c r="BR71" s="505"/>
      <c r="BS71" s="505"/>
      <c r="BT71" s="505"/>
      <c r="BU71" s="505"/>
      <c r="BV71" s="505"/>
      <c r="BW71" s="505"/>
      <c r="BX71" s="505"/>
      <c r="BY71" s="505"/>
    </row>
    <row r="72" spans="1:77" s="308" customFormat="1" ht="28.8">
      <c r="A72" s="1060">
        <v>27</v>
      </c>
      <c r="B72" s="311" t="s">
        <v>830</v>
      </c>
      <c r="C72" s="820"/>
      <c r="D72" s="310"/>
      <c r="E72" s="310"/>
      <c r="F72" s="310"/>
      <c r="G72" s="310"/>
      <c r="H72" s="310"/>
      <c r="I72" s="310"/>
      <c r="J72" s="310"/>
      <c r="K72" s="310"/>
      <c r="L72" s="310"/>
      <c r="M72" s="310"/>
      <c r="N72" s="503"/>
      <c r="O72" s="503"/>
      <c r="P72" s="503"/>
      <c r="Q72" s="503"/>
      <c r="R72" s="503"/>
      <c r="S72" s="503"/>
      <c r="T72" s="503"/>
      <c r="U72" s="503"/>
      <c r="V72" s="503"/>
      <c r="W72" s="503"/>
      <c r="X72" s="503"/>
      <c r="Y72" s="503"/>
      <c r="Z72" s="503"/>
      <c r="AA72" s="503"/>
      <c r="AB72" s="503"/>
      <c r="AC72" s="503"/>
      <c r="AD72" s="503"/>
      <c r="AE72" s="503"/>
      <c r="AF72" s="503"/>
      <c r="AG72" s="503"/>
      <c r="AH72" s="503"/>
      <c r="AI72" s="503"/>
      <c r="AJ72" s="503"/>
      <c r="AK72" s="503"/>
      <c r="AL72" s="503"/>
      <c r="AM72" s="503"/>
      <c r="AN72" s="503"/>
      <c r="AO72" s="503"/>
      <c r="AP72" s="503"/>
      <c r="AQ72" s="503"/>
      <c r="AR72" s="503"/>
      <c r="AS72" s="503"/>
      <c r="AT72" s="503"/>
      <c r="AU72" s="503"/>
      <c r="AV72" s="503"/>
      <c r="AW72" s="503"/>
      <c r="AX72" s="503"/>
      <c r="AY72" s="503"/>
      <c r="AZ72" s="503"/>
      <c r="BA72" s="503"/>
      <c r="BB72" s="503"/>
      <c r="BC72" s="503"/>
      <c r="BD72" s="503"/>
      <c r="BE72" s="503"/>
      <c r="BF72" s="503"/>
      <c r="BG72" s="503"/>
      <c r="BH72" s="503"/>
      <c r="BI72" s="503"/>
      <c r="BJ72" s="503"/>
      <c r="BK72" s="503"/>
      <c r="BL72" s="503"/>
      <c r="BM72" s="503"/>
      <c r="BN72" s="503"/>
      <c r="BO72" s="503"/>
      <c r="BP72" s="503"/>
      <c r="BQ72" s="503"/>
      <c r="BR72" s="503"/>
      <c r="BS72" s="503"/>
      <c r="BT72" s="503"/>
      <c r="BU72" s="503"/>
      <c r="BV72" s="503"/>
      <c r="BW72" s="503"/>
      <c r="BX72" s="503"/>
      <c r="BY72" s="503"/>
    </row>
    <row r="73" spans="1:77" s="306" customFormat="1" ht="28.8">
      <c r="A73" s="1060">
        <v>28</v>
      </c>
      <c r="B73" s="311" t="s">
        <v>829</v>
      </c>
      <c r="C73" s="820"/>
      <c r="D73" s="310"/>
      <c r="E73" s="310"/>
      <c r="F73" s="310"/>
      <c r="G73" s="310"/>
      <c r="H73" s="310"/>
      <c r="I73" s="310"/>
      <c r="J73" s="310"/>
      <c r="K73" s="310"/>
      <c r="L73" s="310"/>
      <c r="M73" s="310"/>
      <c r="N73" s="505"/>
      <c r="O73" s="505"/>
      <c r="P73" s="505"/>
      <c r="Q73" s="505"/>
      <c r="R73" s="505"/>
      <c r="S73" s="505"/>
      <c r="T73" s="505"/>
      <c r="U73" s="505"/>
      <c r="V73" s="505"/>
      <c r="W73" s="505"/>
      <c r="X73" s="505"/>
      <c r="Y73" s="505"/>
      <c r="Z73" s="505"/>
      <c r="AA73" s="505"/>
      <c r="AB73" s="505"/>
      <c r="AC73" s="505"/>
      <c r="AD73" s="505"/>
      <c r="AE73" s="505"/>
      <c r="AF73" s="505"/>
      <c r="AG73" s="505"/>
      <c r="AH73" s="505"/>
      <c r="AI73" s="505"/>
      <c r="AJ73" s="505"/>
      <c r="AK73" s="505"/>
      <c r="AL73" s="505"/>
      <c r="AM73" s="505"/>
      <c r="AN73" s="505"/>
      <c r="AO73" s="505"/>
      <c r="AP73" s="505"/>
      <c r="AQ73" s="505"/>
      <c r="AR73" s="505"/>
      <c r="AS73" s="505"/>
      <c r="AT73" s="505"/>
      <c r="AU73" s="505"/>
      <c r="AV73" s="505"/>
      <c r="AW73" s="505"/>
      <c r="AX73" s="505"/>
      <c r="AY73" s="505"/>
      <c r="AZ73" s="505"/>
      <c r="BA73" s="505"/>
      <c r="BB73" s="505"/>
      <c r="BC73" s="505"/>
      <c r="BD73" s="505"/>
      <c r="BE73" s="505"/>
      <c r="BF73" s="505"/>
      <c r="BG73" s="505"/>
      <c r="BH73" s="505"/>
      <c r="BI73" s="505"/>
      <c r="BJ73" s="505"/>
      <c r="BK73" s="505"/>
      <c r="BL73" s="505"/>
      <c r="BM73" s="505"/>
      <c r="BN73" s="505"/>
      <c r="BO73" s="505"/>
      <c r="BP73" s="505"/>
      <c r="BQ73" s="505"/>
      <c r="BR73" s="505"/>
      <c r="BS73" s="505"/>
      <c r="BT73" s="505"/>
      <c r="BU73" s="505"/>
      <c r="BV73" s="505"/>
      <c r="BW73" s="505"/>
      <c r="BX73" s="505"/>
      <c r="BY73" s="505"/>
    </row>
    <row r="74" spans="1:77" s="306" customFormat="1" ht="28.8">
      <c r="A74" s="1060">
        <v>29</v>
      </c>
      <c r="B74" s="311" t="s">
        <v>828</v>
      </c>
      <c r="C74" s="820"/>
      <c r="D74" s="310"/>
      <c r="E74" s="310"/>
      <c r="F74" s="310"/>
      <c r="G74" s="310"/>
      <c r="H74" s="310"/>
      <c r="I74" s="310"/>
      <c r="J74" s="310"/>
      <c r="K74" s="310"/>
      <c r="L74" s="310"/>
      <c r="M74" s="310"/>
      <c r="N74" s="505"/>
      <c r="O74" s="505"/>
      <c r="P74" s="505"/>
      <c r="Q74" s="505"/>
      <c r="R74" s="505"/>
      <c r="S74" s="505"/>
      <c r="T74" s="505"/>
      <c r="U74" s="505"/>
      <c r="V74" s="505"/>
      <c r="W74" s="505"/>
      <c r="X74" s="505"/>
      <c r="Y74" s="505"/>
      <c r="Z74" s="505"/>
      <c r="AA74" s="505"/>
      <c r="AB74" s="505"/>
      <c r="AC74" s="505"/>
      <c r="AD74" s="505"/>
      <c r="AE74" s="505"/>
      <c r="AF74" s="505"/>
      <c r="AG74" s="505"/>
      <c r="AH74" s="505"/>
      <c r="AI74" s="505"/>
      <c r="AJ74" s="505"/>
      <c r="AK74" s="505"/>
      <c r="AL74" s="505"/>
      <c r="AM74" s="505"/>
      <c r="AN74" s="505"/>
      <c r="AO74" s="505"/>
      <c r="AP74" s="505"/>
      <c r="AQ74" s="505"/>
      <c r="AR74" s="505"/>
      <c r="AS74" s="505"/>
      <c r="AT74" s="505"/>
      <c r="AU74" s="505"/>
      <c r="AV74" s="505"/>
      <c r="AW74" s="505"/>
      <c r="AX74" s="505"/>
      <c r="AY74" s="505"/>
      <c r="AZ74" s="505"/>
      <c r="BA74" s="505"/>
      <c r="BB74" s="505"/>
      <c r="BC74" s="505"/>
      <c r="BD74" s="505"/>
      <c r="BE74" s="505"/>
      <c r="BF74" s="505"/>
      <c r="BG74" s="505"/>
      <c r="BH74" s="505"/>
      <c r="BI74" s="505"/>
      <c r="BJ74" s="505"/>
      <c r="BK74" s="505"/>
      <c r="BL74" s="505"/>
      <c r="BM74" s="505"/>
      <c r="BN74" s="505"/>
      <c r="BO74" s="505"/>
      <c r="BP74" s="505"/>
      <c r="BQ74" s="505"/>
      <c r="BR74" s="505"/>
      <c r="BS74" s="505"/>
      <c r="BT74" s="505"/>
      <c r="BU74" s="505"/>
      <c r="BV74" s="505"/>
      <c r="BW74" s="505"/>
      <c r="BX74" s="505"/>
      <c r="BY74" s="505"/>
    </row>
    <row r="75" spans="1:77" s="306" customFormat="1" ht="43.2">
      <c r="A75" s="1060">
        <v>30</v>
      </c>
      <c r="B75" s="311" t="s">
        <v>827</v>
      </c>
      <c r="C75" s="820"/>
      <c r="D75" s="310"/>
      <c r="E75" s="310"/>
      <c r="F75" s="310"/>
      <c r="G75" s="310"/>
      <c r="H75" s="310"/>
      <c r="I75" s="310"/>
      <c r="J75" s="310"/>
      <c r="K75" s="310"/>
      <c r="L75" s="310"/>
      <c r="M75" s="310"/>
      <c r="N75" s="505"/>
      <c r="O75" s="505"/>
      <c r="P75" s="505"/>
      <c r="Q75" s="505"/>
      <c r="R75" s="505"/>
      <c r="S75" s="505"/>
      <c r="T75" s="505"/>
      <c r="U75" s="505"/>
      <c r="V75" s="505"/>
      <c r="W75" s="505"/>
      <c r="X75" s="505"/>
      <c r="Y75" s="505"/>
      <c r="Z75" s="505"/>
      <c r="AA75" s="505"/>
      <c r="AB75" s="505"/>
      <c r="AC75" s="505"/>
      <c r="AD75" s="505"/>
      <c r="AE75" s="505"/>
      <c r="AF75" s="505"/>
      <c r="AG75" s="505"/>
      <c r="AH75" s="505"/>
      <c r="AI75" s="505"/>
      <c r="AJ75" s="505"/>
      <c r="AK75" s="505"/>
      <c r="AL75" s="505"/>
      <c r="AM75" s="505"/>
      <c r="AN75" s="505"/>
      <c r="AO75" s="505"/>
      <c r="AP75" s="505"/>
      <c r="AQ75" s="505"/>
      <c r="AR75" s="505"/>
      <c r="AS75" s="505"/>
      <c r="AT75" s="505"/>
      <c r="AU75" s="505"/>
      <c r="AV75" s="505"/>
      <c r="AW75" s="505"/>
      <c r="AX75" s="505"/>
      <c r="AY75" s="505"/>
      <c r="AZ75" s="505"/>
      <c r="BA75" s="505"/>
      <c r="BB75" s="505"/>
      <c r="BC75" s="505"/>
      <c r="BD75" s="505"/>
      <c r="BE75" s="505"/>
      <c r="BF75" s="505"/>
      <c r="BG75" s="505"/>
      <c r="BH75" s="505"/>
      <c r="BI75" s="505"/>
      <c r="BJ75" s="505"/>
      <c r="BK75" s="505"/>
      <c r="BL75" s="505"/>
      <c r="BM75" s="505"/>
      <c r="BN75" s="505"/>
      <c r="BO75" s="505"/>
      <c r="BP75" s="505"/>
      <c r="BQ75" s="505"/>
      <c r="BR75" s="505"/>
      <c r="BS75" s="505"/>
      <c r="BT75" s="505"/>
      <c r="BU75" s="505"/>
      <c r="BV75" s="505"/>
      <c r="BW75" s="505"/>
      <c r="BX75" s="505"/>
      <c r="BY75" s="505"/>
    </row>
    <row r="76" spans="1:77" s="306" customFormat="1" ht="28.8">
      <c r="A76" s="1060">
        <v>31</v>
      </c>
      <c r="B76" s="311" t="s">
        <v>826</v>
      </c>
      <c r="C76" s="820"/>
      <c r="D76" s="310"/>
      <c r="E76" s="310"/>
      <c r="F76" s="310"/>
      <c r="G76" s="310"/>
      <c r="H76" s="310"/>
      <c r="I76" s="310"/>
      <c r="J76" s="310"/>
      <c r="K76" s="310"/>
      <c r="L76" s="310"/>
      <c r="M76" s="310"/>
      <c r="N76" s="505"/>
      <c r="O76" s="505"/>
      <c r="P76" s="505"/>
      <c r="Q76" s="505"/>
      <c r="R76" s="505"/>
      <c r="S76" s="505"/>
      <c r="T76" s="505"/>
      <c r="U76" s="505"/>
      <c r="V76" s="505"/>
      <c r="W76" s="505"/>
      <c r="X76" s="505"/>
      <c r="Y76" s="505"/>
      <c r="Z76" s="505"/>
      <c r="AA76" s="505"/>
      <c r="AB76" s="505"/>
      <c r="AC76" s="505"/>
      <c r="AD76" s="505"/>
      <c r="AE76" s="505"/>
      <c r="AF76" s="505"/>
      <c r="AG76" s="505"/>
      <c r="AH76" s="505"/>
      <c r="AI76" s="505"/>
      <c r="AJ76" s="505"/>
      <c r="AK76" s="505"/>
      <c r="AL76" s="505"/>
      <c r="AM76" s="505"/>
      <c r="AN76" s="505"/>
      <c r="AO76" s="505"/>
      <c r="AP76" s="505"/>
      <c r="AQ76" s="505"/>
      <c r="AR76" s="505"/>
      <c r="AS76" s="505"/>
      <c r="AT76" s="505"/>
      <c r="AU76" s="505"/>
      <c r="AV76" s="505"/>
      <c r="AW76" s="505"/>
      <c r="AX76" s="505"/>
      <c r="AY76" s="505"/>
      <c r="AZ76" s="505"/>
      <c r="BA76" s="505"/>
      <c r="BB76" s="505"/>
      <c r="BC76" s="505"/>
      <c r="BD76" s="505"/>
      <c r="BE76" s="505"/>
      <c r="BF76" s="505"/>
      <c r="BG76" s="505"/>
      <c r="BH76" s="505"/>
      <c r="BI76" s="505"/>
      <c r="BJ76" s="505"/>
      <c r="BK76" s="505"/>
      <c r="BL76" s="505"/>
      <c r="BM76" s="505"/>
      <c r="BN76" s="505"/>
      <c r="BO76" s="505"/>
      <c r="BP76" s="505"/>
      <c r="BQ76" s="505"/>
      <c r="BR76" s="505"/>
      <c r="BS76" s="505"/>
      <c r="BT76" s="505"/>
      <c r="BU76" s="505"/>
      <c r="BV76" s="505"/>
      <c r="BW76" s="505"/>
      <c r="BX76" s="505"/>
      <c r="BY76" s="505"/>
    </row>
    <row r="77" spans="1:77" s="306" customFormat="1">
      <c r="A77" s="497"/>
      <c r="B77" s="1061" t="s">
        <v>1169</v>
      </c>
      <c r="C77" s="820"/>
      <c r="D77" s="312"/>
      <c r="E77" s="312"/>
      <c r="F77" s="312"/>
      <c r="G77" s="312"/>
      <c r="H77" s="312"/>
      <c r="I77" s="312"/>
      <c r="J77" s="312"/>
      <c r="K77" s="312"/>
      <c r="L77" s="312"/>
      <c r="M77" s="312"/>
      <c r="N77" s="505"/>
      <c r="O77" s="505"/>
      <c r="P77" s="505"/>
      <c r="Q77" s="505"/>
      <c r="R77" s="505"/>
      <c r="S77" s="505"/>
      <c r="T77" s="505"/>
      <c r="U77" s="505"/>
      <c r="V77" s="505"/>
      <c r="W77" s="505"/>
      <c r="X77" s="505"/>
      <c r="Y77" s="505"/>
      <c r="Z77" s="505"/>
      <c r="AA77" s="505"/>
      <c r="AB77" s="505"/>
      <c r="AC77" s="505"/>
      <c r="AD77" s="505"/>
      <c r="AE77" s="505"/>
      <c r="AF77" s="505"/>
      <c r="AG77" s="505"/>
      <c r="AH77" s="505"/>
      <c r="AI77" s="505"/>
      <c r="AJ77" s="505"/>
      <c r="AK77" s="505"/>
      <c r="AL77" s="505"/>
      <c r="AM77" s="505"/>
      <c r="AN77" s="505"/>
      <c r="AO77" s="505"/>
      <c r="AP77" s="505"/>
      <c r="AQ77" s="505"/>
      <c r="AR77" s="505"/>
      <c r="AS77" s="505"/>
      <c r="AT77" s="505"/>
      <c r="AU77" s="505"/>
      <c r="AV77" s="505"/>
      <c r="AW77" s="505"/>
      <c r="AX77" s="505"/>
      <c r="AY77" s="505"/>
      <c r="AZ77" s="505"/>
      <c r="BA77" s="505"/>
      <c r="BB77" s="505"/>
      <c r="BC77" s="505"/>
      <c r="BD77" s="505"/>
      <c r="BE77" s="505"/>
      <c r="BF77" s="505"/>
      <c r="BG77" s="505"/>
      <c r="BH77" s="505"/>
      <c r="BI77" s="505"/>
      <c r="BJ77" s="505"/>
      <c r="BK77" s="505"/>
      <c r="BL77" s="505"/>
      <c r="BM77" s="505"/>
      <c r="BN77" s="505"/>
      <c r="BO77" s="505"/>
      <c r="BP77" s="505"/>
      <c r="BQ77" s="505"/>
      <c r="BR77" s="505"/>
      <c r="BS77" s="505"/>
      <c r="BT77" s="505"/>
      <c r="BU77" s="505"/>
      <c r="BV77" s="505"/>
      <c r="BW77" s="505"/>
      <c r="BX77" s="505"/>
      <c r="BY77" s="505"/>
    </row>
    <row r="78" spans="1:77" s="306" customFormat="1" ht="43.2">
      <c r="A78" s="1062">
        <v>32</v>
      </c>
      <c r="B78" s="311" t="s">
        <v>825</v>
      </c>
      <c r="C78" s="820"/>
      <c r="D78" s="310"/>
      <c r="E78" s="310"/>
      <c r="F78" s="310"/>
      <c r="G78" s="310"/>
      <c r="H78" s="310"/>
      <c r="I78" s="310"/>
      <c r="J78" s="310"/>
      <c r="K78" s="310"/>
      <c r="L78" s="310"/>
      <c r="M78" s="310"/>
      <c r="N78" s="505"/>
      <c r="O78" s="505"/>
      <c r="P78" s="505"/>
      <c r="Q78" s="505"/>
      <c r="R78" s="505"/>
      <c r="S78" s="505"/>
      <c r="T78" s="505"/>
      <c r="U78" s="505"/>
      <c r="V78" s="505"/>
      <c r="W78" s="505"/>
      <c r="X78" s="50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5"/>
      <c r="AY78" s="505"/>
      <c r="AZ78" s="505"/>
      <c r="BA78" s="505"/>
      <c r="BB78" s="505"/>
      <c r="BC78" s="505"/>
      <c r="BD78" s="505"/>
      <c r="BE78" s="505"/>
      <c r="BF78" s="505"/>
      <c r="BG78" s="505"/>
      <c r="BH78" s="505"/>
      <c r="BI78" s="505"/>
      <c r="BJ78" s="505"/>
      <c r="BK78" s="505"/>
      <c r="BL78" s="505"/>
      <c r="BM78" s="505"/>
      <c r="BN78" s="505"/>
      <c r="BO78" s="505"/>
      <c r="BP78" s="505"/>
      <c r="BQ78" s="505"/>
      <c r="BR78" s="505"/>
      <c r="BS78" s="505"/>
      <c r="BT78" s="505"/>
      <c r="BU78" s="505"/>
      <c r="BV78" s="505"/>
      <c r="BW78" s="505"/>
      <c r="BX78" s="505"/>
      <c r="BY78" s="505"/>
    </row>
    <row r="79" spans="1:77" s="306" customFormat="1" ht="43.2">
      <c r="A79" s="1062">
        <v>33</v>
      </c>
      <c r="B79" s="311" t="s">
        <v>824</v>
      </c>
      <c r="C79" s="820"/>
      <c r="D79" s="310"/>
      <c r="E79" s="310"/>
      <c r="F79" s="310"/>
      <c r="G79" s="310"/>
      <c r="H79" s="310"/>
      <c r="I79" s="310"/>
      <c r="J79" s="310"/>
      <c r="K79" s="310"/>
      <c r="L79" s="310"/>
      <c r="M79" s="310"/>
      <c r="N79" s="505"/>
      <c r="O79" s="505"/>
      <c r="P79" s="505"/>
      <c r="Q79" s="505"/>
      <c r="R79" s="505"/>
      <c r="S79" s="505"/>
      <c r="T79" s="505"/>
      <c r="U79" s="505"/>
      <c r="V79" s="505"/>
      <c r="W79" s="505"/>
      <c r="X79" s="505"/>
      <c r="Y79" s="505"/>
      <c r="Z79" s="505"/>
      <c r="AA79" s="505"/>
      <c r="AB79" s="505"/>
      <c r="AC79" s="505"/>
      <c r="AD79" s="505"/>
      <c r="AE79" s="505"/>
      <c r="AF79" s="505"/>
      <c r="AG79" s="505"/>
      <c r="AH79" s="505"/>
      <c r="AI79" s="505"/>
      <c r="AJ79" s="505"/>
      <c r="AK79" s="505"/>
      <c r="AL79" s="505"/>
      <c r="AM79" s="505"/>
      <c r="AN79" s="505"/>
      <c r="AO79" s="505"/>
      <c r="AP79" s="505"/>
      <c r="AQ79" s="505"/>
      <c r="AR79" s="505"/>
      <c r="AS79" s="505"/>
      <c r="AT79" s="505"/>
      <c r="AU79" s="505"/>
      <c r="AV79" s="505"/>
      <c r="AW79" s="505"/>
      <c r="AX79" s="505"/>
      <c r="AY79" s="505"/>
      <c r="AZ79" s="505"/>
      <c r="BA79" s="505"/>
      <c r="BB79" s="505"/>
      <c r="BC79" s="505"/>
      <c r="BD79" s="505"/>
      <c r="BE79" s="505"/>
      <c r="BF79" s="505"/>
      <c r="BG79" s="505"/>
      <c r="BH79" s="505"/>
      <c r="BI79" s="505"/>
      <c r="BJ79" s="505"/>
      <c r="BK79" s="505"/>
      <c r="BL79" s="505"/>
      <c r="BM79" s="505"/>
      <c r="BN79" s="505"/>
      <c r="BO79" s="505"/>
      <c r="BP79" s="505"/>
      <c r="BQ79" s="505"/>
      <c r="BR79" s="505"/>
      <c r="BS79" s="505"/>
      <c r="BT79" s="505"/>
      <c r="BU79" s="505"/>
      <c r="BV79" s="505"/>
      <c r="BW79" s="505"/>
      <c r="BX79" s="505"/>
      <c r="BY79" s="505"/>
    </row>
    <row r="80" spans="1:77" s="306" customFormat="1" ht="15" customHeight="1">
      <c r="A80" s="1062">
        <v>34</v>
      </c>
      <c r="B80" s="311" t="s">
        <v>999</v>
      </c>
      <c r="C80" s="820"/>
      <c r="D80" s="441"/>
      <c r="E80" s="441"/>
      <c r="F80" s="441"/>
      <c r="G80" s="441"/>
      <c r="H80" s="441"/>
      <c r="I80" s="441"/>
      <c r="J80" s="441"/>
      <c r="K80" s="441"/>
      <c r="L80" s="441"/>
      <c r="M80" s="441"/>
      <c r="N80" s="505"/>
      <c r="O80" s="505"/>
      <c r="P80" s="505"/>
      <c r="Q80" s="505"/>
      <c r="R80" s="505"/>
      <c r="S80" s="505"/>
      <c r="T80" s="505"/>
      <c r="U80" s="505"/>
      <c r="V80" s="505"/>
      <c r="W80" s="505"/>
      <c r="X80" s="505"/>
      <c r="Y80" s="505"/>
      <c r="Z80" s="505"/>
      <c r="AA80" s="505"/>
      <c r="AB80" s="505"/>
      <c r="AC80" s="505"/>
      <c r="AD80" s="505"/>
      <c r="AE80" s="505"/>
      <c r="AF80" s="505"/>
      <c r="AG80" s="505"/>
      <c r="AH80" s="505"/>
      <c r="AI80" s="505"/>
      <c r="AJ80" s="505"/>
      <c r="AK80" s="505"/>
      <c r="AL80" s="505"/>
      <c r="AM80" s="505"/>
      <c r="AN80" s="505"/>
      <c r="AO80" s="505"/>
      <c r="AP80" s="505"/>
      <c r="AQ80" s="505"/>
      <c r="AR80" s="505"/>
      <c r="AS80" s="505"/>
      <c r="AT80" s="505"/>
      <c r="AU80" s="505"/>
      <c r="AV80" s="505"/>
      <c r="AW80" s="505"/>
      <c r="AX80" s="505"/>
      <c r="AY80" s="505"/>
      <c r="AZ80" s="505"/>
      <c r="BA80" s="505"/>
      <c r="BB80" s="505"/>
      <c r="BC80" s="505"/>
      <c r="BD80" s="505"/>
      <c r="BE80" s="505"/>
      <c r="BF80" s="505"/>
      <c r="BG80" s="505"/>
      <c r="BH80" s="505"/>
      <c r="BI80" s="505"/>
      <c r="BJ80" s="505"/>
      <c r="BK80" s="505"/>
      <c r="BL80" s="505"/>
      <c r="BM80" s="505"/>
      <c r="BN80" s="505"/>
      <c r="BO80" s="505"/>
      <c r="BP80" s="505"/>
      <c r="BQ80" s="505"/>
      <c r="BR80" s="505"/>
      <c r="BS80" s="505"/>
      <c r="BT80" s="505"/>
      <c r="BU80" s="505"/>
      <c r="BV80" s="505"/>
      <c r="BW80" s="505"/>
      <c r="BX80" s="505"/>
      <c r="BY80" s="505"/>
    </row>
    <row r="81" spans="1:77" s="306" customFormat="1" ht="28.8">
      <c r="A81" s="1062">
        <v>35</v>
      </c>
      <c r="B81" s="311" t="s">
        <v>823</v>
      </c>
      <c r="C81" s="820"/>
      <c r="D81" s="310"/>
      <c r="E81" s="310"/>
      <c r="F81" s="310"/>
      <c r="G81" s="310"/>
      <c r="H81" s="310"/>
      <c r="I81" s="310"/>
      <c r="J81" s="310"/>
      <c r="K81" s="310"/>
      <c r="L81" s="310"/>
      <c r="M81" s="310"/>
      <c r="N81" s="505"/>
      <c r="O81" s="505"/>
      <c r="P81" s="505"/>
      <c r="Q81" s="505"/>
      <c r="R81" s="505"/>
      <c r="S81" s="505"/>
      <c r="T81" s="505"/>
      <c r="U81" s="505"/>
      <c r="V81" s="505"/>
      <c r="W81" s="505"/>
      <c r="X81" s="505"/>
      <c r="Y81" s="505"/>
      <c r="Z81" s="505"/>
      <c r="AA81" s="505"/>
      <c r="AB81" s="505"/>
      <c r="AC81" s="505"/>
      <c r="AD81" s="505"/>
      <c r="AE81" s="505"/>
      <c r="AF81" s="505"/>
      <c r="AG81" s="505"/>
      <c r="AH81" s="505"/>
      <c r="AI81" s="505"/>
      <c r="AJ81" s="505"/>
      <c r="AK81" s="505"/>
      <c r="AL81" s="505"/>
      <c r="AM81" s="505"/>
      <c r="AN81" s="505"/>
      <c r="AO81" s="505"/>
      <c r="AP81" s="505"/>
      <c r="AQ81" s="505"/>
      <c r="AR81" s="505"/>
      <c r="AS81" s="505"/>
      <c r="AT81" s="505"/>
      <c r="AU81" s="505"/>
      <c r="AV81" s="505"/>
      <c r="AW81" s="505"/>
      <c r="AX81" s="505"/>
      <c r="AY81" s="505"/>
      <c r="AZ81" s="505"/>
      <c r="BA81" s="505"/>
      <c r="BB81" s="505"/>
      <c r="BC81" s="505"/>
      <c r="BD81" s="505"/>
      <c r="BE81" s="505"/>
      <c r="BF81" s="505"/>
      <c r="BG81" s="505"/>
      <c r="BH81" s="505"/>
      <c r="BI81" s="505"/>
      <c r="BJ81" s="505"/>
      <c r="BK81" s="505"/>
      <c r="BL81" s="505"/>
      <c r="BM81" s="505"/>
      <c r="BN81" s="505"/>
      <c r="BO81" s="505"/>
      <c r="BP81" s="505"/>
      <c r="BQ81" s="505"/>
      <c r="BR81" s="505"/>
      <c r="BS81" s="505"/>
      <c r="BT81" s="505"/>
      <c r="BU81" s="505"/>
      <c r="BV81" s="505"/>
      <c r="BW81" s="505"/>
      <c r="BX81" s="505"/>
      <c r="BY81" s="505"/>
    </row>
    <row r="82" spans="1:77" s="306" customFormat="1">
      <c r="A82" s="1062">
        <v>36</v>
      </c>
      <c r="B82" s="845" t="str">
        <f>"Subtotal (item "&amp;A64&amp;" minus items "&amp;A68&amp;" through "&amp;A81&amp;")"</f>
        <v>Subtotal (item 23 minus items 24 through 35)</v>
      </c>
      <c r="C82" s="820"/>
      <c r="D82" s="912"/>
      <c r="E82" s="912"/>
      <c r="F82" s="912"/>
      <c r="G82" s="912"/>
      <c r="H82" s="912"/>
      <c r="I82" s="912"/>
      <c r="J82" s="912"/>
      <c r="K82" s="912"/>
      <c r="L82" s="912"/>
      <c r="M82" s="912"/>
      <c r="N82" s="505"/>
      <c r="O82" s="505"/>
      <c r="P82" s="505"/>
      <c r="Q82" s="505"/>
      <c r="R82" s="505"/>
      <c r="S82" s="505"/>
      <c r="T82" s="505"/>
      <c r="U82" s="505"/>
      <c r="V82" s="505"/>
      <c r="W82" s="505"/>
      <c r="X82" s="505"/>
      <c r="Y82" s="505"/>
      <c r="Z82" s="505"/>
      <c r="AA82" s="505"/>
      <c r="AB82" s="505"/>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5"/>
      <c r="AY82" s="505"/>
      <c r="AZ82" s="505"/>
      <c r="BA82" s="505"/>
      <c r="BB82" s="505"/>
      <c r="BC82" s="505"/>
      <c r="BD82" s="505"/>
      <c r="BE82" s="505"/>
      <c r="BF82" s="505"/>
      <c r="BG82" s="505"/>
      <c r="BH82" s="505"/>
      <c r="BI82" s="505"/>
      <c r="BJ82" s="505"/>
      <c r="BK82" s="505"/>
      <c r="BL82" s="505"/>
      <c r="BM82" s="505"/>
      <c r="BN82" s="505"/>
      <c r="BO82" s="505"/>
      <c r="BP82" s="505"/>
      <c r="BQ82" s="505"/>
      <c r="BR82" s="505"/>
      <c r="BS82" s="505"/>
      <c r="BT82" s="505"/>
      <c r="BU82" s="505"/>
      <c r="BV82" s="505"/>
      <c r="BW82" s="505"/>
      <c r="BX82" s="505"/>
      <c r="BY82" s="505"/>
    </row>
    <row r="83" spans="1:77" s="306" customFormat="1" ht="43.2">
      <c r="A83" s="1062">
        <v>37</v>
      </c>
      <c r="B83" s="845" t="str">
        <f>"Significant investments in the capital of unconsolidated financial institutions in the form of common stock, net of associated DTLs, that exceed the 10 percent common equity tier 1 capital deduction threshold (item "&amp;A131&amp;")"</f>
        <v>Significant investments in the capital of unconsolidated financial institutions in the form of common stock, net of associated DTLs, that exceed the 10 percent common equity tier 1 capital deduction threshold (item 71)</v>
      </c>
      <c r="C83" s="820"/>
      <c r="D83" s="774"/>
      <c r="E83" s="774"/>
      <c r="F83" s="774"/>
      <c r="G83" s="774"/>
      <c r="H83" s="774"/>
      <c r="I83" s="774"/>
      <c r="J83" s="774"/>
      <c r="K83" s="774"/>
      <c r="L83" s="774"/>
      <c r="M83" s="774"/>
      <c r="N83" s="505"/>
      <c r="O83" s="505"/>
      <c r="P83" s="505"/>
      <c r="Q83" s="505"/>
      <c r="R83" s="505"/>
      <c r="S83" s="505"/>
      <c r="T83" s="505"/>
      <c r="U83" s="505"/>
      <c r="V83" s="505"/>
      <c r="W83" s="505"/>
      <c r="X83" s="505"/>
      <c r="Y83" s="505"/>
      <c r="Z83" s="505"/>
      <c r="AA83" s="505"/>
      <c r="AB83" s="505"/>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5"/>
      <c r="AY83" s="505"/>
      <c r="AZ83" s="505"/>
      <c r="BA83" s="505"/>
      <c r="BB83" s="505"/>
      <c r="BC83" s="505"/>
      <c r="BD83" s="505"/>
      <c r="BE83" s="505"/>
      <c r="BF83" s="505"/>
      <c r="BG83" s="505"/>
      <c r="BH83" s="505"/>
      <c r="BI83" s="505"/>
      <c r="BJ83" s="505"/>
      <c r="BK83" s="505"/>
      <c r="BL83" s="505"/>
      <c r="BM83" s="505"/>
      <c r="BN83" s="505"/>
      <c r="BO83" s="505"/>
      <c r="BP83" s="505"/>
      <c r="BQ83" s="505"/>
      <c r="BR83" s="505"/>
      <c r="BS83" s="505"/>
      <c r="BT83" s="505"/>
      <c r="BU83" s="505"/>
      <c r="BV83" s="505"/>
      <c r="BW83" s="505"/>
      <c r="BX83" s="505"/>
      <c r="BY83" s="505"/>
    </row>
    <row r="84" spans="1:77" s="306" customFormat="1" ht="28.8">
      <c r="A84" s="1062">
        <v>38</v>
      </c>
      <c r="B84" s="845" t="str">
        <f>"MSAs, net of associated DTLs, that exceed the 10 percent common equity tier 1 capital deduction threshold (item "&amp;A138&amp;")"</f>
        <v>MSAs, net of associated DTLs, that exceed the 10 percent common equity tier 1 capital deduction threshold (item 76)</v>
      </c>
      <c r="C84" s="820"/>
      <c r="D84" s="774"/>
      <c r="E84" s="774"/>
      <c r="F84" s="774"/>
      <c r="G84" s="774"/>
      <c r="H84" s="774"/>
      <c r="I84" s="774"/>
      <c r="J84" s="774"/>
      <c r="K84" s="774"/>
      <c r="L84" s="774"/>
      <c r="M84" s="774"/>
      <c r="N84" s="505"/>
      <c r="O84" s="505"/>
      <c r="P84" s="505"/>
      <c r="Q84" s="505"/>
      <c r="R84" s="505"/>
      <c r="S84" s="505"/>
      <c r="T84" s="505"/>
      <c r="U84" s="505"/>
      <c r="V84" s="505"/>
      <c r="W84" s="505"/>
      <c r="X84" s="505"/>
      <c r="Y84" s="505"/>
      <c r="Z84" s="505"/>
      <c r="AA84" s="505"/>
      <c r="AB84" s="505"/>
      <c r="AC84" s="505"/>
      <c r="AD84" s="505"/>
      <c r="AE84" s="505"/>
      <c r="AF84" s="505"/>
      <c r="AG84" s="505"/>
      <c r="AH84" s="505"/>
      <c r="AI84" s="505"/>
      <c r="AJ84" s="505"/>
      <c r="AK84" s="505"/>
      <c r="AL84" s="505"/>
      <c r="AM84" s="505"/>
      <c r="AN84" s="505"/>
      <c r="AO84" s="505"/>
      <c r="AP84" s="505"/>
      <c r="AQ84" s="505"/>
      <c r="AR84" s="505"/>
      <c r="AS84" s="505"/>
      <c r="AT84" s="505"/>
      <c r="AU84" s="505"/>
      <c r="AV84" s="505"/>
      <c r="AW84" s="505"/>
      <c r="AX84" s="505"/>
      <c r="AY84" s="505"/>
      <c r="AZ84" s="505"/>
      <c r="BA84" s="505"/>
      <c r="BB84" s="505"/>
      <c r="BC84" s="505"/>
      <c r="BD84" s="505"/>
      <c r="BE84" s="505"/>
      <c r="BF84" s="505"/>
      <c r="BG84" s="505"/>
      <c r="BH84" s="505"/>
      <c r="BI84" s="505"/>
      <c r="BJ84" s="505"/>
      <c r="BK84" s="505"/>
      <c r="BL84" s="505"/>
      <c r="BM84" s="505"/>
      <c r="BN84" s="505"/>
      <c r="BO84" s="505"/>
      <c r="BP84" s="505"/>
      <c r="BQ84" s="505"/>
      <c r="BR84" s="505"/>
      <c r="BS84" s="505"/>
      <c r="BT84" s="505"/>
      <c r="BU84" s="505"/>
      <c r="BV84" s="505"/>
      <c r="BW84" s="505"/>
      <c r="BX84" s="505"/>
      <c r="BY84" s="505"/>
    </row>
    <row r="85" spans="1:77" s="306" customFormat="1" ht="43.2">
      <c r="A85" s="1062">
        <v>39</v>
      </c>
      <c r="B85" s="845" t="str">
        <f>"DTAs arising from temporary differences that could not be realized through net operating loss carrybacks, net of related valuation allowances and net of DTLs, that exceed the 10 percent common equity tier 1 capital deduction threshold (item "&amp;A143&amp;")"</f>
        <v>DTAs arising from temporary differences that could not be realized through net operating loss carrybacks, net of related valuation allowances and net of DTLs, that exceed the 10 percent common equity tier 1 capital deduction threshold (item 79)</v>
      </c>
      <c r="C85" s="820"/>
      <c r="D85" s="774"/>
      <c r="E85" s="774"/>
      <c r="F85" s="774"/>
      <c r="G85" s="774"/>
      <c r="H85" s="774"/>
      <c r="I85" s="774"/>
      <c r="J85" s="774"/>
      <c r="K85" s="774"/>
      <c r="L85" s="774"/>
      <c r="M85" s="774"/>
      <c r="N85" s="505"/>
      <c r="O85" s="505"/>
      <c r="P85" s="505"/>
      <c r="Q85" s="505"/>
      <c r="R85" s="505"/>
      <c r="S85" s="505"/>
      <c r="T85" s="505"/>
      <c r="U85" s="505"/>
      <c r="V85" s="505"/>
      <c r="W85" s="505"/>
      <c r="X85" s="505"/>
      <c r="Y85" s="505"/>
      <c r="Z85" s="505"/>
      <c r="AA85" s="505"/>
      <c r="AB85" s="505"/>
      <c r="AC85" s="505"/>
      <c r="AD85" s="505"/>
      <c r="AE85" s="505"/>
      <c r="AF85" s="505"/>
      <c r="AG85" s="505"/>
      <c r="AH85" s="505"/>
      <c r="AI85" s="505"/>
      <c r="AJ85" s="505"/>
      <c r="AK85" s="505"/>
      <c r="AL85" s="505"/>
      <c r="AM85" s="505"/>
      <c r="AN85" s="505"/>
      <c r="AO85" s="505"/>
      <c r="AP85" s="505"/>
      <c r="AQ85" s="505"/>
      <c r="AR85" s="505"/>
      <c r="AS85" s="505"/>
      <c r="AT85" s="505"/>
      <c r="AU85" s="505"/>
      <c r="AV85" s="505"/>
      <c r="AW85" s="505"/>
      <c r="AX85" s="505"/>
      <c r="AY85" s="505"/>
      <c r="AZ85" s="505"/>
      <c r="BA85" s="505"/>
      <c r="BB85" s="505"/>
      <c r="BC85" s="505"/>
      <c r="BD85" s="505"/>
      <c r="BE85" s="505"/>
      <c r="BF85" s="505"/>
      <c r="BG85" s="505"/>
      <c r="BH85" s="505"/>
      <c r="BI85" s="505"/>
      <c r="BJ85" s="505"/>
      <c r="BK85" s="505"/>
      <c r="BL85" s="505"/>
      <c r="BM85" s="505"/>
      <c r="BN85" s="505"/>
      <c r="BO85" s="505"/>
      <c r="BP85" s="505"/>
      <c r="BQ85" s="505"/>
      <c r="BR85" s="505"/>
      <c r="BS85" s="505"/>
      <c r="BT85" s="505"/>
      <c r="BU85" s="505"/>
      <c r="BV85" s="505"/>
      <c r="BW85" s="505"/>
      <c r="BX85" s="505"/>
      <c r="BY85" s="505"/>
    </row>
    <row r="86" spans="1:77" s="306" customFormat="1" ht="72">
      <c r="A86" s="1062">
        <v>40</v>
      </c>
      <c r="B86" s="845" t="s">
        <v>1262</v>
      </c>
      <c r="C86" s="820"/>
      <c r="D86" s="774"/>
      <c r="E86" s="774"/>
      <c r="F86" s="774"/>
      <c r="G86" s="774"/>
      <c r="H86" s="774"/>
      <c r="I86" s="774"/>
      <c r="J86" s="774"/>
      <c r="K86" s="774"/>
      <c r="L86" s="774"/>
      <c r="M86" s="774"/>
      <c r="N86" s="505"/>
      <c r="O86" s="505"/>
      <c r="P86" s="505"/>
      <c r="Q86" s="505"/>
      <c r="R86" s="505"/>
      <c r="S86" s="505"/>
      <c r="T86" s="505"/>
      <c r="U86" s="505"/>
      <c r="V86" s="505"/>
      <c r="W86" s="505"/>
      <c r="X86" s="505"/>
      <c r="Y86" s="505"/>
      <c r="Z86" s="505"/>
      <c r="AA86" s="505"/>
      <c r="AB86" s="505"/>
      <c r="AC86" s="505"/>
      <c r="AD86" s="505"/>
      <c r="AE86" s="505"/>
      <c r="AF86" s="505"/>
      <c r="AG86" s="505"/>
      <c r="AH86" s="505"/>
      <c r="AI86" s="505"/>
      <c r="AJ86" s="505"/>
      <c r="AK86" s="505"/>
      <c r="AL86" s="505"/>
      <c r="AM86" s="505"/>
      <c r="AN86" s="505"/>
      <c r="AO86" s="505"/>
      <c r="AP86" s="505"/>
      <c r="AQ86" s="505"/>
      <c r="AR86" s="505"/>
      <c r="AS86" s="505"/>
      <c r="AT86" s="505"/>
      <c r="AU86" s="505"/>
      <c r="AV86" s="505"/>
      <c r="AW86" s="505"/>
      <c r="AX86" s="505"/>
      <c r="AY86" s="505"/>
      <c r="AZ86" s="505"/>
      <c r="BA86" s="505"/>
      <c r="BB86" s="505"/>
      <c r="BC86" s="505"/>
      <c r="BD86" s="505"/>
      <c r="BE86" s="505"/>
      <c r="BF86" s="505"/>
      <c r="BG86" s="505"/>
      <c r="BH86" s="505"/>
      <c r="BI86" s="505"/>
      <c r="BJ86" s="505"/>
      <c r="BK86" s="505"/>
      <c r="BL86" s="505"/>
      <c r="BM86" s="505"/>
      <c r="BN86" s="505"/>
      <c r="BO86" s="505"/>
      <c r="BP86" s="505"/>
      <c r="BQ86" s="505"/>
      <c r="BR86" s="505"/>
      <c r="BS86" s="505"/>
      <c r="BT86" s="505"/>
      <c r="BU86" s="505"/>
      <c r="BV86" s="505"/>
      <c r="BW86" s="505"/>
      <c r="BX86" s="505"/>
      <c r="BY86" s="505"/>
    </row>
    <row r="87" spans="1:77" s="306" customFormat="1" ht="28.8">
      <c r="A87" s="1062">
        <v>41</v>
      </c>
      <c r="B87" s="311"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87" s="820"/>
      <c r="D87" s="310"/>
      <c r="E87" s="310"/>
      <c r="F87" s="310"/>
      <c r="G87" s="310"/>
      <c r="H87" s="310"/>
      <c r="I87" s="310"/>
      <c r="J87" s="310"/>
      <c r="K87" s="310"/>
      <c r="L87" s="310"/>
      <c r="M87" s="310"/>
      <c r="N87" s="505"/>
      <c r="O87" s="505"/>
      <c r="P87" s="505"/>
      <c r="Q87" s="505"/>
      <c r="R87" s="505"/>
      <c r="S87" s="505"/>
      <c r="T87" s="505"/>
      <c r="U87" s="505"/>
      <c r="V87" s="505"/>
      <c r="W87" s="505"/>
      <c r="X87" s="505"/>
      <c r="Y87" s="505"/>
      <c r="Z87" s="505"/>
      <c r="AA87" s="505"/>
      <c r="AB87" s="505"/>
      <c r="AC87" s="505"/>
      <c r="AD87" s="505"/>
      <c r="AE87" s="505"/>
      <c r="AF87" s="505"/>
      <c r="AG87" s="505"/>
      <c r="AH87" s="505"/>
      <c r="AI87" s="505"/>
      <c r="AJ87" s="505"/>
      <c r="AK87" s="505"/>
      <c r="AL87" s="505"/>
      <c r="AM87" s="505"/>
      <c r="AN87" s="505"/>
      <c r="AO87" s="505"/>
      <c r="AP87" s="505"/>
      <c r="AQ87" s="505"/>
      <c r="AR87" s="505"/>
      <c r="AS87" s="505"/>
      <c r="AT87" s="505"/>
      <c r="AU87" s="505"/>
      <c r="AV87" s="505"/>
      <c r="AW87" s="505"/>
      <c r="AX87" s="505"/>
      <c r="AY87" s="505"/>
      <c r="AZ87" s="505"/>
      <c r="BA87" s="505"/>
      <c r="BB87" s="505"/>
      <c r="BC87" s="505"/>
      <c r="BD87" s="505"/>
      <c r="BE87" s="505"/>
      <c r="BF87" s="505"/>
      <c r="BG87" s="505"/>
      <c r="BH87" s="505"/>
      <c r="BI87" s="505"/>
      <c r="BJ87" s="505"/>
      <c r="BK87" s="505"/>
      <c r="BL87" s="505"/>
      <c r="BM87" s="505"/>
      <c r="BN87" s="505"/>
      <c r="BO87" s="505"/>
      <c r="BP87" s="505"/>
      <c r="BQ87" s="505"/>
      <c r="BR87" s="505"/>
      <c r="BS87" s="505"/>
      <c r="BT87" s="505"/>
      <c r="BU87" s="505"/>
      <c r="BV87" s="505"/>
      <c r="BW87" s="505"/>
      <c r="BX87" s="505"/>
      <c r="BY87" s="505"/>
    </row>
    <row r="88" spans="1:77" s="306" customFormat="1">
      <c r="A88" s="1062">
        <v>42</v>
      </c>
      <c r="B88" s="845" t="str">
        <f>"Total adjustments and deductions for common equity tier 1 capital (sum of items "&amp;A83&amp;" through "&amp;A87&amp;")"</f>
        <v>Total adjustments and deductions for common equity tier 1 capital (sum of items 37 through 41)</v>
      </c>
      <c r="C88" s="820"/>
      <c r="D88" s="914"/>
      <c r="E88" s="914"/>
      <c r="F88" s="914"/>
      <c r="G88" s="914"/>
      <c r="H88" s="914"/>
      <c r="I88" s="914"/>
      <c r="J88" s="914"/>
      <c r="K88" s="914"/>
      <c r="L88" s="914"/>
      <c r="M88" s="914"/>
      <c r="N88" s="505"/>
      <c r="O88" s="505"/>
      <c r="P88" s="505"/>
      <c r="Q88" s="505"/>
      <c r="R88" s="505"/>
      <c r="S88" s="505"/>
      <c r="T88" s="505"/>
      <c r="U88" s="505"/>
      <c r="V88" s="505"/>
      <c r="W88" s="505"/>
      <c r="X88" s="505"/>
      <c r="Y88" s="505"/>
      <c r="Z88" s="505"/>
      <c r="AA88" s="505"/>
      <c r="AB88" s="505"/>
      <c r="AC88" s="505"/>
      <c r="AD88" s="505"/>
      <c r="AE88" s="505"/>
      <c r="AF88" s="505"/>
      <c r="AG88" s="505"/>
      <c r="AH88" s="505"/>
      <c r="AI88" s="505"/>
      <c r="AJ88" s="505"/>
      <c r="AK88" s="505"/>
      <c r="AL88" s="505"/>
      <c r="AM88" s="505"/>
      <c r="AN88" s="505"/>
      <c r="AO88" s="505"/>
      <c r="AP88" s="505"/>
      <c r="AQ88" s="505"/>
      <c r="AR88" s="505"/>
      <c r="AS88" s="505"/>
      <c r="AT88" s="505"/>
      <c r="AU88" s="505"/>
      <c r="AV88" s="505"/>
      <c r="AW88" s="505"/>
      <c r="AX88" s="505"/>
      <c r="AY88" s="505"/>
      <c r="AZ88" s="505"/>
      <c r="BA88" s="505"/>
      <c r="BB88" s="505"/>
      <c r="BC88" s="505"/>
      <c r="BD88" s="505"/>
      <c r="BE88" s="505"/>
      <c r="BF88" s="505"/>
      <c r="BG88" s="505"/>
      <c r="BH88" s="505"/>
      <c r="BI88" s="505"/>
      <c r="BJ88" s="505"/>
      <c r="BK88" s="505"/>
      <c r="BL88" s="505"/>
      <c r="BM88" s="505"/>
      <c r="BN88" s="505"/>
      <c r="BO88" s="505"/>
      <c r="BP88" s="505"/>
      <c r="BQ88" s="505"/>
      <c r="BR88" s="505"/>
      <c r="BS88" s="505"/>
      <c r="BT88" s="505"/>
      <c r="BU88" s="505"/>
      <c r="BV88" s="505"/>
      <c r="BW88" s="505"/>
      <c r="BX88" s="505"/>
      <c r="BY88" s="505"/>
    </row>
    <row r="89" spans="1:77" s="306" customFormat="1">
      <c r="A89" s="1062">
        <v>43</v>
      </c>
      <c r="B89" s="311" t="str">
        <f>"Common equity tier 1 capital"</f>
        <v>Common equity tier 1 capital</v>
      </c>
      <c r="C89" s="820"/>
      <c r="D89" s="70"/>
      <c r="E89" s="70"/>
      <c r="F89" s="70"/>
      <c r="G89" s="70"/>
      <c r="H89" s="70"/>
      <c r="I89" s="70"/>
      <c r="J89" s="70"/>
      <c r="K89" s="70"/>
      <c r="L89" s="70"/>
      <c r="M89" s="70"/>
      <c r="N89" s="505"/>
      <c r="O89" s="505"/>
      <c r="P89" s="505"/>
      <c r="Q89" s="505"/>
      <c r="R89" s="505"/>
      <c r="S89" s="505"/>
      <c r="T89" s="505"/>
      <c r="U89" s="505"/>
      <c r="V89" s="505"/>
      <c r="W89" s="505"/>
      <c r="X89" s="505"/>
      <c r="Y89" s="505"/>
      <c r="Z89" s="505"/>
      <c r="AA89" s="505"/>
      <c r="AB89" s="505"/>
      <c r="AC89" s="505"/>
      <c r="AD89" s="505"/>
      <c r="AE89" s="505"/>
      <c r="AF89" s="505"/>
      <c r="AG89" s="505"/>
      <c r="AH89" s="505"/>
      <c r="AI89" s="505"/>
      <c r="AJ89" s="505"/>
      <c r="AK89" s="505"/>
      <c r="AL89" s="505"/>
      <c r="AM89" s="505"/>
      <c r="AN89" s="505"/>
      <c r="AO89" s="505"/>
      <c r="AP89" s="505"/>
      <c r="AQ89" s="505"/>
      <c r="AR89" s="505"/>
      <c r="AS89" s="505"/>
      <c r="AT89" s="505"/>
      <c r="AU89" s="505"/>
      <c r="AV89" s="505"/>
      <c r="AW89" s="505"/>
      <c r="AX89" s="505"/>
      <c r="AY89" s="505"/>
      <c r="AZ89" s="505"/>
      <c r="BA89" s="505"/>
      <c r="BB89" s="505"/>
      <c r="BC89" s="505"/>
      <c r="BD89" s="505"/>
      <c r="BE89" s="505"/>
      <c r="BF89" s="505"/>
      <c r="BG89" s="505"/>
      <c r="BH89" s="505"/>
      <c r="BI89" s="505"/>
      <c r="BJ89" s="505"/>
      <c r="BK89" s="505"/>
      <c r="BL89" s="505"/>
      <c r="BM89" s="505"/>
      <c r="BN89" s="505"/>
      <c r="BO89" s="505"/>
      <c r="BP89" s="505"/>
      <c r="BQ89" s="505"/>
      <c r="BR89" s="505"/>
      <c r="BS89" s="505"/>
      <c r="BT89" s="505"/>
      <c r="BU89" s="505"/>
      <c r="BV89" s="505"/>
      <c r="BW89" s="505"/>
      <c r="BX89" s="505"/>
      <c r="BY89" s="505"/>
    </row>
    <row r="90" spans="1:77" s="306" customFormat="1">
      <c r="A90" s="497"/>
      <c r="B90" s="712"/>
      <c r="C90" s="822"/>
      <c r="D90" s="506"/>
      <c r="E90" s="506"/>
      <c r="F90" s="506"/>
      <c r="G90" s="506"/>
      <c r="H90" s="506"/>
      <c r="I90" s="506"/>
      <c r="J90" s="506"/>
      <c r="K90" s="506"/>
      <c r="L90" s="506"/>
      <c r="M90" s="506"/>
      <c r="N90" s="505"/>
      <c r="O90" s="505"/>
      <c r="P90" s="505"/>
      <c r="Q90" s="505"/>
      <c r="R90" s="505"/>
      <c r="S90" s="505"/>
      <c r="T90" s="505"/>
      <c r="U90" s="505"/>
      <c r="V90" s="505"/>
      <c r="W90" s="505"/>
      <c r="X90" s="505"/>
      <c r="Y90" s="505"/>
      <c r="Z90" s="505"/>
      <c r="AA90" s="505"/>
      <c r="AB90" s="505"/>
      <c r="AC90" s="505"/>
      <c r="AD90" s="505"/>
      <c r="AE90" s="505"/>
      <c r="AF90" s="505"/>
      <c r="AG90" s="505"/>
      <c r="AH90" s="505"/>
      <c r="AI90" s="505"/>
      <c r="AJ90" s="505"/>
      <c r="AK90" s="505"/>
      <c r="AL90" s="505"/>
      <c r="AM90" s="505"/>
      <c r="AN90" s="505"/>
      <c r="AO90" s="505"/>
      <c r="AP90" s="505"/>
      <c r="AQ90" s="505"/>
      <c r="AR90" s="505"/>
      <c r="AS90" s="505"/>
      <c r="AT90" s="505"/>
      <c r="AU90" s="505"/>
      <c r="AV90" s="505"/>
      <c r="AW90" s="505"/>
      <c r="AX90" s="505"/>
      <c r="AY90" s="505"/>
      <c r="AZ90" s="505"/>
      <c r="BA90" s="505"/>
      <c r="BB90" s="505"/>
      <c r="BC90" s="505"/>
      <c r="BD90" s="505"/>
      <c r="BE90" s="505"/>
      <c r="BF90" s="505"/>
      <c r="BG90" s="505"/>
      <c r="BH90" s="505"/>
      <c r="BI90" s="505"/>
      <c r="BJ90" s="505"/>
      <c r="BK90" s="505"/>
      <c r="BL90" s="505"/>
      <c r="BM90" s="505"/>
      <c r="BN90" s="505"/>
      <c r="BO90" s="505"/>
      <c r="BP90" s="505"/>
      <c r="BQ90" s="505"/>
      <c r="BR90" s="505"/>
      <c r="BS90" s="505"/>
      <c r="BT90" s="505"/>
      <c r="BU90" s="505"/>
      <c r="BV90" s="505"/>
      <c r="BW90" s="505"/>
      <c r="BX90" s="505"/>
      <c r="BY90" s="505"/>
    </row>
    <row r="91" spans="1:77" s="306" customFormat="1">
      <c r="A91" s="497"/>
      <c r="B91" s="708" t="s">
        <v>822</v>
      </c>
      <c r="C91" s="822"/>
      <c r="D91" s="506"/>
      <c r="E91" s="506"/>
      <c r="F91" s="506"/>
      <c r="G91" s="506"/>
      <c r="H91" s="506"/>
      <c r="I91" s="506"/>
      <c r="J91" s="506"/>
      <c r="K91" s="506"/>
      <c r="L91" s="506"/>
      <c r="M91" s="506"/>
      <c r="N91" s="505"/>
      <c r="O91" s="505"/>
      <c r="P91" s="505"/>
      <c r="Q91" s="505"/>
      <c r="R91" s="505"/>
      <c r="S91" s="505"/>
      <c r="T91" s="505"/>
      <c r="U91" s="505"/>
      <c r="V91" s="505"/>
      <c r="W91" s="505"/>
      <c r="X91" s="505"/>
      <c r="Y91" s="505"/>
      <c r="Z91" s="505"/>
      <c r="AA91" s="505"/>
      <c r="AB91" s="505"/>
      <c r="AC91" s="505"/>
      <c r="AD91" s="505"/>
      <c r="AE91" s="505"/>
      <c r="AF91" s="505"/>
      <c r="AG91" s="505"/>
      <c r="AH91" s="505"/>
      <c r="AI91" s="505"/>
      <c r="AJ91" s="505"/>
      <c r="AK91" s="505"/>
      <c r="AL91" s="505"/>
      <c r="AM91" s="505"/>
      <c r="AN91" s="505"/>
      <c r="AO91" s="505"/>
      <c r="AP91" s="505"/>
      <c r="AQ91" s="505"/>
      <c r="AR91" s="505"/>
      <c r="AS91" s="505"/>
      <c r="AT91" s="505"/>
      <c r="AU91" s="505"/>
      <c r="AV91" s="505"/>
      <c r="AW91" s="505"/>
      <c r="AX91" s="505"/>
      <c r="AY91" s="505"/>
      <c r="AZ91" s="505"/>
      <c r="BA91" s="505"/>
      <c r="BB91" s="505"/>
      <c r="BC91" s="505"/>
      <c r="BD91" s="505"/>
      <c r="BE91" s="505"/>
      <c r="BF91" s="505"/>
      <c r="BG91" s="505"/>
      <c r="BH91" s="505"/>
      <c r="BI91" s="505"/>
      <c r="BJ91" s="505"/>
      <c r="BK91" s="505"/>
      <c r="BL91" s="505"/>
      <c r="BM91" s="505"/>
      <c r="BN91" s="505"/>
      <c r="BO91" s="505"/>
      <c r="BP91" s="505"/>
      <c r="BQ91" s="505"/>
      <c r="BR91" s="505"/>
      <c r="BS91" s="505"/>
      <c r="BT91" s="505"/>
      <c r="BU91" s="505"/>
      <c r="BV91" s="505"/>
      <c r="BW91" s="505"/>
      <c r="BX91" s="505"/>
      <c r="BY91" s="505"/>
    </row>
    <row r="92" spans="1:77" s="306" customFormat="1">
      <c r="A92" s="1063">
        <v>44</v>
      </c>
      <c r="B92" s="706" t="s">
        <v>821</v>
      </c>
      <c r="C92" s="820"/>
      <c r="D92" s="310"/>
      <c r="E92" s="310"/>
      <c r="F92" s="310"/>
      <c r="G92" s="310"/>
      <c r="H92" s="310"/>
      <c r="I92" s="310"/>
      <c r="J92" s="310"/>
      <c r="K92" s="310"/>
      <c r="L92" s="310"/>
      <c r="M92" s="310"/>
      <c r="N92" s="505"/>
      <c r="O92" s="505"/>
      <c r="P92" s="505"/>
      <c r="Q92" s="505"/>
      <c r="R92" s="505"/>
      <c r="S92" s="505"/>
      <c r="T92" s="505"/>
      <c r="U92" s="505"/>
      <c r="V92" s="505"/>
      <c r="W92" s="505"/>
      <c r="X92" s="505"/>
      <c r="Y92" s="505"/>
      <c r="Z92" s="505"/>
      <c r="AA92" s="505"/>
      <c r="AB92" s="505"/>
      <c r="AC92" s="505"/>
      <c r="AD92" s="505"/>
      <c r="AE92" s="505"/>
      <c r="AF92" s="505"/>
      <c r="AG92" s="505"/>
      <c r="AH92" s="505"/>
      <c r="AI92" s="505"/>
      <c r="AJ92" s="505"/>
      <c r="AK92" s="505"/>
      <c r="AL92" s="505"/>
      <c r="AM92" s="505"/>
      <c r="AN92" s="505"/>
      <c r="AO92" s="505"/>
      <c r="AP92" s="505"/>
      <c r="AQ92" s="505"/>
      <c r="AR92" s="505"/>
      <c r="AS92" s="505"/>
      <c r="AT92" s="505"/>
      <c r="AU92" s="505"/>
      <c r="AV92" s="505"/>
      <c r="AW92" s="505"/>
      <c r="AX92" s="505"/>
      <c r="AY92" s="505"/>
      <c r="AZ92" s="505"/>
      <c r="BA92" s="505"/>
      <c r="BB92" s="505"/>
      <c r="BC92" s="505"/>
      <c r="BD92" s="505"/>
      <c r="BE92" s="505"/>
      <c r="BF92" s="505"/>
      <c r="BG92" s="505"/>
      <c r="BH92" s="505"/>
      <c r="BI92" s="505"/>
      <c r="BJ92" s="505"/>
      <c r="BK92" s="505"/>
      <c r="BL92" s="505"/>
      <c r="BM92" s="505"/>
      <c r="BN92" s="505"/>
      <c r="BO92" s="505"/>
      <c r="BP92" s="505"/>
      <c r="BQ92" s="505"/>
      <c r="BR92" s="505"/>
      <c r="BS92" s="505"/>
      <c r="BT92" s="505"/>
      <c r="BU92" s="505"/>
      <c r="BV92" s="505"/>
      <c r="BW92" s="505"/>
      <c r="BX92" s="505"/>
      <c r="BY92" s="505"/>
    </row>
    <row r="93" spans="1:77" s="306" customFormat="1">
      <c r="A93" s="1063">
        <v>45</v>
      </c>
      <c r="B93" s="706" t="s">
        <v>820</v>
      </c>
      <c r="C93" s="820"/>
      <c r="D93" s="310"/>
      <c r="E93" s="310"/>
      <c r="F93" s="310"/>
      <c r="G93" s="310"/>
      <c r="H93" s="310"/>
      <c r="I93" s="310"/>
      <c r="J93" s="310"/>
      <c r="K93" s="310"/>
      <c r="L93" s="310"/>
      <c r="M93" s="310"/>
      <c r="N93" s="505"/>
      <c r="O93" s="505"/>
      <c r="P93" s="505"/>
      <c r="Q93" s="505"/>
      <c r="R93" s="505"/>
      <c r="S93" s="505"/>
      <c r="T93" s="505"/>
      <c r="U93" s="505"/>
      <c r="V93" s="505"/>
      <c r="W93" s="505"/>
      <c r="X93" s="505"/>
      <c r="Y93" s="505"/>
      <c r="Z93" s="505"/>
      <c r="AA93" s="505"/>
      <c r="AB93" s="505"/>
      <c r="AC93" s="505"/>
      <c r="AD93" s="505"/>
      <c r="AE93" s="505"/>
      <c r="AF93" s="505"/>
      <c r="AG93" s="505"/>
      <c r="AH93" s="505"/>
      <c r="AI93" s="505"/>
      <c r="AJ93" s="505"/>
      <c r="AK93" s="505"/>
      <c r="AL93" s="505"/>
      <c r="AM93" s="505"/>
      <c r="AN93" s="505"/>
      <c r="AO93" s="505"/>
      <c r="AP93" s="505"/>
      <c r="AQ93" s="505"/>
      <c r="AR93" s="505"/>
      <c r="AS93" s="505"/>
      <c r="AT93" s="505"/>
      <c r="AU93" s="505"/>
      <c r="AV93" s="505"/>
      <c r="AW93" s="505"/>
      <c r="AX93" s="505"/>
      <c r="AY93" s="505"/>
      <c r="AZ93" s="505"/>
      <c r="BA93" s="505"/>
      <c r="BB93" s="505"/>
      <c r="BC93" s="505"/>
      <c r="BD93" s="505"/>
      <c r="BE93" s="505"/>
      <c r="BF93" s="505"/>
      <c r="BG93" s="505"/>
      <c r="BH93" s="505"/>
      <c r="BI93" s="505"/>
      <c r="BJ93" s="505"/>
      <c r="BK93" s="505"/>
      <c r="BL93" s="505"/>
      <c r="BM93" s="505"/>
      <c r="BN93" s="505"/>
      <c r="BO93" s="505"/>
      <c r="BP93" s="505"/>
      <c r="BQ93" s="505"/>
      <c r="BR93" s="505"/>
      <c r="BS93" s="505"/>
      <c r="BT93" s="505"/>
      <c r="BU93" s="505"/>
      <c r="BV93" s="505"/>
      <c r="BW93" s="505"/>
      <c r="BX93" s="505"/>
      <c r="BY93" s="505"/>
    </row>
    <row r="94" spans="1:77" s="306" customFormat="1">
      <c r="A94" s="1063">
        <v>46</v>
      </c>
      <c r="B94" s="706" t="s">
        <v>819</v>
      </c>
      <c r="C94" s="820"/>
      <c r="D94" s="310"/>
      <c r="E94" s="310"/>
      <c r="F94" s="310"/>
      <c r="G94" s="310"/>
      <c r="H94" s="310"/>
      <c r="I94" s="310"/>
      <c r="J94" s="310"/>
      <c r="K94" s="310"/>
      <c r="L94" s="310"/>
      <c r="M94" s="310"/>
      <c r="N94" s="505"/>
      <c r="O94" s="505"/>
      <c r="P94" s="505"/>
      <c r="Q94" s="505"/>
      <c r="R94" s="505"/>
      <c r="S94" s="505"/>
      <c r="T94" s="505"/>
      <c r="U94" s="505"/>
      <c r="V94" s="505"/>
      <c r="W94" s="505"/>
      <c r="X94" s="505"/>
      <c r="Y94" s="505"/>
      <c r="Z94" s="505"/>
      <c r="AA94" s="505"/>
      <c r="AB94" s="505"/>
      <c r="AC94" s="505"/>
      <c r="AD94" s="505"/>
      <c r="AE94" s="505"/>
      <c r="AF94" s="505"/>
      <c r="AG94" s="505"/>
      <c r="AH94" s="505"/>
      <c r="AI94" s="505"/>
      <c r="AJ94" s="505"/>
      <c r="AK94" s="505"/>
      <c r="AL94" s="505"/>
      <c r="AM94" s="505"/>
      <c r="AN94" s="505"/>
      <c r="AO94" s="505"/>
      <c r="AP94" s="505"/>
      <c r="AQ94" s="505"/>
      <c r="AR94" s="505"/>
      <c r="AS94" s="505"/>
      <c r="AT94" s="505"/>
      <c r="AU94" s="505"/>
      <c r="AV94" s="505"/>
      <c r="AW94" s="505"/>
      <c r="AX94" s="505"/>
      <c r="AY94" s="505"/>
      <c r="AZ94" s="505"/>
      <c r="BA94" s="505"/>
      <c r="BB94" s="505"/>
      <c r="BC94" s="505"/>
      <c r="BD94" s="505"/>
      <c r="BE94" s="505"/>
      <c r="BF94" s="505"/>
      <c r="BG94" s="505"/>
      <c r="BH94" s="505"/>
      <c r="BI94" s="505"/>
      <c r="BJ94" s="505"/>
      <c r="BK94" s="505"/>
      <c r="BL94" s="505"/>
      <c r="BM94" s="505"/>
      <c r="BN94" s="505"/>
      <c r="BO94" s="505"/>
      <c r="BP94" s="505"/>
      <c r="BQ94" s="505"/>
      <c r="BR94" s="505"/>
      <c r="BS94" s="505"/>
      <c r="BT94" s="505"/>
      <c r="BU94" s="505"/>
      <c r="BV94" s="505"/>
      <c r="BW94" s="505"/>
      <c r="BX94" s="505"/>
      <c r="BY94" s="505"/>
    </row>
    <row r="95" spans="1:77" s="306" customFormat="1">
      <c r="A95" s="1063">
        <v>47</v>
      </c>
      <c r="B95" s="843" t="str">
        <f>"Additional tier 1 capital before deductions"</f>
        <v>Additional tier 1 capital before deductions</v>
      </c>
      <c r="C95" s="820"/>
      <c r="D95" s="70"/>
      <c r="E95" s="70"/>
      <c r="F95" s="70"/>
      <c r="G95" s="70"/>
      <c r="H95" s="70"/>
      <c r="I95" s="70"/>
      <c r="J95" s="70"/>
      <c r="K95" s="70"/>
      <c r="L95" s="70"/>
      <c r="M95" s="70"/>
      <c r="N95" s="505"/>
      <c r="O95" s="505"/>
      <c r="P95" s="505"/>
      <c r="Q95" s="505"/>
      <c r="R95" s="505"/>
      <c r="S95" s="505"/>
      <c r="T95" s="505"/>
      <c r="U95" s="505"/>
      <c r="V95" s="505"/>
      <c r="W95" s="505"/>
      <c r="X95" s="505"/>
      <c r="Y95" s="505"/>
      <c r="Z95" s="505"/>
      <c r="AA95" s="505"/>
      <c r="AB95" s="505"/>
      <c r="AC95" s="505"/>
      <c r="AD95" s="505"/>
      <c r="AE95" s="505"/>
      <c r="AF95" s="505"/>
      <c r="AG95" s="505"/>
      <c r="AH95" s="505"/>
      <c r="AI95" s="505"/>
      <c r="AJ95" s="505"/>
      <c r="AK95" s="505"/>
      <c r="AL95" s="505"/>
      <c r="AM95" s="505"/>
      <c r="AN95" s="505"/>
      <c r="AO95" s="505"/>
      <c r="AP95" s="505"/>
      <c r="AQ95" s="505"/>
      <c r="AR95" s="505"/>
      <c r="AS95" s="505"/>
      <c r="AT95" s="505"/>
      <c r="AU95" s="505"/>
      <c r="AV95" s="505"/>
      <c r="AW95" s="505"/>
      <c r="AX95" s="505"/>
      <c r="AY95" s="505"/>
      <c r="AZ95" s="505"/>
      <c r="BA95" s="505"/>
      <c r="BB95" s="505"/>
      <c r="BC95" s="505"/>
      <c r="BD95" s="505"/>
      <c r="BE95" s="505"/>
      <c r="BF95" s="505"/>
      <c r="BG95" s="505"/>
      <c r="BH95" s="505"/>
      <c r="BI95" s="505"/>
      <c r="BJ95" s="505"/>
      <c r="BK95" s="505"/>
      <c r="BL95" s="505"/>
      <c r="BM95" s="505"/>
      <c r="BN95" s="505"/>
      <c r="BO95" s="505"/>
      <c r="BP95" s="505"/>
      <c r="BQ95" s="505"/>
      <c r="BR95" s="505"/>
      <c r="BS95" s="505"/>
      <c r="BT95" s="505"/>
      <c r="BU95" s="505"/>
      <c r="BV95" s="505"/>
      <c r="BW95" s="505"/>
      <c r="BX95" s="505"/>
      <c r="BY95" s="505"/>
    </row>
    <row r="96" spans="1:77" s="306" customFormat="1">
      <c r="A96" s="1063">
        <v>48</v>
      </c>
      <c r="B96" s="706" t="s">
        <v>818</v>
      </c>
      <c r="C96" s="820"/>
      <c r="D96" s="441"/>
      <c r="E96" s="441"/>
      <c r="F96" s="441"/>
      <c r="G96" s="441"/>
      <c r="H96" s="441"/>
      <c r="I96" s="441"/>
      <c r="J96" s="441"/>
      <c r="K96" s="441"/>
      <c r="L96" s="441"/>
      <c r="M96" s="441"/>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505"/>
      <c r="AY96" s="505"/>
      <c r="AZ96" s="505"/>
      <c r="BA96" s="505"/>
      <c r="BB96" s="505"/>
      <c r="BC96" s="505"/>
      <c r="BD96" s="505"/>
      <c r="BE96" s="505"/>
      <c r="BF96" s="505"/>
      <c r="BG96" s="505"/>
      <c r="BH96" s="505"/>
      <c r="BI96" s="505"/>
      <c r="BJ96" s="505"/>
      <c r="BK96" s="505"/>
      <c r="BL96" s="505"/>
      <c r="BM96" s="505"/>
      <c r="BN96" s="505"/>
      <c r="BO96" s="505"/>
      <c r="BP96" s="505"/>
      <c r="BQ96" s="505"/>
      <c r="BR96" s="505"/>
      <c r="BS96" s="505"/>
      <c r="BT96" s="505"/>
      <c r="BU96" s="505"/>
      <c r="BV96" s="505"/>
      <c r="BW96" s="505"/>
      <c r="BX96" s="505"/>
      <c r="BY96" s="505"/>
    </row>
    <row r="97" spans="1:77" s="306" customFormat="1">
      <c r="A97" s="1063">
        <v>49</v>
      </c>
      <c r="B97" s="843" t="str">
        <f>"Additional tier 1 capital"</f>
        <v>Additional tier 1 capital</v>
      </c>
      <c r="C97" s="820"/>
      <c r="D97" s="844"/>
      <c r="E97" s="844"/>
      <c r="F97" s="844"/>
      <c r="G97" s="844"/>
      <c r="H97" s="844"/>
      <c r="I97" s="844"/>
      <c r="J97" s="844"/>
      <c r="K97" s="844"/>
      <c r="L97" s="844"/>
      <c r="M97" s="844"/>
      <c r="N97" s="505"/>
      <c r="O97" s="505"/>
      <c r="P97" s="505"/>
      <c r="Q97" s="505"/>
      <c r="R97" s="505"/>
      <c r="S97" s="505"/>
      <c r="T97" s="505"/>
      <c r="U97" s="505"/>
      <c r="V97" s="505"/>
      <c r="W97" s="505"/>
      <c r="X97" s="505"/>
      <c r="Y97" s="505"/>
      <c r="Z97" s="505"/>
      <c r="AA97" s="505"/>
      <c r="AB97" s="505"/>
      <c r="AC97" s="505"/>
      <c r="AD97" s="505"/>
      <c r="AE97" s="505"/>
      <c r="AF97" s="505"/>
      <c r="AG97" s="505"/>
      <c r="AH97" s="505"/>
      <c r="AI97" s="505"/>
      <c r="AJ97" s="505"/>
      <c r="AK97" s="505"/>
      <c r="AL97" s="505"/>
      <c r="AM97" s="505"/>
      <c r="AN97" s="505"/>
      <c r="AO97" s="505"/>
      <c r="AP97" s="505"/>
      <c r="AQ97" s="505"/>
      <c r="AR97" s="505"/>
      <c r="AS97" s="505"/>
      <c r="AT97" s="505"/>
      <c r="AU97" s="505"/>
      <c r="AV97" s="505"/>
      <c r="AW97" s="505"/>
      <c r="AX97" s="505"/>
      <c r="AY97" s="505"/>
      <c r="AZ97" s="505"/>
      <c r="BA97" s="505"/>
      <c r="BB97" s="505"/>
      <c r="BC97" s="505"/>
      <c r="BD97" s="505"/>
      <c r="BE97" s="505"/>
      <c r="BF97" s="505"/>
      <c r="BG97" s="505"/>
      <c r="BH97" s="505"/>
      <c r="BI97" s="505"/>
      <c r="BJ97" s="505"/>
      <c r="BK97" s="505"/>
      <c r="BL97" s="505"/>
      <c r="BM97" s="505"/>
      <c r="BN97" s="505"/>
      <c r="BO97" s="505"/>
      <c r="BP97" s="505"/>
      <c r="BQ97" s="505"/>
      <c r="BR97" s="505"/>
      <c r="BS97" s="505"/>
      <c r="BT97" s="505"/>
      <c r="BU97" s="505"/>
      <c r="BV97" s="505"/>
      <c r="BW97" s="505"/>
      <c r="BX97" s="505"/>
      <c r="BY97" s="505"/>
    </row>
    <row r="98" spans="1:77" s="306" customFormat="1">
      <c r="A98" s="497"/>
      <c r="B98" s="712"/>
      <c r="C98" s="822"/>
      <c r="D98" s="506"/>
      <c r="E98" s="506"/>
      <c r="F98" s="506"/>
      <c r="G98" s="506"/>
      <c r="H98" s="506"/>
      <c r="I98" s="506"/>
      <c r="J98" s="506"/>
      <c r="K98" s="506"/>
      <c r="L98" s="506"/>
      <c r="M98" s="506"/>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505"/>
      <c r="AY98" s="505"/>
      <c r="AZ98" s="505"/>
      <c r="BA98" s="505"/>
      <c r="BB98" s="505"/>
      <c r="BC98" s="505"/>
      <c r="BD98" s="505"/>
      <c r="BE98" s="505"/>
      <c r="BF98" s="505"/>
      <c r="BG98" s="505"/>
      <c r="BH98" s="505"/>
      <c r="BI98" s="505"/>
      <c r="BJ98" s="505"/>
      <c r="BK98" s="505"/>
      <c r="BL98" s="505"/>
      <c r="BM98" s="505"/>
      <c r="BN98" s="505"/>
      <c r="BO98" s="505"/>
      <c r="BP98" s="505"/>
      <c r="BQ98" s="505"/>
      <c r="BR98" s="505"/>
      <c r="BS98" s="505"/>
      <c r="BT98" s="505"/>
      <c r="BU98" s="505"/>
      <c r="BV98" s="505"/>
      <c r="BW98" s="505"/>
      <c r="BX98" s="505"/>
      <c r="BY98" s="505"/>
    </row>
    <row r="99" spans="1:77" s="306" customFormat="1">
      <c r="A99" s="497"/>
      <c r="B99" s="713" t="s">
        <v>42</v>
      </c>
      <c r="C99" s="822"/>
      <c r="D99" s="506"/>
      <c r="E99" s="506"/>
      <c r="F99" s="506"/>
      <c r="G99" s="506"/>
      <c r="H99" s="506"/>
      <c r="I99" s="506"/>
      <c r="J99" s="506"/>
      <c r="K99" s="506"/>
      <c r="L99" s="506"/>
      <c r="M99" s="506"/>
      <c r="N99" s="505"/>
      <c r="O99" s="505"/>
      <c r="P99" s="505"/>
      <c r="Q99" s="505"/>
      <c r="R99" s="505"/>
      <c r="S99" s="505"/>
      <c r="T99" s="505"/>
      <c r="U99" s="505"/>
      <c r="V99" s="505"/>
      <c r="W99" s="505"/>
      <c r="X99" s="505"/>
      <c r="Y99" s="505"/>
      <c r="Z99" s="505"/>
      <c r="AA99" s="505"/>
      <c r="AB99" s="505"/>
      <c r="AC99" s="505"/>
      <c r="AD99" s="505"/>
      <c r="AE99" s="505"/>
      <c r="AF99" s="505"/>
      <c r="AG99" s="505"/>
      <c r="AH99" s="505"/>
      <c r="AI99" s="505"/>
      <c r="AJ99" s="505"/>
      <c r="AK99" s="505"/>
      <c r="AL99" s="505"/>
      <c r="AM99" s="505"/>
      <c r="AN99" s="505"/>
      <c r="AO99" s="505"/>
      <c r="AP99" s="505"/>
      <c r="AQ99" s="505"/>
      <c r="AR99" s="505"/>
      <c r="AS99" s="505"/>
      <c r="AT99" s="505"/>
      <c r="AU99" s="505"/>
      <c r="AV99" s="505"/>
      <c r="AW99" s="505"/>
      <c r="AX99" s="505"/>
      <c r="AY99" s="505"/>
      <c r="AZ99" s="505"/>
      <c r="BA99" s="505"/>
      <c r="BB99" s="505"/>
      <c r="BC99" s="505"/>
      <c r="BD99" s="505"/>
      <c r="BE99" s="505"/>
      <c r="BF99" s="505"/>
      <c r="BG99" s="505"/>
      <c r="BH99" s="505"/>
      <c r="BI99" s="505"/>
      <c r="BJ99" s="505"/>
      <c r="BK99" s="505"/>
      <c r="BL99" s="505"/>
      <c r="BM99" s="505"/>
      <c r="BN99" s="505"/>
      <c r="BO99" s="505"/>
      <c r="BP99" s="505"/>
      <c r="BQ99" s="505"/>
      <c r="BR99" s="505"/>
      <c r="BS99" s="505"/>
      <c r="BT99" s="505"/>
      <c r="BU99" s="505"/>
      <c r="BV99" s="505"/>
      <c r="BW99" s="505"/>
      <c r="BX99" s="505"/>
      <c r="BY99" s="505"/>
    </row>
    <row r="100" spans="1:77" s="306" customFormat="1">
      <c r="A100" s="1064">
        <v>50</v>
      </c>
      <c r="B100" s="847" t="str">
        <f>"Tier 1 capital (sum of items "&amp;A89&amp;" and "&amp;A97&amp;")"</f>
        <v>Tier 1 capital (sum of items 43 and 49)</v>
      </c>
      <c r="C100" s="820"/>
      <c r="D100" s="70"/>
      <c r="E100" s="70"/>
      <c r="F100" s="70"/>
      <c r="G100" s="70"/>
      <c r="H100" s="70"/>
      <c r="I100" s="70"/>
      <c r="J100" s="70"/>
      <c r="K100" s="70"/>
      <c r="L100" s="70"/>
      <c r="M100" s="70"/>
      <c r="N100" s="505"/>
      <c r="O100" s="505"/>
      <c r="P100" s="505"/>
      <c r="Q100" s="505"/>
      <c r="R100" s="505"/>
      <c r="S100" s="505"/>
      <c r="T100" s="505"/>
      <c r="U100" s="505"/>
      <c r="V100" s="505"/>
      <c r="W100" s="505"/>
      <c r="X100" s="505"/>
      <c r="Y100" s="505"/>
      <c r="Z100" s="505"/>
      <c r="AA100" s="505"/>
      <c r="AB100" s="505"/>
      <c r="AC100" s="505"/>
      <c r="AD100" s="505"/>
      <c r="AE100" s="505"/>
      <c r="AF100" s="505"/>
      <c r="AG100" s="505"/>
      <c r="AH100" s="505"/>
      <c r="AI100" s="505"/>
      <c r="AJ100" s="505"/>
      <c r="AK100" s="505"/>
      <c r="AL100" s="505"/>
      <c r="AM100" s="505"/>
      <c r="AN100" s="505"/>
      <c r="AO100" s="505"/>
      <c r="AP100" s="505"/>
      <c r="AQ100" s="505"/>
      <c r="AR100" s="505"/>
      <c r="AS100" s="505"/>
      <c r="AT100" s="505"/>
      <c r="AU100" s="505"/>
      <c r="AV100" s="505"/>
      <c r="AW100" s="505"/>
      <c r="AX100" s="505"/>
      <c r="AY100" s="505"/>
      <c r="AZ100" s="505"/>
      <c r="BA100" s="505"/>
      <c r="BB100" s="505"/>
      <c r="BC100" s="505"/>
      <c r="BD100" s="505"/>
      <c r="BE100" s="505"/>
      <c r="BF100" s="505"/>
      <c r="BG100" s="505"/>
      <c r="BH100" s="505"/>
      <c r="BI100" s="505"/>
      <c r="BJ100" s="505"/>
      <c r="BK100" s="505"/>
      <c r="BL100" s="505"/>
      <c r="BM100" s="505"/>
      <c r="BN100" s="505"/>
      <c r="BO100" s="505"/>
      <c r="BP100" s="505"/>
      <c r="BQ100" s="505"/>
      <c r="BR100" s="505"/>
      <c r="BS100" s="505"/>
      <c r="BT100" s="505"/>
      <c r="BU100" s="505"/>
      <c r="BV100" s="505"/>
      <c r="BW100" s="505"/>
      <c r="BX100" s="505"/>
      <c r="BY100" s="505"/>
    </row>
    <row r="101" spans="1:77" s="306" customFormat="1">
      <c r="A101" s="497"/>
      <c r="B101" s="712"/>
      <c r="C101" s="822"/>
      <c r="D101" s="506"/>
      <c r="E101" s="506"/>
      <c r="F101" s="506"/>
      <c r="G101" s="506"/>
      <c r="H101" s="506"/>
      <c r="I101" s="506"/>
      <c r="J101" s="506"/>
      <c r="K101" s="506"/>
      <c r="L101" s="506"/>
      <c r="M101" s="506"/>
      <c r="N101" s="505"/>
      <c r="O101" s="505"/>
      <c r="P101" s="505"/>
      <c r="Q101" s="505"/>
      <c r="R101" s="505"/>
      <c r="S101" s="505"/>
      <c r="T101" s="505"/>
      <c r="U101" s="505"/>
      <c r="V101" s="505"/>
      <c r="W101" s="505"/>
      <c r="X101" s="505"/>
      <c r="Y101" s="505"/>
      <c r="Z101" s="505"/>
      <c r="AA101" s="505"/>
      <c r="AB101" s="505"/>
      <c r="AC101" s="505"/>
      <c r="AD101" s="505"/>
      <c r="AE101" s="505"/>
      <c r="AF101" s="505"/>
      <c r="AG101" s="505"/>
      <c r="AH101" s="505"/>
      <c r="AI101" s="505"/>
      <c r="AJ101" s="505"/>
      <c r="AK101" s="505"/>
      <c r="AL101" s="505"/>
      <c r="AM101" s="505"/>
      <c r="AN101" s="505"/>
      <c r="AO101" s="505"/>
      <c r="AP101" s="505"/>
      <c r="AQ101" s="505"/>
      <c r="AR101" s="505"/>
      <c r="AS101" s="505"/>
      <c r="AT101" s="505"/>
      <c r="AU101" s="505"/>
      <c r="AV101" s="505"/>
      <c r="AW101" s="505"/>
      <c r="AX101" s="505"/>
      <c r="AY101" s="505"/>
      <c r="AZ101" s="505"/>
      <c r="BA101" s="505"/>
      <c r="BB101" s="505"/>
      <c r="BC101" s="505"/>
      <c r="BD101" s="505"/>
      <c r="BE101" s="505"/>
      <c r="BF101" s="505"/>
      <c r="BG101" s="505"/>
      <c r="BH101" s="505"/>
      <c r="BI101" s="505"/>
      <c r="BJ101" s="505"/>
      <c r="BK101" s="505"/>
      <c r="BL101" s="505"/>
      <c r="BM101" s="505"/>
      <c r="BN101" s="505"/>
      <c r="BO101" s="505"/>
      <c r="BP101" s="505"/>
      <c r="BQ101" s="505"/>
      <c r="BR101" s="505"/>
      <c r="BS101" s="505"/>
      <c r="BT101" s="505"/>
      <c r="BU101" s="505"/>
      <c r="BV101" s="505"/>
      <c r="BW101" s="505"/>
      <c r="BX101" s="505"/>
      <c r="BY101" s="505"/>
    </row>
    <row r="102" spans="1:77" s="306" customFormat="1">
      <c r="A102" s="497"/>
      <c r="B102" s="713" t="s">
        <v>817</v>
      </c>
      <c r="C102" s="822"/>
      <c r="D102" s="506"/>
      <c r="E102" s="506"/>
      <c r="F102" s="506"/>
      <c r="G102" s="506"/>
      <c r="H102" s="506"/>
      <c r="I102" s="506"/>
      <c r="J102" s="506"/>
      <c r="K102" s="506"/>
      <c r="L102" s="506"/>
      <c r="M102" s="506"/>
      <c r="N102" s="505"/>
      <c r="O102" s="505"/>
      <c r="P102" s="505"/>
      <c r="Q102" s="505"/>
      <c r="R102" s="505"/>
      <c r="S102" s="505"/>
      <c r="T102" s="505"/>
      <c r="U102" s="505"/>
      <c r="V102" s="505"/>
      <c r="W102" s="505"/>
      <c r="X102" s="505"/>
      <c r="Y102" s="505"/>
      <c r="Z102" s="505"/>
      <c r="AA102" s="505"/>
      <c r="AB102" s="505"/>
      <c r="AC102" s="505"/>
      <c r="AD102" s="505"/>
      <c r="AE102" s="505"/>
      <c r="AF102" s="505"/>
      <c r="AG102" s="505"/>
      <c r="AH102" s="505"/>
      <c r="AI102" s="505"/>
      <c r="AJ102" s="505"/>
      <c r="AK102" s="505"/>
      <c r="AL102" s="505"/>
      <c r="AM102" s="505"/>
      <c r="AN102" s="505"/>
      <c r="AO102" s="505"/>
      <c r="AP102" s="505"/>
      <c r="AQ102" s="505"/>
      <c r="AR102" s="505"/>
      <c r="AS102" s="505"/>
      <c r="AT102" s="505"/>
      <c r="AU102" s="505"/>
      <c r="AV102" s="505"/>
      <c r="AW102" s="505"/>
      <c r="AX102" s="505"/>
      <c r="AY102" s="505"/>
      <c r="AZ102" s="505"/>
      <c r="BA102" s="505"/>
      <c r="BB102" s="505"/>
      <c r="BC102" s="505"/>
      <c r="BD102" s="505"/>
      <c r="BE102" s="505"/>
      <c r="BF102" s="505"/>
      <c r="BG102" s="505"/>
      <c r="BH102" s="505"/>
      <c r="BI102" s="505"/>
      <c r="BJ102" s="505"/>
      <c r="BK102" s="505"/>
      <c r="BL102" s="505"/>
      <c r="BM102" s="505"/>
      <c r="BN102" s="505"/>
      <c r="BO102" s="505"/>
      <c r="BP102" s="505"/>
      <c r="BQ102" s="505"/>
      <c r="BR102" s="505"/>
      <c r="BS102" s="505"/>
      <c r="BT102" s="505"/>
      <c r="BU102" s="505"/>
      <c r="BV102" s="505"/>
      <c r="BW102" s="505"/>
      <c r="BX102" s="505"/>
      <c r="BY102" s="505"/>
    </row>
    <row r="103" spans="1:77" s="306" customFormat="1">
      <c r="A103" s="1065">
        <v>51</v>
      </c>
      <c r="B103" s="706" t="s">
        <v>816</v>
      </c>
      <c r="C103" s="820"/>
      <c r="D103" s="499"/>
      <c r="E103" s="499"/>
      <c r="F103" s="499"/>
      <c r="G103" s="499"/>
      <c r="H103" s="499"/>
      <c r="I103" s="499"/>
      <c r="J103" s="499"/>
      <c r="K103" s="499"/>
      <c r="L103" s="499"/>
      <c r="M103" s="499"/>
      <c r="N103" s="505"/>
      <c r="O103" s="505"/>
      <c r="P103" s="505"/>
      <c r="Q103" s="505"/>
      <c r="R103" s="505"/>
      <c r="S103" s="505"/>
      <c r="T103" s="505"/>
      <c r="U103" s="505"/>
      <c r="V103" s="505"/>
      <c r="W103" s="505"/>
      <c r="X103" s="505"/>
      <c r="Y103" s="505"/>
      <c r="Z103" s="505"/>
      <c r="AA103" s="505"/>
      <c r="AB103" s="505"/>
      <c r="AC103" s="505"/>
      <c r="AD103" s="505"/>
      <c r="AE103" s="505"/>
      <c r="AF103" s="505"/>
      <c r="AG103" s="505"/>
      <c r="AH103" s="505"/>
      <c r="AI103" s="505"/>
      <c r="AJ103" s="505"/>
      <c r="AK103" s="505"/>
      <c r="AL103" s="505"/>
      <c r="AM103" s="505"/>
      <c r="AN103" s="505"/>
      <c r="AO103" s="505"/>
      <c r="AP103" s="505"/>
      <c r="AQ103" s="505"/>
      <c r="AR103" s="505"/>
      <c r="AS103" s="505"/>
      <c r="AT103" s="505"/>
      <c r="AU103" s="505"/>
      <c r="AV103" s="505"/>
      <c r="AW103" s="505"/>
      <c r="AX103" s="505"/>
      <c r="AY103" s="505"/>
      <c r="AZ103" s="505"/>
      <c r="BA103" s="505"/>
      <c r="BB103" s="505"/>
      <c r="BC103" s="505"/>
      <c r="BD103" s="505"/>
      <c r="BE103" s="505"/>
      <c r="BF103" s="505"/>
      <c r="BG103" s="505"/>
      <c r="BH103" s="505"/>
      <c r="BI103" s="505"/>
      <c r="BJ103" s="505"/>
      <c r="BK103" s="505"/>
      <c r="BL103" s="505"/>
      <c r="BM103" s="505"/>
      <c r="BN103" s="505"/>
      <c r="BO103" s="505"/>
      <c r="BP103" s="505"/>
      <c r="BQ103" s="505"/>
      <c r="BR103" s="505"/>
      <c r="BS103" s="505"/>
      <c r="BT103" s="505"/>
      <c r="BU103" s="505"/>
      <c r="BV103" s="505"/>
      <c r="BW103" s="505"/>
      <c r="BX103" s="505"/>
      <c r="BY103" s="505"/>
    </row>
    <row r="104" spans="1:77" s="306" customFormat="1">
      <c r="A104" s="1065">
        <v>52</v>
      </c>
      <c r="B104" s="706" t="s">
        <v>815</v>
      </c>
      <c r="C104" s="820"/>
      <c r="D104" s="499"/>
      <c r="E104" s="499"/>
      <c r="F104" s="499"/>
      <c r="G104" s="499"/>
      <c r="H104" s="499"/>
      <c r="I104" s="499"/>
      <c r="J104" s="499"/>
      <c r="K104" s="499"/>
      <c r="L104" s="499"/>
      <c r="M104" s="499"/>
      <c r="N104" s="505"/>
      <c r="O104" s="505"/>
      <c r="P104" s="505"/>
      <c r="Q104" s="505"/>
      <c r="R104" s="505"/>
      <c r="S104" s="505"/>
      <c r="T104" s="505"/>
      <c r="U104" s="505"/>
      <c r="V104" s="505"/>
      <c r="W104" s="505"/>
      <c r="X104" s="505"/>
      <c r="Y104" s="505"/>
      <c r="Z104" s="505"/>
      <c r="AA104" s="505"/>
      <c r="AB104" s="505"/>
      <c r="AC104" s="505"/>
      <c r="AD104" s="505"/>
      <c r="AE104" s="505"/>
      <c r="AF104" s="505"/>
      <c r="AG104" s="505"/>
      <c r="AH104" s="505"/>
      <c r="AI104" s="505"/>
      <c r="AJ104" s="505"/>
      <c r="AK104" s="505"/>
      <c r="AL104" s="505"/>
      <c r="AM104" s="505"/>
      <c r="AN104" s="505"/>
      <c r="AO104" s="505"/>
      <c r="AP104" s="505"/>
      <c r="AQ104" s="505"/>
      <c r="AR104" s="505"/>
      <c r="AS104" s="505"/>
      <c r="AT104" s="505"/>
      <c r="AU104" s="505"/>
      <c r="AV104" s="505"/>
      <c r="AW104" s="505"/>
      <c r="AX104" s="505"/>
      <c r="AY104" s="505"/>
      <c r="AZ104" s="505"/>
      <c r="BA104" s="505"/>
      <c r="BB104" s="505"/>
      <c r="BC104" s="505"/>
      <c r="BD104" s="505"/>
      <c r="BE104" s="505"/>
      <c r="BF104" s="505"/>
      <c r="BG104" s="505"/>
      <c r="BH104" s="505"/>
      <c r="BI104" s="505"/>
      <c r="BJ104" s="505"/>
      <c r="BK104" s="505"/>
      <c r="BL104" s="505"/>
      <c r="BM104" s="505"/>
      <c r="BN104" s="505"/>
      <c r="BO104" s="505"/>
      <c r="BP104" s="505"/>
      <c r="BQ104" s="505"/>
      <c r="BR104" s="505"/>
      <c r="BS104" s="505"/>
      <c r="BT104" s="505"/>
      <c r="BU104" s="505"/>
      <c r="BV104" s="505"/>
      <c r="BW104" s="505"/>
      <c r="BX104" s="505"/>
      <c r="BY104" s="505"/>
    </row>
    <row r="105" spans="1:77" s="306" customFormat="1">
      <c r="A105" s="1065">
        <v>53</v>
      </c>
      <c r="B105" s="706" t="s">
        <v>648</v>
      </c>
      <c r="C105" s="820"/>
      <c r="D105" s="499"/>
      <c r="E105" s="499"/>
      <c r="F105" s="499"/>
      <c r="G105" s="499"/>
      <c r="H105" s="499"/>
      <c r="I105" s="499"/>
      <c r="J105" s="499"/>
      <c r="K105" s="499"/>
      <c r="L105" s="499"/>
      <c r="M105" s="499"/>
      <c r="N105" s="505"/>
      <c r="O105" s="505"/>
      <c r="P105" s="505"/>
      <c r="Q105" s="505"/>
      <c r="R105" s="505"/>
      <c r="S105" s="505"/>
      <c r="T105" s="505"/>
      <c r="U105" s="505"/>
      <c r="V105" s="505"/>
      <c r="W105" s="505"/>
      <c r="X105" s="505"/>
      <c r="Y105" s="505"/>
      <c r="Z105" s="505"/>
      <c r="AA105" s="505"/>
      <c r="AB105" s="505"/>
      <c r="AC105" s="505"/>
      <c r="AD105" s="505"/>
      <c r="AE105" s="505"/>
      <c r="AF105" s="505"/>
      <c r="AG105" s="505"/>
      <c r="AH105" s="505"/>
      <c r="AI105" s="505"/>
      <c r="AJ105" s="505"/>
      <c r="AK105" s="505"/>
      <c r="AL105" s="505"/>
      <c r="AM105" s="505"/>
      <c r="AN105" s="505"/>
      <c r="AO105" s="505"/>
      <c r="AP105" s="505"/>
      <c r="AQ105" s="505"/>
      <c r="AR105" s="505"/>
      <c r="AS105" s="505"/>
      <c r="AT105" s="505"/>
      <c r="AU105" s="505"/>
      <c r="AV105" s="505"/>
      <c r="AW105" s="505"/>
      <c r="AX105" s="505"/>
      <c r="AY105" s="505"/>
      <c r="AZ105" s="505"/>
      <c r="BA105" s="505"/>
      <c r="BB105" s="505"/>
      <c r="BC105" s="505"/>
      <c r="BD105" s="505"/>
      <c r="BE105" s="505"/>
      <c r="BF105" s="505"/>
      <c r="BG105" s="505"/>
      <c r="BH105" s="505"/>
      <c r="BI105" s="505"/>
      <c r="BJ105" s="505"/>
      <c r="BK105" s="505"/>
      <c r="BL105" s="505"/>
      <c r="BM105" s="505"/>
      <c r="BN105" s="505"/>
      <c r="BO105" s="505"/>
      <c r="BP105" s="505"/>
      <c r="BQ105" s="505"/>
      <c r="BR105" s="505"/>
      <c r="BS105" s="505"/>
      <c r="BT105" s="505"/>
      <c r="BU105" s="505"/>
      <c r="BV105" s="505"/>
      <c r="BW105" s="505"/>
      <c r="BX105" s="505"/>
      <c r="BY105" s="505"/>
    </row>
    <row r="106" spans="1:77" s="306" customFormat="1">
      <c r="A106" s="1065">
        <v>54</v>
      </c>
      <c r="B106" s="706" t="s">
        <v>814</v>
      </c>
      <c r="C106" s="820"/>
      <c r="D106" s="499"/>
      <c r="E106" s="499"/>
      <c r="F106" s="499"/>
      <c r="G106" s="499"/>
      <c r="H106" s="499"/>
      <c r="I106" s="499"/>
      <c r="J106" s="499"/>
      <c r="K106" s="499"/>
      <c r="L106" s="499"/>
      <c r="M106" s="499"/>
      <c r="N106" s="505"/>
      <c r="O106" s="505"/>
      <c r="P106" s="505"/>
      <c r="Q106" s="505"/>
      <c r="R106" s="505"/>
      <c r="S106" s="505"/>
      <c r="T106" s="505"/>
      <c r="U106" s="505"/>
      <c r="V106" s="505"/>
      <c r="W106" s="505"/>
      <c r="X106" s="505"/>
      <c r="Y106" s="505"/>
      <c r="Z106" s="505"/>
      <c r="AA106" s="505"/>
      <c r="AB106" s="505"/>
      <c r="AC106" s="505"/>
      <c r="AD106" s="505"/>
      <c r="AE106" s="505"/>
      <c r="AF106" s="505"/>
      <c r="AG106" s="505"/>
      <c r="AH106" s="505"/>
      <c r="AI106" s="505"/>
      <c r="AJ106" s="505"/>
      <c r="AK106" s="505"/>
      <c r="AL106" s="505"/>
      <c r="AM106" s="505"/>
      <c r="AN106" s="505"/>
      <c r="AO106" s="505"/>
      <c r="AP106" s="505"/>
      <c r="AQ106" s="505"/>
      <c r="AR106" s="505"/>
      <c r="AS106" s="505"/>
      <c r="AT106" s="505"/>
      <c r="AU106" s="505"/>
      <c r="AV106" s="505"/>
      <c r="AW106" s="505"/>
      <c r="AX106" s="505"/>
      <c r="AY106" s="505"/>
      <c r="AZ106" s="505"/>
      <c r="BA106" s="505"/>
      <c r="BB106" s="505"/>
      <c r="BC106" s="505"/>
      <c r="BD106" s="505"/>
      <c r="BE106" s="505"/>
      <c r="BF106" s="505"/>
      <c r="BG106" s="505"/>
      <c r="BH106" s="505"/>
      <c r="BI106" s="505"/>
      <c r="BJ106" s="505"/>
      <c r="BK106" s="505"/>
      <c r="BL106" s="505"/>
      <c r="BM106" s="505"/>
      <c r="BN106" s="505"/>
      <c r="BO106" s="505"/>
      <c r="BP106" s="505"/>
      <c r="BQ106" s="505"/>
      <c r="BR106" s="505"/>
      <c r="BS106" s="505"/>
      <c r="BT106" s="505"/>
      <c r="BU106" s="505"/>
      <c r="BV106" s="505"/>
      <c r="BW106" s="505"/>
      <c r="BX106" s="505"/>
      <c r="BY106" s="505"/>
    </row>
    <row r="107" spans="1:77" s="306" customFormat="1" ht="28.8">
      <c r="A107" s="1065">
        <v>55</v>
      </c>
      <c r="B107" s="706" t="s">
        <v>1280</v>
      </c>
      <c r="C107" s="820"/>
      <c r="D107" s="499"/>
      <c r="E107" s="499"/>
      <c r="F107" s="499"/>
      <c r="G107" s="499"/>
      <c r="H107" s="499"/>
      <c r="I107" s="499"/>
      <c r="J107" s="499"/>
      <c r="K107" s="499"/>
      <c r="L107" s="499"/>
      <c r="M107" s="499"/>
      <c r="N107" s="505"/>
      <c r="O107" s="505"/>
      <c r="P107" s="505"/>
      <c r="Q107" s="505"/>
      <c r="R107" s="505"/>
      <c r="S107" s="505"/>
      <c r="T107" s="505"/>
      <c r="U107" s="505"/>
      <c r="V107" s="505"/>
      <c r="W107" s="505"/>
      <c r="X107" s="505"/>
      <c r="Y107" s="505"/>
      <c r="Z107" s="505"/>
      <c r="AA107" s="505"/>
      <c r="AB107" s="505"/>
      <c r="AC107" s="505"/>
      <c r="AD107" s="505"/>
      <c r="AE107" s="505"/>
      <c r="AF107" s="505"/>
      <c r="AG107" s="505"/>
      <c r="AH107" s="505"/>
      <c r="AI107" s="505"/>
      <c r="AJ107" s="505"/>
      <c r="AK107" s="505"/>
      <c r="AL107" s="505"/>
      <c r="AM107" s="505"/>
      <c r="AN107" s="505"/>
      <c r="AO107" s="505"/>
      <c r="AP107" s="505"/>
      <c r="AQ107" s="505"/>
      <c r="AR107" s="505"/>
      <c r="AS107" s="505"/>
      <c r="AT107" s="505"/>
      <c r="AU107" s="505"/>
      <c r="AV107" s="505"/>
      <c r="AW107" s="505"/>
      <c r="AX107" s="505"/>
      <c r="AY107" s="505"/>
      <c r="AZ107" s="505"/>
      <c r="BA107" s="505"/>
      <c r="BB107" s="505"/>
      <c r="BC107" s="505"/>
      <c r="BD107" s="505"/>
      <c r="BE107" s="505"/>
      <c r="BF107" s="505"/>
      <c r="BG107" s="505"/>
      <c r="BH107" s="505"/>
      <c r="BI107" s="505"/>
      <c r="BJ107" s="505"/>
      <c r="BK107" s="505"/>
      <c r="BL107" s="505"/>
      <c r="BM107" s="505"/>
      <c r="BN107" s="505"/>
      <c r="BO107" s="505"/>
      <c r="BP107" s="505"/>
      <c r="BQ107" s="505"/>
      <c r="BR107" s="505"/>
      <c r="BS107" s="505"/>
      <c r="BT107" s="505"/>
      <c r="BU107" s="505"/>
      <c r="BV107" s="505"/>
      <c r="BW107" s="505"/>
      <c r="BX107" s="505"/>
      <c r="BY107" s="505"/>
    </row>
    <row r="108" spans="1:77" s="306" customFormat="1" ht="28.8">
      <c r="A108" s="1065">
        <v>56</v>
      </c>
      <c r="B108" s="706" t="s">
        <v>813</v>
      </c>
      <c r="C108" s="820"/>
      <c r="D108" s="499"/>
      <c r="E108" s="499"/>
      <c r="F108" s="499"/>
      <c r="G108" s="499"/>
      <c r="H108" s="499"/>
      <c r="I108" s="499"/>
      <c r="J108" s="499"/>
      <c r="K108" s="499"/>
      <c r="L108" s="499"/>
      <c r="M108" s="499"/>
      <c r="N108" s="505"/>
      <c r="O108" s="505"/>
      <c r="P108" s="505"/>
      <c r="Q108" s="505"/>
      <c r="R108" s="505"/>
      <c r="S108" s="505"/>
      <c r="T108" s="505"/>
      <c r="U108" s="505"/>
      <c r="V108" s="505"/>
      <c r="W108" s="505"/>
      <c r="X108" s="505"/>
      <c r="Y108" s="505"/>
      <c r="Z108" s="505"/>
      <c r="AA108" s="505"/>
      <c r="AB108" s="505"/>
      <c r="AC108" s="505"/>
      <c r="AD108" s="505"/>
      <c r="AE108" s="505"/>
      <c r="AF108" s="505"/>
      <c r="AG108" s="505"/>
      <c r="AH108" s="505"/>
      <c r="AI108" s="505"/>
      <c r="AJ108" s="505"/>
      <c r="AK108" s="505"/>
      <c r="AL108" s="505"/>
      <c r="AM108" s="505"/>
      <c r="AN108" s="505"/>
      <c r="AO108" s="505"/>
      <c r="AP108" s="505"/>
      <c r="AQ108" s="505"/>
      <c r="AR108" s="505"/>
      <c r="AS108" s="505"/>
      <c r="AT108" s="505"/>
      <c r="AU108" s="505"/>
      <c r="AV108" s="505"/>
      <c r="AW108" s="505"/>
      <c r="AX108" s="505"/>
      <c r="AY108" s="505"/>
      <c r="AZ108" s="505"/>
      <c r="BA108" s="505"/>
      <c r="BB108" s="505"/>
      <c r="BC108" s="505"/>
      <c r="BD108" s="505"/>
      <c r="BE108" s="505"/>
      <c r="BF108" s="505"/>
      <c r="BG108" s="505"/>
      <c r="BH108" s="505"/>
      <c r="BI108" s="505"/>
      <c r="BJ108" s="505"/>
      <c r="BK108" s="505"/>
      <c r="BL108" s="505"/>
      <c r="BM108" s="505"/>
      <c r="BN108" s="505"/>
      <c r="BO108" s="505"/>
      <c r="BP108" s="505"/>
      <c r="BQ108" s="505"/>
      <c r="BR108" s="505"/>
      <c r="BS108" s="505"/>
      <c r="BT108" s="505"/>
      <c r="BU108" s="505"/>
      <c r="BV108" s="505"/>
      <c r="BW108" s="505"/>
      <c r="BX108" s="505"/>
      <c r="BY108" s="505"/>
    </row>
    <row r="109" spans="1:77" s="306" customFormat="1">
      <c r="A109" s="1065">
        <v>57</v>
      </c>
      <c r="B109" s="843" t="str">
        <f>"Tier 2 capital before deductions"</f>
        <v>Tier 2 capital before deductions</v>
      </c>
      <c r="C109" s="820"/>
      <c r="D109" s="70"/>
      <c r="E109" s="70"/>
      <c r="F109" s="70"/>
      <c r="G109" s="70"/>
      <c r="H109" s="70"/>
      <c r="I109" s="70"/>
      <c r="J109" s="70"/>
      <c r="K109" s="70"/>
      <c r="L109" s="70"/>
      <c r="M109" s="70"/>
      <c r="N109" s="505"/>
      <c r="O109" s="505"/>
      <c r="P109" s="505"/>
      <c r="Q109" s="505"/>
      <c r="R109" s="505"/>
      <c r="S109" s="505"/>
      <c r="T109" s="505"/>
      <c r="U109" s="505"/>
      <c r="V109" s="505"/>
      <c r="W109" s="505"/>
      <c r="X109" s="505"/>
      <c r="Y109" s="505"/>
      <c r="Z109" s="505"/>
      <c r="AA109" s="505"/>
      <c r="AB109" s="505"/>
      <c r="AC109" s="505"/>
      <c r="AD109" s="505"/>
      <c r="AE109" s="505"/>
      <c r="AF109" s="505"/>
      <c r="AG109" s="505"/>
      <c r="AH109" s="505"/>
      <c r="AI109" s="505"/>
      <c r="AJ109" s="505"/>
      <c r="AK109" s="505"/>
      <c r="AL109" s="505"/>
      <c r="AM109" s="505"/>
      <c r="AN109" s="505"/>
      <c r="AO109" s="505"/>
      <c r="AP109" s="505"/>
      <c r="AQ109" s="505"/>
      <c r="AR109" s="505"/>
      <c r="AS109" s="505"/>
      <c r="AT109" s="505"/>
      <c r="AU109" s="505"/>
      <c r="AV109" s="505"/>
      <c r="AW109" s="505"/>
      <c r="AX109" s="505"/>
      <c r="AY109" s="505"/>
      <c r="AZ109" s="505"/>
      <c r="BA109" s="505"/>
      <c r="BB109" s="505"/>
      <c r="BC109" s="505"/>
      <c r="BD109" s="505"/>
      <c r="BE109" s="505"/>
      <c r="BF109" s="505"/>
      <c r="BG109" s="505"/>
      <c r="BH109" s="505"/>
      <c r="BI109" s="505"/>
      <c r="BJ109" s="505"/>
      <c r="BK109" s="505"/>
      <c r="BL109" s="505"/>
      <c r="BM109" s="505"/>
      <c r="BN109" s="505"/>
      <c r="BO109" s="505"/>
      <c r="BP109" s="505"/>
      <c r="BQ109" s="505"/>
      <c r="BR109" s="505"/>
      <c r="BS109" s="505"/>
      <c r="BT109" s="505"/>
      <c r="BU109" s="505"/>
      <c r="BV109" s="505"/>
      <c r="BW109" s="505"/>
      <c r="BX109" s="505"/>
      <c r="BY109" s="505"/>
    </row>
    <row r="110" spans="1:77" s="306" customFormat="1" ht="28.8">
      <c r="A110" s="1065">
        <v>58</v>
      </c>
      <c r="B110" s="706" t="str">
        <f>"(Advanced approaches banks that exit parallel run only): Tier 2 capital before deductions, reflective of transition procedures"</f>
        <v>(Advanced approaches banks that exit parallel run only): Tier 2 capital before deductions, reflective of transition procedures</v>
      </c>
      <c r="C110" s="820"/>
      <c r="D110" s="441"/>
      <c r="E110" s="441"/>
      <c r="F110" s="441"/>
      <c r="G110" s="441"/>
      <c r="H110" s="441"/>
      <c r="I110" s="441"/>
      <c r="J110" s="441"/>
      <c r="K110" s="441"/>
      <c r="L110" s="441"/>
      <c r="M110" s="441"/>
      <c r="N110" s="505"/>
      <c r="O110" s="505"/>
      <c r="P110" s="505"/>
      <c r="Q110" s="505"/>
      <c r="R110" s="505"/>
      <c r="S110" s="505"/>
      <c r="T110" s="505"/>
      <c r="U110" s="505"/>
      <c r="V110" s="505"/>
      <c r="W110" s="505"/>
      <c r="X110" s="505"/>
      <c r="Y110" s="505"/>
      <c r="Z110" s="505"/>
      <c r="AA110" s="505"/>
      <c r="AB110" s="505"/>
      <c r="AC110" s="505"/>
      <c r="AD110" s="505"/>
      <c r="AE110" s="505"/>
      <c r="AF110" s="505"/>
      <c r="AG110" s="505"/>
      <c r="AH110" s="505"/>
      <c r="AI110" s="505"/>
      <c r="AJ110" s="505"/>
      <c r="AK110" s="505"/>
      <c r="AL110" s="505"/>
      <c r="AM110" s="505"/>
      <c r="AN110" s="505"/>
      <c r="AO110" s="505"/>
      <c r="AP110" s="505"/>
      <c r="AQ110" s="505"/>
      <c r="AR110" s="505"/>
      <c r="AS110" s="505"/>
      <c r="AT110" s="505"/>
      <c r="AU110" s="505"/>
      <c r="AV110" s="505"/>
      <c r="AW110" s="505"/>
      <c r="AX110" s="505"/>
      <c r="AY110" s="505"/>
      <c r="AZ110" s="505"/>
      <c r="BA110" s="505"/>
      <c r="BB110" s="505"/>
      <c r="BC110" s="505"/>
      <c r="BD110" s="505"/>
      <c r="BE110" s="505"/>
      <c r="BF110" s="505"/>
      <c r="BG110" s="505"/>
      <c r="BH110" s="505"/>
      <c r="BI110" s="505"/>
      <c r="BJ110" s="505"/>
      <c r="BK110" s="505"/>
      <c r="BL110" s="505"/>
      <c r="BM110" s="505"/>
      <c r="BN110" s="505"/>
      <c r="BO110" s="505"/>
      <c r="BP110" s="505"/>
      <c r="BQ110" s="505"/>
      <c r="BR110" s="505"/>
      <c r="BS110" s="505"/>
      <c r="BT110" s="505"/>
      <c r="BU110" s="505"/>
      <c r="BV110" s="505"/>
      <c r="BW110" s="505"/>
      <c r="BX110" s="505"/>
      <c r="BY110" s="505"/>
    </row>
    <row r="111" spans="1:77" s="306" customFormat="1">
      <c r="A111" s="1065">
        <v>59</v>
      </c>
      <c r="B111" s="706" t="s">
        <v>812</v>
      </c>
      <c r="C111" s="820"/>
      <c r="D111" s="507"/>
      <c r="E111" s="441"/>
      <c r="F111" s="441"/>
      <c r="G111" s="441"/>
      <c r="H111" s="441"/>
      <c r="I111" s="441"/>
      <c r="J111" s="441"/>
      <c r="K111" s="441"/>
      <c r="L111" s="441"/>
      <c r="M111" s="507"/>
      <c r="N111" s="505"/>
      <c r="O111" s="505"/>
      <c r="P111" s="505"/>
      <c r="Q111" s="505"/>
      <c r="R111" s="505"/>
      <c r="S111" s="505"/>
      <c r="T111" s="505"/>
      <c r="U111" s="505"/>
      <c r="V111" s="505"/>
      <c r="W111" s="505"/>
      <c r="X111" s="505"/>
      <c r="Y111" s="505"/>
      <c r="Z111" s="505"/>
      <c r="AA111" s="505"/>
      <c r="AB111" s="505"/>
      <c r="AC111" s="505"/>
      <c r="AD111" s="505"/>
      <c r="AE111" s="505"/>
      <c r="AF111" s="505"/>
      <c r="AG111" s="505"/>
      <c r="AH111" s="505"/>
      <c r="AI111" s="505"/>
      <c r="AJ111" s="505"/>
      <c r="AK111" s="505"/>
      <c r="AL111" s="505"/>
      <c r="AM111" s="505"/>
      <c r="AN111" s="505"/>
      <c r="AO111" s="505"/>
      <c r="AP111" s="505"/>
      <c r="AQ111" s="505"/>
      <c r="AR111" s="505"/>
      <c r="AS111" s="505"/>
      <c r="AT111" s="505"/>
      <c r="AU111" s="505"/>
      <c r="AV111" s="505"/>
      <c r="AW111" s="505"/>
      <c r="AX111" s="505"/>
      <c r="AY111" s="505"/>
      <c r="AZ111" s="505"/>
      <c r="BA111" s="505"/>
      <c r="BB111" s="505"/>
      <c r="BC111" s="505"/>
      <c r="BD111" s="505"/>
      <c r="BE111" s="505"/>
      <c r="BF111" s="505"/>
      <c r="BG111" s="505"/>
      <c r="BH111" s="505"/>
      <c r="BI111" s="505"/>
      <c r="BJ111" s="505"/>
      <c r="BK111" s="505"/>
      <c r="BL111" s="505"/>
      <c r="BM111" s="505"/>
      <c r="BN111" s="505"/>
      <c r="BO111" s="505"/>
      <c r="BP111" s="505"/>
      <c r="BQ111" s="505"/>
      <c r="BR111" s="505"/>
      <c r="BS111" s="505"/>
      <c r="BT111" s="505"/>
      <c r="BU111" s="505"/>
      <c r="BV111" s="505"/>
      <c r="BW111" s="505"/>
      <c r="BX111" s="505"/>
      <c r="BY111" s="505"/>
    </row>
    <row r="112" spans="1:77" s="306" customFormat="1">
      <c r="A112" s="1065">
        <v>60</v>
      </c>
      <c r="B112" s="843" t="str">
        <f>"Tier 2 capital"</f>
        <v>Tier 2 capital</v>
      </c>
      <c r="C112" s="820"/>
      <c r="D112" s="70"/>
      <c r="E112" s="70"/>
      <c r="F112" s="70"/>
      <c r="G112" s="70"/>
      <c r="H112" s="70"/>
      <c r="I112" s="70"/>
      <c r="J112" s="70"/>
      <c r="K112" s="70"/>
      <c r="L112" s="70"/>
      <c r="M112" s="70"/>
      <c r="N112" s="505"/>
      <c r="O112" s="505"/>
      <c r="P112" s="505"/>
      <c r="Q112" s="505"/>
      <c r="R112" s="505"/>
      <c r="S112" s="505"/>
      <c r="T112" s="505"/>
      <c r="U112" s="505"/>
      <c r="V112" s="505"/>
      <c r="W112" s="505"/>
      <c r="X112" s="505"/>
      <c r="Y112" s="505"/>
      <c r="Z112" s="505"/>
      <c r="AA112" s="505"/>
      <c r="AB112" s="505"/>
      <c r="AC112" s="505"/>
      <c r="AD112" s="505"/>
      <c r="AE112" s="505"/>
      <c r="AF112" s="505"/>
      <c r="AG112" s="505"/>
      <c r="AH112" s="505"/>
      <c r="AI112" s="505"/>
      <c r="AJ112" s="505"/>
      <c r="AK112" s="505"/>
      <c r="AL112" s="505"/>
      <c r="AM112" s="505"/>
      <c r="AN112" s="505"/>
      <c r="AO112" s="505"/>
      <c r="AP112" s="505"/>
      <c r="AQ112" s="505"/>
      <c r="AR112" s="505"/>
      <c r="AS112" s="505"/>
      <c r="AT112" s="505"/>
      <c r="AU112" s="505"/>
      <c r="AV112" s="505"/>
      <c r="AW112" s="505"/>
      <c r="AX112" s="505"/>
      <c r="AY112" s="505"/>
      <c r="AZ112" s="505"/>
      <c r="BA112" s="505"/>
      <c r="BB112" s="505"/>
      <c r="BC112" s="505"/>
      <c r="BD112" s="505"/>
      <c r="BE112" s="505"/>
      <c r="BF112" s="505"/>
      <c r="BG112" s="505"/>
      <c r="BH112" s="505"/>
      <c r="BI112" s="505"/>
      <c r="BJ112" s="505"/>
      <c r="BK112" s="505"/>
      <c r="BL112" s="505"/>
      <c r="BM112" s="505"/>
      <c r="BN112" s="505"/>
      <c r="BO112" s="505"/>
      <c r="BP112" s="505"/>
      <c r="BQ112" s="505"/>
      <c r="BR112" s="505"/>
      <c r="BS112" s="505"/>
      <c r="BT112" s="505"/>
      <c r="BU112" s="505"/>
      <c r="BV112" s="505"/>
      <c r="BW112" s="505"/>
      <c r="BX112" s="505"/>
      <c r="BY112" s="505"/>
    </row>
    <row r="113" spans="1:77" s="306" customFormat="1" ht="28.8">
      <c r="A113" s="1065">
        <v>61</v>
      </c>
      <c r="B113" s="706" t="str">
        <f>"(Advanced approaches banks that exit parallel run only): Tier 2 capital, reflective of transition procedures"</f>
        <v>(Advanced approaches banks that exit parallel run only): Tier 2 capital, reflective of transition procedures</v>
      </c>
      <c r="C113" s="820"/>
      <c r="D113" s="441"/>
      <c r="E113" s="441"/>
      <c r="F113" s="441"/>
      <c r="G113" s="441"/>
      <c r="H113" s="441"/>
      <c r="I113" s="441"/>
      <c r="J113" s="441"/>
      <c r="K113" s="441"/>
      <c r="L113" s="441"/>
      <c r="M113" s="441"/>
      <c r="N113" s="505"/>
      <c r="O113" s="505"/>
      <c r="P113" s="505"/>
      <c r="Q113" s="505"/>
      <c r="R113" s="505"/>
      <c r="S113" s="505"/>
      <c r="T113" s="505"/>
      <c r="U113" s="505"/>
      <c r="V113" s="505"/>
      <c r="W113" s="505"/>
      <c r="X113" s="505"/>
      <c r="Y113" s="505"/>
      <c r="Z113" s="505"/>
      <c r="AA113" s="505"/>
      <c r="AB113" s="505"/>
      <c r="AC113" s="505"/>
      <c r="AD113" s="505"/>
      <c r="AE113" s="505"/>
      <c r="AF113" s="505"/>
      <c r="AG113" s="505"/>
      <c r="AH113" s="505"/>
      <c r="AI113" s="505"/>
      <c r="AJ113" s="505"/>
      <c r="AK113" s="505"/>
      <c r="AL113" s="505"/>
      <c r="AM113" s="505"/>
      <c r="AN113" s="505"/>
      <c r="AO113" s="505"/>
      <c r="AP113" s="505"/>
      <c r="AQ113" s="505"/>
      <c r="AR113" s="505"/>
      <c r="AS113" s="505"/>
      <c r="AT113" s="505"/>
      <c r="AU113" s="505"/>
      <c r="AV113" s="505"/>
      <c r="AW113" s="505"/>
      <c r="AX113" s="505"/>
      <c r="AY113" s="505"/>
      <c r="AZ113" s="505"/>
      <c r="BA113" s="505"/>
      <c r="BB113" s="505"/>
      <c r="BC113" s="505"/>
      <c r="BD113" s="505"/>
      <c r="BE113" s="505"/>
      <c r="BF113" s="505"/>
      <c r="BG113" s="505"/>
      <c r="BH113" s="505"/>
      <c r="BI113" s="505"/>
      <c r="BJ113" s="505"/>
      <c r="BK113" s="505"/>
      <c r="BL113" s="505"/>
      <c r="BM113" s="505"/>
      <c r="BN113" s="505"/>
      <c r="BO113" s="505"/>
      <c r="BP113" s="505"/>
      <c r="BQ113" s="505"/>
      <c r="BR113" s="505"/>
      <c r="BS113" s="505"/>
      <c r="BT113" s="505"/>
      <c r="BU113" s="505"/>
      <c r="BV113" s="505"/>
      <c r="BW113" s="505"/>
      <c r="BX113" s="505"/>
      <c r="BY113" s="505"/>
    </row>
    <row r="114" spans="1:77" s="306" customFormat="1">
      <c r="A114" s="497"/>
      <c r="B114" s="712"/>
      <c r="C114" s="822"/>
      <c r="D114" s="506"/>
      <c r="E114" s="506"/>
      <c r="F114" s="506"/>
      <c r="G114" s="506"/>
      <c r="H114" s="506"/>
      <c r="I114" s="506"/>
      <c r="J114" s="506"/>
      <c r="K114" s="506"/>
      <c r="L114" s="506"/>
      <c r="M114" s="506"/>
      <c r="N114" s="505"/>
      <c r="O114" s="505"/>
      <c r="P114" s="505"/>
      <c r="Q114" s="505"/>
      <c r="R114" s="505"/>
      <c r="S114" s="505"/>
      <c r="T114" s="505"/>
      <c r="U114" s="505"/>
      <c r="V114" s="505"/>
      <c r="W114" s="505"/>
      <c r="X114" s="505"/>
      <c r="Y114" s="505"/>
      <c r="Z114" s="505"/>
      <c r="AA114" s="505"/>
      <c r="AB114" s="505"/>
      <c r="AC114" s="505"/>
      <c r="AD114" s="505"/>
      <c r="AE114" s="505"/>
      <c r="AF114" s="505"/>
      <c r="AG114" s="505"/>
      <c r="AH114" s="505"/>
      <c r="AI114" s="505"/>
      <c r="AJ114" s="505"/>
      <c r="AK114" s="505"/>
      <c r="AL114" s="505"/>
      <c r="AM114" s="505"/>
      <c r="AN114" s="505"/>
      <c r="AO114" s="505"/>
      <c r="AP114" s="505"/>
      <c r="AQ114" s="505"/>
      <c r="AR114" s="505"/>
      <c r="AS114" s="505"/>
      <c r="AT114" s="505"/>
      <c r="AU114" s="505"/>
      <c r="AV114" s="505"/>
      <c r="AW114" s="505"/>
      <c r="AX114" s="505"/>
      <c r="AY114" s="505"/>
      <c r="AZ114" s="505"/>
      <c r="BA114" s="505"/>
      <c r="BB114" s="505"/>
      <c r="BC114" s="505"/>
      <c r="BD114" s="505"/>
      <c r="BE114" s="505"/>
      <c r="BF114" s="505"/>
      <c r="BG114" s="505"/>
      <c r="BH114" s="505"/>
      <c r="BI114" s="505"/>
      <c r="BJ114" s="505"/>
      <c r="BK114" s="505"/>
      <c r="BL114" s="505"/>
      <c r="BM114" s="505"/>
      <c r="BN114" s="505"/>
      <c r="BO114" s="505"/>
      <c r="BP114" s="505"/>
      <c r="BQ114" s="505"/>
      <c r="BR114" s="505"/>
      <c r="BS114" s="505"/>
      <c r="BT114" s="505"/>
      <c r="BU114" s="505"/>
      <c r="BV114" s="505"/>
      <c r="BW114" s="505"/>
      <c r="BX114" s="505"/>
      <c r="BY114" s="505"/>
    </row>
    <row r="115" spans="1:77" s="306" customFormat="1">
      <c r="A115" s="497"/>
      <c r="B115" s="713" t="s">
        <v>811</v>
      </c>
      <c r="C115" s="822"/>
      <c r="D115" s="506"/>
      <c r="E115" s="506"/>
      <c r="F115" s="506"/>
      <c r="G115" s="506"/>
      <c r="H115" s="506"/>
      <c r="I115" s="506"/>
      <c r="J115" s="506"/>
      <c r="K115" s="506"/>
      <c r="L115" s="506"/>
      <c r="M115" s="506"/>
      <c r="N115" s="505"/>
      <c r="O115" s="505"/>
      <c r="P115" s="505"/>
      <c r="Q115" s="505"/>
      <c r="R115" s="505"/>
      <c r="S115" s="505"/>
      <c r="T115" s="505"/>
      <c r="U115" s="505"/>
      <c r="V115" s="505"/>
      <c r="W115" s="505"/>
      <c r="X115" s="505"/>
      <c r="Y115" s="505"/>
      <c r="Z115" s="505"/>
      <c r="AA115" s="505"/>
      <c r="AB115" s="505"/>
      <c r="AC115" s="505"/>
      <c r="AD115" s="505"/>
      <c r="AE115" s="505"/>
      <c r="AF115" s="505"/>
      <c r="AG115" s="505"/>
      <c r="AH115" s="505"/>
      <c r="AI115" s="505"/>
      <c r="AJ115" s="505"/>
      <c r="AK115" s="505"/>
      <c r="AL115" s="505"/>
      <c r="AM115" s="505"/>
      <c r="AN115" s="505"/>
      <c r="AO115" s="505"/>
      <c r="AP115" s="505"/>
      <c r="AQ115" s="505"/>
      <c r="AR115" s="505"/>
      <c r="AS115" s="505"/>
      <c r="AT115" s="505"/>
      <c r="AU115" s="505"/>
      <c r="AV115" s="505"/>
      <c r="AW115" s="505"/>
      <c r="AX115" s="505"/>
      <c r="AY115" s="505"/>
      <c r="AZ115" s="505"/>
      <c r="BA115" s="505"/>
      <c r="BB115" s="505"/>
      <c r="BC115" s="505"/>
      <c r="BD115" s="505"/>
      <c r="BE115" s="505"/>
      <c r="BF115" s="505"/>
      <c r="BG115" s="505"/>
      <c r="BH115" s="505"/>
      <c r="BI115" s="505"/>
      <c r="BJ115" s="505"/>
      <c r="BK115" s="505"/>
      <c r="BL115" s="505"/>
      <c r="BM115" s="505"/>
      <c r="BN115" s="505"/>
      <c r="BO115" s="505"/>
      <c r="BP115" s="505"/>
      <c r="BQ115" s="505"/>
      <c r="BR115" s="505"/>
      <c r="BS115" s="505"/>
      <c r="BT115" s="505"/>
      <c r="BU115" s="505"/>
      <c r="BV115" s="505"/>
      <c r="BW115" s="505"/>
      <c r="BX115" s="505"/>
      <c r="BY115" s="505"/>
    </row>
    <row r="116" spans="1:77" s="306" customFormat="1">
      <c r="A116" s="1070">
        <v>62</v>
      </c>
      <c r="B116" s="847" t="str">
        <f>"Total capital (sum of items "&amp;A100&amp;" and "&amp;A112&amp;")"</f>
        <v>Total capital (sum of items 50 and 60)</v>
      </c>
      <c r="C116" s="820"/>
      <c r="D116" s="70"/>
      <c r="E116" s="70"/>
      <c r="F116" s="70"/>
      <c r="G116" s="70"/>
      <c r="H116" s="70"/>
      <c r="I116" s="70"/>
      <c r="J116" s="70"/>
      <c r="K116" s="70"/>
      <c r="L116" s="70"/>
      <c r="M116" s="70"/>
      <c r="N116" s="505"/>
      <c r="O116" s="505"/>
      <c r="P116" s="505"/>
      <c r="Q116" s="505"/>
      <c r="R116" s="505"/>
      <c r="S116" s="505"/>
      <c r="T116" s="505"/>
      <c r="U116" s="505"/>
      <c r="V116" s="505"/>
      <c r="W116" s="505"/>
      <c r="X116" s="505"/>
      <c r="Y116" s="505"/>
      <c r="Z116" s="505"/>
      <c r="AA116" s="505"/>
      <c r="AB116" s="505"/>
      <c r="AC116" s="505"/>
      <c r="AD116" s="505"/>
      <c r="AE116" s="505"/>
      <c r="AF116" s="505"/>
      <c r="AG116" s="505"/>
      <c r="AH116" s="505"/>
      <c r="AI116" s="505"/>
      <c r="AJ116" s="505"/>
      <c r="AK116" s="505"/>
      <c r="AL116" s="505"/>
      <c r="AM116" s="505"/>
      <c r="AN116" s="505"/>
      <c r="AO116" s="505"/>
      <c r="AP116" s="505"/>
      <c r="AQ116" s="505"/>
      <c r="AR116" s="505"/>
      <c r="AS116" s="505"/>
      <c r="AT116" s="505"/>
      <c r="AU116" s="505"/>
      <c r="AV116" s="505"/>
      <c r="AW116" s="505"/>
      <c r="AX116" s="505"/>
      <c r="AY116" s="505"/>
      <c r="AZ116" s="505"/>
      <c r="BA116" s="505"/>
      <c r="BB116" s="505"/>
      <c r="BC116" s="505"/>
      <c r="BD116" s="505"/>
      <c r="BE116" s="505"/>
      <c r="BF116" s="505"/>
      <c r="BG116" s="505"/>
      <c r="BH116" s="505"/>
      <c r="BI116" s="505"/>
      <c r="BJ116" s="505"/>
      <c r="BK116" s="505"/>
      <c r="BL116" s="505"/>
      <c r="BM116" s="505"/>
      <c r="BN116" s="505"/>
      <c r="BO116" s="505"/>
      <c r="BP116" s="505"/>
      <c r="BQ116" s="505"/>
      <c r="BR116" s="505"/>
      <c r="BS116" s="505"/>
      <c r="BT116" s="505"/>
      <c r="BU116" s="505"/>
      <c r="BV116" s="505"/>
      <c r="BW116" s="505"/>
      <c r="BX116" s="505"/>
      <c r="BY116" s="505"/>
    </row>
    <row r="117" spans="1:77" s="306" customFormat="1">
      <c r="A117" s="1070">
        <v>63</v>
      </c>
      <c r="B117" s="847" t="str">
        <f>"(Advanced approaches banks that exit parallel run only): Total capital(sum of items "&amp;A100&amp;" and "&amp;A113&amp;")"</f>
        <v>(Advanced approaches banks that exit parallel run only): Total capital(sum of items 50 and 61)</v>
      </c>
      <c r="C117" s="820"/>
      <c r="D117" s="916"/>
      <c r="E117" s="916"/>
      <c r="F117" s="916"/>
      <c r="G117" s="916"/>
      <c r="H117" s="916"/>
      <c r="I117" s="916"/>
      <c r="J117" s="916"/>
      <c r="K117" s="916"/>
      <c r="L117" s="916"/>
      <c r="M117" s="916"/>
      <c r="N117" s="505"/>
      <c r="O117" s="505"/>
      <c r="P117" s="505"/>
      <c r="Q117" s="505"/>
      <c r="R117" s="505"/>
      <c r="S117" s="505"/>
      <c r="T117" s="505"/>
      <c r="U117" s="505"/>
      <c r="V117" s="505"/>
      <c r="W117" s="505"/>
      <c r="X117" s="505"/>
      <c r="Y117" s="505"/>
      <c r="Z117" s="505"/>
      <c r="AA117" s="505"/>
      <c r="AB117" s="505"/>
      <c r="AC117" s="505"/>
      <c r="AD117" s="505"/>
      <c r="AE117" s="505"/>
      <c r="AF117" s="505"/>
      <c r="AG117" s="505"/>
      <c r="AH117" s="505"/>
      <c r="AI117" s="505"/>
      <c r="AJ117" s="505"/>
      <c r="AK117" s="505"/>
      <c r="AL117" s="505"/>
      <c r="AM117" s="505"/>
      <c r="AN117" s="505"/>
      <c r="AO117" s="505"/>
      <c r="AP117" s="505"/>
      <c r="AQ117" s="505"/>
      <c r="AR117" s="505"/>
      <c r="AS117" s="505"/>
      <c r="AT117" s="505"/>
      <c r="AU117" s="505"/>
      <c r="AV117" s="505"/>
      <c r="AW117" s="505"/>
      <c r="AX117" s="505"/>
      <c r="AY117" s="505"/>
      <c r="AZ117" s="505"/>
      <c r="BA117" s="505"/>
      <c r="BB117" s="505"/>
      <c r="BC117" s="505"/>
      <c r="BD117" s="505"/>
      <c r="BE117" s="505"/>
      <c r="BF117" s="505"/>
      <c r="BG117" s="505"/>
      <c r="BH117" s="505"/>
      <c r="BI117" s="505"/>
      <c r="BJ117" s="505"/>
      <c r="BK117" s="505"/>
      <c r="BL117" s="505"/>
      <c r="BM117" s="505"/>
      <c r="BN117" s="505"/>
      <c r="BO117" s="505"/>
      <c r="BP117" s="505"/>
      <c r="BQ117" s="505"/>
      <c r="BR117" s="505"/>
      <c r="BS117" s="505"/>
      <c r="BT117" s="505"/>
      <c r="BU117" s="505"/>
      <c r="BV117" s="505"/>
      <c r="BW117" s="505"/>
      <c r="BX117" s="505"/>
      <c r="BY117" s="505"/>
    </row>
    <row r="118" spans="1:77" s="1066" customFormat="1">
      <c r="A118" s="1057"/>
      <c r="B118" s="1069"/>
      <c r="C118" s="1068"/>
      <c r="D118" s="1056"/>
      <c r="E118" s="1056"/>
      <c r="F118" s="1056"/>
      <c r="G118" s="1056"/>
      <c r="H118" s="1056"/>
      <c r="I118" s="1056"/>
      <c r="J118" s="1056"/>
      <c r="K118" s="1056"/>
      <c r="L118" s="1056"/>
      <c r="M118" s="1056"/>
      <c r="N118" s="1067"/>
      <c r="O118" s="1067"/>
      <c r="P118" s="1067"/>
      <c r="Q118" s="1067"/>
      <c r="R118" s="1067"/>
      <c r="S118" s="1067"/>
      <c r="T118" s="1067"/>
      <c r="U118" s="1067"/>
      <c r="V118" s="1067"/>
      <c r="W118" s="1067"/>
      <c r="X118" s="1067"/>
      <c r="Y118" s="1067"/>
      <c r="Z118" s="1067"/>
      <c r="AA118" s="1067"/>
      <c r="AB118" s="1067"/>
      <c r="AC118" s="1067"/>
      <c r="AD118" s="1067"/>
      <c r="AE118" s="1067"/>
      <c r="AF118" s="1067"/>
      <c r="AG118" s="1067"/>
      <c r="AH118" s="1067"/>
      <c r="AI118" s="1067"/>
      <c r="AJ118" s="1067"/>
      <c r="AK118" s="1067"/>
      <c r="AL118" s="1067"/>
      <c r="AM118" s="1067"/>
      <c r="AN118" s="1067"/>
      <c r="AO118" s="1067"/>
      <c r="AP118" s="1067"/>
      <c r="AQ118" s="1067"/>
      <c r="AR118" s="1067"/>
      <c r="AS118" s="1067"/>
      <c r="AT118" s="1067"/>
      <c r="AU118" s="1067"/>
      <c r="AV118" s="1067"/>
      <c r="AW118" s="1067"/>
      <c r="AX118" s="1067"/>
      <c r="AY118" s="1067"/>
      <c r="AZ118" s="1067"/>
      <c r="BA118" s="1067"/>
      <c r="BB118" s="1067"/>
      <c r="BC118" s="1067"/>
      <c r="BD118" s="1067"/>
      <c r="BE118" s="1067"/>
      <c r="BF118" s="1067"/>
      <c r="BG118" s="1067"/>
      <c r="BH118" s="1067"/>
      <c r="BI118" s="1067"/>
      <c r="BJ118" s="1067"/>
      <c r="BK118" s="1067"/>
      <c r="BL118" s="1067"/>
      <c r="BM118" s="1067"/>
      <c r="BN118" s="1067"/>
      <c r="BO118" s="1067"/>
      <c r="BP118" s="1067"/>
      <c r="BQ118" s="1067"/>
      <c r="BR118" s="1067"/>
      <c r="BS118" s="1067"/>
      <c r="BT118" s="1067"/>
      <c r="BU118" s="1067"/>
      <c r="BV118" s="1067"/>
      <c r="BW118" s="1067"/>
      <c r="BX118" s="1067"/>
      <c r="BY118" s="1067"/>
    </row>
    <row r="119" spans="1:77" s="1066" customFormat="1">
      <c r="A119" s="1057"/>
      <c r="B119" s="1073" t="s">
        <v>1170</v>
      </c>
      <c r="C119" s="1068"/>
      <c r="D119" s="1056"/>
      <c r="E119" s="1056"/>
      <c r="F119" s="1056"/>
      <c r="G119" s="1056"/>
      <c r="H119" s="1056"/>
      <c r="I119" s="1056"/>
      <c r="J119" s="1056"/>
      <c r="K119" s="1056"/>
      <c r="L119" s="1056"/>
      <c r="M119" s="1056"/>
      <c r="N119" s="1067"/>
      <c r="O119" s="1067"/>
      <c r="P119" s="1067"/>
      <c r="Q119" s="1067"/>
      <c r="R119" s="1067"/>
      <c r="S119" s="1067"/>
      <c r="T119" s="1067"/>
      <c r="U119" s="1067"/>
      <c r="V119" s="1067"/>
      <c r="W119" s="1067"/>
      <c r="X119" s="1067"/>
      <c r="Y119" s="1067"/>
      <c r="Z119" s="1067"/>
      <c r="AA119" s="1067"/>
      <c r="AB119" s="1067"/>
      <c r="AC119" s="1067"/>
      <c r="AD119" s="1067"/>
      <c r="AE119" s="1067"/>
      <c r="AF119" s="1067"/>
      <c r="AG119" s="1067"/>
      <c r="AH119" s="1067"/>
      <c r="AI119" s="1067"/>
      <c r="AJ119" s="1067"/>
      <c r="AK119" s="1067"/>
      <c r="AL119" s="1067"/>
      <c r="AM119" s="1067"/>
      <c r="AN119" s="1067"/>
      <c r="AO119" s="1067"/>
      <c r="AP119" s="1067"/>
      <c r="AQ119" s="1067"/>
      <c r="AR119" s="1067"/>
      <c r="AS119" s="1067"/>
      <c r="AT119" s="1067"/>
      <c r="AU119" s="1067"/>
      <c r="AV119" s="1067"/>
      <c r="AW119" s="1067"/>
      <c r="AX119" s="1067"/>
      <c r="AY119" s="1067"/>
      <c r="AZ119" s="1067"/>
      <c r="BA119" s="1067"/>
      <c r="BB119" s="1067"/>
      <c r="BC119" s="1067"/>
      <c r="BD119" s="1067"/>
      <c r="BE119" s="1067"/>
      <c r="BF119" s="1067"/>
      <c r="BG119" s="1067"/>
      <c r="BH119" s="1067"/>
      <c r="BI119" s="1067"/>
      <c r="BJ119" s="1067"/>
      <c r="BK119" s="1067"/>
      <c r="BL119" s="1067"/>
      <c r="BM119" s="1067"/>
      <c r="BN119" s="1067"/>
      <c r="BO119" s="1067"/>
      <c r="BP119" s="1067"/>
      <c r="BQ119" s="1067"/>
      <c r="BR119" s="1067"/>
      <c r="BS119" s="1067"/>
      <c r="BT119" s="1067"/>
      <c r="BU119" s="1067"/>
      <c r="BV119" s="1067"/>
      <c r="BW119" s="1067"/>
      <c r="BX119" s="1067"/>
      <c r="BY119" s="1067"/>
    </row>
    <row r="120" spans="1:77" s="1066" customFormat="1" ht="28.8">
      <c r="A120" s="1057"/>
      <c r="B120" s="1074" t="s">
        <v>1171</v>
      </c>
      <c r="C120" s="1068"/>
      <c r="D120" s="1056"/>
      <c r="E120" s="1056"/>
      <c r="F120" s="1056"/>
      <c r="G120" s="1056"/>
      <c r="H120" s="1056"/>
      <c r="I120" s="1056"/>
      <c r="J120" s="1056"/>
      <c r="K120" s="1056"/>
      <c r="L120" s="1056"/>
      <c r="M120" s="1056"/>
      <c r="N120" s="1067"/>
      <c r="O120" s="1067"/>
      <c r="P120" s="1067"/>
      <c r="Q120" s="1067"/>
      <c r="R120" s="1067"/>
      <c r="S120" s="1067"/>
      <c r="T120" s="1067"/>
      <c r="U120" s="1067"/>
      <c r="V120" s="1067"/>
      <c r="W120" s="1067"/>
      <c r="X120" s="1067"/>
      <c r="Y120" s="1067"/>
      <c r="Z120" s="1067"/>
      <c r="AA120" s="1067"/>
      <c r="AB120" s="1067"/>
      <c r="AC120" s="1067"/>
      <c r="AD120" s="1067"/>
      <c r="AE120" s="1067"/>
      <c r="AF120" s="1067"/>
      <c r="AG120" s="1067"/>
      <c r="AH120" s="1067"/>
      <c r="AI120" s="1067"/>
      <c r="AJ120" s="1067"/>
      <c r="AK120" s="1067"/>
      <c r="AL120" s="1067"/>
      <c r="AM120" s="1067"/>
      <c r="AN120" s="1067"/>
      <c r="AO120" s="1067"/>
      <c r="AP120" s="1067"/>
      <c r="AQ120" s="1067"/>
      <c r="AR120" s="1067"/>
      <c r="AS120" s="1067"/>
      <c r="AT120" s="1067"/>
      <c r="AU120" s="1067"/>
      <c r="AV120" s="1067"/>
      <c r="AW120" s="1067"/>
      <c r="AX120" s="1067"/>
      <c r="AY120" s="1067"/>
      <c r="AZ120" s="1067"/>
      <c r="BA120" s="1067"/>
      <c r="BB120" s="1067"/>
      <c r="BC120" s="1067"/>
      <c r="BD120" s="1067"/>
      <c r="BE120" s="1067"/>
      <c r="BF120" s="1067"/>
      <c r="BG120" s="1067"/>
      <c r="BH120" s="1067"/>
      <c r="BI120" s="1067"/>
      <c r="BJ120" s="1067"/>
      <c r="BK120" s="1067"/>
      <c r="BL120" s="1067"/>
      <c r="BM120" s="1067"/>
      <c r="BN120" s="1067"/>
      <c r="BO120" s="1067"/>
      <c r="BP120" s="1067"/>
      <c r="BQ120" s="1067"/>
      <c r="BR120" s="1067"/>
      <c r="BS120" s="1067"/>
      <c r="BT120" s="1067"/>
      <c r="BU120" s="1067"/>
      <c r="BV120" s="1067"/>
      <c r="BW120" s="1067"/>
      <c r="BX120" s="1067"/>
      <c r="BY120" s="1067"/>
    </row>
    <row r="121" spans="1:77" s="1076" customFormat="1" ht="28.8">
      <c r="A121" s="1080">
        <v>64</v>
      </c>
      <c r="B121" s="1081" t="s">
        <v>1172</v>
      </c>
      <c r="C121" s="1078"/>
      <c r="D121" s="1079"/>
      <c r="E121" s="1079"/>
      <c r="F121" s="1079"/>
      <c r="G121" s="1079"/>
      <c r="H121" s="1079"/>
      <c r="I121" s="1079"/>
      <c r="J121" s="1079"/>
      <c r="K121" s="1079"/>
      <c r="L121" s="1079"/>
      <c r="M121" s="1079"/>
      <c r="N121" s="1077"/>
      <c r="O121" s="1077"/>
      <c r="P121" s="1077"/>
      <c r="Q121" s="1077"/>
      <c r="R121" s="1077"/>
      <c r="S121" s="1077"/>
      <c r="T121" s="1077"/>
      <c r="U121" s="1077"/>
      <c r="V121" s="1077"/>
      <c r="W121" s="1077"/>
      <c r="X121" s="1077"/>
      <c r="Y121" s="1077"/>
      <c r="Z121" s="1077"/>
      <c r="AA121" s="1077"/>
      <c r="AB121" s="1077"/>
      <c r="AC121" s="1077"/>
      <c r="AD121" s="1077"/>
      <c r="AE121" s="1077"/>
      <c r="AF121" s="1077"/>
      <c r="AG121" s="1077"/>
      <c r="AH121" s="1077"/>
      <c r="AI121" s="1077"/>
      <c r="AJ121" s="1077"/>
      <c r="AK121" s="1077"/>
      <c r="AL121" s="1077"/>
      <c r="AM121" s="1077"/>
      <c r="AN121" s="1077"/>
      <c r="AO121" s="1077"/>
      <c r="AP121" s="1077"/>
      <c r="AQ121" s="1077"/>
      <c r="AR121" s="1077"/>
      <c r="AS121" s="1077"/>
      <c r="AT121" s="1077"/>
      <c r="AU121" s="1077"/>
      <c r="AV121" s="1077"/>
      <c r="AW121" s="1077"/>
      <c r="AX121" s="1077"/>
      <c r="AY121" s="1077"/>
      <c r="AZ121" s="1077"/>
      <c r="BA121" s="1077"/>
      <c r="BB121" s="1077"/>
      <c r="BC121" s="1077"/>
      <c r="BD121" s="1077"/>
      <c r="BE121" s="1077"/>
      <c r="BF121" s="1077"/>
      <c r="BG121" s="1077"/>
      <c r="BH121" s="1077"/>
      <c r="BI121" s="1077"/>
      <c r="BJ121" s="1077"/>
      <c r="BK121" s="1077"/>
      <c r="BL121" s="1077"/>
      <c r="BM121" s="1077"/>
      <c r="BN121" s="1077"/>
      <c r="BO121" s="1077"/>
      <c r="BP121" s="1077"/>
      <c r="BQ121" s="1077"/>
      <c r="BR121" s="1077"/>
      <c r="BS121" s="1077"/>
      <c r="BT121" s="1077"/>
      <c r="BU121" s="1077"/>
      <c r="BV121" s="1077"/>
      <c r="BW121" s="1077"/>
      <c r="BX121" s="1077"/>
      <c r="BY121" s="1077"/>
    </row>
    <row r="122" spans="1:77" s="1076" customFormat="1" ht="28.8">
      <c r="A122" s="1080">
        <v>65</v>
      </c>
      <c r="B122" s="1081" t="s">
        <v>1173</v>
      </c>
      <c r="C122" s="1078"/>
      <c r="D122" s="1079"/>
      <c r="E122" s="1079"/>
      <c r="F122" s="1079"/>
      <c r="G122" s="1079"/>
      <c r="H122" s="1079"/>
      <c r="I122" s="1079"/>
      <c r="J122" s="1079"/>
      <c r="K122" s="1079"/>
      <c r="L122" s="1079"/>
      <c r="M122" s="1079"/>
      <c r="N122" s="1077"/>
      <c r="O122" s="1077"/>
      <c r="P122" s="1077"/>
      <c r="Q122" s="1077"/>
      <c r="R122" s="1077"/>
      <c r="S122" s="1077"/>
      <c r="T122" s="1077"/>
      <c r="U122" s="1077"/>
      <c r="V122" s="1077"/>
      <c r="W122" s="1077"/>
      <c r="X122" s="1077"/>
      <c r="Y122" s="1077"/>
      <c r="Z122" s="1077"/>
      <c r="AA122" s="1077"/>
      <c r="AB122" s="1077"/>
      <c r="AC122" s="1077"/>
      <c r="AD122" s="1077"/>
      <c r="AE122" s="1077"/>
      <c r="AF122" s="1077"/>
      <c r="AG122" s="1077"/>
      <c r="AH122" s="1077"/>
      <c r="AI122" s="1077"/>
      <c r="AJ122" s="1077"/>
      <c r="AK122" s="1077"/>
      <c r="AL122" s="1077"/>
      <c r="AM122" s="1077"/>
      <c r="AN122" s="1077"/>
      <c r="AO122" s="1077"/>
      <c r="AP122" s="1077"/>
      <c r="AQ122" s="1077"/>
      <c r="AR122" s="1077"/>
      <c r="AS122" s="1077"/>
      <c r="AT122" s="1077"/>
      <c r="AU122" s="1077"/>
      <c r="AV122" s="1077"/>
      <c r="AW122" s="1077"/>
      <c r="AX122" s="1077"/>
      <c r="AY122" s="1077"/>
      <c r="AZ122" s="1077"/>
      <c r="BA122" s="1077"/>
      <c r="BB122" s="1077"/>
      <c r="BC122" s="1077"/>
      <c r="BD122" s="1077"/>
      <c r="BE122" s="1077"/>
      <c r="BF122" s="1077"/>
      <c r="BG122" s="1077"/>
      <c r="BH122" s="1077"/>
      <c r="BI122" s="1077"/>
      <c r="BJ122" s="1077"/>
      <c r="BK122" s="1077"/>
      <c r="BL122" s="1077"/>
      <c r="BM122" s="1077"/>
      <c r="BN122" s="1077"/>
      <c r="BO122" s="1077"/>
      <c r="BP122" s="1077"/>
      <c r="BQ122" s="1077"/>
      <c r="BR122" s="1077"/>
      <c r="BS122" s="1077"/>
      <c r="BT122" s="1077"/>
      <c r="BU122" s="1077"/>
      <c r="BV122" s="1077"/>
      <c r="BW122" s="1077"/>
      <c r="BX122" s="1077"/>
      <c r="BY122" s="1077"/>
    </row>
    <row r="123" spans="1:77" s="1071" customFormat="1" ht="28.8">
      <c r="A123" s="1080">
        <v>66</v>
      </c>
      <c r="B123" s="1081" t="s">
        <v>1174</v>
      </c>
      <c r="C123" s="1075"/>
      <c r="D123" s="1079"/>
      <c r="E123" s="1079"/>
      <c r="F123" s="1079"/>
      <c r="G123" s="1079"/>
      <c r="H123" s="1079"/>
      <c r="I123" s="1079"/>
      <c r="J123" s="1079"/>
      <c r="K123" s="1079"/>
      <c r="L123" s="1079"/>
      <c r="M123" s="1079"/>
      <c r="N123" s="1072"/>
      <c r="O123" s="1072"/>
      <c r="P123" s="1072"/>
      <c r="Q123" s="1072"/>
      <c r="R123" s="1072"/>
      <c r="S123" s="1072"/>
      <c r="T123" s="1072"/>
      <c r="U123" s="1072"/>
      <c r="V123" s="1072"/>
      <c r="W123" s="1072"/>
      <c r="X123" s="1072"/>
      <c r="Y123" s="1072"/>
      <c r="Z123" s="1072"/>
      <c r="AA123" s="1072"/>
      <c r="AB123" s="1072"/>
      <c r="AC123" s="1072"/>
      <c r="AD123" s="1072"/>
      <c r="AE123" s="1072"/>
      <c r="AF123" s="1072"/>
      <c r="AG123" s="1072"/>
      <c r="AH123" s="1072"/>
      <c r="AI123" s="1072"/>
      <c r="AJ123" s="1072"/>
      <c r="AK123" s="1072"/>
      <c r="AL123" s="1072"/>
      <c r="AM123" s="1072"/>
      <c r="AN123" s="1072"/>
      <c r="AO123" s="1072"/>
      <c r="AP123" s="1072"/>
      <c r="AQ123" s="1072"/>
      <c r="AR123" s="1072"/>
      <c r="AS123" s="1072"/>
      <c r="AT123" s="1072"/>
      <c r="AU123" s="1072"/>
      <c r="AV123" s="1072"/>
      <c r="AW123" s="1072"/>
      <c r="AX123" s="1072"/>
      <c r="AY123" s="1072"/>
      <c r="AZ123" s="1072"/>
      <c r="BA123" s="1072"/>
      <c r="BB123" s="1072"/>
      <c r="BC123" s="1072"/>
      <c r="BD123" s="1072"/>
      <c r="BE123" s="1072"/>
      <c r="BF123" s="1072"/>
      <c r="BG123" s="1072"/>
      <c r="BH123" s="1072"/>
      <c r="BI123" s="1072"/>
      <c r="BJ123" s="1072"/>
      <c r="BK123" s="1072"/>
      <c r="BL123" s="1072"/>
      <c r="BM123" s="1072"/>
      <c r="BN123" s="1072"/>
      <c r="BO123" s="1072"/>
      <c r="BP123" s="1072"/>
      <c r="BQ123" s="1072"/>
      <c r="BR123" s="1072"/>
      <c r="BS123" s="1072"/>
      <c r="BT123" s="1072"/>
      <c r="BU123" s="1072"/>
      <c r="BV123" s="1072"/>
      <c r="BW123" s="1072"/>
      <c r="BX123" s="1072"/>
      <c r="BY123" s="1072"/>
    </row>
    <row r="124" spans="1:77" s="1071" customFormat="1" ht="15.75" customHeight="1">
      <c r="A124" s="1057"/>
      <c r="B124" s="1074"/>
      <c r="C124" s="1075"/>
      <c r="D124" s="1056"/>
      <c r="E124" s="1056"/>
      <c r="F124" s="1056"/>
      <c r="G124" s="1056"/>
      <c r="H124" s="1056"/>
      <c r="I124" s="1056"/>
      <c r="J124" s="1056"/>
      <c r="K124" s="1056"/>
      <c r="L124" s="1056"/>
      <c r="M124" s="1056"/>
      <c r="N124" s="1072"/>
      <c r="O124" s="1072"/>
      <c r="P124" s="1072"/>
      <c r="Q124" s="1072"/>
      <c r="R124" s="1072"/>
      <c r="S124" s="1072"/>
      <c r="T124" s="1072"/>
      <c r="U124" s="1072"/>
      <c r="V124" s="1072"/>
      <c r="W124" s="1072"/>
      <c r="X124" s="1072"/>
      <c r="Y124" s="1072"/>
      <c r="Z124" s="1072"/>
      <c r="AA124" s="1072"/>
      <c r="AB124" s="1072"/>
      <c r="AC124" s="1072"/>
      <c r="AD124" s="1072"/>
      <c r="AE124" s="1072"/>
      <c r="AF124" s="1072"/>
      <c r="AG124" s="1072"/>
      <c r="AH124" s="1072"/>
      <c r="AI124" s="1072"/>
      <c r="AJ124" s="1072"/>
      <c r="AK124" s="1072"/>
      <c r="AL124" s="1072"/>
      <c r="AM124" s="1072"/>
      <c r="AN124" s="1072"/>
      <c r="AO124" s="1072"/>
      <c r="AP124" s="1072"/>
      <c r="AQ124" s="1072"/>
      <c r="AR124" s="1072"/>
      <c r="AS124" s="1072"/>
      <c r="AT124" s="1072"/>
      <c r="AU124" s="1072"/>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2"/>
      <c r="BQ124" s="1072"/>
      <c r="BR124" s="1072"/>
      <c r="BS124" s="1072"/>
      <c r="BT124" s="1072"/>
      <c r="BU124" s="1072"/>
      <c r="BV124" s="1072"/>
      <c r="BW124" s="1072"/>
      <c r="BX124" s="1072"/>
      <c r="BY124" s="1072"/>
    </row>
    <row r="125" spans="1:77" s="306" customFormat="1">
      <c r="A125" s="497"/>
      <c r="B125" s="705" t="s">
        <v>810</v>
      </c>
      <c r="C125" s="823"/>
      <c r="D125" s="506"/>
      <c r="E125" s="506"/>
      <c r="F125" s="506"/>
      <c r="G125" s="506"/>
      <c r="H125" s="506"/>
      <c r="I125" s="506"/>
      <c r="J125" s="506"/>
      <c r="K125" s="506"/>
      <c r="L125" s="506"/>
      <c r="M125" s="506"/>
      <c r="N125" s="505"/>
      <c r="O125" s="505"/>
      <c r="P125" s="505"/>
      <c r="Q125" s="505"/>
      <c r="R125" s="505"/>
      <c r="S125" s="505"/>
      <c r="T125" s="505"/>
      <c r="U125" s="505"/>
      <c r="V125" s="505"/>
      <c r="W125" s="505"/>
      <c r="X125" s="505"/>
      <c r="Y125" s="505"/>
      <c r="Z125" s="505"/>
      <c r="AA125" s="505"/>
      <c r="AB125" s="505"/>
      <c r="AC125" s="505"/>
      <c r="AD125" s="505"/>
      <c r="AE125" s="505"/>
      <c r="AF125" s="505"/>
      <c r="AG125" s="505"/>
      <c r="AH125" s="505"/>
      <c r="AI125" s="505"/>
      <c r="AJ125" s="505"/>
      <c r="AK125" s="505"/>
      <c r="AL125" s="505"/>
      <c r="AM125" s="505"/>
      <c r="AN125" s="505"/>
      <c r="AO125" s="505"/>
      <c r="AP125" s="505"/>
      <c r="AQ125" s="505"/>
      <c r="AR125" s="505"/>
      <c r="AS125" s="505"/>
      <c r="AT125" s="505"/>
      <c r="AU125" s="505"/>
      <c r="AV125" s="505"/>
      <c r="AW125" s="505"/>
      <c r="AX125" s="505"/>
      <c r="AY125" s="505"/>
      <c r="AZ125" s="505"/>
      <c r="BA125" s="505"/>
      <c r="BB125" s="505"/>
      <c r="BC125" s="505"/>
      <c r="BD125" s="505"/>
      <c r="BE125" s="505"/>
      <c r="BF125" s="505"/>
      <c r="BG125" s="505"/>
      <c r="BH125" s="505"/>
      <c r="BI125" s="505"/>
      <c r="BJ125" s="505"/>
      <c r="BK125" s="505"/>
      <c r="BL125" s="505"/>
      <c r="BM125" s="505"/>
      <c r="BN125" s="505"/>
      <c r="BO125" s="505"/>
      <c r="BP125" s="505"/>
      <c r="BQ125" s="505"/>
      <c r="BR125" s="505"/>
      <c r="BS125" s="505"/>
      <c r="BT125" s="505"/>
      <c r="BU125" s="505"/>
      <c r="BV125" s="505"/>
      <c r="BW125" s="505"/>
      <c r="BX125" s="505"/>
      <c r="BY125" s="505"/>
    </row>
    <row r="126" spans="1:77" s="306" customFormat="1" ht="28.8">
      <c r="A126" s="497"/>
      <c r="B126" s="713" t="s">
        <v>809</v>
      </c>
      <c r="C126" s="823"/>
      <c r="D126" s="506"/>
      <c r="E126" s="506"/>
      <c r="F126" s="506"/>
      <c r="G126" s="506"/>
      <c r="H126" s="506"/>
      <c r="I126" s="506"/>
      <c r="J126" s="506"/>
      <c r="K126" s="506"/>
      <c r="L126" s="506"/>
      <c r="M126" s="506"/>
      <c r="N126" s="505"/>
      <c r="O126" s="505"/>
      <c r="P126" s="505"/>
      <c r="Q126" s="505"/>
      <c r="R126" s="505"/>
      <c r="S126" s="505"/>
      <c r="T126" s="505"/>
      <c r="U126" s="505"/>
      <c r="V126" s="505"/>
      <c r="W126" s="505"/>
      <c r="X126" s="505"/>
      <c r="Y126" s="505"/>
      <c r="Z126" s="505"/>
      <c r="AA126" s="505"/>
      <c r="AB126" s="505"/>
      <c r="AC126" s="505"/>
      <c r="AD126" s="505"/>
      <c r="AE126" s="505"/>
      <c r="AF126" s="505"/>
      <c r="AG126" s="505"/>
      <c r="AH126" s="505"/>
      <c r="AI126" s="505"/>
      <c r="AJ126" s="505"/>
      <c r="AK126" s="505"/>
      <c r="AL126" s="505"/>
      <c r="AM126" s="505"/>
      <c r="AN126" s="505"/>
      <c r="AO126" s="505"/>
      <c r="AP126" s="505"/>
      <c r="AQ126" s="505"/>
      <c r="AR126" s="505"/>
      <c r="AS126" s="505"/>
      <c r="AT126" s="505"/>
      <c r="AU126" s="505"/>
      <c r="AV126" s="505"/>
      <c r="AW126" s="505"/>
      <c r="AX126" s="505"/>
      <c r="AY126" s="505"/>
      <c r="AZ126" s="505"/>
      <c r="BA126" s="505"/>
      <c r="BB126" s="505"/>
      <c r="BC126" s="505"/>
      <c r="BD126" s="505"/>
      <c r="BE126" s="505"/>
      <c r="BF126" s="505"/>
      <c r="BG126" s="505"/>
      <c r="BH126" s="505"/>
      <c r="BI126" s="505"/>
      <c r="BJ126" s="505"/>
      <c r="BK126" s="505"/>
      <c r="BL126" s="505"/>
      <c r="BM126" s="505"/>
      <c r="BN126" s="505"/>
      <c r="BO126" s="505"/>
      <c r="BP126" s="505"/>
      <c r="BQ126" s="505"/>
      <c r="BR126" s="505"/>
      <c r="BS126" s="505"/>
      <c r="BT126" s="505"/>
      <c r="BU126" s="505"/>
      <c r="BV126" s="505"/>
      <c r="BW126" s="505"/>
      <c r="BX126" s="505"/>
      <c r="BY126" s="505"/>
    </row>
    <row r="127" spans="1:77" s="306" customFormat="1" ht="28.8">
      <c r="A127" s="1082">
        <v>67</v>
      </c>
      <c r="B127" s="705" t="s">
        <v>808</v>
      </c>
      <c r="C127" s="823"/>
      <c r="D127" s="310"/>
      <c r="E127" s="310"/>
      <c r="F127" s="310"/>
      <c r="G127" s="310"/>
      <c r="H127" s="310"/>
      <c r="I127" s="310"/>
      <c r="J127" s="310"/>
      <c r="K127" s="310"/>
      <c r="L127" s="310"/>
      <c r="M127" s="310"/>
      <c r="N127" s="505"/>
      <c r="O127" s="505"/>
      <c r="P127" s="505"/>
      <c r="Q127" s="505"/>
      <c r="R127" s="505"/>
      <c r="S127" s="505"/>
      <c r="T127" s="505"/>
      <c r="U127" s="505"/>
      <c r="V127" s="505"/>
      <c r="W127" s="505"/>
      <c r="X127" s="505"/>
      <c r="Y127" s="505"/>
      <c r="Z127" s="505"/>
      <c r="AA127" s="505"/>
      <c r="AB127" s="505"/>
      <c r="AC127" s="505"/>
      <c r="AD127" s="505"/>
      <c r="AE127" s="505"/>
      <c r="AF127" s="505"/>
      <c r="AG127" s="505"/>
      <c r="AH127" s="505"/>
      <c r="AI127" s="505"/>
      <c r="AJ127" s="505"/>
      <c r="AK127" s="505"/>
      <c r="AL127" s="505"/>
      <c r="AM127" s="505"/>
      <c r="AN127" s="505"/>
      <c r="AO127" s="505"/>
      <c r="AP127" s="505"/>
      <c r="AQ127" s="505"/>
      <c r="AR127" s="505"/>
      <c r="AS127" s="505"/>
      <c r="AT127" s="505"/>
      <c r="AU127" s="505"/>
      <c r="AV127" s="505"/>
      <c r="AW127" s="505"/>
      <c r="AX127" s="505"/>
      <c r="AY127" s="505"/>
      <c r="AZ127" s="505"/>
      <c r="BA127" s="505"/>
      <c r="BB127" s="505"/>
      <c r="BC127" s="505"/>
      <c r="BD127" s="505"/>
      <c r="BE127" s="505"/>
      <c r="BF127" s="505"/>
      <c r="BG127" s="505"/>
      <c r="BH127" s="505"/>
      <c r="BI127" s="505"/>
      <c r="BJ127" s="505"/>
      <c r="BK127" s="505"/>
      <c r="BL127" s="505"/>
      <c r="BM127" s="505"/>
      <c r="BN127" s="505"/>
      <c r="BO127" s="505"/>
      <c r="BP127" s="505"/>
      <c r="BQ127" s="505"/>
      <c r="BR127" s="505"/>
      <c r="BS127" s="505"/>
      <c r="BT127" s="505"/>
      <c r="BU127" s="505"/>
      <c r="BV127" s="505"/>
      <c r="BW127" s="505"/>
      <c r="BX127" s="505"/>
      <c r="BY127" s="505"/>
    </row>
    <row r="128" spans="1:77" s="306" customFormat="1">
      <c r="A128" s="1082">
        <v>68</v>
      </c>
      <c r="B128" s="705" t="s">
        <v>807</v>
      </c>
      <c r="C128" s="823"/>
      <c r="D128" s="310"/>
      <c r="E128" s="310"/>
      <c r="F128" s="310"/>
      <c r="G128" s="310"/>
      <c r="H128" s="310"/>
      <c r="I128" s="310"/>
      <c r="J128" s="310"/>
      <c r="K128" s="310"/>
      <c r="L128" s="310"/>
      <c r="M128" s="310"/>
      <c r="N128" s="505"/>
      <c r="O128" s="505"/>
      <c r="P128" s="505"/>
      <c r="Q128" s="505"/>
      <c r="R128" s="505"/>
      <c r="S128" s="505"/>
      <c r="T128" s="505"/>
      <c r="U128" s="505"/>
      <c r="V128" s="505"/>
      <c r="W128" s="505"/>
      <c r="X128" s="505"/>
      <c r="Y128" s="505"/>
      <c r="Z128" s="505"/>
      <c r="AA128" s="505"/>
      <c r="AB128" s="505"/>
      <c r="AC128" s="505"/>
      <c r="AD128" s="505"/>
      <c r="AE128" s="505"/>
      <c r="AF128" s="505"/>
      <c r="AG128" s="505"/>
      <c r="AH128" s="505"/>
      <c r="AI128" s="505"/>
      <c r="AJ128" s="505"/>
      <c r="AK128" s="505"/>
      <c r="AL128" s="505"/>
      <c r="AM128" s="505"/>
      <c r="AN128" s="505"/>
      <c r="AO128" s="505"/>
      <c r="AP128" s="505"/>
      <c r="AQ128" s="505"/>
      <c r="AR128" s="505"/>
      <c r="AS128" s="505"/>
      <c r="AT128" s="505"/>
      <c r="AU128" s="505"/>
      <c r="AV128" s="505"/>
      <c r="AW128" s="505"/>
      <c r="AX128" s="505"/>
      <c r="AY128" s="505"/>
      <c r="AZ128" s="505"/>
      <c r="BA128" s="505"/>
      <c r="BB128" s="505"/>
      <c r="BC128" s="505"/>
      <c r="BD128" s="505"/>
      <c r="BE128" s="505"/>
      <c r="BF128" s="505"/>
      <c r="BG128" s="505"/>
      <c r="BH128" s="505"/>
      <c r="BI128" s="505"/>
      <c r="BJ128" s="505"/>
      <c r="BK128" s="505"/>
      <c r="BL128" s="505"/>
      <c r="BM128" s="505"/>
      <c r="BN128" s="505"/>
      <c r="BO128" s="505"/>
      <c r="BP128" s="505"/>
      <c r="BQ128" s="505"/>
      <c r="BR128" s="505"/>
      <c r="BS128" s="505"/>
      <c r="BT128" s="505"/>
      <c r="BU128" s="505"/>
      <c r="BV128" s="505"/>
      <c r="BW128" s="505"/>
      <c r="BX128" s="505"/>
      <c r="BY128" s="505"/>
    </row>
    <row r="129" spans="1:77" s="306" customFormat="1" ht="28.8">
      <c r="A129" s="1082">
        <v>69</v>
      </c>
      <c r="B129" s="705" t="str">
        <f>"Significant investments in the capital of unconsolidated financial institutions in the form of common stock net of short positions  (greater of item "&amp;A127&amp;" minus "&amp;A128&amp;" or zero)"</f>
        <v>Significant investments in the capital of unconsolidated financial institutions in the form of common stock net of short positions  (greater of item 67 minus 68 or zero)</v>
      </c>
      <c r="C129" s="823"/>
      <c r="D129" s="70"/>
      <c r="E129" s="70"/>
      <c r="F129" s="70"/>
      <c r="G129" s="70"/>
      <c r="H129" s="70"/>
      <c r="I129" s="70"/>
      <c r="J129" s="70"/>
      <c r="K129" s="70"/>
      <c r="L129" s="70"/>
      <c r="M129" s="70"/>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505"/>
      <c r="AY129" s="505"/>
      <c r="AZ129" s="505"/>
      <c r="BA129" s="505"/>
      <c r="BB129" s="505"/>
      <c r="BC129" s="505"/>
      <c r="BD129" s="505"/>
      <c r="BE129" s="505"/>
      <c r="BF129" s="505"/>
      <c r="BG129" s="505"/>
      <c r="BH129" s="505"/>
      <c r="BI129" s="505"/>
      <c r="BJ129" s="505"/>
      <c r="BK129" s="505"/>
      <c r="BL129" s="505"/>
      <c r="BM129" s="505"/>
      <c r="BN129" s="505"/>
      <c r="BO129" s="505"/>
      <c r="BP129" s="505"/>
      <c r="BQ129" s="505"/>
      <c r="BR129" s="505"/>
      <c r="BS129" s="505"/>
      <c r="BT129" s="505"/>
      <c r="BU129" s="505"/>
      <c r="BV129" s="505"/>
      <c r="BW129" s="505"/>
      <c r="BX129" s="505"/>
      <c r="BY129" s="505"/>
    </row>
    <row r="130" spans="1:77" s="306" customFormat="1">
      <c r="A130" s="1082">
        <v>70</v>
      </c>
      <c r="B130" s="847" t="str">
        <f>"10 percent common equity tier 1 deduction threshold (10 percent of item "&amp;A82&amp;")"</f>
        <v>10 percent common equity tier 1 deduction threshold (10 percent of item 36)</v>
      </c>
      <c r="C130" s="823"/>
      <c r="D130" s="70"/>
      <c r="E130" s="70"/>
      <c r="F130" s="70"/>
      <c r="G130" s="70"/>
      <c r="H130" s="70"/>
      <c r="I130" s="70"/>
      <c r="J130" s="70"/>
      <c r="K130" s="70"/>
      <c r="L130" s="70"/>
      <c r="M130" s="70"/>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5"/>
      <c r="AY130" s="505"/>
      <c r="AZ130" s="505"/>
      <c r="BA130" s="505"/>
      <c r="BB130" s="505"/>
      <c r="BC130" s="505"/>
      <c r="BD130" s="505"/>
      <c r="BE130" s="505"/>
      <c r="BF130" s="505"/>
      <c r="BG130" s="505"/>
      <c r="BH130" s="505"/>
      <c r="BI130" s="505"/>
      <c r="BJ130" s="505"/>
      <c r="BK130" s="505"/>
      <c r="BL130" s="505"/>
      <c r="BM130" s="505"/>
      <c r="BN130" s="505"/>
      <c r="BO130" s="505"/>
      <c r="BP130" s="505"/>
      <c r="BQ130" s="505"/>
      <c r="BR130" s="505"/>
      <c r="BS130" s="505"/>
      <c r="BT130" s="505"/>
      <c r="BU130" s="505"/>
      <c r="BV130" s="505"/>
      <c r="BW130" s="505"/>
      <c r="BX130" s="505"/>
      <c r="BY130" s="505"/>
    </row>
    <row r="131" spans="1:77" s="306" customFormat="1" ht="28.8">
      <c r="A131" s="1082">
        <v>71</v>
      </c>
      <c r="B131" s="847" t="str">
        <f>"Amount to be deducted from common equity tier 1 due to 10 percent deduction threshold (greater of item "&amp;A129&amp;" minus item "&amp;A130&amp;" or zero)"</f>
        <v>Amount to be deducted from common equity tier 1 due to 10 percent deduction threshold (greater of item 69 minus item 70 or zero)</v>
      </c>
      <c r="C131" s="823"/>
      <c r="D131" s="70"/>
      <c r="E131" s="70"/>
      <c r="F131" s="70"/>
      <c r="G131" s="70"/>
      <c r="H131" s="70"/>
      <c r="I131" s="70"/>
      <c r="J131" s="70"/>
      <c r="K131" s="70"/>
      <c r="L131" s="70"/>
      <c r="M131" s="70"/>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505"/>
      <c r="AY131" s="505"/>
      <c r="AZ131" s="505"/>
      <c r="BA131" s="505"/>
      <c r="BB131" s="505"/>
      <c r="BC131" s="505"/>
      <c r="BD131" s="505"/>
      <c r="BE131" s="505"/>
      <c r="BF131" s="505"/>
      <c r="BG131" s="505"/>
      <c r="BH131" s="505"/>
      <c r="BI131" s="505"/>
      <c r="BJ131" s="505"/>
      <c r="BK131" s="505"/>
      <c r="BL131" s="505"/>
      <c r="BM131" s="505"/>
      <c r="BN131" s="505"/>
      <c r="BO131" s="505"/>
      <c r="BP131" s="505"/>
      <c r="BQ131" s="505"/>
      <c r="BR131" s="505"/>
      <c r="BS131" s="505"/>
      <c r="BT131" s="505"/>
      <c r="BU131" s="505"/>
      <c r="BV131" s="505"/>
      <c r="BW131" s="505"/>
      <c r="BX131" s="505"/>
      <c r="BY131" s="505"/>
    </row>
    <row r="132" spans="1:77" s="306" customFormat="1">
      <c r="A132" s="497"/>
      <c r="B132" s="712"/>
      <c r="C132" s="823"/>
      <c r="D132" s="508"/>
      <c r="E132" s="508"/>
      <c r="F132" s="508"/>
      <c r="G132" s="508"/>
      <c r="H132" s="508"/>
      <c r="I132" s="508"/>
      <c r="J132" s="508"/>
      <c r="K132" s="508"/>
      <c r="L132" s="508"/>
      <c r="M132" s="508"/>
      <c r="N132" s="505"/>
      <c r="O132" s="505"/>
      <c r="P132" s="505"/>
      <c r="Q132" s="505"/>
      <c r="R132" s="505"/>
      <c r="S132" s="505"/>
      <c r="T132" s="505"/>
      <c r="U132" s="505"/>
      <c r="V132" s="505"/>
      <c r="W132" s="505"/>
      <c r="X132" s="505"/>
      <c r="Y132" s="505"/>
      <c r="Z132" s="505"/>
      <c r="AA132" s="505"/>
      <c r="AB132" s="505"/>
      <c r="AC132" s="505"/>
      <c r="AD132" s="505"/>
      <c r="AE132" s="505"/>
      <c r="AF132" s="505"/>
      <c r="AG132" s="505"/>
      <c r="AH132" s="505"/>
      <c r="AI132" s="505"/>
      <c r="AJ132" s="505"/>
      <c r="AK132" s="505"/>
      <c r="AL132" s="505"/>
      <c r="AM132" s="505"/>
      <c r="AN132" s="505"/>
      <c r="AO132" s="505"/>
      <c r="AP132" s="505"/>
      <c r="AQ132" s="505"/>
      <c r="AR132" s="505"/>
      <c r="AS132" s="505"/>
      <c r="AT132" s="505"/>
      <c r="AU132" s="505"/>
      <c r="AV132" s="505"/>
      <c r="AW132" s="505"/>
      <c r="AX132" s="505"/>
      <c r="AY132" s="505"/>
      <c r="AZ132" s="505"/>
      <c r="BA132" s="505"/>
      <c r="BB132" s="505"/>
      <c r="BC132" s="505"/>
      <c r="BD132" s="505"/>
      <c r="BE132" s="505"/>
      <c r="BF132" s="505"/>
      <c r="BG132" s="505"/>
      <c r="BH132" s="505"/>
      <c r="BI132" s="505"/>
      <c r="BJ132" s="505"/>
      <c r="BK132" s="505"/>
      <c r="BL132" s="505"/>
      <c r="BM132" s="505"/>
      <c r="BN132" s="505"/>
      <c r="BO132" s="505"/>
      <c r="BP132" s="505"/>
      <c r="BQ132" s="505"/>
      <c r="BR132" s="505"/>
      <c r="BS132" s="505"/>
      <c r="BT132" s="505"/>
      <c r="BU132" s="505"/>
      <c r="BV132" s="505"/>
      <c r="BW132" s="505"/>
      <c r="BX132" s="505"/>
      <c r="BY132" s="505"/>
    </row>
    <row r="133" spans="1:77" s="306" customFormat="1">
      <c r="A133" s="497"/>
      <c r="B133" s="713" t="s">
        <v>806</v>
      </c>
      <c r="C133" s="823"/>
      <c r="D133" s="508"/>
      <c r="E133" s="508"/>
      <c r="F133" s="508"/>
      <c r="G133" s="508"/>
      <c r="H133" s="508"/>
      <c r="I133" s="508"/>
      <c r="J133" s="508"/>
      <c r="K133" s="508"/>
      <c r="L133" s="508"/>
      <c r="M133" s="508"/>
      <c r="N133" s="505"/>
      <c r="O133" s="505"/>
      <c r="P133" s="505"/>
      <c r="Q133" s="505"/>
      <c r="R133" s="505"/>
      <c r="S133" s="505"/>
      <c r="T133" s="505"/>
      <c r="U133" s="505"/>
      <c r="V133" s="505"/>
      <c r="W133" s="505"/>
      <c r="X133" s="505"/>
      <c r="Y133" s="505"/>
      <c r="Z133" s="505"/>
      <c r="AA133" s="505"/>
      <c r="AB133" s="505"/>
      <c r="AC133" s="505"/>
      <c r="AD133" s="505"/>
      <c r="AE133" s="505"/>
      <c r="AF133" s="505"/>
      <c r="AG133" s="505"/>
      <c r="AH133" s="505"/>
      <c r="AI133" s="505"/>
      <c r="AJ133" s="505"/>
      <c r="AK133" s="505"/>
      <c r="AL133" s="505"/>
      <c r="AM133" s="505"/>
      <c r="AN133" s="505"/>
      <c r="AO133" s="505"/>
      <c r="AP133" s="505"/>
      <c r="AQ133" s="505"/>
      <c r="AR133" s="505"/>
      <c r="AS133" s="505"/>
      <c r="AT133" s="505"/>
      <c r="AU133" s="505"/>
      <c r="AV133" s="505"/>
      <c r="AW133" s="505"/>
      <c r="AX133" s="505"/>
      <c r="AY133" s="505"/>
      <c r="AZ133" s="505"/>
      <c r="BA133" s="505"/>
      <c r="BB133" s="505"/>
      <c r="BC133" s="505"/>
      <c r="BD133" s="505"/>
      <c r="BE133" s="505"/>
      <c r="BF133" s="505"/>
      <c r="BG133" s="505"/>
      <c r="BH133" s="505"/>
      <c r="BI133" s="505"/>
      <c r="BJ133" s="505"/>
      <c r="BK133" s="505"/>
      <c r="BL133" s="505"/>
      <c r="BM133" s="505"/>
      <c r="BN133" s="505"/>
      <c r="BO133" s="505"/>
      <c r="BP133" s="505"/>
      <c r="BQ133" s="505"/>
      <c r="BR133" s="505"/>
      <c r="BS133" s="505"/>
      <c r="BT133" s="505"/>
      <c r="BU133" s="505"/>
      <c r="BV133" s="505"/>
      <c r="BW133" s="505"/>
      <c r="BX133" s="505"/>
      <c r="BY133" s="505"/>
    </row>
    <row r="134" spans="1:77" s="306" customFormat="1">
      <c r="A134" s="1083">
        <v>72</v>
      </c>
      <c r="B134" s="705" t="s">
        <v>805</v>
      </c>
      <c r="C134" s="823"/>
      <c r="D134" s="310"/>
      <c r="E134" s="310"/>
      <c r="F134" s="310"/>
      <c r="G134" s="310"/>
      <c r="H134" s="310"/>
      <c r="I134" s="310"/>
      <c r="J134" s="310"/>
      <c r="K134" s="310"/>
      <c r="L134" s="310"/>
      <c r="M134" s="310"/>
      <c r="N134" s="505"/>
      <c r="O134" s="505"/>
      <c r="P134" s="505"/>
      <c r="Q134" s="505"/>
      <c r="R134" s="505"/>
      <c r="S134" s="505"/>
      <c r="T134" s="505"/>
      <c r="U134" s="505"/>
      <c r="V134" s="505"/>
      <c r="W134" s="505"/>
      <c r="X134" s="505"/>
      <c r="Y134" s="505"/>
      <c r="Z134" s="505"/>
      <c r="AA134" s="505"/>
      <c r="AB134" s="505"/>
      <c r="AC134" s="505"/>
      <c r="AD134" s="505"/>
      <c r="AE134" s="505"/>
      <c r="AF134" s="505"/>
      <c r="AG134" s="505"/>
      <c r="AH134" s="505"/>
      <c r="AI134" s="505"/>
      <c r="AJ134" s="505"/>
      <c r="AK134" s="505"/>
      <c r="AL134" s="505"/>
      <c r="AM134" s="505"/>
      <c r="AN134" s="505"/>
      <c r="AO134" s="505"/>
      <c r="AP134" s="505"/>
      <c r="AQ134" s="505"/>
      <c r="AR134" s="505"/>
      <c r="AS134" s="505"/>
      <c r="AT134" s="505"/>
      <c r="AU134" s="505"/>
      <c r="AV134" s="505"/>
      <c r="AW134" s="505"/>
      <c r="AX134" s="505"/>
      <c r="AY134" s="505"/>
      <c r="AZ134" s="505"/>
      <c r="BA134" s="505"/>
      <c r="BB134" s="505"/>
      <c r="BC134" s="505"/>
      <c r="BD134" s="505"/>
      <c r="BE134" s="505"/>
      <c r="BF134" s="505"/>
      <c r="BG134" s="505"/>
      <c r="BH134" s="505"/>
      <c r="BI134" s="505"/>
      <c r="BJ134" s="505"/>
      <c r="BK134" s="505"/>
      <c r="BL134" s="505"/>
      <c r="BM134" s="505"/>
      <c r="BN134" s="505"/>
      <c r="BO134" s="505"/>
      <c r="BP134" s="505"/>
      <c r="BQ134" s="505"/>
      <c r="BR134" s="505"/>
      <c r="BS134" s="505"/>
      <c r="BT134" s="505"/>
      <c r="BU134" s="505"/>
      <c r="BV134" s="505"/>
      <c r="BW134" s="505"/>
      <c r="BX134" s="505"/>
      <c r="BY134" s="505"/>
    </row>
    <row r="135" spans="1:77" s="306" customFormat="1" ht="28.8">
      <c r="A135" s="1083">
        <v>73</v>
      </c>
      <c r="B135" s="705" t="s">
        <v>804</v>
      </c>
      <c r="C135" s="823"/>
      <c r="D135" s="310"/>
      <c r="E135" s="310"/>
      <c r="F135" s="310"/>
      <c r="G135" s="310"/>
      <c r="H135" s="310"/>
      <c r="I135" s="310"/>
      <c r="J135" s="310"/>
      <c r="K135" s="310"/>
      <c r="L135" s="310"/>
      <c r="M135" s="310"/>
      <c r="N135" s="505"/>
      <c r="O135" s="505"/>
      <c r="P135" s="505"/>
      <c r="Q135" s="505"/>
      <c r="R135" s="505"/>
      <c r="S135" s="505"/>
      <c r="T135" s="505"/>
      <c r="U135" s="505"/>
      <c r="V135" s="505"/>
      <c r="W135" s="505"/>
      <c r="X135" s="505"/>
      <c r="Y135" s="505"/>
      <c r="Z135" s="505"/>
      <c r="AA135" s="505"/>
      <c r="AB135" s="505"/>
      <c r="AC135" s="505"/>
      <c r="AD135" s="505"/>
      <c r="AE135" s="505"/>
      <c r="AF135" s="505"/>
      <c r="AG135" s="505"/>
      <c r="AH135" s="505"/>
      <c r="AI135" s="505"/>
      <c r="AJ135" s="505"/>
      <c r="AK135" s="505"/>
      <c r="AL135" s="505"/>
      <c r="AM135" s="505"/>
      <c r="AN135" s="505"/>
      <c r="AO135" s="505"/>
      <c r="AP135" s="505"/>
      <c r="AQ135" s="505"/>
      <c r="AR135" s="505"/>
      <c r="AS135" s="505"/>
      <c r="AT135" s="505"/>
      <c r="AU135" s="505"/>
      <c r="AV135" s="505"/>
      <c r="AW135" s="505"/>
      <c r="AX135" s="505"/>
      <c r="AY135" s="505"/>
      <c r="AZ135" s="505"/>
      <c r="BA135" s="505"/>
      <c r="BB135" s="505"/>
      <c r="BC135" s="505"/>
      <c r="BD135" s="505"/>
      <c r="BE135" s="505"/>
      <c r="BF135" s="505"/>
      <c r="BG135" s="505"/>
      <c r="BH135" s="505"/>
      <c r="BI135" s="505"/>
      <c r="BJ135" s="505"/>
      <c r="BK135" s="505"/>
      <c r="BL135" s="505"/>
      <c r="BM135" s="505"/>
      <c r="BN135" s="505"/>
      <c r="BO135" s="505"/>
      <c r="BP135" s="505"/>
      <c r="BQ135" s="505"/>
      <c r="BR135" s="505"/>
      <c r="BS135" s="505"/>
      <c r="BT135" s="505"/>
      <c r="BU135" s="505"/>
      <c r="BV135" s="505"/>
      <c r="BW135" s="505"/>
      <c r="BX135" s="505"/>
      <c r="BY135" s="505"/>
    </row>
    <row r="136" spans="1:77" s="306" customFormat="1">
      <c r="A136" s="1083">
        <v>74</v>
      </c>
      <c r="B136" s="847" t="str">
        <f>"Mortgage servicing assets net of related deferred tax liabilities (item "&amp;A134&amp;" minus item "&amp;A135&amp;")"</f>
        <v>Mortgage servicing assets net of related deferred tax liabilities (item 72 minus item 73)</v>
      </c>
      <c r="C136" s="823"/>
      <c r="D136" s="70"/>
      <c r="E136" s="70"/>
      <c r="F136" s="70"/>
      <c r="G136" s="70"/>
      <c r="H136" s="70"/>
      <c r="I136" s="70"/>
      <c r="J136" s="70"/>
      <c r="K136" s="70"/>
      <c r="L136" s="70"/>
      <c r="M136" s="70"/>
      <c r="N136" s="505"/>
      <c r="O136" s="505"/>
      <c r="P136" s="505"/>
      <c r="Q136" s="505"/>
      <c r="R136" s="505"/>
      <c r="S136" s="505"/>
      <c r="T136" s="505"/>
      <c r="U136" s="505"/>
      <c r="V136" s="505"/>
      <c r="W136" s="505"/>
      <c r="X136" s="505"/>
      <c r="Y136" s="505"/>
      <c r="Z136" s="505"/>
      <c r="AA136" s="505"/>
      <c r="AB136" s="505"/>
      <c r="AC136" s="505"/>
      <c r="AD136" s="505"/>
      <c r="AE136" s="505"/>
      <c r="AF136" s="505"/>
      <c r="AG136" s="505"/>
      <c r="AH136" s="505"/>
      <c r="AI136" s="505"/>
      <c r="AJ136" s="505"/>
      <c r="AK136" s="505"/>
      <c r="AL136" s="505"/>
      <c r="AM136" s="505"/>
      <c r="AN136" s="505"/>
      <c r="AO136" s="505"/>
      <c r="AP136" s="505"/>
      <c r="AQ136" s="505"/>
      <c r="AR136" s="505"/>
      <c r="AS136" s="505"/>
      <c r="AT136" s="505"/>
      <c r="AU136" s="505"/>
      <c r="AV136" s="505"/>
      <c r="AW136" s="505"/>
      <c r="AX136" s="505"/>
      <c r="AY136" s="505"/>
      <c r="AZ136" s="505"/>
      <c r="BA136" s="505"/>
      <c r="BB136" s="505"/>
      <c r="BC136" s="505"/>
      <c r="BD136" s="505"/>
      <c r="BE136" s="505"/>
      <c r="BF136" s="505"/>
      <c r="BG136" s="505"/>
      <c r="BH136" s="505"/>
      <c r="BI136" s="505"/>
      <c r="BJ136" s="505"/>
      <c r="BK136" s="505"/>
      <c r="BL136" s="505"/>
      <c r="BM136" s="505"/>
      <c r="BN136" s="505"/>
      <c r="BO136" s="505"/>
      <c r="BP136" s="505"/>
      <c r="BQ136" s="505"/>
      <c r="BR136" s="505"/>
      <c r="BS136" s="505"/>
      <c r="BT136" s="505"/>
      <c r="BU136" s="505"/>
      <c r="BV136" s="505"/>
      <c r="BW136" s="505"/>
      <c r="BX136" s="505"/>
      <c r="BY136" s="505"/>
    </row>
    <row r="137" spans="1:77" s="306" customFormat="1">
      <c r="A137" s="1083">
        <v>75</v>
      </c>
      <c r="B137" s="847" t="str">
        <f>"10 percent common equity tier 1 deduction threshold (10 percent of item "&amp;A82&amp;")"</f>
        <v>10 percent common equity tier 1 deduction threshold (10 percent of item 36)</v>
      </c>
      <c r="C137" s="823"/>
      <c r="D137" s="70"/>
      <c r="E137" s="70"/>
      <c r="F137" s="70"/>
      <c r="G137" s="70"/>
      <c r="H137" s="70"/>
      <c r="I137" s="70"/>
      <c r="J137" s="70"/>
      <c r="K137" s="70"/>
      <c r="L137" s="70"/>
      <c r="M137" s="70"/>
      <c r="N137" s="505"/>
      <c r="O137" s="505"/>
      <c r="P137" s="505"/>
      <c r="Q137" s="505"/>
      <c r="R137" s="505"/>
      <c r="S137" s="505"/>
      <c r="T137" s="505"/>
      <c r="U137" s="505"/>
      <c r="V137" s="505"/>
      <c r="W137" s="505"/>
      <c r="X137" s="505"/>
      <c r="Y137" s="505"/>
      <c r="Z137" s="505"/>
      <c r="AA137" s="505"/>
      <c r="AB137" s="505"/>
      <c r="AC137" s="505"/>
      <c r="AD137" s="505"/>
      <c r="AE137" s="505"/>
      <c r="AF137" s="505"/>
      <c r="AG137" s="505"/>
      <c r="AH137" s="505"/>
      <c r="AI137" s="505"/>
      <c r="AJ137" s="505"/>
      <c r="AK137" s="505"/>
      <c r="AL137" s="505"/>
      <c r="AM137" s="505"/>
      <c r="AN137" s="505"/>
      <c r="AO137" s="505"/>
      <c r="AP137" s="505"/>
      <c r="AQ137" s="505"/>
      <c r="AR137" s="505"/>
      <c r="AS137" s="505"/>
      <c r="AT137" s="505"/>
      <c r="AU137" s="505"/>
      <c r="AV137" s="505"/>
      <c r="AW137" s="505"/>
      <c r="AX137" s="505"/>
      <c r="AY137" s="505"/>
      <c r="AZ137" s="505"/>
      <c r="BA137" s="505"/>
      <c r="BB137" s="505"/>
      <c r="BC137" s="505"/>
      <c r="BD137" s="505"/>
      <c r="BE137" s="505"/>
      <c r="BF137" s="505"/>
      <c r="BG137" s="505"/>
      <c r="BH137" s="505"/>
      <c r="BI137" s="505"/>
      <c r="BJ137" s="505"/>
      <c r="BK137" s="505"/>
      <c r="BL137" s="505"/>
      <c r="BM137" s="505"/>
      <c r="BN137" s="505"/>
      <c r="BO137" s="505"/>
      <c r="BP137" s="505"/>
      <c r="BQ137" s="505"/>
      <c r="BR137" s="505"/>
      <c r="BS137" s="505"/>
      <c r="BT137" s="505"/>
      <c r="BU137" s="505"/>
      <c r="BV137" s="505"/>
      <c r="BW137" s="505"/>
      <c r="BX137" s="505"/>
      <c r="BY137" s="505"/>
    </row>
    <row r="138" spans="1:77" s="306" customFormat="1" ht="28.8">
      <c r="A138" s="1083">
        <v>76</v>
      </c>
      <c r="B138" s="847" t="str">
        <f>"Amount to be deducted from common equity tier 1 due to 10 percent deduction threshold (greater of item "&amp;A136&amp;" minus item "&amp;A137&amp;" or zero)"</f>
        <v>Amount to be deducted from common equity tier 1 due to 10 percent deduction threshold (greater of item 74 minus item 75 or zero)</v>
      </c>
      <c r="C138" s="823"/>
      <c r="D138" s="70"/>
      <c r="E138" s="70"/>
      <c r="F138" s="70"/>
      <c r="G138" s="70"/>
      <c r="H138" s="70"/>
      <c r="I138" s="70"/>
      <c r="J138" s="70"/>
      <c r="K138" s="70"/>
      <c r="L138" s="70"/>
      <c r="M138" s="70"/>
      <c r="N138" s="505"/>
      <c r="O138" s="505"/>
      <c r="P138" s="505"/>
      <c r="Q138" s="505"/>
      <c r="R138" s="505"/>
      <c r="S138" s="505"/>
      <c r="T138" s="505"/>
      <c r="U138" s="505"/>
      <c r="V138" s="505"/>
      <c r="W138" s="505"/>
      <c r="X138" s="505"/>
      <c r="Y138" s="505"/>
      <c r="Z138" s="505"/>
      <c r="AA138" s="505"/>
      <c r="AB138" s="505"/>
      <c r="AC138" s="505"/>
      <c r="AD138" s="505"/>
      <c r="AE138" s="505"/>
      <c r="AF138" s="505"/>
      <c r="AG138" s="505"/>
      <c r="AH138" s="505"/>
      <c r="AI138" s="505"/>
      <c r="AJ138" s="505"/>
      <c r="AK138" s="505"/>
      <c r="AL138" s="505"/>
      <c r="AM138" s="505"/>
      <c r="AN138" s="505"/>
      <c r="AO138" s="505"/>
      <c r="AP138" s="505"/>
      <c r="AQ138" s="505"/>
      <c r="AR138" s="505"/>
      <c r="AS138" s="505"/>
      <c r="AT138" s="505"/>
      <c r="AU138" s="505"/>
      <c r="AV138" s="505"/>
      <c r="AW138" s="505"/>
      <c r="AX138" s="505"/>
      <c r="AY138" s="505"/>
      <c r="AZ138" s="505"/>
      <c r="BA138" s="505"/>
      <c r="BB138" s="505"/>
      <c r="BC138" s="505"/>
      <c r="BD138" s="505"/>
      <c r="BE138" s="505"/>
      <c r="BF138" s="505"/>
      <c r="BG138" s="505"/>
      <c r="BH138" s="505"/>
      <c r="BI138" s="505"/>
      <c r="BJ138" s="505"/>
      <c r="BK138" s="505"/>
      <c r="BL138" s="505"/>
      <c r="BM138" s="505"/>
      <c r="BN138" s="505"/>
      <c r="BO138" s="505"/>
      <c r="BP138" s="505"/>
      <c r="BQ138" s="505"/>
      <c r="BR138" s="505"/>
      <c r="BS138" s="505"/>
      <c r="BT138" s="505"/>
      <c r="BU138" s="505"/>
      <c r="BV138" s="505"/>
      <c r="BW138" s="505"/>
      <c r="BX138" s="505"/>
      <c r="BY138" s="505"/>
    </row>
    <row r="139" spans="1:77" s="306" customFormat="1">
      <c r="A139" s="503"/>
      <c r="B139" s="712"/>
      <c r="C139" s="823"/>
      <c r="D139" s="508"/>
      <c r="E139" s="508"/>
      <c r="F139" s="508"/>
      <c r="G139" s="508"/>
      <c r="H139" s="508"/>
      <c r="I139" s="508"/>
      <c r="J139" s="508"/>
      <c r="K139" s="508"/>
      <c r="L139" s="508"/>
      <c r="M139" s="508"/>
      <c r="N139" s="505"/>
      <c r="O139" s="505"/>
      <c r="P139" s="505"/>
      <c r="Q139" s="505"/>
      <c r="R139" s="505"/>
      <c r="S139" s="505"/>
      <c r="T139" s="505"/>
      <c r="U139" s="505"/>
      <c r="V139" s="505"/>
      <c r="W139" s="505"/>
      <c r="X139" s="505"/>
      <c r="Y139" s="505"/>
      <c r="Z139" s="505"/>
      <c r="AA139" s="505"/>
      <c r="AB139" s="505"/>
      <c r="AC139" s="505"/>
      <c r="AD139" s="505"/>
      <c r="AE139" s="505"/>
      <c r="AF139" s="505"/>
      <c r="AG139" s="505"/>
      <c r="AH139" s="505"/>
      <c r="AI139" s="505"/>
      <c r="AJ139" s="505"/>
      <c r="AK139" s="505"/>
      <c r="AL139" s="505"/>
      <c r="AM139" s="505"/>
      <c r="AN139" s="505"/>
      <c r="AO139" s="505"/>
      <c r="AP139" s="505"/>
      <c r="AQ139" s="505"/>
      <c r="AR139" s="505"/>
      <c r="AS139" s="505"/>
      <c r="AT139" s="505"/>
      <c r="AU139" s="505"/>
      <c r="AV139" s="505"/>
      <c r="AW139" s="505"/>
      <c r="AX139" s="505"/>
      <c r="AY139" s="505"/>
      <c r="AZ139" s="505"/>
      <c r="BA139" s="505"/>
      <c r="BB139" s="505"/>
      <c r="BC139" s="505"/>
      <c r="BD139" s="505"/>
      <c r="BE139" s="505"/>
      <c r="BF139" s="505"/>
      <c r="BG139" s="505"/>
      <c r="BH139" s="505"/>
      <c r="BI139" s="505"/>
      <c r="BJ139" s="505"/>
      <c r="BK139" s="505"/>
      <c r="BL139" s="505"/>
      <c r="BM139" s="505"/>
      <c r="BN139" s="505"/>
      <c r="BO139" s="505"/>
      <c r="BP139" s="505"/>
      <c r="BQ139" s="505"/>
      <c r="BR139" s="505"/>
      <c r="BS139" s="505"/>
      <c r="BT139" s="505"/>
      <c r="BU139" s="505"/>
      <c r="BV139" s="505"/>
      <c r="BW139" s="505"/>
      <c r="BX139" s="505"/>
      <c r="BY139" s="505"/>
    </row>
    <row r="140" spans="1:77" s="306" customFormat="1" ht="28.8">
      <c r="A140" s="497"/>
      <c r="B140" s="713" t="s">
        <v>803</v>
      </c>
      <c r="C140" s="823"/>
      <c r="D140" s="508"/>
      <c r="E140" s="508"/>
      <c r="F140" s="508"/>
      <c r="G140" s="508"/>
      <c r="H140" s="508"/>
      <c r="I140" s="508"/>
      <c r="J140" s="508"/>
      <c r="K140" s="508"/>
      <c r="L140" s="508"/>
      <c r="M140" s="508"/>
      <c r="N140" s="505"/>
      <c r="O140" s="505"/>
      <c r="P140" s="505"/>
      <c r="Q140" s="505"/>
      <c r="R140" s="505"/>
      <c r="S140" s="505"/>
      <c r="T140" s="505"/>
      <c r="U140" s="505"/>
      <c r="V140" s="505"/>
      <c r="W140" s="505"/>
      <c r="X140" s="505"/>
      <c r="Y140" s="505"/>
      <c r="Z140" s="505"/>
      <c r="AA140" s="505"/>
      <c r="AB140" s="505"/>
      <c r="AC140" s="505"/>
      <c r="AD140" s="505"/>
      <c r="AE140" s="505"/>
      <c r="AF140" s="505"/>
      <c r="AG140" s="505"/>
      <c r="AH140" s="505"/>
      <c r="AI140" s="505"/>
      <c r="AJ140" s="505"/>
      <c r="AK140" s="505"/>
      <c r="AL140" s="505"/>
      <c r="AM140" s="505"/>
      <c r="AN140" s="505"/>
      <c r="AO140" s="505"/>
      <c r="AP140" s="505"/>
      <c r="AQ140" s="505"/>
      <c r="AR140" s="505"/>
      <c r="AS140" s="505"/>
      <c r="AT140" s="505"/>
      <c r="AU140" s="505"/>
      <c r="AV140" s="505"/>
      <c r="AW140" s="505"/>
      <c r="AX140" s="505"/>
      <c r="AY140" s="505"/>
      <c r="AZ140" s="505"/>
      <c r="BA140" s="505"/>
      <c r="BB140" s="505"/>
      <c r="BC140" s="505"/>
      <c r="BD140" s="505"/>
      <c r="BE140" s="505"/>
      <c r="BF140" s="505"/>
      <c r="BG140" s="505"/>
      <c r="BH140" s="505"/>
      <c r="BI140" s="505"/>
      <c r="BJ140" s="505"/>
      <c r="BK140" s="505"/>
      <c r="BL140" s="505"/>
      <c r="BM140" s="505"/>
      <c r="BN140" s="505"/>
      <c r="BO140" s="505"/>
      <c r="BP140" s="505"/>
      <c r="BQ140" s="505"/>
      <c r="BR140" s="505"/>
      <c r="BS140" s="505"/>
      <c r="BT140" s="505"/>
      <c r="BU140" s="505"/>
      <c r="BV140" s="505"/>
      <c r="BW140" s="505"/>
      <c r="BX140" s="505"/>
      <c r="BY140" s="505"/>
    </row>
    <row r="141" spans="1:77" s="306" customFormat="1" ht="28.8">
      <c r="A141" s="1084">
        <v>77</v>
      </c>
      <c r="B141" s="705" t="s">
        <v>803</v>
      </c>
      <c r="C141" s="823"/>
      <c r="D141" s="310"/>
      <c r="E141" s="310"/>
      <c r="F141" s="310"/>
      <c r="G141" s="310"/>
      <c r="H141" s="310"/>
      <c r="I141" s="310"/>
      <c r="J141" s="310"/>
      <c r="K141" s="310"/>
      <c r="L141" s="310"/>
      <c r="M141" s="310"/>
      <c r="N141" s="505"/>
      <c r="O141" s="505"/>
      <c r="P141" s="505"/>
      <c r="Q141" s="505"/>
      <c r="R141" s="505"/>
      <c r="S141" s="505"/>
      <c r="T141" s="505"/>
      <c r="U141" s="505"/>
      <c r="V141" s="505"/>
      <c r="W141" s="505"/>
      <c r="X141" s="505"/>
      <c r="Y141" s="505"/>
      <c r="Z141" s="505"/>
      <c r="AA141" s="505"/>
      <c r="AB141" s="505"/>
      <c r="AC141" s="505"/>
      <c r="AD141" s="505"/>
      <c r="AE141" s="505"/>
      <c r="AF141" s="505"/>
      <c r="AG141" s="505"/>
      <c r="AH141" s="505"/>
      <c r="AI141" s="505"/>
      <c r="AJ141" s="505"/>
      <c r="AK141" s="505"/>
      <c r="AL141" s="505"/>
      <c r="AM141" s="505"/>
      <c r="AN141" s="505"/>
      <c r="AO141" s="505"/>
      <c r="AP141" s="505"/>
      <c r="AQ141" s="505"/>
      <c r="AR141" s="505"/>
      <c r="AS141" s="505"/>
      <c r="AT141" s="505"/>
      <c r="AU141" s="505"/>
      <c r="AV141" s="505"/>
      <c r="AW141" s="505"/>
      <c r="AX141" s="505"/>
      <c r="AY141" s="505"/>
      <c r="AZ141" s="505"/>
      <c r="BA141" s="505"/>
      <c r="BB141" s="505"/>
      <c r="BC141" s="505"/>
      <c r="BD141" s="505"/>
      <c r="BE141" s="505"/>
      <c r="BF141" s="505"/>
      <c r="BG141" s="505"/>
      <c r="BH141" s="505"/>
      <c r="BI141" s="505"/>
      <c r="BJ141" s="505"/>
      <c r="BK141" s="505"/>
      <c r="BL141" s="505"/>
      <c r="BM141" s="505"/>
      <c r="BN141" s="505"/>
      <c r="BO141" s="505"/>
      <c r="BP141" s="505"/>
      <c r="BQ141" s="505"/>
      <c r="BR141" s="505"/>
      <c r="BS141" s="505"/>
      <c r="BT141" s="505"/>
      <c r="BU141" s="505"/>
      <c r="BV141" s="505"/>
      <c r="BW141" s="505"/>
      <c r="BX141" s="505"/>
      <c r="BY141" s="505"/>
    </row>
    <row r="142" spans="1:77" s="306" customFormat="1">
      <c r="A142" s="1084">
        <v>78</v>
      </c>
      <c r="B142" s="847" t="str">
        <f>"10 percent common equity tier 1 deduction threshold (10 percent of item "&amp;A82&amp;")"</f>
        <v>10 percent common equity tier 1 deduction threshold (10 percent of item 36)</v>
      </c>
      <c r="C142" s="823"/>
      <c r="D142" s="70"/>
      <c r="E142" s="70"/>
      <c r="F142" s="70"/>
      <c r="G142" s="70"/>
      <c r="H142" s="70"/>
      <c r="I142" s="70"/>
      <c r="J142" s="70"/>
      <c r="K142" s="70"/>
      <c r="L142" s="70"/>
      <c r="M142" s="70"/>
      <c r="N142" s="505"/>
      <c r="O142" s="505"/>
      <c r="P142" s="505"/>
      <c r="Q142" s="505"/>
      <c r="R142" s="505"/>
      <c r="S142" s="505"/>
      <c r="T142" s="505"/>
      <c r="U142" s="505"/>
      <c r="V142" s="505"/>
      <c r="W142" s="505"/>
      <c r="X142" s="505"/>
      <c r="Y142" s="505"/>
      <c r="Z142" s="505"/>
      <c r="AA142" s="505"/>
      <c r="AB142" s="505"/>
      <c r="AC142" s="505"/>
      <c r="AD142" s="505"/>
      <c r="AE142" s="505"/>
      <c r="AF142" s="505"/>
      <c r="AG142" s="505"/>
      <c r="AH142" s="505"/>
      <c r="AI142" s="505"/>
      <c r="AJ142" s="505"/>
      <c r="AK142" s="505"/>
      <c r="AL142" s="505"/>
      <c r="AM142" s="505"/>
      <c r="AN142" s="505"/>
      <c r="AO142" s="505"/>
      <c r="AP142" s="505"/>
      <c r="AQ142" s="505"/>
      <c r="AR142" s="505"/>
      <c r="AS142" s="505"/>
      <c r="AT142" s="505"/>
      <c r="AU142" s="505"/>
      <c r="AV142" s="505"/>
      <c r="AW142" s="505"/>
      <c r="AX142" s="505"/>
      <c r="AY142" s="505"/>
      <c r="AZ142" s="505"/>
      <c r="BA142" s="505"/>
      <c r="BB142" s="505"/>
      <c r="BC142" s="505"/>
      <c r="BD142" s="505"/>
      <c r="BE142" s="505"/>
      <c r="BF142" s="505"/>
      <c r="BG142" s="505"/>
      <c r="BH142" s="505"/>
      <c r="BI142" s="505"/>
      <c r="BJ142" s="505"/>
      <c r="BK142" s="505"/>
      <c r="BL142" s="505"/>
      <c r="BM142" s="505"/>
      <c r="BN142" s="505"/>
      <c r="BO142" s="505"/>
      <c r="BP142" s="505"/>
      <c r="BQ142" s="505"/>
      <c r="BR142" s="505"/>
      <c r="BS142" s="505"/>
      <c r="BT142" s="505"/>
      <c r="BU142" s="505"/>
      <c r="BV142" s="505"/>
      <c r="BW142" s="505"/>
      <c r="BX142" s="505"/>
      <c r="BY142" s="505"/>
    </row>
    <row r="143" spans="1:77" s="306" customFormat="1" ht="28.8">
      <c r="A143" s="1084">
        <v>79</v>
      </c>
      <c r="B143" s="847" t="str">
        <f>"Amount to be deducted from common equity tier 1 due to 10 percent deduction threshold (greater of item "&amp;A141&amp;" minus item "&amp;A142&amp;" or zero)"</f>
        <v>Amount to be deducted from common equity tier 1 due to 10 percent deduction threshold (greater of item 77 minus item 78 or zero)</v>
      </c>
      <c r="C143" s="823"/>
      <c r="D143" s="70"/>
      <c r="E143" s="70"/>
      <c r="F143" s="70"/>
      <c r="G143" s="70"/>
      <c r="H143" s="70"/>
      <c r="I143" s="70"/>
      <c r="J143" s="70"/>
      <c r="K143" s="70"/>
      <c r="L143" s="70"/>
      <c r="M143" s="70"/>
      <c r="N143" s="505"/>
      <c r="O143" s="505"/>
      <c r="P143" s="505"/>
      <c r="Q143" s="505"/>
      <c r="R143" s="505"/>
      <c r="S143" s="505"/>
      <c r="T143" s="505"/>
      <c r="U143" s="505"/>
      <c r="V143" s="505"/>
      <c r="W143" s="505"/>
      <c r="X143" s="505"/>
      <c r="Y143" s="505"/>
      <c r="Z143" s="505"/>
      <c r="AA143" s="505"/>
      <c r="AB143" s="505"/>
      <c r="AC143" s="505"/>
      <c r="AD143" s="505"/>
      <c r="AE143" s="505"/>
      <c r="AF143" s="505"/>
      <c r="AG143" s="505"/>
      <c r="AH143" s="505"/>
      <c r="AI143" s="505"/>
      <c r="AJ143" s="505"/>
      <c r="AK143" s="505"/>
      <c r="AL143" s="505"/>
      <c r="AM143" s="505"/>
      <c r="AN143" s="505"/>
      <c r="AO143" s="505"/>
      <c r="AP143" s="505"/>
      <c r="AQ143" s="505"/>
      <c r="AR143" s="505"/>
      <c r="AS143" s="505"/>
      <c r="AT143" s="505"/>
      <c r="AU143" s="505"/>
      <c r="AV143" s="505"/>
      <c r="AW143" s="505"/>
      <c r="AX143" s="505"/>
      <c r="AY143" s="505"/>
      <c r="AZ143" s="505"/>
      <c r="BA143" s="505"/>
      <c r="BB143" s="505"/>
      <c r="BC143" s="505"/>
      <c r="BD143" s="505"/>
      <c r="BE143" s="505"/>
      <c r="BF143" s="505"/>
      <c r="BG143" s="505"/>
      <c r="BH143" s="505"/>
      <c r="BI143" s="505"/>
      <c r="BJ143" s="505"/>
      <c r="BK143" s="505"/>
      <c r="BL143" s="505"/>
      <c r="BM143" s="505"/>
      <c r="BN143" s="505"/>
      <c r="BO143" s="505"/>
      <c r="BP143" s="505"/>
      <c r="BQ143" s="505"/>
      <c r="BR143" s="505"/>
      <c r="BS143" s="505"/>
      <c r="BT143" s="505"/>
      <c r="BU143" s="505"/>
      <c r="BV143" s="505"/>
      <c r="BW143" s="505"/>
      <c r="BX143" s="505"/>
      <c r="BY143" s="505"/>
    </row>
    <row r="144" spans="1:77" s="306" customFormat="1">
      <c r="A144" s="503"/>
      <c r="B144" s="712"/>
      <c r="C144" s="823"/>
      <c r="D144" s="509"/>
      <c r="E144" s="509"/>
      <c r="F144" s="509"/>
      <c r="G144" s="509"/>
      <c r="H144" s="509"/>
      <c r="I144" s="509"/>
      <c r="J144" s="509"/>
      <c r="K144" s="509"/>
      <c r="L144" s="509"/>
      <c r="M144" s="509"/>
      <c r="N144" s="505"/>
      <c r="O144" s="505"/>
      <c r="P144" s="505"/>
      <c r="Q144" s="505"/>
      <c r="R144" s="505"/>
      <c r="S144" s="505"/>
      <c r="T144" s="505"/>
      <c r="U144" s="505"/>
      <c r="V144" s="505"/>
      <c r="W144" s="505"/>
      <c r="X144" s="505"/>
      <c r="Y144" s="505"/>
      <c r="Z144" s="505"/>
      <c r="AA144" s="505"/>
      <c r="AB144" s="505"/>
      <c r="AC144" s="505"/>
      <c r="AD144" s="505"/>
      <c r="AE144" s="505"/>
      <c r="AF144" s="505"/>
      <c r="AG144" s="505"/>
      <c r="AH144" s="505"/>
      <c r="AI144" s="505"/>
      <c r="AJ144" s="505"/>
      <c r="AK144" s="505"/>
      <c r="AL144" s="505"/>
      <c r="AM144" s="505"/>
      <c r="AN144" s="505"/>
      <c r="AO144" s="505"/>
      <c r="AP144" s="505"/>
      <c r="AQ144" s="505"/>
      <c r="AR144" s="505"/>
      <c r="AS144" s="505"/>
      <c r="AT144" s="505"/>
      <c r="AU144" s="505"/>
      <c r="AV144" s="505"/>
      <c r="AW144" s="505"/>
      <c r="AX144" s="505"/>
      <c r="AY144" s="505"/>
      <c r="AZ144" s="505"/>
      <c r="BA144" s="505"/>
      <c r="BB144" s="505"/>
      <c r="BC144" s="505"/>
      <c r="BD144" s="505"/>
      <c r="BE144" s="505"/>
      <c r="BF144" s="505"/>
      <c r="BG144" s="505"/>
      <c r="BH144" s="505"/>
      <c r="BI144" s="505"/>
      <c r="BJ144" s="505"/>
      <c r="BK144" s="505"/>
      <c r="BL144" s="505"/>
      <c r="BM144" s="505"/>
      <c r="BN144" s="505"/>
      <c r="BO144" s="505"/>
      <c r="BP144" s="505"/>
      <c r="BQ144" s="505"/>
      <c r="BR144" s="505"/>
      <c r="BS144" s="505"/>
      <c r="BT144" s="505"/>
      <c r="BU144" s="505"/>
      <c r="BV144" s="505"/>
      <c r="BW144" s="505"/>
      <c r="BX144" s="505"/>
      <c r="BY144" s="505"/>
    </row>
    <row r="145" spans="1:77" s="306" customFormat="1" ht="28.8">
      <c r="A145" s="497"/>
      <c r="B145" s="713" t="s">
        <v>802</v>
      </c>
      <c r="C145" s="823"/>
      <c r="D145" s="508"/>
      <c r="E145" s="508"/>
      <c r="F145" s="508"/>
      <c r="G145" s="508"/>
      <c r="H145" s="508"/>
      <c r="I145" s="508"/>
      <c r="J145" s="508"/>
      <c r="K145" s="508"/>
      <c r="L145" s="508"/>
      <c r="M145" s="508"/>
      <c r="N145" s="505"/>
      <c r="O145" s="505"/>
      <c r="P145" s="505"/>
      <c r="Q145" s="505"/>
      <c r="R145" s="505"/>
      <c r="S145" s="505"/>
      <c r="T145" s="505"/>
      <c r="U145" s="505"/>
      <c r="V145" s="505"/>
      <c r="W145" s="505"/>
      <c r="X145" s="505"/>
      <c r="Y145" s="505"/>
      <c r="Z145" s="505"/>
      <c r="AA145" s="505"/>
      <c r="AB145" s="505"/>
      <c r="AC145" s="505"/>
      <c r="AD145" s="505"/>
      <c r="AE145" s="505"/>
      <c r="AF145" s="505"/>
      <c r="AG145" s="505"/>
      <c r="AH145" s="505"/>
      <c r="AI145" s="505"/>
      <c r="AJ145" s="505"/>
      <c r="AK145" s="505"/>
      <c r="AL145" s="505"/>
      <c r="AM145" s="505"/>
      <c r="AN145" s="505"/>
      <c r="AO145" s="505"/>
      <c r="AP145" s="505"/>
      <c r="AQ145" s="505"/>
      <c r="AR145" s="505"/>
      <c r="AS145" s="505"/>
      <c r="AT145" s="505"/>
      <c r="AU145" s="505"/>
      <c r="AV145" s="505"/>
      <c r="AW145" s="505"/>
      <c r="AX145" s="505"/>
      <c r="AY145" s="505"/>
      <c r="AZ145" s="505"/>
      <c r="BA145" s="505"/>
      <c r="BB145" s="505"/>
      <c r="BC145" s="505"/>
      <c r="BD145" s="505"/>
      <c r="BE145" s="505"/>
      <c r="BF145" s="505"/>
      <c r="BG145" s="505"/>
      <c r="BH145" s="505"/>
      <c r="BI145" s="505"/>
      <c r="BJ145" s="505"/>
      <c r="BK145" s="505"/>
      <c r="BL145" s="505"/>
      <c r="BM145" s="505"/>
      <c r="BN145" s="505"/>
      <c r="BO145" s="505"/>
      <c r="BP145" s="505"/>
      <c r="BQ145" s="505"/>
      <c r="BR145" s="505"/>
      <c r="BS145" s="505"/>
      <c r="BT145" s="505"/>
      <c r="BU145" s="505"/>
      <c r="BV145" s="505"/>
      <c r="BW145" s="505"/>
      <c r="BX145" s="505"/>
      <c r="BY145" s="505"/>
    </row>
    <row r="146" spans="1:77" s="306" customFormat="1">
      <c r="A146" s="1085">
        <v>80</v>
      </c>
      <c r="B146" s="847" t="str">
        <f>"Sum of items "&amp;A129&amp;", "&amp;A136&amp;", and "&amp;A141&amp;""</f>
        <v>Sum of items 69, 74, and 77</v>
      </c>
      <c r="C146" s="823"/>
      <c r="D146" s="70"/>
      <c r="E146" s="70"/>
      <c r="F146" s="70"/>
      <c r="G146" s="70"/>
      <c r="H146" s="70"/>
      <c r="I146" s="70"/>
      <c r="J146" s="70"/>
      <c r="K146" s="70"/>
      <c r="L146" s="70"/>
      <c r="M146" s="70"/>
      <c r="N146" s="505"/>
      <c r="O146" s="505"/>
      <c r="P146" s="505"/>
      <c r="Q146" s="505"/>
      <c r="R146" s="505"/>
      <c r="S146" s="505"/>
      <c r="T146" s="505"/>
      <c r="U146" s="505"/>
      <c r="V146" s="505"/>
      <c r="W146" s="505"/>
      <c r="X146" s="505"/>
      <c r="Y146" s="505"/>
      <c r="Z146" s="505"/>
      <c r="AA146" s="505"/>
      <c r="AB146" s="505"/>
      <c r="AC146" s="505"/>
      <c r="AD146" s="505"/>
      <c r="AE146" s="505"/>
      <c r="AF146" s="505"/>
      <c r="AG146" s="505"/>
      <c r="AH146" s="505"/>
      <c r="AI146" s="505"/>
      <c r="AJ146" s="505"/>
      <c r="AK146" s="505"/>
      <c r="AL146" s="505"/>
      <c r="AM146" s="505"/>
      <c r="AN146" s="505"/>
      <c r="AO146" s="505"/>
      <c r="AP146" s="505"/>
      <c r="AQ146" s="505"/>
      <c r="AR146" s="505"/>
      <c r="AS146" s="505"/>
      <c r="AT146" s="505"/>
      <c r="AU146" s="505"/>
      <c r="AV146" s="505"/>
      <c r="AW146" s="505"/>
      <c r="AX146" s="505"/>
      <c r="AY146" s="505"/>
      <c r="AZ146" s="505"/>
      <c r="BA146" s="505"/>
      <c r="BB146" s="505"/>
      <c r="BC146" s="505"/>
      <c r="BD146" s="505"/>
      <c r="BE146" s="505"/>
      <c r="BF146" s="505"/>
      <c r="BG146" s="505"/>
      <c r="BH146" s="505"/>
      <c r="BI146" s="505"/>
      <c r="BJ146" s="505"/>
      <c r="BK146" s="505"/>
      <c r="BL146" s="505"/>
      <c r="BM146" s="505"/>
      <c r="BN146" s="505"/>
      <c r="BO146" s="505"/>
      <c r="BP146" s="505"/>
      <c r="BQ146" s="505"/>
      <c r="BR146" s="505"/>
      <c r="BS146" s="505"/>
      <c r="BT146" s="505"/>
      <c r="BU146" s="505"/>
      <c r="BV146" s="505"/>
      <c r="BW146" s="505"/>
      <c r="BX146" s="505"/>
      <c r="BY146" s="505"/>
    </row>
    <row r="147" spans="1:77" s="306" customFormat="1" ht="33" customHeight="1">
      <c r="A147" s="1085">
        <v>81</v>
      </c>
      <c r="B147" s="706" t="s">
        <v>1060</v>
      </c>
      <c r="C147" s="823"/>
      <c r="D147" s="913"/>
      <c r="E147" s="913"/>
      <c r="F147" s="913"/>
      <c r="G147" s="913"/>
      <c r="H147" s="913"/>
      <c r="I147" s="913"/>
      <c r="J147" s="913"/>
      <c r="K147" s="913"/>
      <c r="L147" s="913"/>
      <c r="M147" s="913"/>
      <c r="N147" s="505"/>
      <c r="O147" s="505"/>
      <c r="P147" s="505"/>
      <c r="Q147" s="505"/>
      <c r="R147" s="505"/>
      <c r="S147" s="505"/>
      <c r="T147" s="505"/>
      <c r="U147" s="505"/>
      <c r="V147" s="505"/>
      <c r="W147" s="505"/>
      <c r="X147" s="505"/>
      <c r="Y147" s="505"/>
      <c r="Z147" s="505"/>
      <c r="AA147" s="505"/>
      <c r="AB147" s="505"/>
      <c r="AC147" s="505"/>
      <c r="AD147" s="505"/>
      <c r="AE147" s="505"/>
      <c r="AF147" s="505"/>
      <c r="AG147" s="505"/>
      <c r="AH147" s="505"/>
      <c r="AI147" s="505"/>
      <c r="AJ147" s="505"/>
      <c r="AK147" s="505"/>
      <c r="AL147" s="505"/>
      <c r="AM147" s="505"/>
      <c r="AN147" s="505"/>
      <c r="AO147" s="505"/>
      <c r="AP147" s="505"/>
      <c r="AQ147" s="505"/>
      <c r="AR147" s="505"/>
      <c r="AS147" s="505"/>
      <c r="AT147" s="505"/>
      <c r="AU147" s="505"/>
      <c r="AV147" s="505"/>
      <c r="AW147" s="505"/>
      <c r="AX147" s="505"/>
      <c r="AY147" s="505"/>
      <c r="AZ147" s="505"/>
      <c r="BA147" s="505"/>
      <c r="BB147" s="505"/>
      <c r="BC147" s="505"/>
      <c r="BD147" s="505"/>
      <c r="BE147" s="505"/>
      <c r="BF147" s="505"/>
      <c r="BG147" s="505"/>
      <c r="BH147" s="505"/>
      <c r="BI147" s="505"/>
      <c r="BJ147" s="505"/>
      <c r="BK147" s="505"/>
      <c r="BL147" s="505"/>
      <c r="BM147" s="505"/>
      <c r="BN147" s="505"/>
      <c r="BO147" s="505"/>
      <c r="BP147" s="505"/>
      <c r="BQ147" s="505"/>
      <c r="BR147" s="505"/>
      <c r="BS147" s="505"/>
      <c r="BT147" s="505"/>
      <c r="BU147" s="505"/>
      <c r="BV147" s="505"/>
      <c r="BW147" s="505"/>
      <c r="BX147" s="505"/>
      <c r="BY147" s="505"/>
    </row>
    <row r="148" spans="1:77" s="306" customFormat="1">
      <c r="A148" s="1085">
        <v>82</v>
      </c>
      <c r="B148" s="847" t="str">
        <f>"Sum of items "&amp;A131&amp;", "&amp;A138&amp;", and "&amp;A143&amp;""</f>
        <v>Sum of items 71, 76, and 79</v>
      </c>
      <c r="C148" s="823"/>
      <c r="D148" s="70"/>
      <c r="E148" s="70"/>
      <c r="F148" s="70"/>
      <c r="G148" s="70"/>
      <c r="H148" s="70"/>
      <c r="I148" s="70"/>
      <c r="J148" s="70"/>
      <c r="K148" s="70"/>
      <c r="L148" s="70"/>
      <c r="M148" s="70"/>
      <c r="N148" s="505"/>
      <c r="O148" s="505"/>
      <c r="P148" s="505"/>
      <c r="Q148" s="505"/>
      <c r="R148" s="505"/>
      <c r="S148" s="505"/>
      <c r="T148" s="505"/>
      <c r="U148" s="505"/>
      <c r="V148" s="505"/>
      <c r="W148" s="505"/>
      <c r="X148" s="505"/>
      <c r="Y148" s="505"/>
      <c r="Z148" s="505"/>
      <c r="AA148" s="505"/>
      <c r="AB148" s="505"/>
      <c r="AC148" s="505"/>
      <c r="AD148" s="505"/>
      <c r="AE148" s="505"/>
      <c r="AF148" s="505"/>
      <c r="AG148" s="505"/>
      <c r="AH148" s="505"/>
      <c r="AI148" s="505"/>
      <c r="AJ148" s="505"/>
      <c r="AK148" s="505"/>
      <c r="AL148" s="505"/>
      <c r="AM148" s="505"/>
      <c r="AN148" s="505"/>
      <c r="AO148" s="505"/>
      <c r="AP148" s="505"/>
      <c r="AQ148" s="505"/>
      <c r="AR148" s="505"/>
      <c r="AS148" s="505"/>
      <c r="AT148" s="505"/>
      <c r="AU148" s="505"/>
      <c r="AV148" s="505"/>
      <c r="AW148" s="505"/>
      <c r="AX148" s="505"/>
      <c r="AY148" s="505"/>
      <c r="AZ148" s="505"/>
      <c r="BA148" s="505"/>
      <c r="BB148" s="505"/>
      <c r="BC148" s="505"/>
      <c r="BD148" s="505"/>
      <c r="BE148" s="505"/>
      <c r="BF148" s="505"/>
      <c r="BG148" s="505"/>
      <c r="BH148" s="505"/>
      <c r="BI148" s="505"/>
      <c r="BJ148" s="505"/>
      <c r="BK148" s="505"/>
      <c r="BL148" s="505"/>
      <c r="BM148" s="505"/>
      <c r="BN148" s="505"/>
      <c r="BO148" s="505"/>
      <c r="BP148" s="505"/>
      <c r="BQ148" s="505"/>
      <c r="BR148" s="505"/>
      <c r="BS148" s="505"/>
      <c r="BT148" s="505"/>
      <c r="BU148" s="505"/>
      <c r="BV148" s="505"/>
      <c r="BW148" s="505"/>
      <c r="BX148" s="505"/>
      <c r="BY148" s="505"/>
    </row>
    <row r="149" spans="1:77" s="306" customFormat="1">
      <c r="A149" s="1085">
        <v>83</v>
      </c>
      <c r="B149" s="847" t="str">
        <f>"Item "&amp;A146&amp;" minus item "&amp;A148&amp;""</f>
        <v>Item 80 minus item 82</v>
      </c>
      <c r="C149" s="823"/>
      <c r="D149" s="70"/>
      <c r="E149" s="70"/>
      <c r="F149" s="70"/>
      <c r="G149" s="70"/>
      <c r="H149" s="70"/>
      <c r="I149" s="70"/>
      <c r="J149" s="70"/>
      <c r="K149" s="70"/>
      <c r="L149" s="70"/>
      <c r="M149" s="70"/>
      <c r="N149" s="505"/>
      <c r="O149" s="505"/>
      <c r="P149" s="505"/>
      <c r="Q149" s="505"/>
      <c r="R149" s="505"/>
      <c r="S149" s="505"/>
      <c r="T149" s="505"/>
      <c r="U149" s="505"/>
      <c r="V149" s="505"/>
      <c r="W149" s="505"/>
      <c r="X149" s="505"/>
      <c r="Y149" s="505"/>
      <c r="Z149" s="505"/>
      <c r="AA149" s="505"/>
      <c r="AB149" s="505"/>
      <c r="AC149" s="505"/>
      <c r="AD149" s="505"/>
      <c r="AE149" s="505"/>
      <c r="AF149" s="505"/>
      <c r="AG149" s="505"/>
      <c r="AH149" s="505"/>
      <c r="AI149" s="505"/>
      <c r="AJ149" s="505"/>
      <c r="AK149" s="505"/>
      <c r="AL149" s="505"/>
      <c r="AM149" s="505"/>
      <c r="AN149" s="505"/>
      <c r="AO149" s="505"/>
      <c r="AP149" s="505"/>
      <c r="AQ149" s="505"/>
      <c r="AR149" s="505"/>
      <c r="AS149" s="505"/>
      <c r="AT149" s="505"/>
      <c r="AU149" s="505"/>
      <c r="AV149" s="505"/>
      <c r="AW149" s="505"/>
      <c r="AX149" s="505"/>
      <c r="AY149" s="505"/>
      <c r="AZ149" s="505"/>
      <c r="BA149" s="505"/>
      <c r="BB149" s="505"/>
      <c r="BC149" s="505"/>
      <c r="BD149" s="505"/>
      <c r="BE149" s="505"/>
      <c r="BF149" s="505"/>
      <c r="BG149" s="505"/>
      <c r="BH149" s="505"/>
      <c r="BI149" s="505"/>
      <c r="BJ149" s="505"/>
      <c r="BK149" s="505"/>
      <c r="BL149" s="505"/>
      <c r="BM149" s="505"/>
      <c r="BN149" s="505"/>
      <c r="BO149" s="505"/>
      <c r="BP149" s="505"/>
      <c r="BQ149" s="505"/>
      <c r="BR149" s="505"/>
      <c r="BS149" s="505"/>
      <c r="BT149" s="505"/>
      <c r="BU149" s="505"/>
      <c r="BV149" s="505"/>
      <c r="BW149" s="505"/>
      <c r="BX149" s="505"/>
      <c r="BY149" s="505"/>
    </row>
    <row r="150" spans="1:77" s="306" customFormat="1" ht="30" customHeight="1">
      <c r="A150" s="1085">
        <v>84</v>
      </c>
      <c r="B150" s="847" t="str">
        <f>"Amount to be deducted from common equity tier 1 due to 15 percent deduction threshold, prior transition provision (greater of item "&amp;A149&amp;" minus item "&amp;A147&amp;" or zero)"</f>
        <v>Amount to be deducted from common equity tier 1 due to 15 percent deduction threshold, prior transition provision (greater of item 83 minus item 81 or zero)</v>
      </c>
      <c r="C150" s="823"/>
      <c r="D150" s="70"/>
      <c r="E150" s="70"/>
      <c r="F150" s="70"/>
      <c r="G150" s="70"/>
      <c r="H150" s="70"/>
      <c r="I150" s="70"/>
      <c r="J150" s="70"/>
      <c r="K150" s="70"/>
      <c r="L150" s="70"/>
      <c r="M150" s="70"/>
      <c r="N150" s="505"/>
      <c r="O150" s="505"/>
      <c r="P150" s="505"/>
      <c r="Q150" s="505"/>
      <c r="R150" s="505"/>
      <c r="S150" s="505"/>
      <c r="T150" s="505"/>
      <c r="U150" s="505"/>
      <c r="V150" s="505"/>
      <c r="W150" s="505"/>
      <c r="X150" s="505"/>
      <c r="Y150" s="505"/>
      <c r="Z150" s="505"/>
      <c r="AA150" s="505"/>
      <c r="AB150" s="505"/>
      <c r="AC150" s="505"/>
      <c r="AD150" s="505"/>
      <c r="AE150" s="505"/>
      <c r="AF150" s="505"/>
      <c r="AG150" s="505"/>
      <c r="AH150" s="505"/>
      <c r="AI150" s="505"/>
      <c r="AJ150" s="505"/>
      <c r="AK150" s="505"/>
      <c r="AL150" s="505"/>
      <c r="AM150" s="505"/>
      <c r="AN150" s="505"/>
      <c r="AO150" s="505"/>
      <c r="AP150" s="505"/>
      <c r="AQ150" s="505"/>
      <c r="AR150" s="505"/>
      <c r="AS150" s="505"/>
      <c r="AT150" s="505"/>
      <c r="AU150" s="505"/>
      <c r="AV150" s="505"/>
      <c r="AW150" s="505"/>
      <c r="AX150" s="505"/>
      <c r="AY150" s="505"/>
      <c r="AZ150" s="505"/>
      <c r="BA150" s="505"/>
      <c r="BB150" s="505"/>
      <c r="BC150" s="505"/>
      <c r="BD150" s="505"/>
      <c r="BE150" s="505"/>
      <c r="BF150" s="505"/>
      <c r="BG150" s="505"/>
      <c r="BH150" s="505"/>
      <c r="BI150" s="505"/>
      <c r="BJ150" s="505"/>
      <c r="BK150" s="505"/>
      <c r="BL150" s="505"/>
      <c r="BM150" s="505"/>
      <c r="BN150" s="505"/>
      <c r="BO150" s="505"/>
      <c r="BP150" s="505"/>
      <c r="BQ150" s="505"/>
      <c r="BR150" s="505"/>
      <c r="BS150" s="505"/>
      <c r="BT150" s="505"/>
      <c r="BU150" s="505"/>
      <c r="BV150" s="505"/>
      <c r="BW150" s="505"/>
      <c r="BX150" s="505"/>
      <c r="BY150" s="505"/>
    </row>
    <row r="151" spans="1:77" s="306" customFormat="1">
      <c r="A151" s="503"/>
      <c r="B151" s="577"/>
      <c r="C151" s="822"/>
      <c r="D151" s="506"/>
      <c r="E151" s="506"/>
      <c r="F151" s="506"/>
      <c r="G151" s="506"/>
      <c r="H151" s="506"/>
      <c r="I151" s="506"/>
      <c r="J151" s="506"/>
      <c r="K151" s="506"/>
      <c r="L151" s="506"/>
      <c r="M151" s="506"/>
      <c r="N151" s="505"/>
      <c r="O151" s="505"/>
      <c r="P151" s="505"/>
      <c r="Q151" s="505"/>
      <c r="R151" s="505"/>
      <c r="S151" s="505"/>
      <c r="T151" s="505"/>
      <c r="U151" s="505"/>
      <c r="V151" s="505"/>
      <c r="W151" s="505"/>
      <c r="X151" s="505"/>
      <c r="Y151" s="505"/>
      <c r="Z151" s="505"/>
      <c r="AA151" s="505"/>
      <c r="AB151" s="505"/>
      <c r="AC151" s="505"/>
      <c r="AD151" s="505"/>
      <c r="AE151" s="505"/>
      <c r="AF151" s="505"/>
      <c r="AG151" s="505"/>
      <c r="AH151" s="505"/>
      <c r="AI151" s="505"/>
      <c r="AJ151" s="505"/>
      <c r="AK151" s="505"/>
      <c r="AL151" s="505"/>
      <c r="AM151" s="505"/>
      <c r="AN151" s="505"/>
      <c r="AO151" s="505"/>
      <c r="AP151" s="505"/>
      <c r="AQ151" s="505"/>
      <c r="AR151" s="505"/>
      <c r="AS151" s="505"/>
      <c r="AT151" s="505"/>
      <c r="AU151" s="505"/>
      <c r="AV151" s="505"/>
      <c r="AW151" s="505"/>
      <c r="AX151" s="505"/>
      <c r="AY151" s="505"/>
      <c r="AZ151" s="505"/>
      <c r="BA151" s="505"/>
      <c r="BB151" s="505"/>
      <c r="BC151" s="505"/>
      <c r="BD151" s="505"/>
      <c r="BE151" s="505"/>
      <c r="BF151" s="505"/>
      <c r="BG151" s="505"/>
      <c r="BH151" s="505"/>
      <c r="BI151" s="505"/>
      <c r="BJ151" s="505"/>
      <c r="BK151" s="505"/>
      <c r="BL151" s="505"/>
      <c r="BM151" s="505"/>
      <c r="BN151" s="505"/>
      <c r="BO151" s="505"/>
      <c r="BP151" s="505"/>
      <c r="BQ151" s="505"/>
      <c r="BR151" s="505"/>
      <c r="BS151" s="505"/>
      <c r="BT151" s="505"/>
      <c r="BU151" s="505"/>
      <c r="BV151" s="505"/>
      <c r="BW151" s="505"/>
      <c r="BX151" s="505"/>
      <c r="BY151" s="505"/>
    </row>
    <row r="152" spans="1:77" s="306" customFormat="1">
      <c r="A152" s="497"/>
      <c r="B152" s="311" t="s">
        <v>925</v>
      </c>
      <c r="C152" s="822"/>
      <c r="D152" s="506"/>
      <c r="E152" s="506"/>
      <c r="F152" s="506"/>
      <c r="G152" s="506"/>
      <c r="H152" s="506"/>
      <c r="I152" s="506"/>
      <c r="J152" s="506"/>
      <c r="K152" s="506"/>
      <c r="L152" s="506"/>
      <c r="M152" s="506"/>
      <c r="N152" s="505"/>
      <c r="O152" s="505"/>
      <c r="P152" s="505"/>
      <c r="Q152" s="505"/>
      <c r="R152" s="505"/>
      <c r="S152" s="505"/>
      <c r="T152" s="505"/>
      <c r="U152" s="505"/>
      <c r="V152" s="505"/>
      <c r="W152" s="505"/>
      <c r="X152" s="505"/>
      <c r="Y152" s="505"/>
      <c r="Z152" s="505"/>
      <c r="AA152" s="505"/>
      <c r="AB152" s="505"/>
      <c r="AC152" s="505"/>
      <c r="AD152" s="505"/>
      <c r="AE152" s="505"/>
      <c r="AF152" s="505"/>
      <c r="AG152" s="505"/>
      <c r="AH152" s="505"/>
      <c r="AI152" s="505"/>
      <c r="AJ152" s="505"/>
      <c r="AK152" s="505"/>
      <c r="AL152" s="505"/>
      <c r="AM152" s="505"/>
      <c r="AN152" s="505"/>
      <c r="AO152" s="505"/>
      <c r="AP152" s="505"/>
      <c r="AQ152" s="505"/>
      <c r="AR152" s="505"/>
      <c r="AS152" s="505"/>
      <c r="AT152" s="505"/>
      <c r="AU152" s="505"/>
      <c r="AV152" s="505"/>
      <c r="AW152" s="505"/>
      <c r="AX152" s="505"/>
      <c r="AY152" s="505"/>
      <c r="AZ152" s="505"/>
      <c r="BA152" s="505"/>
      <c r="BB152" s="505"/>
      <c r="BC152" s="505"/>
      <c r="BD152" s="505"/>
      <c r="BE152" s="505"/>
      <c r="BF152" s="505"/>
      <c r="BG152" s="505"/>
      <c r="BH152" s="505"/>
      <c r="BI152" s="505"/>
      <c r="BJ152" s="505"/>
      <c r="BK152" s="505"/>
      <c r="BL152" s="505"/>
      <c r="BM152" s="505"/>
      <c r="BN152" s="505"/>
      <c r="BO152" s="505"/>
      <c r="BP152" s="505"/>
      <c r="BQ152" s="505"/>
      <c r="BR152" s="505"/>
      <c r="BS152" s="505"/>
      <c r="BT152" s="505"/>
      <c r="BU152" s="505"/>
      <c r="BV152" s="505"/>
      <c r="BW152" s="505"/>
      <c r="BX152" s="505"/>
      <c r="BY152" s="505"/>
    </row>
    <row r="153" spans="1:77" s="306" customFormat="1">
      <c r="A153" s="1086">
        <v>85</v>
      </c>
      <c r="B153" s="311" t="s">
        <v>801</v>
      </c>
      <c r="C153" s="245"/>
      <c r="D153" s="499"/>
      <c r="E153" s="499"/>
      <c r="F153" s="499"/>
      <c r="G153" s="499"/>
      <c r="H153" s="499"/>
      <c r="I153" s="499"/>
      <c r="J153" s="499"/>
      <c r="K153" s="499"/>
      <c r="L153" s="499"/>
      <c r="M153" s="499"/>
      <c r="N153" s="505"/>
      <c r="O153" s="505"/>
      <c r="P153" s="505"/>
      <c r="Q153" s="505"/>
      <c r="R153" s="505"/>
      <c r="S153" s="505"/>
      <c r="T153" s="505"/>
      <c r="U153" s="505"/>
      <c r="V153" s="505"/>
      <c r="W153" s="505"/>
      <c r="X153" s="505"/>
      <c r="Y153" s="505"/>
      <c r="Z153" s="505"/>
      <c r="AA153" s="505"/>
      <c r="AB153" s="505"/>
      <c r="AC153" s="505"/>
      <c r="AD153" s="505"/>
      <c r="AE153" s="505"/>
      <c r="AF153" s="505"/>
      <c r="AG153" s="505"/>
      <c r="AH153" s="505"/>
      <c r="AI153" s="505"/>
      <c r="AJ153" s="505"/>
      <c r="AK153" s="505"/>
      <c r="AL153" s="505"/>
      <c r="AM153" s="505"/>
      <c r="AN153" s="505"/>
      <c r="AO153" s="505"/>
      <c r="AP153" s="505"/>
      <c r="AQ153" s="505"/>
      <c r="AR153" s="505"/>
      <c r="AS153" s="505"/>
      <c r="AT153" s="505"/>
      <c r="AU153" s="505"/>
      <c r="AV153" s="505"/>
      <c r="AW153" s="505"/>
      <c r="AX153" s="505"/>
      <c r="AY153" s="505"/>
      <c r="AZ153" s="505"/>
      <c r="BA153" s="505"/>
      <c r="BB153" s="505"/>
      <c r="BC153" s="505"/>
      <c r="BD153" s="505"/>
      <c r="BE153" s="505"/>
      <c r="BF153" s="505"/>
      <c r="BG153" s="505"/>
      <c r="BH153" s="505"/>
      <c r="BI153" s="505"/>
      <c r="BJ153" s="505"/>
      <c r="BK153" s="505"/>
      <c r="BL153" s="505"/>
      <c r="BM153" s="505"/>
      <c r="BN153" s="505"/>
      <c r="BO153" s="505"/>
      <c r="BP153" s="505"/>
      <c r="BQ153" s="505"/>
      <c r="BR153" s="505"/>
      <c r="BS153" s="505"/>
      <c r="BT153" s="505"/>
      <c r="BU153" s="505"/>
      <c r="BV153" s="505"/>
      <c r="BW153" s="505"/>
      <c r="BX153" s="505"/>
      <c r="BY153" s="505"/>
    </row>
    <row r="154" spans="1:77" s="306" customFormat="1">
      <c r="A154" s="1086">
        <v>86</v>
      </c>
      <c r="B154" s="845" t="str">
        <f>"Deductions from common equity tier 1 capital and additional tier 1 capital"</f>
        <v>Deductions from common equity tier 1 capital and additional tier 1 capital</v>
      </c>
      <c r="C154" s="820"/>
      <c r="D154" s="975"/>
      <c r="E154" s="975"/>
      <c r="F154" s="975"/>
      <c r="G154" s="975"/>
      <c r="H154" s="975"/>
      <c r="I154" s="975"/>
      <c r="J154" s="975"/>
      <c r="K154" s="975"/>
      <c r="L154" s="975"/>
      <c r="M154" s="975"/>
      <c r="N154" s="505"/>
      <c r="O154" s="505"/>
      <c r="P154" s="505"/>
      <c r="Q154" s="505"/>
      <c r="R154" s="505"/>
      <c r="S154" s="505"/>
      <c r="T154" s="505"/>
      <c r="U154" s="505"/>
      <c r="V154" s="505"/>
      <c r="W154" s="505"/>
      <c r="X154" s="505"/>
      <c r="Y154" s="505"/>
      <c r="Z154" s="505"/>
      <c r="AA154" s="505"/>
      <c r="AB154" s="505"/>
      <c r="AC154" s="505"/>
      <c r="AD154" s="505"/>
      <c r="AE154" s="505"/>
      <c r="AF154" s="505"/>
      <c r="AG154" s="505"/>
      <c r="AH154" s="505"/>
      <c r="AI154" s="505"/>
      <c r="AJ154" s="505"/>
      <c r="AK154" s="505"/>
      <c r="AL154" s="505"/>
      <c r="AM154" s="505"/>
      <c r="AN154" s="505"/>
      <c r="AO154" s="505"/>
      <c r="AP154" s="505"/>
      <c r="AQ154" s="505"/>
      <c r="AR154" s="505"/>
      <c r="AS154" s="505"/>
      <c r="AT154" s="505"/>
      <c r="AU154" s="505"/>
      <c r="AV154" s="505"/>
      <c r="AW154" s="505"/>
      <c r="AX154" s="505"/>
      <c r="AY154" s="505"/>
      <c r="AZ154" s="505"/>
      <c r="BA154" s="505"/>
      <c r="BB154" s="505"/>
      <c r="BC154" s="505"/>
      <c r="BD154" s="505"/>
      <c r="BE154" s="505"/>
      <c r="BF154" s="505"/>
      <c r="BG154" s="505"/>
      <c r="BH154" s="505"/>
      <c r="BI154" s="505"/>
      <c r="BJ154" s="505"/>
      <c r="BK154" s="505"/>
      <c r="BL154" s="505"/>
      <c r="BM154" s="505"/>
      <c r="BN154" s="505"/>
      <c r="BO154" s="505"/>
      <c r="BP154" s="505"/>
      <c r="BQ154" s="505"/>
      <c r="BR154" s="505"/>
      <c r="BS154" s="505"/>
      <c r="BT154" s="505"/>
      <c r="BU154" s="505"/>
      <c r="BV154" s="505"/>
      <c r="BW154" s="505"/>
      <c r="BX154" s="505"/>
      <c r="BY154" s="505"/>
    </row>
    <row r="155" spans="1:77" s="306" customFormat="1">
      <c r="A155" s="1086">
        <v>87</v>
      </c>
      <c r="B155" s="311" t="s">
        <v>800</v>
      </c>
      <c r="C155" s="245"/>
      <c r="D155" s="499"/>
      <c r="E155" s="499"/>
      <c r="F155" s="499"/>
      <c r="G155" s="499"/>
      <c r="H155" s="499"/>
      <c r="I155" s="499"/>
      <c r="J155" s="499"/>
      <c r="K155" s="499"/>
      <c r="L155" s="499"/>
      <c r="M155" s="499"/>
      <c r="N155" s="505"/>
      <c r="O155" s="505"/>
      <c r="P155" s="505"/>
      <c r="Q155" s="505"/>
      <c r="R155" s="505"/>
      <c r="S155" s="505"/>
      <c r="T155" s="505"/>
      <c r="U155" s="505"/>
      <c r="V155" s="505"/>
      <c r="W155" s="505"/>
      <c r="X155" s="505"/>
      <c r="Y155" s="505"/>
      <c r="Z155" s="505"/>
      <c r="AA155" s="505"/>
      <c r="AB155" s="505"/>
      <c r="AC155" s="505"/>
      <c r="AD155" s="505"/>
      <c r="AE155" s="505"/>
      <c r="AF155" s="505"/>
      <c r="AG155" s="505"/>
      <c r="AH155" s="505"/>
      <c r="AI155" s="505"/>
      <c r="AJ155" s="505"/>
      <c r="AK155" s="505"/>
      <c r="AL155" s="505"/>
      <c r="AM155" s="505"/>
      <c r="AN155" s="505"/>
      <c r="AO155" s="505"/>
      <c r="AP155" s="505"/>
      <c r="AQ155" s="505"/>
      <c r="AR155" s="505"/>
      <c r="AS155" s="505"/>
      <c r="AT155" s="505"/>
      <c r="AU155" s="505"/>
      <c r="AV155" s="505"/>
      <c r="AW155" s="505"/>
      <c r="AX155" s="505"/>
      <c r="AY155" s="505"/>
      <c r="AZ155" s="505"/>
      <c r="BA155" s="505"/>
      <c r="BB155" s="505"/>
      <c r="BC155" s="505"/>
      <c r="BD155" s="505"/>
      <c r="BE155" s="505"/>
      <c r="BF155" s="505"/>
      <c r="BG155" s="505"/>
      <c r="BH155" s="505"/>
      <c r="BI155" s="505"/>
      <c r="BJ155" s="505"/>
      <c r="BK155" s="505"/>
      <c r="BL155" s="505"/>
      <c r="BM155" s="505"/>
      <c r="BN155" s="505"/>
      <c r="BO155" s="505"/>
      <c r="BP155" s="505"/>
      <c r="BQ155" s="505"/>
      <c r="BR155" s="505"/>
      <c r="BS155" s="505"/>
      <c r="BT155" s="505"/>
      <c r="BU155" s="505"/>
      <c r="BV155" s="505"/>
      <c r="BW155" s="505"/>
      <c r="BX155" s="505"/>
      <c r="BY155" s="505"/>
    </row>
    <row r="156" spans="1:77" s="306" customFormat="1">
      <c r="A156" s="1086">
        <v>88</v>
      </c>
      <c r="B156" s="845" t="str">
        <f>"Total assets for the leverage ratio (item "&amp;A153&amp;" minus items "&amp;A154&amp;" and "&amp;A155&amp;")"</f>
        <v>Total assets for the leverage ratio (item 85 minus items 86 and 87)</v>
      </c>
      <c r="C156" s="820"/>
      <c r="D156" s="915"/>
      <c r="E156" s="915"/>
      <c r="F156" s="915"/>
      <c r="G156" s="915"/>
      <c r="H156" s="915"/>
      <c r="I156" s="915"/>
      <c r="J156" s="915"/>
      <c r="K156" s="915"/>
      <c r="L156" s="915"/>
      <c r="M156" s="915"/>
      <c r="N156" s="505"/>
      <c r="O156" s="505"/>
      <c r="P156" s="505"/>
      <c r="Q156" s="505"/>
      <c r="R156" s="505"/>
      <c r="S156" s="505"/>
      <c r="T156" s="505"/>
      <c r="U156" s="505"/>
      <c r="V156" s="505"/>
      <c r="W156" s="505"/>
      <c r="X156" s="505"/>
      <c r="Y156" s="505"/>
      <c r="Z156" s="505"/>
      <c r="AA156" s="505"/>
      <c r="AB156" s="505"/>
      <c r="AC156" s="505"/>
      <c r="AD156" s="505"/>
      <c r="AE156" s="505"/>
      <c r="AF156" s="505"/>
      <c r="AG156" s="505"/>
      <c r="AH156" s="505"/>
      <c r="AI156" s="505"/>
      <c r="AJ156" s="505"/>
      <c r="AK156" s="505"/>
      <c r="AL156" s="505"/>
      <c r="AM156" s="505"/>
      <c r="AN156" s="505"/>
      <c r="AO156" s="505"/>
      <c r="AP156" s="505"/>
      <c r="AQ156" s="505"/>
      <c r="AR156" s="505"/>
      <c r="AS156" s="505"/>
      <c r="AT156" s="505"/>
      <c r="AU156" s="505"/>
      <c r="AV156" s="505"/>
      <c r="AW156" s="505"/>
      <c r="AX156" s="505"/>
      <c r="AY156" s="505"/>
      <c r="AZ156" s="505"/>
      <c r="BA156" s="505"/>
      <c r="BB156" s="505"/>
      <c r="BC156" s="505"/>
      <c r="BD156" s="505"/>
      <c r="BE156" s="505"/>
      <c r="BF156" s="505"/>
      <c r="BG156" s="505"/>
      <c r="BH156" s="505"/>
      <c r="BI156" s="505"/>
      <c r="BJ156" s="505"/>
      <c r="BK156" s="505"/>
      <c r="BL156" s="505"/>
      <c r="BM156" s="505"/>
      <c r="BN156" s="505"/>
      <c r="BO156" s="505"/>
      <c r="BP156" s="505"/>
      <c r="BQ156" s="505"/>
      <c r="BR156" s="505"/>
      <c r="BS156" s="505"/>
      <c r="BT156" s="505"/>
      <c r="BU156" s="505"/>
      <c r="BV156" s="505"/>
      <c r="BW156" s="505"/>
      <c r="BX156" s="505"/>
      <c r="BY156" s="505"/>
    </row>
    <row r="157" spans="1:77" s="306" customFormat="1">
      <c r="A157" s="503"/>
      <c r="B157" s="577"/>
      <c r="C157" s="822"/>
      <c r="D157" s="510"/>
      <c r="E157" s="510"/>
      <c r="F157" s="510"/>
      <c r="G157" s="510"/>
      <c r="H157" s="510"/>
      <c r="I157" s="510"/>
      <c r="J157" s="510"/>
      <c r="K157" s="510"/>
      <c r="L157" s="510"/>
      <c r="M157" s="510"/>
      <c r="N157" s="505"/>
      <c r="O157" s="505"/>
      <c r="P157" s="505"/>
      <c r="Q157" s="505"/>
      <c r="R157" s="505"/>
      <c r="S157" s="505"/>
      <c r="T157" s="505"/>
      <c r="U157" s="505"/>
      <c r="V157" s="505"/>
      <c r="W157" s="505"/>
      <c r="X157" s="505"/>
      <c r="Y157" s="505"/>
      <c r="Z157" s="505"/>
      <c r="AA157" s="505"/>
      <c r="AB157" s="505"/>
      <c r="AC157" s="505"/>
      <c r="AD157" s="505"/>
      <c r="AE157" s="505"/>
      <c r="AF157" s="505"/>
      <c r="AG157" s="505"/>
      <c r="AH157" s="505"/>
      <c r="AI157" s="505"/>
      <c r="AJ157" s="505"/>
      <c r="AK157" s="505"/>
      <c r="AL157" s="505"/>
      <c r="AM157" s="505"/>
      <c r="AN157" s="505"/>
      <c r="AO157" s="505"/>
      <c r="AP157" s="505"/>
      <c r="AQ157" s="505"/>
      <c r="AR157" s="505"/>
      <c r="AS157" s="505"/>
      <c r="AT157" s="505"/>
      <c r="AU157" s="505"/>
      <c r="AV157" s="505"/>
      <c r="AW157" s="505"/>
      <c r="AX157" s="505"/>
      <c r="AY157" s="505"/>
      <c r="AZ157" s="505"/>
      <c r="BA157" s="505"/>
      <c r="BB157" s="505"/>
      <c r="BC157" s="505"/>
      <c r="BD157" s="505"/>
      <c r="BE157" s="505"/>
      <c r="BF157" s="505"/>
      <c r="BG157" s="505"/>
      <c r="BH157" s="505"/>
      <c r="BI157" s="505"/>
      <c r="BJ157" s="505"/>
      <c r="BK157" s="505"/>
      <c r="BL157" s="505"/>
      <c r="BM157" s="505"/>
      <c r="BN157" s="505"/>
      <c r="BO157" s="505"/>
      <c r="BP157" s="505"/>
      <c r="BQ157" s="505"/>
      <c r="BR157" s="505"/>
      <c r="BS157" s="505"/>
      <c r="BT157" s="505"/>
      <c r="BU157" s="505"/>
      <c r="BV157" s="505"/>
      <c r="BW157" s="505"/>
      <c r="BX157" s="505"/>
      <c r="BY157" s="505"/>
    </row>
    <row r="158" spans="1:77" s="306" customFormat="1">
      <c r="A158" s="511"/>
      <c r="B158" s="714" t="s">
        <v>921</v>
      </c>
      <c r="C158" s="822"/>
      <c r="D158" s="510"/>
      <c r="E158" s="510"/>
      <c r="F158" s="510"/>
      <c r="G158" s="510"/>
      <c r="H158" s="510"/>
      <c r="I158" s="510"/>
      <c r="J158" s="510"/>
      <c r="K158" s="510"/>
      <c r="L158" s="510"/>
      <c r="M158" s="510"/>
      <c r="N158" s="505"/>
      <c r="O158" s="505"/>
      <c r="P158" s="505"/>
      <c r="Q158" s="505"/>
      <c r="R158" s="505"/>
      <c r="S158" s="505"/>
      <c r="T158" s="505"/>
      <c r="U158" s="505"/>
      <c r="V158" s="505"/>
      <c r="W158" s="505"/>
      <c r="X158" s="505"/>
      <c r="Y158" s="505"/>
      <c r="Z158" s="505"/>
      <c r="AA158" s="505"/>
      <c r="AB158" s="505"/>
      <c r="AC158" s="505"/>
      <c r="AD158" s="505"/>
      <c r="AE158" s="505"/>
      <c r="AF158" s="505"/>
      <c r="AG158" s="505"/>
      <c r="AH158" s="505"/>
      <c r="AI158" s="505"/>
      <c r="AJ158" s="505"/>
      <c r="AK158" s="505"/>
      <c r="AL158" s="505"/>
      <c r="AM158" s="505"/>
      <c r="AN158" s="505"/>
      <c r="AO158" s="505"/>
      <c r="AP158" s="505"/>
      <c r="AQ158" s="505"/>
      <c r="AR158" s="505"/>
      <c r="AS158" s="505"/>
      <c r="AT158" s="505"/>
      <c r="AU158" s="505"/>
      <c r="AV158" s="505"/>
      <c r="AW158" s="505"/>
      <c r="AX158" s="505"/>
      <c r="AY158" s="505"/>
      <c r="AZ158" s="505"/>
      <c r="BA158" s="505"/>
      <c r="BB158" s="505"/>
      <c r="BC158" s="505"/>
      <c r="BD158" s="505"/>
      <c r="BE158" s="505"/>
      <c r="BF158" s="505"/>
      <c r="BG158" s="505"/>
      <c r="BH158" s="505"/>
      <c r="BI158" s="505"/>
      <c r="BJ158" s="505"/>
      <c r="BK158" s="505"/>
      <c r="BL158" s="505"/>
      <c r="BM158" s="505"/>
      <c r="BN158" s="505"/>
      <c r="BO158" s="505"/>
      <c r="BP158" s="505"/>
      <c r="BQ158" s="505"/>
      <c r="BR158" s="505"/>
      <c r="BS158" s="505"/>
      <c r="BT158" s="505"/>
      <c r="BU158" s="505"/>
      <c r="BV158" s="505"/>
      <c r="BW158" s="505"/>
      <c r="BX158" s="505"/>
      <c r="BY158" s="505"/>
    </row>
    <row r="159" spans="1:77" s="306" customFormat="1">
      <c r="A159" s="955">
        <v>110</v>
      </c>
      <c r="B159" s="959" t="s">
        <v>799</v>
      </c>
      <c r="C159" s="822"/>
      <c r="D159" s="499"/>
      <c r="E159" s="499"/>
      <c r="F159" s="499"/>
      <c r="G159" s="499"/>
      <c r="H159" s="499"/>
      <c r="I159" s="499"/>
      <c r="J159" s="499"/>
      <c r="K159" s="499"/>
      <c r="L159" s="499"/>
      <c r="M159" s="499"/>
      <c r="N159" s="505"/>
      <c r="O159" s="505"/>
      <c r="P159" s="505"/>
      <c r="Q159" s="505"/>
      <c r="R159" s="505"/>
      <c r="S159" s="505"/>
      <c r="T159" s="505"/>
      <c r="U159" s="505"/>
      <c r="V159" s="505"/>
      <c r="W159" s="505"/>
      <c r="X159" s="505"/>
      <c r="Y159" s="505"/>
      <c r="Z159" s="505"/>
      <c r="AA159" s="505"/>
      <c r="AB159" s="505"/>
      <c r="AC159" s="505"/>
      <c r="AD159" s="505"/>
      <c r="AE159" s="505"/>
      <c r="AF159" s="505"/>
      <c r="AG159" s="505"/>
      <c r="AH159" s="505"/>
      <c r="AI159" s="505"/>
      <c r="AJ159" s="505"/>
      <c r="AK159" s="505"/>
      <c r="AL159" s="505"/>
      <c r="AM159" s="505"/>
      <c r="AN159" s="505"/>
      <c r="AO159" s="505"/>
      <c r="AP159" s="505"/>
      <c r="AQ159" s="505"/>
      <c r="AR159" s="505"/>
      <c r="AS159" s="505"/>
      <c r="AT159" s="505"/>
      <c r="AU159" s="505"/>
      <c r="AV159" s="505"/>
      <c r="AW159" s="505"/>
      <c r="AX159" s="505"/>
      <c r="AY159" s="505"/>
      <c r="AZ159" s="505"/>
      <c r="BA159" s="505"/>
      <c r="BB159" s="505"/>
      <c r="BC159" s="505"/>
      <c r="BD159" s="505"/>
      <c r="BE159" s="505"/>
      <c r="BF159" s="505"/>
      <c r="BG159" s="505"/>
      <c r="BH159" s="505"/>
      <c r="BI159" s="505"/>
      <c r="BJ159" s="505"/>
      <c r="BK159" s="505"/>
      <c r="BL159" s="505"/>
      <c r="BM159" s="505"/>
      <c r="BN159" s="505"/>
      <c r="BO159" s="505"/>
      <c r="BP159" s="505"/>
      <c r="BQ159" s="505"/>
      <c r="BR159" s="505"/>
      <c r="BS159" s="505"/>
      <c r="BT159" s="505"/>
      <c r="BU159" s="505"/>
      <c r="BV159" s="505"/>
      <c r="BW159" s="505"/>
      <c r="BX159" s="505"/>
      <c r="BY159" s="505"/>
    </row>
    <row r="160" spans="1:77" s="306" customFormat="1">
      <c r="A160" s="1087">
        <v>89</v>
      </c>
      <c r="B160" s="845" t="str">
        <f>"Common equity tier 1 (item "&amp;A89&amp;")"</f>
        <v>Common equity tier 1 (item 43)</v>
      </c>
      <c r="C160" s="820"/>
      <c r="D160" s="307"/>
      <c r="E160" s="307"/>
      <c r="F160" s="307"/>
      <c r="G160" s="307"/>
      <c r="H160" s="307"/>
      <c r="I160" s="307"/>
      <c r="J160" s="307"/>
      <c r="K160" s="307"/>
      <c r="L160" s="307"/>
      <c r="M160" s="307"/>
      <c r="N160" s="505"/>
      <c r="O160" s="505"/>
      <c r="P160" s="505"/>
      <c r="Q160" s="505"/>
      <c r="R160" s="505"/>
      <c r="S160" s="505"/>
      <c r="T160" s="505"/>
      <c r="U160" s="505"/>
      <c r="V160" s="505"/>
      <c r="W160" s="505"/>
      <c r="X160" s="505"/>
      <c r="Y160" s="505"/>
      <c r="Z160" s="505"/>
      <c r="AA160" s="505"/>
      <c r="AB160" s="505"/>
      <c r="AC160" s="505"/>
      <c r="AD160" s="505"/>
      <c r="AE160" s="505"/>
      <c r="AF160" s="505"/>
      <c r="AG160" s="505"/>
      <c r="AH160" s="505"/>
      <c r="AI160" s="505"/>
      <c r="AJ160" s="505"/>
      <c r="AK160" s="505"/>
      <c r="AL160" s="505"/>
      <c r="AM160" s="505"/>
      <c r="AN160" s="505"/>
      <c r="AO160" s="505"/>
      <c r="AP160" s="505"/>
      <c r="AQ160" s="505"/>
      <c r="AR160" s="505"/>
      <c r="AS160" s="505"/>
      <c r="AT160" s="505"/>
      <c r="AU160" s="505"/>
      <c r="AV160" s="505"/>
      <c r="AW160" s="505"/>
      <c r="AX160" s="505"/>
      <c r="AY160" s="505"/>
      <c r="AZ160" s="505"/>
      <c r="BA160" s="505"/>
      <c r="BB160" s="505"/>
      <c r="BC160" s="505"/>
      <c r="BD160" s="505"/>
      <c r="BE160" s="505"/>
      <c r="BF160" s="505"/>
      <c r="BG160" s="505"/>
      <c r="BH160" s="505"/>
      <c r="BI160" s="505"/>
      <c r="BJ160" s="505"/>
      <c r="BK160" s="505"/>
      <c r="BL160" s="505"/>
      <c r="BM160" s="505"/>
      <c r="BN160" s="505"/>
      <c r="BO160" s="505"/>
      <c r="BP160" s="505"/>
      <c r="BQ160" s="505"/>
      <c r="BR160" s="505"/>
      <c r="BS160" s="505"/>
      <c r="BT160" s="505"/>
      <c r="BU160" s="505"/>
      <c r="BV160" s="505"/>
      <c r="BW160" s="505"/>
      <c r="BX160" s="505"/>
      <c r="BY160" s="505"/>
    </row>
    <row r="161" spans="1:77" s="306" customFormat="1">
      <c r="A161" s="955">
        <v>112</v>
      </c>
      <c r="B161" s="959" t="str">
        <f>"Tier 1 capital per general risk-based capital rules (item "&amp;A43&amp;")"</f>
        <v>Tier 1 capital per general risk-based capital rules (item 32)</v>
      </c>
      <c r="C161" s="970"/>
      <c r="D161" s="307"/>
      <c r="E161" s="307"/>
      <c r="F161" s="307"/>
      <c r="G161" s="307"/>
      <c r="H161" s="307"/>
      <c r="I161" s="307"/>
      <c r="J161" s="307"/>
      <c r="K161" s="307"/>
      <c r="L161" s="307"/>
      <c r="M161" s="307"/>
      <c r="N161" s="505"/>
      <c r="O161" s="505"/>
      <c r="P161" s="505"/>
      <c r="Q161" s="505"/>
      <c r="R161" s="505"/>
      <c r="S161" s="505"/>
      <c r="T161" s="505"/>
      <c r="U161" s="505"/>
      <c r="V161" s="505"/>
      <c r="W161" s="505"/>
      <c r="X161" s="505"/>
      <c r="Y161" s="505"/>
      <c r="Z161" s="505"/>
      <c r="AA161" s="505"/>
      <c r="AB161" s="505"/>
      <c r="AC161" s="505"/>
      <c r="AD161" s="505"/>
      <c r="AE161" s="505"/>
      <c r="AF161" s="505"/>
      <c r="AG161" s="505"/>
      <c r="AH161" s="505"/>
      <c r="AI161" s="505"/>
      <c r="AJ161" s="505"/>
      <c r="AK161" s="505"/>
      <c r="AL161" s="505"/>
      <c r="AM161" s="505"/>
      <c r="AN161" s="505"/>
      <c r="AO161" s="505"/>
      <c r="AP161" s="505"/>
      <c r="AQ161" s="505"/>
      <c r="AR161" s="505"/>
      <c r="AS161" s="505"/>
      <c r="AT161" s="505"/>
      <c r="AU161" s="505"/>
      <c r="AV161" s="505"/>
      <c r="AW161" s="505"/>
      <c r="AX161" s="505"/>
      <c r="AY161" s="505"/>
      <c r="AZ161" s="505"/>
      <c r="BA161" s="505"/>
      <c r="BB161" s="505"/>
      <c r="BC161" s="505"/>
      <c r="BD161" s="505"/>
      <c r="BE161" s="505"/>
      <c r="BF161" s="505"/>
      <c r="BG161" s="505"/>
      <c r="BH161" s="505"/>
      <c r="BI161" s="505"/>
      <c r="BJ161" s="505"/>
      <c r="BK161" s="505"/>
      <c r="BL161" s="505"/>
      <c r="BM161" s="505"/>
      <c r="BN161" s="505"/>
      <c r="BO161" s="505"/>
      <c r="BP161" s="505"/>
      <c r="BQ161" s="505"/>
      <c r="BR161" s="505"/>
      <c r="BS161" s="505"/>
      <c r="BT161" s="505"/>
      <c r="BU161" s="505"/>
      <c r="BV161" s="505"/>
      <c r="BW161" s="505"/>
      <c r="BX161" s="505"/>
      <c r="BY161" s="505"/>
    </row>
    <row r="162" spans="1:77" s="306" customFormat="1">
      <c r="A162" s="1088">
        <v>90</v>
      </c>
      <c r="B162" s="845" t="str">
        <f>"Tier 1 capital per revised regulatory capital rule (item "&amp;A100&amp;")"</f>
        <v>Tier 1 capital per revised regulatory capital rule (item 50)</v>
      </c>
      <c r="D162" s="307"/>
      <c r="E162" s="307"/>
      <c r="F162" s="307"/>
      <c r="G162" s="307"/>
      <c r="H162" s="307"/>
      <c r="I162" s="307"/>
      <c r="J162" s="307"/>
      <c r="K162" s="307"/>
      <c r="L162" s="307"/>
      <c r="M162" s="307"/>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505"/>
      <c r="AY162" s="505"/>
      <c r="AZ162" s="505"/>
      <c r="BA162" s="505"/>
      <c r="BB162" s="505"/>
      <c r="BC162" s="505"/>
      <c r="BD162" s="505"/>
      <c r="BE162" s="505"/>
      <c r="BF162" s="505"/>
      <c r="BG162" s="505"/>
      <c r="BH162" s="505"/>
      <c r="BI162" s="505"/>
      <c r="BJ162" s="505"/>
      <c r="BK162" s="505"/>
      <c r="BL162" s="505"/>
      <c r="BM162" s="505"/>
      <c r="BN162" s="505"/>
      <c r="BO162" s="505"/>
      <c r="BP162" s="505"/>
      <c r="BQ162" s="505"/>
      <c r="BR162" s="505"/>
      <c r="BS162" s="505"/>
      <c r="BT162" s="505"/>
      <c r="BU162" s="505"/>
      <c r="BV162" s="505"/>
      <c r="BW162" s="505"/>
      <c r="BX162" s="505"/>
      <c r="BY162" s="505"/>
    </row>
    <row r="163" spans="1:77" s="306" customFormat="1">
      <c r="A163" s="955">
        <v>114</v>
      </c>
      <c r="B163" s="959" t="str">
        <f>"Total capital per general risk-based capital rules (item "&amp;A54&amp;")"</f>
        <v>Total capital per general risk-based capital rules (item 41)</v>
      </c>
      <c r="C163" s="971"/>
      <c r="D163" s="307"/>
      <c r="E163" s="307"/>
      <c r="F163" s="307"/>
      <c r="G163" s="307"/>
      <c r="H163" s="307"/>
      <c r="I163" s="307"/>
      <c r="J163" s="307"/>
      <c r="K163" s="307"/>
      <c r="L163" s="307"/>
      <c r="M163" s="307"/>
      <c r="N163" s="505"/>
      <c r="O163" s="505"/>
      <c r="P163" s="505"/>
      <c r="Q163" s="505"/>
      <c r="R163" s="505"/>
      <c r="S163" s="505"/>
      <c r="T163" s="505"/>
      <c r="U163" s="505"/>
      <c r="V163" s="505"/>
      <c r="W163" s="505"/>
      <c r="X163" s="505"/>
      <c r="Y163" s="505"/>
      <c r="Z163" s="505"/>
      <c r="AA163" s="505"/>
      <c r="AB163" s="505"/>
      <c r="AC163" s="505"/>
      <c r="AD163" s="505"/>
      <c r="AE163" s="505"/>
      <c r="AF163" s="505"/>
      <c r="AG163" s="505"/>
      <c r="AH163" s="505"/>
      <c r="AI163" s="505"/>
      <c r="AJ163" s="505"/>
      <c r="AK163" s="505"/>
      <c r="AL163" s="505"/>
      <c r="AM163" s="505"/>
      <c r="AN163" s="505"/>
      <c r="AO163" s="505"/>
      <c r="AP163" s="505"/>
      <c r="AQ163" s="505"/>
      <c r="AR163" s="505"/>
      <c r="AS163" s="505"/>
      <c r="AT163" s="505"/>
      <c r="AU163" s="505"/>
      <c r="AV163" s="505"/>
      <c r="AW163" s="505"/>
      <c r="AX163" s="505"/>
      <c r="AY163" s="505"/>
      <c r="AZ163" s="505"/>
      <c r="BA163" s="505"/>
      <c r="BB163" s="505"/>
      <c r="BC163" s="505"/>
      <c r="BD163" s="505"/>
      <c r="BE163" s="505"/>
      <c r="BF163" s="505"/>
      <c r="BG163" s="505"/>
      <c r="BH163" s="505"/>
      <c r="BI163" s="505"/>
      <c r="BJ163" s="505"/>
      <c r="BK163" s="505"/>
      <c r="BL163" s="505"/>
      <c r="BM163" s="505"/>
      <c r="BN163" s="505"/>
      <c r="BO163" s="505"/>
      <c r="BP163" s="505"/>
      <c r="BQ163" s="505"/>
      <c r="BR163" s="505"/>
      <c r="BS163" s="505"/>
      <c r="BT163" s="505"/>
      <c r="BU163" s="505"/>
      <c r="BV163" s="505"/>
      <c r="BW163" s="505"/>
      <c r="BX163" s="505"/>
      <c r="BY163" s="505"/>
    </row>
    <row r="164" spans="1:77" s="306" customFormat="1">
      <c r="A164" s="1089">
        <v>91</v>
      </c>
      <c r="B164" s="845" t="str">
        <f>"Total capital per revised regulatory capital rule (item "&amp;A116&amp;")"</f>
        <v>Total capital per revised regulatory capital rule (item 62)</v>
      </c>
      <c r="D164" s="307"/>
      <c r="E164" s="307"/>
      <c r="F164" s="307"/>
      <c r="G164" s="307"/>
      <c r="H164" s="307"/>
      <c r="I164" s="307"/>
      <c r="J164" s="307"/>
      <c r="K164" s="307"/>
      <c r="L164" s="307"/>
      <c r="M164" s="307"/>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505"/>
      <c r="AY164" s="505"/>
      <c r="AZ164" s="505"/>
      <c r="BA164" s="505"/>
      <c r="BB164" s="505"/>
      <c r="BC164" s="505"/>
      <c r="BD164" s="505"/>
      <c r="BE164" s="505"/>
      <c r="BF164" s="505"/>
      <c r="BG164" s="505"/>
      <c r="BH164" s="505"/>
      <c r="BI164" s="505"/>
      <c r="BJ164" s="505"/>
      <c r="BK164" s="505"/>
      <c r="BL164" s="505"/>
      <c r="BM164" s="505"/>
      <c r="BN164" s="505"/>
      <c r="BO164" s="505"/>
      <c r="BP164" s="505"/>
      <c r="BQ164" s="505"/>
      <c r="BR164" s="505"/>
      <c r="BS164" s="505"/>
      <c r="BT164" s="505"/>
      <c r="BU164" s="505"/>
      <c r="BV164" s="505"/>
      <c r="BW164" s="505"/>
      <c r="BX164" s="505"/>
      <c r="BY164" s="505"/>
    </row>
    <row r="165" spans="1:77" s="306" customFormat="1" ht="35.25" customHeight="1">
      <c r="A165" s="1089">
        <v>92</v>
      </c>
      <c r="B165" s="845" t="str">
        <f>"(Advanced approaches banks that exit parallel run only): Total capital per revised regulatory capital rule (item "&amp;A117&amp;")"</f>
        <v>(Advanced approaches banks that exit parallel run only): Total capital per revised regulatory capital rule (item 63)</v>
      </c>
      <c r="C165" s="820"/>
      <c r="D165" s="307"/>
      <c r="E165" s="307"/>
      <c r="F165" s="307"/>
      <c r="G165" s="307"/>
      <c r="H165" s="307"/>
      <c r="I165" s="307"/>
      <c r="J165" s="307"/>
      <c r="K165" s="307"/>
      <c r="L165" s="307"/>
      <c r="M165" s="307"/>
      <c r="N165" s="505"/>
      <c r="O165" s="505"/>
      <c r="P165" s="505"/>
      <c r="Q165" s="505"/>
      <c r="R165" s="505"/>
      <c r="S165" s="505"/>
      <c r="T165" s="505"/>
      <c r="U165" s="505"/>
      <c r="V165" s="505"/>
      <c r="W165" s="505"/>
      <c r="X165" s="505"/>
      <c r="Y165" s="505"/>
      <c r="Z165" s="505"/>
      <c r="AA165" s="505"/>
      <c r="AB165" s="505"/>
      <c r="AC165" s="505"/>
      <c r="AD165" s="505"/>
      <c r="AE165" s="505"/>
      <c r="AF165" s="505"/>
      <c r="AG165" s="505"/>
      <c r="AH165" s="505"/>
      <c r="AI165" s="505"/>
      <c r="AJ165" s="505"/>
      <c r="AK165" s="505"/>
      <c r="AL165" s="505"/>
      <c r="AM165" s="505"/>
      <c r="AN165" s="505"/>
      <c r="AO165" s="505"/>
      <c r="AP165" s="505"/>
      <c r="AQ165" s="505"/>
      <c r="AR165" s="505"/>
      <c r="AS165" s="505"/>
      <c r="AT165" s="505"/>
      <c r="AU165" s="505"/>
      <c r="AV165" s="505"/>
      <c r="AW165" s="505"/>
      <c r="AX165" s="505"/>
      <c r="AY165" s="505"/>
      <c r="AZ165" s="505"/>
      <c r="BA165" s="505"/>
      <c r="BB165" s="505"/>
      <c r="BC165" s="505"/>
      <c r="BD165" s="505"/>
      <c r="BE165" s="505"/>
      <c r="BF165" s="505"/>
      <c r="BG165" s="505"/>
      <c r="BH165" s="505"/>
      <c r="BI165" s="505"/>
      <c r="BJ165" s="505"/>
      <c r="BK165" s="505"/>
      <c r="BL165" s="505"/>
      <c r="BM165" s="505"/>
      <c r="BN165" s="505"/>
      <c r="BO165" s="505"/>
      <c r="BP165" s="505"/>
      <c r="BQ165" s="505"/>
      <c r="BR165" s="505"/>
      <c r="BS165" s="505"/>
      <c r="BT165" s="505"/>
      <c r="BU165" s="505"/>
      <c r="BV165" s="505"/>
      <c r="BW165" s="505"/>
      <c r="BX165" s="505"/>
      <c r="BY165" s="505"/>
    </row>
    <row r="166" spans="1:77" s="306" customFormat="1" ht="28.8">
      <c r="A166" s="955">
        <v>117</v>
      </c>
      <c r="B166" s="959" t="s">
        <v>1036</v>
      </c>
      <c r="C166" s="971"/>
      <c r="D166" s="307"/>
      <c r="E166" s="307"/>
      <c r="F166" s="307"/>
      <c r="G166" s="307"/>
      <c r="H166" s="307"/>
      <c r="I166" s="307"/>
      <c r="J166" s="307"/>
      <c r="K166" s="307"/>
      <c r="L166" s="307"/>
      <c r="M166" s="307"/>
      <c r="N166" s="505"/>
      <c r="O166" s="505"/>
      <c r="P166" s="505"/>
      <c r="Q166" s="505"/>
      <c r="R166" s="505"/>
      <c r="S166" s="505"/>
      <c r="T166" s="505"/>
      <c r="U166" s="505"/>
      <c r="V166" s="505"/>
      <c r="W166" s="505"/>
      <c r="X166" s="505"/>
      <c r="Y166" s="505"/>
      <c r="Z166" s="505"/>
      <c r="AA166" s="505"/>
      <c r="AB166" s="505"/>
      <c r="AC166" s="505"/>
      <c r="AD166" s="505"/>
      <c r="AE166" s="505"/>
      <c r="AF166" s="505"/>
      <c r="AG166" s="505"/>
      <c r="AH166" s="505"/>
      <c r="AI166" s="505"/>
      <c r="AJ166" s="505"/>
      <c r="AK166" s="505"/>
      <c r="AL166" s="505"/>
      <c r="AM166" s="505"/>
      <c r="AN166" s="505"/>
      <c r="AO166" s="505"/>
      <c r="AP166" s="505"/>
      <c r="AQ166" s="505"/>
      <c r="AR166" s="505"/>
      <c r="AS166" s="505"/>
      <c r="AT166" s="505"/>
      <c r="AU166" s="505"/>
      <c r="AV166" s="505"/>
      <c r="AW166" s="505"/>
      <c r="AX166" s="505"/>
      <c r="AY166" s="505"/>
      <c r="AZ166" s="505"/>
      <c r="BA166" s="505"/>
      <c r="BB166" s="505"/>
      <c r="BC166" s="505"/>
      <c r="BD166" s="505"/>
      <c r="BE166" s="505"/>
      <c r="BF166" s="505"/>
      <c r="BG166" s="505"/>
      <c r="BH166" s="505"/>
      <c r="BI166" s="505"/>
      <c r="BJ166" s="505"/>
      <c r="BK166" s="505"/>
      <c r="BL166" s="505"/>
      <c r="BM166" s="505"/>
      <c r="BN166" s="505"/>
      <c r="BO166" s="505"/>
      <c r="BP166" s="505"/>
      <c r="BQ166" s="505"/>
      <c r="BR166" s="505"/>
      <c r="BS166" s="505"/>
      <c r="BT166" s="505"/>
      <c r="BU166" s="505"/>
      <c r="BV166" s="505"/>
      <c r="BW166" s="505"/>
      <c r="BX166" s="505"/>
      <c r="BY166" s="505"/>
    </row>
    <row r="167" spans="1:77" s="306" customFormat="1">
      <c r="A167" s="1090">
        <v>93</v>
      </c>
      <c r="B167" s="311" t="s">
        <v>987</v>
      </c>
      <c r="D167" s="976"/>
      <c r="E167" s="307"/>
      <c r="F167" s="307"/>
      <c r="G167" s="307"/>
      <c r="H167" s="307"/>
      <c r="I167" s="307"/>
      <c r="J167" s="307"/>
      <c r="K167" s="307"/>
      <c r="L167" s="307"/>
      <c r="M167" s="976"/>
      <c r="N167" s="503"/>
      <c r="O167" s="503"/>
      <c r="P167" s="503"/>
      <c r="Q167" s="505"/>
      <c r="R167" s="505"/>
      <c r="S167" s="505"/>
      <c r="T167" s="505"/>
      <c r="U167" s="505"/>
      <c r="V167" s="505"/>
      <c r="W167" s="505"/>
      <c r="X167" s="505"/>
      <c r="Y167" s="505"/>
      <c r="Z167" s="505"/>
      <c r="AA167" s="505"/>
      <c r="AB167" s="505"/>
      <c r="AC167" s="505"/>
      <c r="AD167" s="505"/>
      <c r="AE167" s="505"/>
      <c r="AF167" s="505"/>
      <c r="AG167" s="505"/>
      <c r="AH167" s="505"/>
      <c r="AI167" s="505"/>
      <c r="AJ167" s="505"/>
      <c r="AK167" s="505"/>
      <c r="AL167" s="505"/>
      <c r="AM167" s="505"/>
      <c r="AN167" s="505"/>
      <c r="AO167" s="505"/>
      <c r="AP167" s="505"/>
      <c r="AQ167" s="505"/>
      <c r="AR167" s="505"/>
      <c r="AS167" s="505"/>
      <c r="AT167" s="505"/>
      <c r="AU167" s="505"/>
      <c r="AV167" s="505"/>
      <c r="AW167" s="505"/>
      <c r="AX167" s="505"/>
      <c r="AY167" s="505"/>
      <c r="AZ167" s="505"/>
      <c r="BA167" s="505"/>
      <c r="BB167" s="505"/>
      <c r="BC167" s="505"/>
      <c r="BD167" s="505"/>
      <c r="BE167" s="505"/>
      <c r="BF167" s="505"/>
      <c r="BG167" s="505"/>
      <c r="BH167" s="505"/>
      <c r="BI167" s="505"/>
      <c r="BJ167" s="505"/>
      <c r="BK167" s="505"/>
      <c r="BL167" s="505"/>
      <c r="BM167" s="505"/>
      <c r="BN167" s="505"/>
      <c r="BO167" s="505"/>
      <c r="BP167" s="505"/>
      <c r="BQ167" s="505"/>
      <c r="BR167" s="505"/>
      <c r="BS167" s="505"/>
      <c r="BT167" s="505"/>
      <c r="BU167" s="505"/>
      <c r="BV167" s="505"/>
      <c r="BW167" s="505"/>
      <c r="BX167" s="505"/>
      <c r="BY167" s="505"/>
    </row>
    <row r="168" spans="1:77" s="306" customFormat="1" ht="28.8">
      <c r="A168" s="1090">
        <v>94</v>
      </c>
      <c r="B168" s="311" t="s">
        <v>1281</v>
      </c>
      <c r="D168" s="307"/>
      <c r="E168" s="307"/>
      <c r="F168" s="307"/>
      <c r="G168" s="307"/>
      <c r="H168" s="307"/>
      <c r="I168" s="307"/>
      <c r="J168" s="307"/>
      <c r="K168" s="307"/>
      <c r="L168" s="307"/>
      <c r="M168" s="307"/>
      <c r="N168" s="503"/>
      <c r="O168" s="503"/>
      <c r="P168" s="503"/>
      <c r="Q168" s="505"/>
      <c r="R168" s="505"/>
      <c r="S168" s="505"/>
      <c r="T168" s="505"/>
      <c r="U168" s="505"/>
      <c r="V168" s="505"/>
      <c r="W168" s="505"/>
      <c r="X168" s="505"/>
      <c r="Y168" s="505"/>
      <c r="Z168" s="505"/>
      <c r="AA168" s="505"/>
      <c r="AB168" s="505"/>
      <c r="AC168" s="505"/>
      <c r="AD168" s="505"/>
      <c r="AE168" s="505"/>
      <c r="AF168" s="505"/>
      <c r="AG168" s="505"/>
      <c r="AH168" s="505"/>
      <c r="AI168" s="505"/>
      <c r="AJ168" s="505"/>
      <c r="AK168" s="505"/>
      <c r="AL168" s="505"/>
      <c r="AM168" s="505"/>
      <c r="AN168" s="505"/>
      <c r="AO168" s="505"/>
      <c r="AP168" s="505"/>
      <c r="AQ168" s="505"/>
      <c r="AR168" s="505"/>
      <c r="AS168" s="505"/>
      <c r="AT168" s="505"/>
      <c r="AU168" s="505"/>
      <c r="AV168" s="505"/>
      <c r="AW168" s="505"/>
      <c r="AX168" s="505"/>
      <c r="AY168" s="505"/>
      <c r="AZ168" s="505"/>
      <c r="BA168" s="505"/>
      <c r="BB168" s="505"/>
      <c r="BC168" s="505"/>
      <c r="BD168" s="505"/>
      <c r="BE168" s="505"/>
      <c r="BF168" s="505"/>
      <c r="BG168" s="505"/>
      <c r="BH168" s="505"/>
      <c r="BI168" s="505"/>
      <c r="BJ168" s="505"/>
      <c r="BK168" s="505"/>
      <c r="BL168" s="505"/>
      <c r="BM168" s="505"/>
      <c r="BN168" s="505"/>
      <c r="BO168" s="505"/>
      <c r="BP168" s="505"/>
      <c r="BQ168" s="505"/>
      <c r="BR168" s="505"/>
      <c r="BS168" s="505"/>
      <c r="BT168" s="505"/>
      <c r="BU168" s="505"/>
      <c r="BV168" s="505"/>
      <c r="BW168" s="505"/>
      <c r="BX168" s="505"/>
      <c r="BY168" s="505"/>
    </row>
    <row r="169" spans="1:77" s="306" customFormat="1">
      <c r="A169" s="1090">
        <v>95</v>
      </c>
      <c r="B169" s="845" t="str">
        <f>"Total assets for the leverage ratio per revised regulatory capital rule(item "&amp;A156&amp;")"</f>
        <v>Total assets for the leverage ratio per revised regulatory capital rule(item 88)</v>
      </c>
      <c r="D169" s="917"/>
      <c r="E169" s="917"/>
      <c r="F169" s="917"/>
      <c r="G169" s="917"/>
      <c r="H169" s="917"/>
      <c r="I169" s="917"/>
      <c r="J169" s="917"/>
      <c r="K169" s="917"/>
      <c r="L169" s="917"/>
      <c r="M169" s="917"/>
      <c r="N169" s="505"/>
      <c r="O169" s="505"/>
      <c r="P169" s="505"/>
      <c r="Q169" s="505"/>
      <c r="R169" s="505"/>
      <c r="S169" s="505"/>
      <c r="T169" s="505"/>
      <c r="U169" s="505"/>
      <c r="V169" s="505"/>
      <c r="W169" s="505"/>
      <c r="X169" s="505"/>
      <c r="Y169" s="505"/>
      <c r="Z169" s="505"/>
      <c r="AA169" s="505"/>
      <c r="AB169" s="505"/>
      <c r="AC169" s="505"/>
      <c r="AD169" s="505"/>
      <c r="AE169" s="505"/>
      <c r="AF169" s="505"/>
      <c r="AG169" s="505"/>
      <c r="AH169" s="505"/>
      <c r="AI169" s="505"/>
      <c r="AJ169" s="505"/>
      <c r="AK169" s="505"/>
      <c r="AL169" s="505"/>
      <c r="AM169" s="505"/>
      <c r="AN169" s="505"/>
      <c r="AO169" s="505"/>
      <c r="AP169" s="505"/>
      <c r="AQ169" s="505"/>
      <c r="AR169" s="505"/>
      <c r="AS169" s="505"/>
      <c r="AT169" s="505"/>
      <c r="AU169" s="505"/>
      <c r="AV169" s="505"/>
      <c r="AW169" s="505"/>
      <c r="AX169" s="505"/>
      <c r="AY169" s="505"/>
      <c r="AZ169" s="505"/>
      <c r="BA169" s="505"/>
      <c r="BB169" s="505"/>
      <c r="BC169" s="505"/>
      <c r="BD169" s="505"/>
      <c r="BE169" s="505"/>
      <c r="BF169" s="505"/>
      <c r="BG169" s="505"/>
      <c r="BH169" s="505"/>
      <c r="BI169" s="505"/>
      <c r="BJ169" s="505"/>
      <c r="BK169" s="505"/>
      <c r="BL169" s="505"/>
      <c r="BM169" s="505"/>
      <c r="BN169" s="505"/>
      <c r="BO169" s="505"/>
      <c r="BP169" s="505"/>
      <c r="BQ169" s="505"/>
      <c r="BR169" s="505"/>
      <c r="BS169" s="505"/>
      <c r="BT169" s="505"/>
      <c r="BU169" s="505"/>
      <c r="BV169" s="505"/>
      <c r="BW169" s="505"/>
      <c r="BX169" s="505"/>
      <c r="BY169" s="505"/>
    </row>
    <row r="170" spans="1:77" s="306" customFormat="1">
      <c r="A170" s="1091">
        <v>96</v>
      </c>
      <c r="B170" s="1093" t="s">
        <v>1175</v>
      </c>
      <c r="D170" s="1092"/>
      <c r="E170" s="1092"/>
      <c r="F170" s="1092"/>
      <c r="G170" s="1092"/>
      <c r="H170" s="1092"/>
      <c r="I170" s="1092"/>
      <c r="J170" s="1092"/>
      <c r="K170" s="1092"/>
      <c r="L170" s="1092"/>
      <c r="M170" s="1092"/>
      <c r="N170" s="505"/>
      <c r="O170" s="505"/>
      <c r="P170" s="505"/>
      <c r="Q170" s="505"/>
      <c r="R170" s="505"/>
      <c r="S170" s="505"/>
      <c r="T170" s="505"/>
      <c r="U170" s="505"/>
      <c r="V170" s="505"/>
      <c r="W170" s="505"/>
      <c r="X170" s="505"/>
      <c r="Y170" s="505"/>
      <c r="Z170" s="505"/>
      <c r="AA170" s="505"/>
      <c r="AB170" s="505"/>
      <c r="AC170" s="505"/>
      <c r="AD170" s="505"/>
      <c r="AE170" s="505"/>
      <c r="AF170" s="505"/>
      <c r="AG170" s="505"/>
      <c r="AH170" s="505"/>
      <c r="AI170" s="505"/>
      <c r="AJ170" s="505"/>
      <c r="AK170" s="505"/>
      <c r="AL170" s="505"/>
      <c r="AM170" s="505"/>
      <c r="AN170" s="505"/>
      <c r="AO170" s="505"/>
      <c r="AP170" s="505"/>
      <c r="AQ170" s="505"/>
      <c r="AR170" s="505"/>
      <c r="AS170" s="505"/>
      <c r="AT170" s="505"/>
      <c r="AU170" s="505"/>
      <c r="AV170" s="505"/>
      <c r="AW170" s="505"/>
      <c r="AX170" s="505"/>
      <c r="AY170" s="505"/>
      <c r="AZ170" s="505"/>
      <c r="BA170" s="505"/>
      <c r="BB170" s="505"/>
      <c r="BC170" s="505"/>
      <c r="BD170" s="505"/>
      <c r="BE170" s="505"/>
      <c r="BF170" s="505"/>
      <c r="BG170" s="505"/>
      <c r="BH170" s="505"/>
      <c r="BI170" s="505"/>
      <c r="BJ170" s="505"/>
      <c r="BK170" s="505"/>
      <c r="BL170" s="505"/>
      <c r="BM170" s="505"/>
      <c r="BN170" s="505"/>
      <c r="BO170" s="505"/>
      <c r="BP170" s="505"/>
      <c r="BQ170" s="505"/>
      <c r="BR170" s="505"/>
      <c r="BS170" s="505"/>
      <c r="BT170" s="505"/>
      <c r="BU170" s="505"/>
      <c r="BV170" s="505"/>
      <c r="BW170" s="505"/>
      <c r="BX170" s="505"/>
      <c r="BY170" s="505"/>
    </row>
    <row r="171" spans="1:77" s="306" customFormat="1">
      <c r="A171" s="955">
        <v>121</v>
      </c>
      <c r="B171" s="959" t="s">
        <v>988</v>
      </c>
      <c r="D171" s="1000"/>
      <c r="E171" s="1000"/>
      <c r="F171" s="1000"/>
      <c r="G171" s="1000"/>
      <c r="H171" s="1000"/>
      <c r="I171" s="1000"/>
      <c r="J171" s="1000"/>
      <c r="K171" s="1000"/>
      <c r="L171" s="1000"/>
      <c r="M171" s="1000"/>
      <c r="N171" s="505"/>
      <c r="O171" s="505"/>
      <c r="P171" s="505"/>
      <c r="Q171" s="505"/>
      <c r="R171" s="505"/>
      <c r="S171" s="505"/>
      <c r="T171" s="505"/>
      <c r="U171" s="505"/>
      <c r="V171" s="505"/>
      <c r="W171" s="505"/>
      <c r="X171" s="505"/>
      <c r="Y171" s="505"/>
      <c r="Z171" s="505"/>
      <c r="AA171" s="505"/>
      <c r="AB171" s="505"/>
      <c r="AC171" s="505"/>
      <c r="AD171" s="505"/>
      <c r="AE171" s="505"/>
      <c r="AF171" s="505"/>
      <c r="AG171" s="505"/>
      <c r="AH171" s="505"/>
      <c r="AI171" s="505"/>
      <c r="AJ171" s="505"/>
      <c r="AK171" s="505"/>
      <c r="AL171" s="505"/>
      <c r="AM171" s="505"/>
      <c r="AN171" s="505"/>
      <c r="AO171" s="505"/>
      <c r="AP171" s="505"/>
      <c r="AQ171" s="505"/>
      <c r="AR171" s="505"/>
      <c r="AS171" s="505"/>
      <c r="AT171" s="505"/>
      <c r="AU171" s="505"/>
      <c r="AV171" s="505"/>
      <c r="AW171" s="505"/>
      <c r="AX171" s="505"/>
      <c r="AY171" s="505"/>
      <c r="AZ171" s="505"/>
      <c r="BA171" s="505"/>
      <c r="BB171" s="505"/>
      <c r="BC171" s="505"/>
      <c r="BD171" s="505"/>
      <c r="BE171" s="505"/>
      <c r="BF171" s="505"/>
      <c r="BG171" s="505"/>
      <c r="BH171" s="505"/>
      <c r="BI171" s="505"/>
      <c r="BJ171" s="505"/>
      <c r="BK171" s="505"/>
      <c r="BL171" s="505"/>
      <c r="BM171" s="505"/>
      <c r="BN171" s="505"/>
      <c r="BO171" s="505"/>
      <c r="BP171" s="505"/>
      <c r="BQ171" s="505"/>
      <c r="BR171" s="505"/>
      <c r="BS171" s="505"/>
      <c r="BT171" s="505"/>
      <c r="BU171" s="505"/>
      <c r="BV171" s="505"/>
      <c r="BW171" s="505"/>
      <c r="BX171" s="505"/>
      <c r="BY171" s="505"/>
    </row>
    <row r="172" spans="1:77" s="306" customFormat="1" ht="31.5" customHeight="1">
      <c r="A172" s="1094">
        <v>97</v>
      </c>
      <c r="B172" s="845" t="s">
        <v>989</v>
      </c>
      <c r="C172" s="858"/>
      <c r="D172" s="999"/>
      <c r="E172" s="999"/>
      <c r="F172" s="999"/>
      <c r="G172" s="999"/>
      <c r="H172" s="999"/>
      <c r="I172" s="999"/>
      <c r="J172" s="999"/>
      <c r="K172" s="999"/>
      <c r="L172" s="999"/>
      <c r="M172" s="999"/>
      <c r="N172" s="505"/>
      <c r="O172" s="505"/>
      <c r="P172" s="505"/>
      <c r="Q172" s="505"/>
      <c r="R172" s="505"/>
      <c r="S172" s="505"/>
      <c r="T172" s="505"/>
      <c r="U172" s="505"/>
      <c r="V172" s="505"/>
      <c r="W172" s="505"/>
      <c r="X172" s="505"/>
      <c r="Y172" s="505"/>
      <c r="Z172" s="505"/>
      <c r="AA172" s="505"/>
      <c r="AB172" s="505"/>
      <c r="AC172" s="505"/>
      <c r="AD172" s="505"/>
      <c r="AE172" s="505"/>
      <c r="AF172" s="505"/>
      <c r="AG172" s="505"/>
      <c r="AH172" s="505"/>
      <c r="AI172" s="505"/>
      <c r="AJ172" s="505"/>
      <c r="AK172" s="505"/>
      <c r="AL172" s="505"/>
      <c r="AM172" s="505"/>
      <c r="AN172" s="505"/>
      <c r="AO172" s="505"/>
      <c r="AP172" s="505"/>
      <c r="AQ172" s="505"/>
      <c r="AR172" s="505"/>
      <c r="AS172" s="505"/>
      <c r="AT172" s="505"/>
      <c r="AU172" s="505"/>
      <c r="AV172" s="505"/>
      <c r="AW172" s="505"/>
      <c r="AX172" s="505"/>
      <c r="AY172" s="505"/>
      <c r="AZ172" s="505"/>
      <c r="BA172" s="505"/>
      <c r="BB172" s="505"/>
      <c r="BC172" s="505"/>
      <c r="BD172" s="505"/>
      <c r="BE172" s="505"/>
      <c r="BF172" s="505"/>
      <c r="BG172" s="505"/>
      <c r="BH172" s="505"/>
      <c r="BI172" s="505"/>
      <c r="BJ172" s="505"/>
      <c r="BK172" s="505"/>
      <c r="BL172" s="505"/>
      <c r="BM172" s="505"/>
      <c r="BN172" s="505"/>
      <c r="BO172" s="505"/>
      <c r="BP172" s="505"/>
      <c r="BQ172" s="505"/>
      <c r="BR172" s="505"/>
      <c r="BS172" s="505"/>
      <c r="BT172" s="505"/>
      <c r="BU172" s="505"/>
      <c r="BV172" s="505"/>
      <c r="BW172" s="505"/>
      <c r="BX172" s="505"/>
      <c r="BY172" s="505"/>
    </row>
    <row r="173" spans="1:77" s="306" customFormat="1" ht="30.75" customHeight="1">
      <c r="A173" s="1094">
        <v>98</v>
      </c>
      <c r="B173" s="845" t="s">
        <v>1283</v>
      </c>
      <c r="C173" s="858"/>
      <c r="D173" s="999"/>
      <c r="E173" s="999"/>
      <c r="F173" s="999"/>
      <c r="G173" s="999"/>
      <c r="H173" s="999"/>
      <c r="I173" s="999"/>
      <c r="J173" s="999"/>
      <c r="K173" s="999"/>
      <c r="L173" s="999"/>
      <c r="M173" s="999"/>
      <c r="N173" s="505"/>
      <c r="O173" s="505"/>
      <c r="P173" s="505"/>
      <c r="Q173" s="505"/>
      <c r="R173" s="505"/>
      <c r="S173" s="505"/>
      <c r="T173" s="505"/>
      <c r="U173" s="505"/>
      <c r="V173" s="505"/>
      <c r="W173" s="505"/>
      <c r="X173" s="505"/>
      <c r="Y173" s="505"/>
      <c r="Z173" s="505"/>
      <c r="AA173" s="505"/>
      <c r="AB173" s="505"/>
      <c r="AC173" s="505"/>
      <c r="AD173" s="505"/>
      <c r="AE173" s="505"/>
      <c r="AF173" s="505"/>
      <c r="AG173" s="505"/>
      <c r="AH173" s="505"/>
      <c r="AI173" s="505"/>
      <c r="AJ173" s="505"/>
      <c r="AK173" s="505"/>
      <c r="AL173" s="505"/>
      <c r="AM173" s="505"/>
      <c r="AN173" s="505"/>
      <c r="AO173" s="505"/>
      <c r="AP173" s="505"/>
      <c r="AQ173" s="505"/>
      <c r="AR173" s="505"/>
      <c r="AS173" s="505"/>
      <c r="AT173" s="505"/>
      <c r="AU173" s="505"/>
      <c r="AV173" s="505"/>
      <c r="AW173" s="505"/>
      <c r="AX173" s="505"/>
      <c r="AY173" s="505"/>
      <c r="AZ173" s="505"/>
      <c r="BA173" s="505"/>
      <c r="BB173" s="505"/>
      <c r="BC173" s="505"/>
      <c r="BD173" s="505"/>
      <c r="BE173" s="505"/>
      <c r="BF173" s="505"/>
      <c r="BG173" s="505"/>
      <c r="BH173" s="505"/>
      <c r="BI173" s="505"/>
      <c r="BJ173" s="505"/>
      <c r="BK173" s="505"/>
      <c r="BL173" s="505"/>
      <c r="BM173" s="505"/>
      <c r="BN173" s="505"/>
      <c r="BO173" s="505"/>
      <c r="BP173" s="505"/>
      <c r="BQ173" s="505"/>
      <c r="BR173" s="505"/>
      <c r="BS173" s="505"/>
      <c r="BT173" s="505"/>
      <c r="BU173" s="505"/>
      <c r="BV173" s="505"/>
      <c r="BW173" s="505"/>
      <c r="BX173" s="505"/>
      <c r="BY173" s="505"/>
    </row>
    <row r="174" spans="1:77" s="306" customFormat="1" ht="20.25" customHeight="1">
      <c r="A174" s="1094">
        <v>99</v>
      </c>
      <c r="B174" s="845" t="s">
        <v>990</v>
      </c>
      <c r="C174" s="858"/>
      <c r="D174" s="999"/>
      <c r="E174" s="999"/>
      <c r="F174" s="999"/>
      <c r="G174" s="999"/>
      <c r="H174" s="999"/>
      <c r="I174" s="999"/>
      <c r="J174" s="999"/>
      <c r="K174" s="999"/>
      <c r="L174" s="999"/>
      <c r="M174" s="999"/>
      <c r="N174" s="505"/>
      <c r="O174" s="505"/>
      <c r="P174" s="505"/>
      <c r="Q174" s="505"/>
      <c r="R174" s="505"/>
      <c r="S174" s="505"/>
      <c r="T174" s="505"/>
      <c r="U174" s="505"/>
      <c r="V174" s="505"/>
      <c r="W174" s="505"/>
      <c r="X174" s="505"/>
      <c r="Y174" s="505"/>
      <c r="Z174" s="505"/>
      <c r="AA174" s="505"/>
      <c r="AB174" s="505"/>
      <c r="AC174" s="505"/>
      <c r="AD174" s="505"/>
      <c r="AE174" s="505"/>
      <c r="AF174" s="505"/>
      <c r="AG174" s="505"/>
      <c r="AH174" s="505"/>
      <c r="AI174" s="505"/>
      <c r="AJ174" s="505"/>
      <c r="AK174" s="505"/>
      <c r="AL174" s="505"/>
      <c r="AM174" s="505"/>
      <c r="AN174" s="505"/>
      <c r="AO174" s="505"/>
      <c r="AP174" s="505"/>
      <c r="AQ174" s="505"/>
      <c r="AR174" s="505"/>
      <c r="AS174" s="505"/>
      <c r="AT174" s="505"/>
      <c r="AU174" s="505"/>
      <c r="AV174" s="505"/>
      <c r="AW174" s="505"/>
      <c r="AX174" s="505"/>
      <c r="AY174" s="505"/>
      <c r="AZ174" s="505"/>
      <c r="BA174" s="505"/>
      <c r="BB174" s="505"/>
      <c r="BC174" s="505"/>
      <c r="BD174" s="505"/>
      <c r="BE174" s="505"/>
      <c r="BF174" s="505"/>
      <c r="BG174" s="505"/>
      <c r="BH174" s="505"/>
      <c r="BI174" s="505"/>
      <c r="BJ174" s="505"/>
      <c r="BK174" s="505"/>
      <c r="BL174" s="505"/>
      <c r="BM174" s="505"/>
      <c r="BN174" s="505"/>
      <c r="BO174" s="505"/>
      <c r="BP174" s="505"/>
      <c r="BQ174" s="505"/>
      <c r="BR174" s="505"/>
      <c r="BS174" s="505"/>
      <c r="BT174" s="505"/>
      <c r="BU174" s="505"/>
      <c r="BV174" s="505"/>
      <c r="BW174" s="505"/>
      <c r="BX174" s="505"/>
      <c r="BY174" s="505"/>
    </row>
    <row r="175" spans="1:77" s="306" customFormat="1" ht="28.5" customHeight="1">
      <c r="A175" s="1094">
        <v>100</v>
      </c>
      <c r="B175" s="845" t="s">
        <v>1282</v>
      </c>
      <c r="C175" s="858"/>
      <c r="D175" s="999"/>
      <c r="E175" s="999"/>
      <c r="F175" s="999"/>
      <c r="G175" s="999"/>
      <c r="H175" s="999"/>
      <c r="I175" s="999"/>
      <c r="J175" s="999"/>
      <c r="K175" s="999"/>
      <c r="L175" s="999"/>
      <c r="M175" s="999"/>
      <c r="N175" s="505"/>
      <c r="O175" s="505"/>
      <c r="P175" s="505"/>
      <c r="Q175" s="505"/>
      <c r="R175" s="505"/>
      <c r="S175" s="505"/>
      <c r="T175" s="505"/>
      <c r="U175" s="505"/>
      <c r="V175" s="505"/>
      <c r="W175" s="505"/>
      <c r="X175" s="505"/>
      <c r="Y175" s="505"/>
      <c r="Z175" s="505"/>
      <c r="AA175" s="505"/>
      <c r="AB175" s="505"/>
      <c r="AC175" s="505"/>
      <c r="AD175" s="505"/>
      <c r="AE175" s="505"/>
      <c r="AF175" s="505"/>
      <c r="AG175" s="505"/>
      <c r="AH175" s="505"/>
      <c r="AI175" s="505"/>
      <c r="AJ175" s="505"/>
      <c r="AK175" s="505"/>
      <c r="AL175" s="505"/>
      <c r="AM175" s="505"/>
      <c r="AN175" s="505"/>
      <c r="AO175" s="505"/>
      <c r="AP175" s="505"/>
      <c r="AQ175" s="505"/>
      <c r="AR175" s="505"/>
      <c r="AS175" s="505"/>
      <c r="AT175" s="505"/>
      <c r="AU175" s="505"/>
      <c r="AV175" s="505"/>
      <c r="AW175" s="505"/>
      <c r="AX175" s="505"/>
      <c r="AY175" s="505"/>
      <c r="AZ175" s="505"/>
      <c r="BA175" s="505"/>
      <c r="BB175" s="505"/>
      <c r="BC175" s="505"/>
      <c r="BD175" s="505"/>
      <c r="BE175" s="505"/>
      <c r="BF175" s="505"/>
      <c r="BG175" s="505"/>
      <c r="BH175" s="505"/>
      <c r="BI175" s="505"/>
      <c r="BJ175" s="505"/>
      <c r="BK175" s="505"/>
      <c r="BL175" s="505"/>
      <c r="BM175" s="505"/>
      <c r="BN175" s="505"/>
      <c r="BO175" s="505"/>
      <c r="BP175" s="505"/>
      <c r="BQ175" s="505"/>
      <c r="BR175" s="505"/>
      <c r="BS175" s="505"/>
      <c r="BT175" s="505"/>
      <c r="BU175" s="505"/>
      <c r="BV175" s="505"/>
      <c r="BW175" s="505"/>
      <c r="BX175" s="505"/>
      <c r="BY175" s="505"/>
    </row>
    <row r="176" spans="1:77" s="306" customFormat="1" ht="27" customHeight="1">
      <c r="A176" s="1094">
        <v>101</v>
      </c>
      <c r="B176" s="311" t="s">
        <v>1064</v>
      </c>
      <c r="C176" s="858"/>
      <c r="D176" s="999"/>
      <c r="E176" s="999"/>
      <c r="F176" s="999"/>
      <c r="G176" s="999"/>
      <c r="H176" s="999"/>
      <c r="I176" s="999"/>
      <c r="J176" s="999"/>
      <c r="K176" s="999"/>
      <c r="L176" s="999"/>
      <c r="M176" s="999"/>
      <c r="N176" s="505"/>
      <c r="O176" s="505"/>
      <c r="P176" s="505"/>
      <c r="Q176" s="505"/>
      <c r="R176" s="505"/>
      <c r="S176" s="505"/>
      <c r="T176" s="505"/>
      <c r="U176" s="505"/>
      <c r="V176" s="505"/>
      <c r="W176" s="505"/>
      <c r="X176" s="505"/>
      <c r="Y176" s="505"/>
      <c r="Z176" s="505"/>
      <c r="AA176" s="505"/>
      <c r="AB176" s="505"/>
      <c r="AC176" s="505"/>
      <c r="AD176" s="505"/>
      <c r="AE176" s="505"/>
      <c r="AF176" s="505"/>
      <c r="AG176" s="505"/>
      <c r="AH176" s="505"/>
      <c r="AI176" s="505"/>
      <c r="AJ176" s="505"/>
      <c r="AK176" s="505"/>
      <c r="AL176" s="505"/>
      <c r="AM176" s="505"/>
      <c r="AN176" s="505"/>
      <c r="AO176" s="505"/>
      <c r="AP176" s="505"/>
      <c r="AQ176" s="505"/>
      <c r="AR176" s="505"/>
      <c r="AS176" s="505"/>
      <c r="AT176" s="505"/>
      <c r="AU176" s="505"/>
      <c r="AV176" s="505"/>
      <c r="AW176" s="505"/>
      <c r="AX176" s="505"/>
      <c r="AY176" s="505"/>
      <c r="AZ176" s="505"/>
      <c r="BA176" s="505"/>
      <c r="BB176" s="505"/>
      <c r="BC176" s="505"/>
      <c r="BD176" s="505"/>
      <c r="BE176" s="505"/>
      <c r="BF176" s="505"/>
      <c r="BG176" s="505"/>
      <c r="BH176" s="505"/>
      <c r="BI176" s="505"/>
      <c r="BJ176" s="505"/>
      <c r="BK176" s="505"/>
      <c r="BL176" s="505"/>
      <c r="BM176" s="505"/>
      <c r="BN176" s="505"/>
      <c r="BO176" s="505"/>
      <c r="BP176" s="505"/>
      <c r="BQ176" s="505"/>
      <c r="BR176" s="505"/>
      <c r="BS176" s="505"/>
      <c r="BT176" s="505"/>
      <c r="BU176" s="505"/>
      <c r="BV176" s="505"/>
      <c r="BW176" s="505"/>
      <c r="BX176" s="505"/>
      <c r="BY176" s="505"/>
    </row>
    <row r="177" spans="1:77" s="306" customFormat="1" ht="27" customHeight="1">
      <c r="A177" s="1094">
        <v>102</v>
      </c>
      <c r="B177" s="845" t="s">
        <v>1284</v>
      </c>
      <c r="C177" s="858"/>
      <c r="D177" s="999"/>
      <c r="E177" s="999"/>
      <c r="F177" s="999"/>
      <c r="G177" s="999"/>
      <c r="H177" s="999"/>
      <c r="I177" s="999"/>
      <c r="J177" s="999"/>
      <c r="K177" s="999"/>
      <c r="L177" s="999"/>
      <c r="M177" s="999"/>
      <c r="N177" s="505"/>
      <c r="O177" s="505"/>
      <c r="P177" s="505"/>
      <c r="Q177" s="505"/>
      <c r="R177" s="505"/>
      <c r="S177" s="505"/>
      <c r="T177" s="505"/>
      <c r="U177" s="505"/>
      <c r="V177" s="505"/>
      <c r="W177" s="505"/>
      <c r="X177" s="505"/>
      <c r="Y177" s="505"/>
      <c r="Z177" s="505"/>
      <c r="AA177" s="505"/>
      <c r="AB177" s="505"/>
      <c r="AC177" s="505"/>
      <c r="AD177" s="505"/>
      <c r="AE177" s="505"/>
      <c r="AF177" s="505"/>
      <c r="AG177" s="505"/>
      <c r="AH177" s="505"/>
      <c r="AI177" s="505"/>
      <c r="AJ177" s="505"/>
      <c r="AK177" s="505"/>
      <c r="AL177" s="505"/>
      <c r="AM177" s="505"/>
      <c r="AN177" s="505"/>
      <c r="AO177" s="505"/>
      <c r="AP177" s="505"/>
      <c r="AQ177" s="505"/>
      <c r="AR177" s="505"/>
      <c r="AS177" s="505"/>
      <c r="AT177" s="505"/>
      <c r="AU177" s="505"/>
      <c r="AV177" s="505"/>
      <c r="AW177" s="505"/>
      <c r="AX177" s="505"/>
      <c r="AY177" s="505"/>
      <c r="AZ177" s="505"/>
      <c r="BA177" s="505"/>
      <c r="BB177" s="505"/>
      <c r="BC177" s="505"/>
      <c r="BD177" s="505"/>
      <c r="BE177" s="505"/>
      <c r="BF177" s="505"/>
      <c r="BG177" s="505"/>
      <c r="BH177" s="505"/>
      <c r="BI177" s="505"/>
      <c r="BJ177" s="505"/>
      <c r="BK177" s="505"/>
      <c r="BL177" s="505"/>
      <c r="BM177" s="505"/>
      <c r="BN177" s="505"/>
      <c r="BO177" s="505"/>
      <c r="BP177" s="505"/>
      <c r="BQ177" s="505"/>
      <c r="BR177" s="505"/>
      <c r="BS177" s="505"/>
      <c r="BT177" s="505"/>
      <c r="BU177" s="505"/>
      <c r="BV177" s="505"/>
      <c r="BW177" s="505"/>
      <c r="BX177" s="505"/>
      <c r="BY177" s="505"/>
    </row>
    <row r="178" spans="1:77" s="306" customFormat="1" ht="45.75" customHeight="1">
      <c r="A178" s="1094">
        <v>103</v>
      </c>
      <c r="B178" s="845" t="str">
        <f>"Tier 1 leverage ratio (%) "</f>
        <v xml:space="preserve">Tier 1 leverage ratio (%) </v>
      </c>
      <c r="C178" s="858"/>
      <c r="D178" s="999"/>
      <c r="E178" s="999"/>
      <c r="F178" s="999"/>
      <c r="G178" s="999"/>
      <c r="H178" s="999"/>
      <c r="I178" s="999"/>
      <c r="J178" s="999"/>
      <c r="K178" s="999"/>
      <c r="L178" s="999"/>
      <c r="M178" s="999"/>
      <c r="N178" s="505"/>
      <c r="O178" s="505"/>
      <c r="P178" s="505"/>
      <c r="Q178" s="505"/>
      <c r="R178" s="505"/>
      <c r="S178" s="505"/>
      <c r="T178" s="505"/>
      <c r="U178" s="505"/>
      <c r="V178" s="505"/>
      <c r="W178" s="505"/>
      <c r="X178" s="505"/>
      <c r="Y178" s="505"/>
      <c r="Z178" s="505"/>
      <c r="AA178" s="505"/>
      <c r="AB178" s="505"/>
      <c r="AC178" s="505"/>
      <c r="AD178" s="505"/>
      <c r="AE178" s="505"/>
      <c r="AF178" s="505"/>
      <c r="AG178" s="505"/>
      <c r="AH178" s="505"/>
      <c r="AI178" s="505"/>
      <c r="AJ178" s="505"/>
      <c r="AK178" s="505"/>
      <c r="AL178" s="505"/>
      <c r="AM178" s="505"/>
      <c r="AN178" s="505"/>
      <c r="AO178" s="505"/>
      <c r="AP178" s="505"/>
      <c r="AQ178" s="505"/>
      <c r="AR178" s="505"/>
      <c r="AS178" s="505"/>
      <c r="AT178" s="505"/>
      <c r="AU178" s="505"/>
      <c r="AV178" s="505"/>
      <c r="AW178" s="505"/>
      <c r="AX178" s="505"/>
      <c r="AY178" s="505"/>
      <c r="AZ178" s="505"/>
      <c r="BA178" s="505"/>
      <c r="BB178" s="505"/>
      <c r="BC178" s="505"/>
      <c r="BD178" s="505"/>
      <c r="BE178" s="505"/>
      <c r="BF178" s="505"/>
      <c r="BG178" s="505"/>
      <c r="BH178" s="505"/>
      <c r="BI178" s="505"/>
      <c r="BJ178" s="505"/>
      <c r="BK178" s="505"/>
      <c r="BL178" s="505"/>
      <c r="BM178" s="505"/>
      <c r="BN178" s="505"/>
      <c r="BO178" s="505"/>
      <c r="BP178" s="505"/>
      <c r="BQ178" s="505"/>
      <c r="BR178" s="505"/>
      <c r="BS178" s="505"/>
      <c r="BT178" s="505"/>
      <c r="BU178" s="505"/>
      <c r="BV178" s="505"/>
      <c r="BW178" s="505"/>
      <c r="BX178" s="505"/>
      <c r="BY178" s="505"/>
    </row>
    <row r="179" spans="1:77" s="305" customFormat="1">
      <c r="A179" s="1095">
        <v>104</v>
      </c>
      <c r="B179" s="1096" t="s">
        <v>1176</v>
      </c>
      <c r="C179" s="482"/>
      <c r="D179" s="999"/>
      <c r="E179" s="999"/>
      <c r="F179" s="999"/>
      <c r="G179" s="999"/>
      <c r="H179" s="999"/>
      <c r="I179" s="999"/>
      <c r="J179" s="999"/>
      <c r="K179" s="999"/>
      <c r="L179" s="999"/>
      <c r="M179" s="999"/>
      <c r="N179" s="512"/>
      <c r="O179" s="512"/>
      <c r="P179" s="512"/>
      <c r="Q179" s="512"/>
      <c r="R179" s="512"/>
      <c r="S179" s="512"/>
      <c r="T179" s="512"/>
      <c r="U179" s="512"/>
      <c r="V179" s="512"/>
      <c r="W179" s="512"/>
      <c r="X179" s="512"/>
      <c r="Y179" s="512"/>
      <c r="Z179" s="512"/>
      <c r="AA179" s="512"/>
      <c r="AB179" s="512"/>
      <c r="AC179" s="512"/>
      <c r="AD179" s="512"/>
      <c r="AE179" s="512"/>
      <c r="AF179" s="512"/>
      <c r="AG179" s="512"/>
      <c r="AH179" s="512"/>
      <c r="AI179" s="512"/>
      <c r="AJ179" s="512"/>
      <c r="AK179" s="512"/>
      <c r="AL179" s="512"/>
      <c r="AM179" s="512"/>
      <c r="AN179" s="512"/>
      <c r="AO179" s="512"/>
      <c r="AP179" s="512"/>
      <c r="AQ179" s="512"/>
      <c r="AR179" s="512"/>
      <c r="AS179" s="512"/>
      <c r="AT179" s="512"/>
      <c r="AU179" s="512"/>
      <c r="AV179" s="512"/>
      <c r="AW179" s="512"/>
      <c r="AX179" s="512"/>
      <c r="AY179" s="512"/>
      <c r="AZ179" s="512"/>
      <c r="BA179" s="512"/>
      <c r="BB179" s="512"/>
      <c r="BC179" s="512"/>
      <c r="BD179" s="512"/>
      <c r="BE179" s="512"/>
      <c r="BF179" s="512"/>
      <c r="BG179" s="512"/>
      <c r="BH179" s="512"/>
      <c r="BI179" s="512"/>
      <c r="BJ179" s="512"/>
      <c r="BK179" s="512"/>
      <c r="BL179" s="512"/>
      <c r="BM179" s="512"/>
      <c r="BN179" s="512"/>
      <c r="BO179" s="512"/>
      <c r="BP179" s="512"/>
      <c r="BQ179" s="512"/>
      <c r="BR179" s="512"/>
      <c r="BS179" s="512"/>
      <c r="BT179" s="512"/>
      <c r="BU179" s="512"/>
      <c r="BV179" s="512"/>
      <c r="BW179" s="512"/>
      <c r="BX179" s="512"/>
      <c r="BY179" s="512"/>
    </row>
    <row r="180" spans="1:77" s="45" customFormat="1">
      <c r="A180" s="511"/>
      <c r="B180" s="723"/>
      <c r="C180" s="824"/>
      <c r="D180" s="513"/>
      <c r="E180" s="403"/>
      <c r="F180" s="403"/>
      <c r="G180" s="403"/>
      <c r="H180" s="403"/>
      <c r="I180" s="403"/>
      <c r="J180" s="403"/>
      <c r="K180" s="403"/>
      <c r="L180" s="403"/>
      <c r="M180" s="513"/>
      <c r="N180" s="402"/>
      <c r="O180" s="402"/>
      <c r="P180" s="402"/>
      <c r="Q180" s="402"/>
      <c r="R180" s="402"/>
      <c r="S180" s="402"/>
      <c r="T180" s="402"/>
      <c r="U180" s="402"/>
      <c r="V180" s="402"/>
      <c r="W180" s="402"/>
      <c r="X180" s="402"/>
      <c r="Y180" s="402"/>
      <c r="Z180" s="402"/>
      <c r="AA180" s="402"/>
      <c r="AB180" s="402"/>
      <c r="AC180" s="402"/>
      <c r="AD180" s="402"/>
      <c r="AE180" s="402"/>
      <c r="AF180" s="402"/>
      <c r="AG180" s="402"/>
      <c r="AH180" s="402"/>
      <c r="AI180" s="402"/>
      <c r="AJ180" s="402"/>
      <c r="AK180" s="402"/>
      <c r="AL180" s="402"/>
      <c r="AM180" s="402"/>
      <c r="AN180" s="402"/>
      <c r="AO180" s="402"/>
      <c r="AP180" s="402"/>
      <c r="AQ180" s="402"/>
      <c r="AR180" s="402"/>
      <c r="AS180" s="402"/>
      <c r="AT180" s="402"/>
      <c r="AU180" s="402"/>
      <c r="AV180" s="402"/>
      <c r="AW180" s="402"/>
      <c r="AX180" s="402"/>
      <c r="AY180" s="402"/>
      <c r="AZ180" s="402"/>
      <c r="BA180" s="402"/>
      <c r="BB180" s="402"/>
      <c r="BC180" s="402"/>
      <c r="BD180" s="402"/>
      <c r="BE180" s="402"/>
      <c r="BF180" s="402"/>
      <c r="BG180" s="402"/>
      <c r="BH180" s="402"/>
      <c r="BI180" s="402"/>
      <c r="BJ180" s="402"/>
      <c r="BK180" s="402"/>
      <c r="BL180" s="402"/>
      <c r="BM180" s="402"/>
      <c r="BN180" s="402"/>
      <c r="BO180" s="402"/>
      <c r="BP180" s="402"/>
      <c r="BQ180" s="402"/>
      <c r="BR180" s="402"/>
      <c r="BS180" s="402"/>
      <c r="BT180" s="402"/>
      <c r="BU180" s="402"/>
      <c r="BV180" s="402"/>
      <c r="BW180" s="402"/>
      <c r="BX180" s="402"/>
      <c r="BY180" s="402"/>
    </row>
    <row r="181" spans="1:77" s="50" customFormat="1">
      <c r="A181" s="511"/>
      <c r="B181" s="724"/>
      <c r="C181" s="825"/>
      <c r="D181" s="458"/>
      <c r="E181" s="439"/>
      <c r="F181" s="439"/>
      <c r="G181" s="439"/>
      <c r="H181" s="439"/>
      <c r="I181" s="439"/>
      <c r="J181" s="439"/>
      <c r="K181" s="439"/>
      <c r="L181" s="439"/>
      <c r="M181" s="458"/>
      <c r="N181" s="514"/>
      <c r="O181" s="514"/>
      <c r="P181" s="514"/>
      <c r="Q181" s="514"/>
      <c r="R181" s="514"/>
      <c r="S181" s="514"/>
      <c r="T181" s="514"/>
      <c r="U181" s="514"/>
      <c r="V181" s="514"/>
      <c r="W181" s="514"/>
      <c r="X181" s="514"/>
      <c r="Y181" s="514"/>
      <c r="Z181" s="514"/>
      <c r="AA181" s="514"/>
      <c r="AB181" s="514"/>
      <c r="AC181" s="514"/>
      <c r="AD181" s="514"/>
      <c r="AE181" s="514"/>
      <c r="AF181" s="514"/>
      <c r="AG181" s="514"/>
      <c r="AH181" s="514"/>
      <c r="AI181" s="514"/>
      <c r="AJ181" s="514"/>
      <c r="AK181" s="514"/>
      <c r="AL181" s="514"/>
      <c r="AM181" s="514"/>
      <c r="AN181" s="514"/>
      <c r="AO181" s="514"/>
      <c r="AP181" s="514"/>
      <c r="AQ181" s="514"/>
      <c r="AR181" s="514"/>
      <c r="AS181" s="514"/>
      <c r="AT181" s="514"/>
      <c r="AU181" s="514"/>
      <c r="AV181" s="514"/>
      <c r="AW181" s="514"/>
      <c r="AX181" s="514"/>
      <c r="AY181" s="514"/>
      <c r="AZ181" s="514"/>
      <c r="BA181" s="514"/>
      <c r="BB181" s="514"/>
      <c r="BC181" s="514"/>
      <c r="BD181" s="514"/>
      <c r="BE181" s="514"/>
      <c r="BF181" s="514"/>
      <c r="BG181" s="514"/>
      <c r="BH181" s="514"/>
      <c r="BI181" s="514"/>
      <c r="BJ181" s="514"/>
      <c r="BK181" s="514"/>
      <c r="BL181" s="514"/>
      <c r="BM181" s="514"/>
      <c r="BN181" s="514"/>
      <c r="BO181" s="514"/>
      <c r="BP181" s="514"/>
      <c r="BQ181" s="514"/>
      <c r="BR181" s="514"/>
      <c r="BS181" s="514"/>
      <c r="BT181" s="514"/>
      <c r="BU181" s="514"/>
      <c r="BV181" s="514"/>
      <c r="BW181" s="514"/>
      <c r="BX181" s="514"/>
      <c r="BY181" s="514"/>
    </row>
    <row r="182" spans="1:77" s="50" customFormat="1">
      <c r="A182" s="747"/>
      <c r="B182" s="740" t="s">
        <v>110</v>
      </c>
      <c r="C182" s="826"/>
      <c r="D182" s="458"/>
      <c r="E182" s="439"/>
      <c r="F182" s="439"/>
      <c r="G182" s="439"/>
      <c r="H182" s="439"/>
      <c r="I182" s="439"/>
      <c r="J182" s="439"/>
      <c r="K182" s="439"/>
      <c r="L182" s="439"/>
      <c r="M182" s="458"/>
      <c r="N182" s="514"/>
      <c r="O182" s="514"/>
      <c r="P182" s="514"/>
      <c r="Q182" s="514"/>
      <c r="R182" s="514"/>
      <c r="S182" s="514"/>
      <c r="T182" s="514"/>
      <c r="U182" s="514"/>
      <c r="V182" s="514"/>
      <c r="W182" s="514"/>
      <c r="X182" s="514"/>
      <c r="Y182" s="514"/>
      <c r="Z182" s="514"/>
      <c r="AA182" s="514"/>
      <c r="AB182" s="514"/>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14"/>
      <c r="AY182" s="514"/>
      <c r="AZ182" s="514"/>
      <c r="BA182" s="514"/>
      <c r="BB182" s="514"/>
      <c r="BC182" s="514"/>
      <c r="BD182" s="514"/>
      <c r="BE182" s="514"/>
      <c r="BF182" s="514"/>
      <c r="BG182" s="514"/>
      <c r="BH182" s="514"/>
      <c r="BI182" s="514"/>
      <c r="BJ182" s="514"/>
      <c r="BK182" s="514"/>
      <c r="BL182" s="514"/>
      <c r="BM182" s="514"/>
      <c r="BN182" s="514"/>
      <c r="BO182" s="514"/>
      <c r="BP182" s="514"/>
      <c r="BQ182" s="514"/>
      <c r="BR182" s="514"/>
      <c r="BS182" s="514"/>
      <c r="BT182" s="514"/>
      <c r="BU182" s="514"/>
      <c r="BV182" s="514"/>
      <c r="BW182" s="514"/>
      <c r="BX182" s="514"/>
      <c r="BY182" s="514"/>
    </row>
    <row r="183" spans="1:77" s="46" customFormat="1" ht="15" customHeight="1">
      <c r="A183" s="743">
        <f>A178+1</f>
        <v>104</v>
      </c>
      <c r="B183" s="743" t="s">
        <v>111</v>
      </c>
      <c r="C183" s="826"/>
      <c r="D183" s="744"/>
      <c r="E183" s="744"/>
      <c r="F183" s="744"/>
      <c r="G183" s="744"/>
      <c r="H183" s="744"/>
      <c r="I183" s="744"/>
      <c r="J183" s="744"/>
      <c r="K183" s="744"/>
      <c r="L183" s="744"/>
      <c r="M183" s="744"/>
      <c r="N183" s="515"/>
      <c r="O183" s="515"/>
      <c r="P183" s="515"/>
      <c r="Q183" s="515"/>
      <c r="R183" s="515"/>
      <c r="S183" s="515"/>
      <c r="T183" s="515"/>
      <c r="U183" s="515"/>
      <c r="V183" s="515"/>
      <c r="W183" s="515"/>
      <c r="X183" s="515"/>
      <c r="Y183" s="515"/>
      <c r="Z183" s="515"/>
      <c r="AA183" s="515"/>
      <c r="AB183" s="515"/>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15"/>
      <c r="AY183" s="515"/>
      <c r="AZ183" s="515"/>
      <c r="BA183" s="515"/>
      <c r="BB183" s="515"/>
      <c r="BC183" s="515"/>
      <c r="BD183" s="515"/>
      <c r="BE183" s="515"/>
      <c r="BF183" s="515"/>
      <c r="BG183" s="515"/>
      <c r="BH183" s="515"/>
      <c r="BI183" s="515"/>
      <c r="BJ183" s="515"/>
      <c r="BK183" s="515"/>
      <c r="BL183" s="515"/>
      <c r="BM183" s="515"/>
      <c r="BN183" s="515"/>
      <c r="BO183" s="515"/>
      <c r="BP183" s="515"/>
      <c r="BQ183" s="515"/>
      <c r="BR183" s="515"/>
      <c r="BS183" s="515"/>
      <c r="BT183" s="515"/>
      <c r="BU183" s="515"/>
      <c r="BV183" s="515"/>
      <c r="BW183" s="515"/>
      <c r="BX183" s="515"/>
      <c r="BY183" s="515"/>
    </row>
    <row r="184" spans="1:77" s="46" customFormat="1" ht="15" customHeight="1">
      <c r="A184" s="743">
        <f>A183+1</f>
        <v>105</v>
      </c>
      <c r="B184" s="743" t="s">
        <v>112</v>
      </c>
      <c r="C184" s="826"/>
      <c r="D184" s="744"/>
      <c r="E184" s="744"/>
      <c r="F184" s="744"/>
      <c r="G184" s="744"/>
      <c r="H184" s="744"/>
      <c r="I184" s="744"/>
      <c r="J184" s="744"/>
      <c r="K184" s="744"/>
      <c r="L184" s="744"/>
      <c r="M184" s="744"/>
      <c r="N184" s="515"/>
      <c r="O184" s="515"/>
      <c r="P184" s="515"/>
      <c r="Q184" s="515"/>
      <c r="R184" s="515"/>
      <c r="S184" s="515"/>
      <c r="T184" s="515"/>
      <c r="U184" s="515"/>
      <c r="V184" s="515"/>
      <c r="W184" s="515"/>
      <c r="X184" s="515"/>
      <c r="Y184" s="515"/>
      <c r="Z184" s="515"/>
      <c r="AA184" s="515"/>
      <c r="AB184" s="515"/>
      <c r="AC184" s="515"/>
      <c r="AD184" s="515"/>
      <c r="AE184" s="515"/>
      <c r="AF184" s="515"/>
      <c r="AG184" s="515"/>
      <c r="AH184" s="515"/>
      <c r="AI184" s="515"/>
      <c r="AJ184" s="515"/>
      <c r="AK184" s="515"/>
      <c r="AL184" s="515"/>
      <c r="AM184" s="515"/>
      <c r="AN184" s="515"/>
      <c r="AO184" s="515"/>
      <c r="AP184" s="515"/>
      <c r="AQ184" s="515"/>
      <c r="AR184" s="515"/>
      <c r="AS184" s="515"/>
      <c r="AT184" s="515"/>
      <c r="AU184" s="515"/>
      <c r="AV184" s="515"/>
      <c r="AW184" s="515"/>
      <c r="AX184" s="515"/>
      <c r="AY184" s="515"/>
      <c r="AZ184" s="515"/>
      <c r="BA184" s="515"/>
      <c r="BB184" s="515"/>
      <c r="BC184" s="515"/>
      <c r="BD184" s="515"/>
      <c r="BE184" s="515"/>
      <c r="BF184" s="515"/>
      <c r="BG184" s="515"/>
      <c r="BH184" s="515"/>
      <c r="BI184" s="515"/>
      <c r="BJ184" s="515"/>
      <c r="BK184" s="515"/>
      <c r="BL184" s="515"/>
      <c r="BM184" s="515"/>
      <c r="BN184" s="515"/>
      <c r="BO184" s="515"/>
      <c r="BP184" s="515"/>
      <c r="BQ184" s="515"/>
      <c r="BR184" s="515"/>
      <c r="BS184" s="515"/>
      <c r="BT184" s="515"/>
      <c r="BU184" s="515"/>
      <c r="BV184" s="515"/>
      <c r="BW184" s="515"/>
      <c r="BX184" s="515"/>
      <c r="BY184" s="515"/>
    </row>
    <row r="185" spans="1:77" s="50" customFormat="1" ht="15" customHeight="1">
      <c r="A185" s="743">
        <f>A184+1</f>
        <v>106</v>
      </c>
      <c r="B185" s="743" t="s">
        <v>113</v>
      </c>
      <c r="C185" s="827"/>
      <c r="D185" s="744"/>
      <c r="E185" s="744"/>
      <c r="F185" s="744"/>
      <c r="G185" s="744"/>
      <c r="H185" s="744"/>
      <c r="I185" s="744"/>
      <c r="J185" s="744"/>
      <c r="K185" s="744"/>
      <c r="L185" s="744"/>
      <c r="M185" s="744"/>
      <c r="N185" s="514"/>
      <c r="O185" s="514"/>
      <c r="P185" s="514"/>
      <c r="Q185" s="514"/>
      <c r="R185" s="514"/>
      <c r="S185" s="514"/>
      <c r="T185" s="514"/>
      <c r="U185" s="514"/>
      <c r="V185" s="514"/>
      <c r="W185" s="514"/>
      <c r="X185" s="514"/>
      <c r="Y185" s="514"/>
      <c r="Z185" s="514"/>
      <c r="AA185" s="514"/>
      <c r="AB185" s="514"/>
      <c r="AC185" s="514"/>
      <c r="AD185" s="514"/>
      <c r="AE185" s="514"/>
      <c r="AF185" s="514"/>
      <c r="AG185" s="514"/>
      <c r="AH185" s="514"/>
      <c r="AI185" s="514"/>
      <c r="AJ185" s="514"/>
      <c r="AK185" s="514"/>
      <c r="AL185" s="514"/>
      <c r="AM185" s="514"/>
      <c r="AN185" s="514"/>
      <c r="AO185" s="514"/>
      <c r="AP185" s="514"/>
      <c r="AQ185" s="514"/>
      <c r="AR185" s="514"/>
      <c r="AS185" s="514"/>
      <c r="AT185" s="514"/>
      <c r="AU185" s="514"/>
      <c r="AV185" s="514"/>
      <c r="AW185" s="514"/>
      <c r="AX185" s="514"/>
      <c r="AY185" s="514"/>
      <c r="AZ185" s="514"/>
      <c r="BA185" s="514"/>
      <c r="BB185" s="514"/>
      <c r="BC185" s="514"/>
      <c r="BD185" s="514"/>
      <c r="BE185" s="514"/>
      <c r="BF185" s="514"/>
      <c r="BG185" s="514"/>
      <c r="BH185" s="514"/>
      <c r="BI185" s="514"/>
      <c r="BJ185" s="514"/>
      <c r="BK185" s="514"/>
      <c r="BL185" s="514"/>
      <c r="BM185" s="514"/>
      <c r="BN185" s="514"/>
      <c r="BO185" s="514"/>
      <c r="BP185" s="514"/>
      <c r="BQ185" s="514"/>
      <c r="BR185" s="514"/>
      <c r="BS185" s="514"/>
      <c r="BT185" s="514"/>
      <c r="BU185" s="514"/>
      <c r="BV185" s="514"/>
      <c r="BW185" s="514"/>
      <c r="BX185" s="514"/>
      <c r="BY185" s="514"/>
    </row>
    <row r="186" spans="1:77" s="50" customFormat="1" ht="15" customHeight="1">
      <c r="A186" s="743"/>
      <c r="B186" s="745" t="s">
        <v>211</v>
      </c>
      <c r="C186" s="826"/>
      <c r="D186" s="744"/>
      <c r="E186" s="744"/>
      <c r="F186" s="744"/>
      <c r="G186" s="744"/>
      <c r="H186" s="744"/>
      <c r="I186" s="744"/>
      <c r="J186" s="744"/>
      <c r="K186" s="744"/>
      <c r="L186" s="744"/>
      <c r="M186" s="744"/>
      <c r="N186" s="402"/>
      <c r="O186" s="402"/>
      <c r="P186" s="402"/>
      <c r="Q186" s="402"/>
      <c r="R186" s="514"/>
      <c r="S186" s="514"/>
      <c r="T186" s="514"/>
      <c r="U186" s="514"/>
      <c r="V186" s="514"/>
      <c r="W186" s="514"/>
      <c r="X186" s="514"/>
      <c r="Y186" s="514"/>
      <c r="Z186" s="514"/>
      <c r="AA186" s="514"/>
      <c r="AB186" s="514"/>
      <c r="AC186" s="514"/>
      <c r="AD186" s="514"/>
      <c r="AE186" s="514"/>
      <c r="AF186" s="514"/>
      <c r="AG186" s="514"/>
      <c r="AH186" s="514"/>
      <c r="AI186" s="514"/>
      <c r="AJ186" s="514"/>
      <c r="AK186" s="514"/>
      <c r="AL186" s="514"/>
      <c r="AM186" s="514"/>
      <c r="AN186" s="514"/>
      <c r="AO186" s="514"/>
      <c r="AP186" s="514"/>
      <c r="AQ186" s="514"/>
      <c r="AR186" s="514"/>
      <c r="AS186" s="514"/>
      <c r="AT186" s="514"/>
      <c r="AU186" s="514"/>
      <c r="AV186" s="514"/>
      <c r="AW186" s="514"/>
      <c r="AX186" s="514"/>
      <c r="AY186" s="514"/>
      <c r="AZ186" s="514"/>
      <c r="BA186" s="514"/>
      <c r="BB186" s="514"/>
      <c r="BC186" s="514"/>
      <c r="BD186" s="514"/>
      <c r="BE186" s="514"/>
      <c r="BF186" s="514"/>
      <c r="BG186" s="514"/>
      <c r="BH186" s="514"/>
      <c r="BI186" s="514"/>
      <c r="BJ186" s="514"/>
      <c r="BK186" s="514"/>
      <c r="BL186" s="514"/>
      <c r="BM186" s="514"/>
      <c r="BN186" s="514"/>
      <c r="BO186" s="514"/>
      <c r="BP186" s="514"/>
      <c r="BQ186" s="514"/>
      <c r="BR186" s="514"/>
      <c r="BS186" s="514"/>
      <c r="BT186" s="514"/>
      <c r="BU186" s="514"/>
      <c r="BV186" s="514"/>
      <c r="BW186" s="514"/>
      <c r="BX186" s="514"/>
      <c r="BY186" s="514"/>
    </row>
    <row r="187" spans="1:77" s="50" customFormat="1" ht="15" customHeight="1">
      <c r="A187" s="743">
        <f>A185+1</f>
        <v>107</v>
      </c>
      <c r="B187" s="743" t="s">
        <v>212</v>
      </c>
      <c r="C187" s="826"/>
      <c r="D187" s="744"/>
      <c r="E187" s="744"/>
      <c r="F187" s="744"/>
      <c r="G187" s="744"/>
      <c r="H187" s="744"/>
      <c r="I187" s="744"/>
      <c r="J187" s="744"/>
      <c r="K187" s="744"/>
      <c r="L187" s="744"/>
      <c r="M187" s="744"/>
      <c r="N187" s="514"/>
      <c r="O187" s="514"/>
      <c r="P187" s="514"/>
      <c r="Q187" s="514"/>
      <c r="R187" s="514"/>
      <c r="S187" s="514"/>
      <c r="T187" s="514"/>
      <c r="U187" s="514"/>
      <c r="V187" s="514"/>
      <c r="W187" s="514"/>
      <c r="X187" s="514"/>
      <c r="Y187" s="514"/>
      <c r="Z187" s="514"/>
      <c r="AA187" s="514"/>
      <c r="AB187" s="514"/>
      <c r="AC187" s="514"/>
      <c r="AD187" s="514"/>
      <c r="AE187" s="514"/>
      <c r="AF187" s="514"/>
      <c r="AG187" s="514"/>
      <c r="AH187" s="514"/>
      <c r="AI187" s="514"/>
      <c r="AJ187" s="514"/>
      <c r="AK187" s="514"/>
      <c r="AL187" s="514"/>
      <c r="AM187" s="514"/>
      <c r="AN187" s="514"/>
      <c r="AO187" s="514"/>
      <c r="AP187" s="514"/>
      <c r="AQ187" s="514"/>
      <c r="AR187" s="514"/>
      <c r="AS187" s="514"/>
      <c r="AT187" s="514"/>
      <c r="AU187" s="514"/>
      <c r="AV187" s="514"/>
      <c r="AW187" s="514"/>
      <c r="AX187" s="514"/>
      <c r="AY187" s="514"/>
      <c r="AZ187" s="514"/>
      <c r="BA187" s="514"/>
      <c r="BB187" s="514"/>
      <c r="BC187" s="514"/>
      <c r="BD187" s="514"/>
      <c r="BE187" s="514"/>
      <c r="BF187" s="514"/>
      <c r="BG187" s="514"/>
      <c r="BH187" s="514"/>
      <c r="BI187" s="514"/>
      <c r="BJ187" s="514"/>
      <c r="BK187" s="514"/>
      <c r="BL187" s="514"/>
      <c r="BM187" s="514"/>
      <c r="BN187" s="514"/>
      <c r="BO187" s="514"/>
      <c r="BP187" s="514"/>
      <c r="BQ187" s="514"/>
      <c r="BR187" s="514"/>
      <c r="BS187" s="514"/>
      <c r="BT187" s="514"/>
      <c r="BU187" s="514"/>
      <c r="BV187" s="514"/>
      <c r="BW187" s="514"/>
      <c r="BX187" s="514"/>
      <c r="BY187" s="514"/>
    </row>
    <row r="188" spans="1:77" s="50" customFormat="1" ht="15" customHeight="1">
      <c r="A188" s="743">
        <f>A187+1</f>
        <v>108</v>
      </c>
      <c r="B188" s="743" t="s">
        <v>213</v>
      </c>
      <c r="C188" s="827"/>
      <c r="D188" s="744"/>
      <c r="E188" s="744"/>
      <c r="F188" s="744"/>
      <c r="G188" s="744"/>
      <c r="H188" s="744"/>
      <c r="I188" s="744"/>
      <c r="J188" s="744"/>
      <c r="K188" s="744"/>
      <c r="L188" s="744"/>
      <c r="M188" s="744"/>
      <c r="N188" s="514"/>
      <c r="O188" s="514"/>
      <c r="P188" s="514"/>
      <c r="Q188" s="514"/>
      <c r="R188" s="514"/>
      <c r="S188" s="514"/>
      <c r="T188" s="514"/>
      <c r="U188" s="514"/>
      <c r="V188" s="514"/>
      <c r="W188" s="514"/>
      <c r="X188" s="514"/>
      <c r="Y188" s="514"/>
      <c r="Z188" s="514"/>
      <c r="AA188" s="514"/>
      <c r="AB188" s="514"/>
      <c r="AC188" s="514"/>
      <c r="AD188" s="514"/>
      <c r="AE188" s="514"/>
      <c r="AF188" s="514"/>
      <c r="AG188" s="514"/>
      <c r="AH188" s="514"/>
      <c r="AI188" s="514"/>
      <c r="AJ188" s="514"/>
      <c r="AK188" s="514"/>
      <c r="AL188" s="514"/>
      <c r="AM188" s="514"/>
      <c r="AN188" s="514"/>
      <c r="AO188" s="514"/>
      <c r="AP188" s="514"/>
      <c r="AQ188" s="514"/>
      <c r="AR188" s="514"/>
      <c r="AS188" s="514"/>
      <c r="AT188" s="514"/>
      <c r="AU188" s="514"/>
      <c r="AV188" s="514"/>
      <c r="AW188" s="514"/>
      <c r="AX188" s="514"/>
      <c r="AY188" s="514"/>
      <c r="AZ188" s="514"/>
      <c r="BA188" s="514"/>
      <c r="BB188" s="514"/>
      <c r="BC188" s="514"/>
      <c r="BD188" s="514"/>
      <c r="BE188" s="514"/>
      <c r="BF188" s="514"/>
      <c r="BG188" s="514"/>
      <c r="BH188" s="514"/>
      <c r="BI188" s="514"/>
      <c r="BJ188" s="514"/>
      <c r="BK188" s="514"/>
      <c r="BL188" s="514"/>
      <c r="BM188" s="514"/>
      <c r="BN188" s="514"/>
      <c r="BO188" s="514"/>
      <c r="BP188" s="514"/>
      <c r="BQ188" s="514"/>
      <c r="BR188" s="514"/>
      <c r="BS188" s="514"/>
      <c r="BT188" s="514"/>
      <c r="BU188" s="514"/>
      <c r="BV188" s="514"/>
      <c r="BW188" s="514"/>
      <c r="BX188" s="514"/>
      <c r="BY188" s="514"/>
    </row>
    <row r="189" spans="1:77" s="50" customFormat="1">
      <c r="A189" s="743"/>
      <c r="B189" s="746" t="s">
        <v>114</v>
      </c>
      <c r="C189" s="826"/>
      <c r="D189" s="744"/>
      <c r="E189" s="744"/>
      <c r="F189" s="744"/>
      <c r="G189" s="744"/>
      <c r="H189" s="744"/>
      <c r="I189" s="744"/>
      <c r="J189" s="744"/>
      <c r="K189" s="744"/>
      <c r="L189" s="744"/>
      <c r="M189" s="744"/>
      <c r="N189" s="402"/>
      <c r="O189" s="402"/>
      <c r="P189" s="402"/>
      <c r="Q189" s="402"/>
      <c r="R189" s="514"/>
      <c r="S189" s="514"/>
      <c r="T189" s="514"/>
      <c r="U189" s="514"/>
      <c r="V189" s="514"/>
      <c r="W189" s="514"/>
      <c r="X189" s="514"/>
      <c r="Y189" s="514"/>
      <c r="Z189" s="514"/>
      <c r="AA189" s="514"/>
      <c r="AB189" s="514"/>
      <c r="AC189" s="514"/>
      <c r="AD189" s="514"/>
      <c r="AE189" s="514"/>
      <c r="AF189" s="514"/>
      <c r="AG189" s="514"/>
      <c r="AH189" s="514"/>
      <c r="AI189" s="514"/>
      <c r="AJ189" s="514"/>
      <c r="AK189" s="514"/>
      <c r="AL189" s="514"/>
      <c r="AM189" s="514"/>
      <c r="AN189" s="514"/>
      <c r="AO189" s="514"/>
      <c r="AP189" s="514"/>
      <c r="AQ189" s="514"/>
      <c r="AR189" s="514"/>
      <c r="AS189" s="514"/>
      <c r="AT189" s="514"/>
      <c r="AU189" s="514"/>
      <c r="AV189" s="514"/>
      <c r="AW189" s="514"/>
      <c r="AX189" s="514"/>
      <c r="AY189" s="514"/>
      <c r="AZ189" s="514"/>
      <c r="BA189" s="514"/>
      <c r="BB189" s="514"/>
      <c r="BC189" s="514"/>
      <c r="BD189" s="514"/>
      <c r="BE189" s="514"/>
      <c r="BF189" s="514"/>
      <c r="BG189" s="514"/>
      <c r="BH189" s="514"/>
      <c r="BI189" s="514"/>
      <c r="BJ189" s="514"/>
      <c r="BK189" s="514"/>
      <c r="BL189" s="514"/>
      <c r="BM189" s="514"/>
      <c r="BN189" s="514"/>
      <c r="BO189" s="514"/>
      <c r="BP189" s="514"/>
      <c r="BQ189" s="514"/>
      <c r="BR189" s="514"/>
      <c r="BS189" s="514"/>
      <c r="BT189" s="514"/>
      <c r="BU189" s="514"/>
      <c r="BV189" s="514"/>
      <c r="BW189" s="514"/>
      <c r="BX189" s="514"/>
      <c r="BY189" s="514"/>
    </row>
    <row r="190" spans="1:77" s="50" customFormat="1" ht="17.100000000000001" customHeight="1">
      <c r="A190" s="743">
        <f>A188+1</f>
        <v>109</v>
      </c>
      <c r="B190" s="743" t="s">
        <v>798</v>
      </c>
      <c r="C190" s="826"/>
      <c r="D190" s="744"/>
      <c r="E190" s="744"/>
      <c r="F190" s="744"/>
      <c r="G190" s="744"/>
      <c r="H190" s="744"/>
      <c r="I190" s="744"/>
      <c r="J190" s="744"/>
      <c r="K190" s="744"/>
      <c r="L190" s="744"/>
      <c r="M190" s="744"/>
      <c r="N190" s="514"/>
      <c r="O190" s="514"/>
      <c r="P190" s="514"/>
      <c r="Q190" s="514"/>
      <c r="R190" s="514"/>
      <c r="S190" s="514"/>
      <c r="T190" s="514"/>
      <c r="U190" s="514"/>
      <c r="V190" s="514"/>
      <c r="W190" s="514"/>
      <c r="X190" s="514"/>
      <c r="Y190" s="514"/>
      <c r="Z190" s="514"/>
      <c r="AA190" s="514"/>
      <c r="AB190" s="514"/>
      <c r="AC190" s="514"/>
      <c r="AD190" s="514"/>
      <c r="AE190" s="514"/>
      <c r="AF190" s="514"/>
      <c r="AG190" s="514"/>
      <c r="AH190" s="514"/>
      <c r="AI190" s="514"/>
      <c r="AJ190" s="514"/>
      <c r="AK190" s="514"/>
      <c r="AL190" s="514"/>
      <c r="AM190" s="514"/>
      <c r="AN190" s="514"/>
      <c r="AO190" s="514"/>
      <c r="AP190" s="514"/>
      <c r="AQ190" s="514"/>
      <c r="AR190" s="514"/>
      <c r="AS190" s="514"/>
      <c r="AT190" s="514"/>
      <c r="AU190" s="514"/>
      <c r="AV190" s="514"/>
      <c r="AW190" s="514"/>
      <c r="AX190" s="514"/>
      <c r="AY190" s="514"/>
      <c r="AZ190" s="514"/>
      <c r="BA190" s="514"/>
      <c r="BB190" s="514"/>
      <c r="BC190" s="514"/>
      <c r="BD190" s="514"/>
      <c r="BE190" s="514"/>
      <c r="BF190" s="514"/>
      <c r="BG190" s="514"/>
      <c r="BH190" s="514"/>
      <c r="BI190" s="514"/>
      <c r="BJ190" s="514"/>
      <c r="BK190" s="514"/>
      <c r="BL190" s="514"/>
      <c r="BM190" s="514"/>
      <c r="BN190" s="514"/>
      <c r="BO190" s="514"/>
      <c r="BP190" s="514"/>
      <c r="BQ190" s="514"/>
      <c r="BR190" s="514"/>
      <c r="BS190" s="514"/>
      <c r="BT190" s="514"/>
      <c r="BU190" s="514"/>
      <c r="BV190" s="514"/>
      <c r="BW190" s="514"/>
      <c r="BX190" s="514"/>
      <c r="BY190" s="514"/>
    </row>
    <row r="191" spans="1:77" s="50" customFormat="1" ht="17.100000000000001" customHeight="1">
      <c r="A191" s="743">
        <f>A190+1</f>
        <v>110</v>
      </c>
      <c r="B191" s="743" t="s">
        <v>797</v>
      </c>
      <c r="C191" s="826"/>
      <c r="D191" s="744"/>
      <c r="E191" s="744"/>
      <c r="F191" s="744"/>
      <c r="G191" s="744"/>
      <c r="H191" s="744"/>
      <c r="I191" s="744"/>
      <c r="J191" s="744"/>
      <c r="K191" s="744"/>
      <c r="L191" s="744"/>
      <c r="M191" s="744"/>
      <c r="N191" s="514"/>
      <c r="O191" s="514"/>
      <c r="P191" s="514"/>
      <c r="Q191" s="514"/>
      <c r="R191" s="514"/>
      <c r="S191" s="514"/>
      <c r="T191" s="514"/>
      <c r="U191" s="514"/>
      <c r="V191" s="514"/>
      <c r="W191" s="514"/>
      <c r="X191" s="514"/>
      <c r="Y191" s="514"/>
      <c r="Z191" s="514"/>
      <c r="AA191" s="514"/>
      <c r="AB191" s="514"/>
      <c r="AC191" s="514"/>
      <c r="AD191" s="514"/>
      <c r="AE191" s="514"/>
      <c r="AF191" s="514"/>
      <c r="AG191" s="514"/>
      <c r="AH191" s="514"/>
      <c r="AI191" s="514"/>
      <c r="AJ191" s="514"/>
      <c r="AK191" s="514"/>
      <c r="AL191" s="514"/>
      <c r="AM191" s="514"/>
      <c r="AN191" s="514"/>
      <c r="AO191" s="514"/>
      <c r="AP191" s="514"/>
      <c r="AQ191" s="514"/>
      <c r="AR191" s="514"/>
      <c r="AS191" s="514"/>
      <c r="AT191" s="514"/>
      <c r="AU191" s="514"/>
      <c r="AV191" s="514"/>
      <c r="AW191" s="514"/>
      <c r="AX191" s="514"/>
      <c r="AY191" s="514"/>
      <c r="AZ191" s="514"/>
      <c r="BA191" s="514"/>
      <c r="BB191" s="514"/>
      <c r="BC191" s="514"/>
      <c r="BD191" s="514"/>
      <c r="BE191" s="514"/>
      <c r="BF191" s="514"/>
      <c r="BG191" s="514"/>
      <c r="BH191" s="514"/>
      <c r="BI191" s="514"/>
      <c r="BJ191" s="514"/>
      <c r="BK191" s="514"/>
      <c r="BL191" s="514"/>
      <c r="BM191" s="514"/>
      <c r="BN191" s="514"/>
      <c r="BO191" s="514"/>
      <c r="BP191" s="514"/>
      <c r="BQ191" s="514"/>
      <c r="BR191" s="514"/>
      <c r="BS191" s="514"/>
      <c r="BT191" s="514"/>
      <c r="BU191" s="514"/>
      <c r="BV191" s="514"/>
      <c r="BW191" s="514"/>
      <c r="BX191" s="514"/>
      <c r="BY191" s="514"/>
    </row>
    <row r="192" spans="1:77" s="50" customFormat="1" ht="17.100000000000001" customHeight="1">
      <c r="A192" s="743">
        <f>A191+1</f>
        <v>111</v>
      </c>
      <c r="B192" s="743" t="s">
        <v>115</v>
      </c>
      <c r="C192" s="826"/>
      <c r="D192" s="744"/>
      <c r="E192" s="744"/>
      <c r="F192" s="744"/>
      <c r="G192" s="744"/>
      <c r="H192" s="744"/>
      <c r="I192" s="744"/>
      <c r="J192" s="744"/>
      <c r="K192" s="744"/>
      <c r="L192" s="744"/>
      <c r="M192" s="744"/>
      <c r="N192" s="514"/>
      <c r="O192" s="514"/>
      <c r="P192" s="514"/>
      <c r="Q192" s="514"/>
      <c r="R192" s="514"/>
      <c r="S192" s="514"/>
      <c r="T192" s="514"/>
      <c r="U192" s="514"/>
      <c r="V192" s="514"/>
      <c r="W192" s="514"/>
      <c r="X192" s="514"/>
      <c r="Y192" s="514"/>
      <c r="Z192" s="514"/>
      <c r="AA192" s="514"/>
      <c r="AB192" s="514"/>
      <c r="AC192" s="514"/>
      <c r="AD192" s="514"/>
      <c r="AE192" s="514"/>
      <c r="AF192" s="514"/>
      <c r="AG192" s="514"/>
      <c r="AH192" s="514"/>
      <c r="AI192" s="514"/>
      <c r="AJ192" s="514"/>
      <c r="AK192" s="514"/>
      <c r="AL192" s="514"/>
      <c r="AM192" s="514"/>
      <c r="AN192" s="514"/>
      <c r="AO192" s="514"/>
      <c r="AP192" s="514"/>
      <c r="AQ192" s="514"/>
      <c r="AR192" s="514"/>
      <c r="AS192" s="514"/>
      <c r="AT192" s="514"/>
      <c r="AU192" s="514"/>
      <c r="AV192" s="514"/>
      <c r="AW192" s="514"/>
      <c r="AX192" s="514"/>
      <c r="AY192" s="514"/>
      <c r="AZ192" s="514"/>
      <c r="BA192" s="514"/>
      <c r="BB192" s="514"/>
      <c r="BC192" s="514"/>
      <c r="BD192" s="514"/>
      <c r="BE192" s="514"/>
      <c r="BF192" s="514"/>
      <c r="BG192" s="514"/>
      <c r="BH192" s="514"/>
      <c r="BI192" s="514"/>
      <c r="BJ192" s="514"/>
      <c r="BK192" s="514"/>
      <c r="BL192" s="514"/>
      <c r="BM192" s="514"/>
      <c r="BN192" s="514"/>
      <c r="BO192" s="514"/>
      <c r="BP192" s="514"/>
      <c r="BQ192" s="514"/>
      <c r="BR192" s="514"/>
      <c r="BS192" s="514"/>
      <c r="BT192" s="514"/>
      <c r="BU192" s="514"/>
      <c r="BV192" s="514"/>
      <c r="BW192" s="514"/>
      <c r="BX192" s="514"/>
      <c r="BY192" s="514"/>
    </row>
    <row r="193" spans="1:77" s="50" customFormat="1" ht="17.100000000000001" customHeight="1">
      <c r="A193" s="743">
        <f>A192+1</f>
        <v>112</v>
      </c>
      <c r="B193" s="743" t="s">
        <v>116</v>
      </c>
      <c r="C193" s="826"/>
      <c r="D193" s="744"/>
      <c r="E193" s="744"/>
      <c r="F193" s="744"/>
      <c r="G193" s="744"/>
      <c r="H193" s="744"/>
      <c r="I193" s="744"/>
      <c r="J193" s="744"/>
      <c r="K193" s="744"/>
      <c r="L193" s="744"/>
      <c r="M193" s="744"/>
      <c r="N193" s="514"/>
      <c r="O193" s="514"/>
      <c r="P193" s="514"/>
      <c r="Q193" s="514"/>
      <c r="R193" s="514"/>
      <c r="S193" s="514"/>
      <c r="T193" s="514"/>
      <c r="U193" s="514"/>
      <c r="V193" s="514"/>
      <c r="W193" s="514"/>
      <c r="X193" s="514"/>
      <c r="Y193" s="514"/>
      <c r="Z193" s="514"/>
      <c r="AA193" s="514"/>
      <c r="AB193" s="514"/>
      <c r="AC193" s="514"/>
      <c r="AD193" s="514"/>
      <c r="AE193" s="514"/>
      <c r="AF193" s="514"/>
      <c r="AG193" s="514"/>
      <c r="AH193" s="514"/>
      <c r="AI193" s="514"/>
      <c r="AJ193" s="514"/>
      <c r="AK193" s="514"/>
      <c r="AL193" s="514"/>
      <c r="AM193" s="514"/>
      <c r="AN193" s="514"/>
      <c r="AO193" s="514"/>
      <c r="AP193" s="514"/>
      <c r="AQ193" s="514"/>
      <c r="AR193" s="514"/>
      <c r="AS193" s="514"/>
      <c r="AT193" s="514"/>
      <c r="AU193" s="514"/>
      <c r="AV193" s="514"/>
      <c r="AW193" s="514"/>
      <c r="AX193" s="514"/>
      <c r="AY193" s="514"/>
      <c r="AZ193" s="514"/>
      <c r="BA193" s="514"/>
      <c r="BB193" s="514"/>
      <c r="BC193" s="514"/>
      <c r="BD193" s="514"/>
      <c r="BE193" s="514"/>
      <c r="BF193" s="514"/>
      <c r="BG193" s="514"/>
      <c r="BH193" s="514"/>
      <c r="BI193" s="514"/>
      <c r="BJ193" s="514"/>
      <c r="BK193" s="514"/>
      <c r="BL193" s="514"/>
      <c r="BM193" s="514"/>
      <c r="BN193" s="514"/>
      <c r="BO193" s="514"/>
      <c r="BP193" s="514"/>
      <c r="BQ193" s="514"/>
      <c r="BR193" s="514"/>
      <c r="BS193" s="514"/>
      <c r="BT193" s="514"/>
      <c r="BU193" s="514"/>
      <c r="BV193" s="514"/>
      <c r="BW193" s="514"/>
      <c r="BX193" s="514"/>
      <c r="BY193" s="514"/>
    </row>
    <row r="194" spans="1:77" s="50" customFormat="1" ht="17.100000000000001" customHeight="1">
      <c r="A194" s="743">
        <f>A193+1</f>
        <v>113</v>
      </c>
      <c r="B194" s="746" t="s">
        <v>117</v>
      </c>
      <c r="C194" s="824"/>
      <c r="D194" s="744"/>
      <c r="E194" s="744"/>
      <c r="F194" s="744"/>
      <c r="G194" s="744"/>
      <c r="H194" s="744"/>
      <c r="I194" s="744"/>
      <c r="J194" s="744"/>
      <c r="K194" s="744"/>
      <c r="L194" s="744"/>
      <c r="M194" s="744"/>
      <c r="N194" s="514"/>
      <c r="O194" s="514"/>
      <c r="P194" s="514"/>
      <c r="Q194" s="514"/>
      <c r="R194" s="514"/>
      <c r="S194" s="514"/>
      <c r="T194" s="514"/>
      <c r="U194" s="514"/>
      <c r="V194" s="514"/>
      <c r="W194" s="514"/>
      <c r="X194" s="514"/>
      <c r="Y194" s="514"/>
      <c r="Z194" s="514"/>
      <c r="AA194" s="514"/>
      <c r="AB194" s="514"/>
      <c r="AC194" s="514"/>
      <c r="AD194" s="514"/>
      <c r="AE194" s="514"/>
      <c r="AF194" s="514"/>
      <c r="AG194" s="514"/>
      <c r="AH194" s="514"/>
      <c r="AI194" s="514"/>
      <c r="AJ194" s="514"/>
      <c r="AK194" s="514"/>
      <c r="AL194" s="514"/>
      <c r="AM194" s="514"/>
      <c r="AN194" s="514"/>
      <c r="AO194" s="514"/>
      <c r="AP194" s="514"/>
      <c r="AQ194" s="514"/>
      <c r="AR194" s="514"/>
      <c r="AS194" s="514"/>
      <c r="AT194" s="514"/>
      <c r="AU194" s="514"/>
      <c r="AV194" s="514"/>
      <c r="AW194" s="514"/>
      <c r="AX194" s="514"/>
      <c r="AY194" s="514"/>
      <c r="AZ194" s="514"/>
      <c r="BA194" s="514"/>
      <c r="BB194" s="514"/>
      <c r="BC194" s="514"/>
      <c r="BD194" s="514"/>
      <c r="BE194" s="514"/>
      <c r="BF194" s="514"/>
      <c r="BG194" s="514"/>
      <c r="BH194" s="514"/>
      <c r="BI194" s="514"/>
      <c r="BJ194" s="514"/>
      <c r="BK194" s="514"/>
      <c r="BL194" s="514"/>
      <c r="BM194" s="514"/>
      <c r="BN194" s="514"/>
      <c r="BO194" s="514"/>
      <c r="BP194" s="514"/>
      <c r="BQ194" s="514"/>
      <c r="BR194" s="514"/>
      <c r="BS194" s="514"/>
      <c r="BT194" s="514"/>
      <c r="BU194" s="514"/>
      <c r="BV194" s="514"/>
      <c r="BW194" s="514"/>
      <c r="BX194" s="514"/>
      <c r="BY194" s="514"/>
    </row>
    <row r="195" spans="1:77" s="50" customFormat="1" ht="17.100000000000001" customHeight="1">
      <c r="A195" s="516"/>
      <c r="B195" s="715"/>
      <c r="C195" s="828"/>
      <c r="D195" s="517"/>
      <c r="E195" s="517"/>
      <c r="F195" s="517"/>
      <c r="G195" s="517"/>
      <c r="H195" s="517"/>
      <c r="I195" s="517"/>
      <c r="J195" s="517"/>
      <c r="K195" s="517"/>
      <c r="L195" s="517"/>
      <c r="M195" s="517"/>
      <c r="N195" s="514"/>
      <c r="O195" s="514"/>
      <c r="P195" s="514"/>
      <c r="Q195" s="514"/>
      <c r="R195" s="514"/>
      <c r="S195" s="514"/>
      <c r="T195" s="514"/>
      <c r="U195" s="514"/>
      <c r="V195" s="514"/>
      <c r="W195" s="514"/>
      <c r="X195" s="514"/>
      <c r="Y195" s="514"/>
      <c r="Z195" s="514"/>
      <c r="AA195" s="514"/>
      <c r="AB195" s="514"/>
      <c r="AC195" s="514"/>
      <c r="AD195" s="514"/>
      <c r="AE195" s="514"/>
      <c r="AF195" s="514"/>
      <c r="AG195" s="514"/>
      <c r="AH195" s="514"/>
      <c r="AI195" s="514"/>
      <c r="AJ195" s="514"/>
      <c r="AK195" s="514"/>
      <c r="AL195" s="514"/>
      <c r="AM195" s="514"/>
      <c r="AN195" s="514"/>
      <c r="AO195" s="514"/>
      <c r="AP195" s="514"/>
      <c r="AQ195" s="514"/>
      <c r="AR195" s="514"/>
      <c r="AS195" s="514"/>
      <c r="AT195" s="514"/>
      <c r="AU195" s="514"/>
      <c r="AV195" s="514"/>
      <c r="AW195" s="514"/>
      <c r="AX195" s="514"/>
      <c r="AY195" s="514"/>
      <c r="AZ195" s="514"/>
      <c r="BA195" s="514"/>
      <c r="BB195" s="514"/>
      <c r="BC195" s="514"/>
      <c r="BD195" s="514"/>
      <c r="BE195" s="514"/>
      <c r="BF195" s="514"/>
      <c r="BG195" s="514"/>
      <c r="BH195" s="514"/>
      <c r="BI195" s="514"/>
      <c r="BJ195" s="514"/>
      <c r="BK195" s="514"/>
      <c r="BL195" s="514"/>
      <c r="BM195" s="514"/>
      <c r="BN195" s="514"/>
      <c r="BO195" s="514"/>
      <c r="BP195" s="514"/>
      <c r="BQ195" s="514"/>
      <c r="BR195" s="514"/>
      <c r="BS195" s="514"/>
      <c r="BT195" s="514"/>
      <c r="BU195" s="514"/>
      <c r="BV195" s="514"/>
      <c r="BW195" s="514"/>
      <c r="BX195" s="514"/>
      <c r="BY195" s="514"/>
    </row>
    <row r="196" spans="1:77" s="262" customFormat="1" ht="25.5" customHeight="1">
      <c r="A196" s="955">
        <v>139</v>
      </c>
      <c r="B196" s="957" t="s">
        <v>873</v>
      </c>
      <c r="C196" s="482"/>
      <c r="D196" s="518"/>
      <c r="E196" s="518"/>
      <c r="F196" s="518"/>
      <c r="G196" s="518"/>
      <c r="H196" s="518"/>
      <c r="I196" s="518"/>
      <c r="J196" s="518"/>
      <c r="K196" s="518"/>
      <c r="L196" s="518"/>
      <c r="M196" s="518"/>
      <c r="N196" s="516"/>
      <c r="O196" s="263" t="s">
        <v>408</v>
      </c>
      <c r="P196" s="263" t="s">
        <v>407</v>
      </c>
      <c r="Q196" s="516"/>
      <c r="R196" s="516"/>
      <c r="S196" s="516"/>
      <c r="T196" s="516"/>
      <c r="U196" s="516"/>
      <c r="V196" s="516"/>
      <c r="W196" s="516"/>
      <c r="X196" s="516"/>
      <c r="Y196" s="516"/>
      <c r="Z196" s="516"/>
      <c r="AA196" s="516"/>
      <c r="AB196" s="516"/>
      <c r="AC196" s="516"/>
      <c r="AD196" s="516"/>
      <c r="AE196" s="516"/>
      <c r="AF196" s="516"/>
      <c r="AG196" s="516"/>
      <c r="AH196" s="516"/>
      <c r="AI196" s="516"/>
      <c r="AJ196" s="516"/>
      <c r="AK196" s="516"/>
      <c r="AL196" s="516"/>
      <c r="AM196" s="516"/>
      <c r="AN196" s="516"/>
      <c r="AO196" s="516"/>
      <c r="AP196" s="516"/>
      <c r="AQ196" s="516"/>
      <c r="AR196" s="516"/>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6"/>
      <c r="BP196" s="516"/>
      <c r="BQ196" s="516"/>
      <c r="BR196" s="516"/>
      <c r="BS196" s="516"/>
      <c r="BT196" s="516"/>
      <c r="BU196" s="516"/>
      <c r="BV196" s="516"/>
      <c r="BW196" s="516"/>
      <c r="BX196" s="516"/>
      <c r="BY196" s="516"/>
    </row>
    <row r="197" spans="1:77" s="45" customFormat="1" ht="17.100000000000001" customHeight="1">
      <c r="A197" s="407"/>
      <c r="B197" s="725"/>
      <c r="C197" s="482"/>
      <c r="D197" s="412"/>
      <c r="E197" s="418"/>
      <c r="F197" s="418"/>
      <c r="G197" s="418"/>
      <c r="H197" s="418"/>
      <c r="I197" s="418"/>
      <c r="J197" s="418"/>
      <c r="K197" s="418"/>
      <c r="L197" s="418"/>
      <c r="M197" s="41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2"/>
      <c r="AL197" s="402"/>
      <c r="AM197" s="402"/>
      <c r="AN197" s="402"/>
      <c r="AO197" s="402"/>
      <c r="AP197" s="402"/>
      <c r="AQ197" s="402"/>
      <c r="AR197" s="402"/>
      <c r="AS197" s="402"/>
      <c r="AT197" s="402"/>
      <c r="AU197" s="402"/>
      <c r="AV197" s="402"/>
      <c r="AW197" s="402"/>
      <c r="AX197" s="402"/>
      <c r="AY197" s="402"/>
      <c r="AZ197" s="402"/>
      <c r="BA197" s="402"/>
      <c r="BB197" s="402"/>
      <c r="BC197" s="402"/>
      <c r="BD197" s="402"/>
      <c r="BE197" s="402"/>
      <c r="BF197" s="402"/>
      <c r="BG197" s="402"/>
      <c r="BH197" s="402"/>
      <c r="BI197" s="402"/>
      <c r="BJ197" s="402"/>
      <c r="BK197" s="402"/>
      <c r="BL197" s="402"/>
      <c r="BM197" s="402"/>
      <c r="BN197" s="402"/>
      <c r="BO197" s="402"/>
      <c r="BP197" s="402"/>
      <c r="BQ197" s="402"/>
      <c r="BR197" s="402"/>
      <c r="BS197" s="402"/>
      <c r="BT197" s="402"/>
      <c r="BU197" s="402"/>
      <c r="BV197" s="402"/>
      <c r="BW197" s="402"/>
      <c r="BX197" s="402"/>
      <c r="BY197" s="402"/>
    </row>
    <row r="198" spans="1:77" s="45" customFormat="1">
      <c r="A198" s="511"/>
      <c r="B198" s="710" t="s">
        <v>874</v>
      </c>
      <c r="D198" s="412"/>
      <c r="E198" s="418"/>
      <c r="F198" s="418"/>
      <c r="G198" s="418"/>
      <c r="H198" s="418"/>
      <c r="I198" s="418"/>
      <c r="J198" s="418"/>
      <c r="K198" s="418"/>
      <c r="L198" s="418"/>
      <c r="M198" s="412"/>
      <c r="N198" s="402"/>
      <c r="O198" s="402"/>
      <c r="P198" s="402"/>
      <c r="Q198" s="402"/>
      <c r="R198" s="402"/>
      <c r="S198" s="402"/>
      <c r="T198" s="402"/>
      <c r="U198" s="402"/>
      <c r="V198" s="402"/>
      <c r="W198" s="402"/>
      <c r="X198" s="402"/>
      <c r="Y198" s="402"/>
      <c r="Z198" s="402"/>
      <c r="AA198" s="402"/>
      <c r="AB198" s="402"/>
      <c r="AC198" s="402"/>
      <c r="AD198" s="402"/>
      <c r="AE198" s="402"/>
      <c r="AF198" s="402"/>
      <c r="AG198" s="402"/>
      <c r="AH198" s="402"/>
      <c r="AI198" s="402"/>
      <c r="AJ198" s="402"/>
      <c r="AK198" s="402"/>
      <c r="AL198" s="402"/>
      <c r="AM198" s="402"/>
      <c r="AN198" s="402"/>
      <c r="AO198" s="402"/>
      <c r="AP198" s="402"/>
      <c r="AQ198" s="402"/>
      <c r="AR198" s="402"/>
      <c r="AS198" s="402"/>
      <c r="AT198" s="402"/>
      <c r="AU198" s="402"/>
      <c r="AV198" s="402"/>
      <c r="AW198" s="402"/>
      <c r="AX198" s="402"/>
      <c r="AY198" s="402"/>
      <c r="AZ198" s="402"/>
      <c r="BA198" s="402"/>
      <c r="BB198" s="402"/>
      <c r="BC198" s="402"/>
      <c r="BD198" s="402"/>
      <c r="BE198" s="402"/>
      <c r="BF198" s="402"/>
      <c r="BG198" s="402"/>
      <c r="BH198" s="402"/>
      <c r="BI198" s="402"/>
      <c r="BJ198" s="402"/>
      <c r="BK198" s="402"/>
      <c r="BL198" s="402"/>
      <c r="BM198" s="402"/>
      <c r="BN198" s="402"/>
      <c r="BO198" s="402"/>
      <c r="BP198" s="402"/>
      <c r="BQ198" s="402"/>
      <c r="BR198" s="402"/>
      <c r="BS198" s="402"/>
      <c r="BT198" s="402"/>
      <c r="BU198" s="402"/>
      <c r="BV198" s="402"/>
      <c r="BW198" s="402"/>
      <c r="BX198" s="402"/>
      <c r="BY198" s="402"/>
    </row>
    <row r="199" spans="1:77" s="45" customFormat="1">
      <c r="A199" s="1106">
        <v>105</v>
      </c>
      <c r="B199" s="702" t="s">
        <v>118</v>
      </c>
      <c r="C199" s="829"/>
      <c r="D199" s="66"/>
      <c r="E199" s="66"/>
      <c r="F199" s="66"/>
      <c r="G199" s="66"/>
      <c r="H199" s="66"/>
      <c r="I199" s="66"/>
      <c r="J199" s="66"/>
      <c r="K199" s="66"/>
      <c r="L199" s="66"/>
      <c r="M199" s="66"/>
      <c r="N199" s="402"/>
      <c r="O199" s="402"/>
      <c r="P199" s="402"/>
      <c r="Q199" s="402"/>
      <c r="R199" s="402"/>
      <c r="S199" s="402"/>
      <c r="T199" s="402"/>
      <c r="U199" s="402"/>
      <c r="V199" s="402"/>
      <c r="W199" s="402"/>
      <c r="X199" s="402"/>
      <c r="Y199" s="402"/>
      <c r="Z199" s="402"/>
      <c r="AA199" s="402"/>
      <c r="AB199" s="402"/>
      <c r="AC199" s="402"/>
      <c r="AD199" s="402"/>
      <c r="AE199" s="402"/>
      <c r="AF199" s="402"/>
      <c r="AG199" s="402"/>
      <c r="AH199" s="402"/>
      <c r="AI199" s="402"/>
      <c r="AJ199" s="402"/>
      <c r="AK199" s="402"/>
      <c r="AL199" s="402"/>
      <c r="AM199" s="402"/>
      <c r="AN199" s="402"/>
      <c r="AO199" s="402"/>
      <c r="AP199" s="402"/>
      <c r="AQ199" s="402"/>
      <c r="AR199" s="402"/>
      <c r="AS199" s="402"/>
      <c r="AT199" s="402"/>
      <c r="AU199" s="402"/>
      <c r="AV199" s="402"/>
      <c r="AW199" s="402"/>
      <c r="AX199" s="402"/>
      <c r="AY199" s="402"/>
      <c r="AZ199" s="402"/>
      <c r="BA199" s="402"/>
      <c r="BB199" s="402"/>
      <c r="BC199" s="402"/>
      <c r="BD199" s="402"/>
      <c r="BE199" s="402"/>
      <c r="BF199" s="402"/>
      <c r="BG199" s="402"/>
      <c r="BH199" s="402"/>
      <c r="BI199" s="402"/>
      <c r="BJ199" s="402"/>
      <c r="BK199" s="402"/>
      <c r="BL199" s="402"/>
      <c r="BM199" s="402"/>
      <c r="BN199" s="402"/>
      <c r="BO199" s="402"/>
      <c r="BP199" s="402"/>
      <c r="BQ199" s="402"/>
      <c r="BR199" s="402"/>
      <c r="BS199" s="402"/>
      <c r="BT199" s="402"/>
      <c r="BU199" s="402"/>
      <c r="BV199" s="402"/>
      <c r="BW199" s="402"/>
      <c r="BX199" s="402"/>
      <c r="BY199" s="402"/>
    </row>
    <row r="200" spans="1:77" s="45" customFormat="1">
      <c r="A200" s="407"/>
      <c r="B200" s="725"/>
      <c r="C200" s="482"/>
      <c r="D200" s="412"/>
      <c r="E200" s="418"/>
      <c r="F200" s="418"/>
      <c r="G200" s="418"/>
      <c r="H200" s="418"/>
      <c r="I200" s="418"/>
      <c r="J200" s="418"/>
      <c r="K200" s="418"/>
      <c r="L200" s="418"/>
      <c r="M200" s="412"/>
      <c r="N200" s="402"/>
      <c r="O200" s="402"/>
      <c r="P200" s="402"/>
      <c r="Q200" s="402"/>
      <c r="R200" s="402"/>
      <c r="S200" s="402"/>
      <c r="T200" s="402"/>
      <c r="U200" s="402"/>
      <c r="V200" s="402"/>
      <c r="W200" s="402"/>
      <c r="X200" s="402"/>
      <c r="Y200" s="402"/>
      <c r="Z200" s="402"/>
      <c r="AA200" s="402"/>
      <c r="AB200" s="402"/>
      <c r="AC200" s="402"/>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2"/>
      <c r="AY200" s="402"/>
      <c r="AZ200" s="402"/>
      <c r="BA200" s="402"/>
      <c r="BB200" s="402"/>
      <c r="BC200" s="402"/>
      <c r="BD200" s="402"/>
      <c r="BE200" s="402"/>
      <c r="BF200" s="402"/>
      <c r="BG200" s="402"/>
      <c r="BH200" s="402"/>
      <c r="BI200" s="402"/>
      <c r="BJ200" s="402"/>
      <c r="BK200" s="402"/>
      <c r="BL200" s="402"/>
      <c r="BM200" s="402"/>
      <c r="BN200" s="402"/>
      <c r="BO200" s="402"/>
      <c r="BP200" s="402"/>
      <c r="BQ200" s="402"/>
      <c r="BR200" s="402"/>
      <c r="BS200" s="402"/>
      <c r="BT200" s="402"/>
      <c r="BU200" s="402"/>
      <c r="BV200" s="402"/>
      <c r="BW200" s="402"/>
      <c r="BX200" s="402"/>
      <c r="BY200" s="402"/>
    </row>
    <row r="201" spans="1:77" s="45" customFormat="1">
      <c r="A201" s="511"/>
      <c r="B201" s="710" t="s">
        <v>875</v>
      </c>
      <c r="C201" s="482"/>
      <c r="D201" s="412"/>
      <c r="E201" s="418"/>
      <c r="F201" s="418"/>
      <c r="G201" s="418"/>
      <c r="H201" s="418"/>
      <c r="I201" s="418"/>
      <c r="J201" s="418"/>
      <c r="K201" s="418"/>
      <c r="L201" s="418"/>
      <c r="M201" s="412"/>
      <c r="N201" s="402"/>
      <c r="O201" s="402"/>
      <c r="P201" s="402"/>
      <c r="Q201" s="402"/>
      <c r="R201" s="402"/>
      <c r="S201" s="402"/>
      <c r="T201" s="402"/>
      <c r="U201" s="402"/>
      <c r="V201" s="402"/>
      <c r="W201" s="402"/>
      <c r="X201" s="402"/>
      <c r="Y201" s="402"/>
      <c r="Z201" s="402"/>
      <c r="AA201" s="402"/>
      <c r="AB201" s="402"/>
      <c r="AC201" s="402"/>
      <c r="AD201" s="402"/>
      <c r="AE201" s="402"/>
      <c r="AF201" s="402"/>
      <c r="AG201" s="402"/>
      <c r="AH201" s="402"/>
      <c r="AI201" s="402"/>
      <c r="AJ201" s="402"/>
      <c r="AK201" s="402"/>
      <c r="AL201" s="402"/>
      <c r="AM201" s="402"/>
      <c r="AN201" s="402"/>
      <c r="AO201" s="402"/>
      <c r="AP201" s="402"/>
      <c r="AQ201" s="402"/>
      <c r="AR201" s="402"/>
      <c r="AS201" s="402"/>
      <c r="AT201" s="402"/>
      <c r="AU201" s="402"/>
      <c r="AV201" s="402"/>
      <c r="AW201" s="402"/>
      <c r="AX201" s="402"/>
      <c r="AY201" s="402"/>
      <c r="AZ201" s="402"/>
      <c r="BA201" s="402"/>
      <c r="BB201" s="402"/>
      <c r="BC201" s="402"/>
      <c r="BD201" s="402"/>
      <c r="BE201" s="402"/>
      <c r="BF201" s="402"/>
      <c r="BG201" s="402"/>
      <c r="BH201" s="402"/>
      <c r="BI201" s="402"/>
      <c r="BJ201" s="402"/>
      <c r="BK201" s="402"/>
      <c r="BL201" s="402"/>
      <c r="BM201" s="402"/>
      <c r="BN201" s="402"/>
      <c r="BO201" s="402"/>
      <c r="BP201" s="402"/>
      <c r="BQ201" s="402"/>
      <c r="BR201" s="402"/>
      <c r="BS201" s="402"/>
      <c r="BT201" s="402"/>
      <c r="BU201" s="402"/>
      <c r="BV201" s="402"/>
      <c r="BW201" s="402"/>
      <c r="BX201" s="402"/>
      <c r="BY201" s="402"/>
    </row>
    <row r="202" spans="1:77" s="45" customFormat="1">
      <c r="A202" s="1106">
        <f>A199+1</f>
        <v>106</v>
      </c>
      <c r="B202" s="702" t="s">
        <v>119</v>
      </c>
      <c r="C202" s="829"/>
      <c r="D202" s="66"/>
      <c r="E202" s="66"/>
      <c r="F202" s="66"/>
      <c r="G202" s="66"/>
      <c r="H202" s="66"/>
      <c r="I202" s="66"/>
      <c r="J202" s="66"/>
      <c r="K202" s="66"/>
      <c r="L202" s="66"/>
      <c r="M202" s="66"/>
      <c r="N202" s="402"/>
      <c r="O202" s="402"/>
      <c r="P202" s="402"/>
      <c r="Q202" s="402"/>
      <c r="R202" s="402"/>
      <c r="S202" s="402"/>
      <c r="T202" s="402"/>
      <c r="U202" s="402"/>
      <c r="V202" s="402"/>
      <c r="W202" s="402"/>
      <c r="X202" s="402"/>
      <c r="Y202" s="402"/>
      <c r="Z202" s="402"/>
      <c r="AA202" s="402"/>
      <c r="AB202" s="402"/>
      <c r="AC202" s="402"/>
      <c r="AD202" s="402"/>
      <c r="AE202" s="402"/>
      <c r="AF202" s="402"/>
      <c r="AG202" s="402"/>
      <c r="AH202" s="402"/>
      <c r="AI202" s="402"/>
      <c r="AJ202" s="402"/>
      <c r="AK202" s="402"/>
      <c r="AL202" s="402"/>
      <c r="AM202" s="402"/>
      <c r="AN202" s="402"/>
      <c r="AO202" s="402"/>
      <c r="AP202" s="402"/>
      <c r="AQ202" s="402"/>
      <c r="AR202" s="402"/>
      <c r="AS202" s="402"/>
      <c r="AT202" s="402"/>
      <c r="AU202" s="402"/>
      <c r="AV202" s="402"/>
      <c r="AW202" s="402"/>
      <c r="AX202" s="402"/>
      <c r="AY202" s="402"/>
      <c r="AZ202" s="402"/>
      <c r="BA202" s="402"/>
      <c r="BB202" s="402"/>
      <c r="BC202" s="402"/>
      <c r="BD202" s="402"/>
      <c r="BE202" s="402"/>
      <c r="BF202" s="402"/>
      <c r="BG202" s="402"/>
      <c r="BH202" s="402"/>
      <c r="BI202" s="402"/>
      <c r="BJ202" s="402"/>
      <c r="BK202" s="402"/>
      <c r="BL202" s="402"/>
      <c r="BM202" s="402"/>
      <c r="BN202" s="402"/>
      <c r="BO202" s="402"/>
      <c r="BP202" s="402"/>
      <c r="BQ202" s="402"/>
      <c r="BR202" s="402"/>
      <c r="BS202" s="402"/>
      <c r="BT202" s="402"/>
      <c r="BU202" s="402"/>
      <c r="BV202" s="402"/>
      <c r="BW202" s="402"/>
      <c r="BX202" s="402"/>
      <c r="BY202" s="402"/>
    </row>
    <row r="203" spans="1:77" s="47" customFormat="1">
      <c r="A203" s="407"/>
      <c r="B203" s="723"/>
      <c r="C203" s="482"/>
      <c r="D203" s="519"/>
      <c r="E203" s="439"/>
      <c r="F203" s="439"/>
      <c r="G203" s="439"/>
      <c r="H203" s="439"/>
      <c r="I203" s="439"/>
      <c r="J203" s="439"/>
      <c r="K203" s="439"/>
      <c r="L203" s="439"/>
      <c r="M203" s="519"/>
      <c r="N203" s="448"/>
      <c r="O203" s="448"/>
      <c r="P203" s="448"/>
      <c r="Q203" s="448"/>
      <c r="R203" s="448"/>
      <c r="S203" s="448"/>
      <c r="T203" s="448"/>
      <c r="U203" s="448"/>
      <c r="V203" s="448"/>
      <c r="W203" s="448"/>
      <c r="X203" s="448"/>
      <c r="Y203" s="448"/>
      <c r="Z203" s="448"/>
      <c r="AA203" s="448"/>
      <c r="AB203" s="448"/>
      <c r="AC203" s="448"/>
      <c r="AD203" s="448"/>
      <c r="AE203" s="448"/>
      <c r="AF203" s="448"/>
      <c r="AG203" s="448"/>
      <c r="AH203" s="448"/>
      <c r="AI203" s="448"/>
      <c r="AJ203" s="448"/>
      <c r="AK203" s="448"/>
      <c r="AL203" s="448"/>
      <c r="AM203" s="448"/>
      <c r="AN203" s="448"/>
      <c r="AO203" s="448"/>
      <c r="AP203" s="448"/>
      <c r="AQ203" s="448"/>
      <c r="AR203" s="448"/>
      <c r="AS203" s="448"/>
      <c r="AT203" s="448"/>
      <c r="AU203" s="448"/>
      <c r="AV203" s="448"/>
      <c r="AW203" s="448"/>
      <c r="AX203" s="448"/>
      <c r="AY203" s="448"/>
      <c r="AZ203" s="448"/>
      <c r="BA203" s="448"/>
      <c r="BB203" s="448"/>
      <c r="BC203" s="448"/>
      <c r="BD203" s="448"/>
      <c r="BE203" s="448"/>
      <c r="BF203" s="448"/>
      <c r="BG203" s="448"/>
      <c r="BH203" s="448"/>
      <c r="BI203" s="448"/>
      <c r="BJ203" s="448"/>
      <c r="BK203" s="448"/>
      <c r="BL203" s="448"/>
      <c r="BM203" s="448"/>
      <c r="BN203" s="448"/>
      <c r="BO203" s="448"/>
      <c r="BP203" s="448"/>
      <c r="BQ203" s="448"/>
      <c r="BR203" s="448"/>
      <c r="BS203" s="448"/>
      <c r="BT203" s="448"/>
      <c r="BU203" s="448"/>
      <c r="BV203" s="448"/>
      <c r="BW203" s="448"/>
      <c r="BX203" s="448"/>
      <c r="BY203" s="448"/>
    </row>
    <row r="204" spans="1:77" s="50" customFormat="1">
      <c r="A204" s="944"/>
      <c r="B204" s="945" t="s">
        <v>47</v>
      </c>
      <c r="C204" s="827"/>
      <c r="D204" s="412"/>
      <c r="E204" s="412"/>
      <c r="F204" s="412"/>
      <c r="G204" s="412"/>
      <c r="H204" s="412"/>
      <c r="I204" s="412"/>
      <c r="J204" s="412"/>
      <c r="K204" s="412"/>
      <c r="L204" s="412"/>
      <c r="M204" s="412"/>
      <c r="N204" s="402"/>
      <c r="O204" s="402"/>
      <c r="P204" s="402"/>
      <c r="Q204" s="402"/>
      <c r="R204" s="514"/>
      <c r="S204" s="514"/>
      <c r="T204" s="514"/>
      <c r="U204" s="514"/>
      <c r="V204" s="514"/>
      <c r="W204" s="514"/>
      <c r="X204" s="514"/>
      <c r="Y204" s="514"/>
      <c r="Z204" s="514"/>
      <c r="AA204" s="514"/>
      <c r="AB204" s="514"/>
      <c r="AC204" s="514"/>
      <c r="AD204" s="514"/>
      <c r="AE204" s="514"/>
      <c r="AF204" s="514"/>
      <c r="AG204" s="514"/>
      <c r="AH204" s="514"/>
      <c r="AI204" s="514"/>
      <c r="AJ204" s="514"/>
      <c r="AK204" s="514"/>
      <c r="AL204" s="514"/>
      <c r="AM204" s="514"/>
      <c r="AN204" s="514"/>
      <c r="AO204" s="514"/>
      <c r="AP204" s="514"/>
      <c r="AQ204" s="514"/>
      <c r="AR204" s="514"/>
      <c r="AS204" s="514"/>
      <c r="AT204" s="514"/>
      <c r="AU204" s="514"/>
      <c r="AV204" s="514"/>
      <c r="AW204" s="514"/>
      <c r="AX204" s="514"/>
      <c r="AY204" s="514"/>
      <c r="AZ204" s="514"/>
      <c r="BA204" s="514"/>
      <c r="BB204" s="514"/>
      <c r="BC204" s="514"/>
      <c r="BD204" s="514"/>
      <c r="BE204" s="514"/>
      <c r="BF204" s="514"/>
      <c r="BG204" s="514"/>
      <c r="BH204" s="514"/>
      <c r="BI204" s="514"/>
      <c r="BJ204" s="514"/>
      <c r="BK204" s="514"/>
      <c r="BL204" s="514"/>
      <c r="BM204" s="514"/>
      <c r="BN204" s="514"/>
      <c r="BO204" s="514"/>
      <c r="BP204" s="514"/>
      <c r="BQ204" s="514"/>
      <c r="BR204" s="514"/>
      <c r="BS204" s="514"/>
      <c r="BT204" s="514"/>
      <c r="BU204" s="514"/>
      <c r="BV204" s="514"/>
      <c r="BW204" s="514"/>
      <c r="BX204" s="514"/>
      <c r="BY204" s="514"/>
    </row>
    <row r="205" spans="1:77" s="45" customFormat="1">
      <c r="A205" s="1058">
        <f>A202+1</f>
        <v>107</v>
      </c>
      <c r="B205" s="1107" t="s">
        <v>1057</v>
      </c>
      <c r="C205" s="830"/>
      <c r="D205" s="66"/>
      <c r="E205" s="66"/>
      <c r="F205" s="66"/>
      <c r="G205" s="66"/>
      <c r="H205" s="66"/>
      <c r="I205" s="66"/>
      <c r="J205" s="66"/>
      <c r="K205" s="66"/>
      <c r="L205" s="66"/>
      <c r="M205" s="66"/>
      <c r="N205" s="402"/>
      <c r="O205" s="402"/>
      <c r="P205" s="402"/>
      <c r="Q205" s="402"/>
      <c r="R205" s="402"/>
      <c r="S205" s="402"/>
      <c r="T205" s="402"/>
      <c r="U205" s="402"/>
      <c r="V205" s="402"/>
      <c r="W205" s="402"/>
      <c r="X205" s="402"/>
      <c r="Y205" s="402"/>
      <c r="Z205" s="402"/>
      <c r="AA205" s="402"/>
      <c r="AB205" s="402"/>
      <c r="AC205" s="402"/>
      <c r="AD205" s="402"/>
      <c r="AE205" s="402"/>
      <c r="AF205" s="402"/>
      <c r="AG205" s="402"/>
      <c r="AH205" s="402"/>
      <c r="AI205" s="402"/>
      <c r="AJ205" s="402"/>
      <c r="AK205" s="402"/>
      <c r="AL205" s="402"/>
      <c r="AM205" s="402"/>
      <c r="AN205" s="402"/>
      <c r="AO205" s="402"/>
      <c r="AP205" s="402"/>
      <c r="AQ205" s="402"/>
      <c r="AR205" s="402"/>
      <c r="AS205" s="402"/>
      <c r="AT205" s="402"/>
      <c r="AU205" s="402"/>
      <c r="AV205" s="402"/>
      <c r="AW205" s="402"/>
      <c r="AX205" s="402"/>
      <c r="AY205" s="402"/>
      <c r="AZ205" s="402"/>
      <c r="BA205" s="402"/>
      <c r="BB205" s="402"/>
      <c r="BC205" s="402"/>
      <c r="BD205" s="402"/>
      <c r="BE205" s="402"/>
      <c r="BF205" s="402"/>
      <c r="BG205" s="402"/>
      <c r="BH205" s="402"/>
      <c r="BI205" s="402"/>
      <c r="BJ205" s="402"/>
      <c r="BK205" s="402"/>
      <c r="BL205" s="402"/>
      <c r="BM205" s="402"/>
      <c r="BN205" s="402"/>
      <c r="BO205" s="402"/>
      <c r="BP205" s="402"/>
      <c r="BQ205" s="402"/>
      <c r="BR205" s="402"/>
      <c r="BS205" s="402"/>
      <c r="BT205" s="402"/>
      <c r="BU205" s="402"/>
      <c r="BV205" s="402"/>
      <c r="BW205" s="402"/>
      <c r="BX205" s="402"/>
      <c r="BY205" s="402"/>
    </row>
    <row r="206" spans="1:77" s="45" customFormat="1">
      <c r="A206" s="748"/>
      <c r="B206" s="740" t="s">
        <v>120</v>
      </c>
      <c r="C206" s="827"/>
      <c r="D206" s="749"/>
      <c r="E206" s="749"/>
      <c r="F206" s="749"/>
      <c r="G206" s="749"/>
      <c r="H206" s="749"/>
      <c r="I206" s="749"/>
      <c r="J206" s="749"/>
      <c r="K206" s="749"/>
      <c r="L206" s="749"/>
      <c r="M206" s="749"/>
      <c r="N206" s="402"/>
      <c r="O206" s="402"/>
      <c r="P206" s="402"/>
      <c r="Q206" s="402"/>
      <c r="R206" s="402"/>
      <c r="S206" s="402"/>
      <c r="T206" s="402"/>
      <c r="U206" s="402"/>
      <c r="V206" s="402"/>
      <c r="W206" s="402"/>
      <c r="X206" s="402"/>
      <c r="Y206" s="402"/>
      <c r="Z206" s="402"/>
      <c r="AA206" s="402"/>
      <c r="AB206" s="402"/>
      <c r="AC206" s="402"/>
      <c r="AD206" s="402"/>
      <c r="AE206" s="402"/>
      <c r="AF206" s="402"/>
      <c r="AG206" s="402"/>
      <c r="AH206" s="402"/>
      <c r="AI206" s="402"/>
      <c r="AJ206" s="402"/>
      <c r="AK206" s="402"/>
      <c r="AL206" s="402"/>
      <c r="AM206" s="402"/>
      <c r="AN206" s="402"/>
      <c r="AO206" s="402"/>
      <c r="AP206" s="402"/>
      <c r="AQ206" s="402"/>
      <c r="AR206" s="402"/>
      <c r="AS206" s="402"/>
      <c r="AT206" s="402"/>
      <c r="AU206" s="402"/>
      <c r="AV206" s="402"/>
      <c r="AW206" s="402"/>
      <c r="AX206" s="402"/>
      <c r="AY206" s="402"/>
      <c r="AZ206" s="402"/>
      <c r="BA206" s="402"/>
      <c r="BB206" s="402"/>
      <c r="BC206" s="402"/>
      <c r="BD206" s="402"/>
      <c r="BE206" s="402"/>
      <c r="BF206" s="402"/>
      <c r="BG206" s="402"/>
      <c r="BH206" s="402"/>
      <c r="BI206" s="402"/>
      <c r="BJ206" s="402"/>
      <c r="BK206" s="402"/>
      <c r="BL206" s="402"/>
      <c r="BM206" s="402"/>
      <c r="BN206" s="402"/>
      <c r="BO206" s="402"/>
      <c r="BP206" s="402"/>
      <c r="BQ206" s="402"/>
      <c r="BR206" s="402"/>
      <c r="BS206" s="402"/>
      <c r="BT206" s="402"/>
      <c r="BU206" s="402"/>
      <c r="BV206" s="402"/>
      <c r="BW206" s="402"/>
      <c r="BX206" s="402"/>
      <c r="BY206" s="402"/>
    </row>
    <row r="207" spans="1:77" s="45" customFormat="1">
      <c r="A207" s="741">
        <f>A205+1</f>
        <v>108</v>
      </c>
      <c r="B207" s="743" t="s">
        <v>121</v>
      </c>
      <c r="C207" s="830"/>
      <c r="D207" s="738"/>
      <c r="E207" s="738"/>
      <c r="F207" s="738"/>
      <c r="G207" s="738"/>
      <c r="H207" s="738"/>
      <c r="I207" s="738"/>
      <c r="J207" s="738"/>
      <c r="K207" s="738"/>
      <c r="L207" s="738"/>
      <c r="M207" s="738"/>
      <c r="N207" s="402"/>
      <c r="O207" s="402"/>
      <c r="P207" s="402"/>
      <c r="Q207" s="402"/>
      <c r="R207" s="402"/>
      <c r="S207" s="402"/>
      <c r="T207" s="402"/>
      <c r="U207" s="402"/>
      <c r="V207" s="402"/>
      <c r="W207" s="402"/>
      <c r="X207" s="402"/>
      <c r="Y207" s="402"/>
      <c r="Z207" s="402"/>
      <c r="AA207" s="402"/>
      <c r="AB207" s="402"/>
      <c r="AC207" s="402"/>
      <c r="AD207" s="402"/>
      <c r="AE207" s="402"/>
      <c r="AF207" s="402"/>
      <c r="AG207" s="402"/>
      <c r="AH207" s="402"/>
      <c r="AI207" s="402"/>
      <c r="AJ207" s="402"/>
      <c r="AK207" s="402"/>
      <c r="AL207" s="402"/>
      <c r="AM207" s="402"/>
      <c r="AN207" s="402"/>
      <c r="AO207" s="402"/>
      <c r="AP207" s="402"/>
      <c r="AQ207" s="402"/>
      <c r="AR207" s="402"/>
      <c r="AS207" s="402"/>
      <c r="AT207" s="402"/>
      <c r="AU207" s="402"/>
      <c r="AV207" s="402"/>
      <c r="AW207" s="402"/>
      <c r="AX207" s="402"/>
      <c r="AY207" s="402"/>
      <c r="AZ207" s="402"/>
      <c r="BA207" s="402"/>
      <c r="BB207" s="402"/>
      <c r="BC207" s="402"/>
      <c r="BD207" s="402"/>
      <c r="BE207" s="402"/>
      <c r="BF207" s="402"/>
      <c r="BG207" s="402"/>
      <c r="BH207" s="402"/>
      <c r="BI207" s="402"/>
      <c r="BJ207" s="402"/>
      <c r="BK207" s="402"/>
      <c r="BL207" s="402"/>
      <c r="BM207" s="402"/>
      <c r="BN207" s="402"/>
      <c r="BO207" s="402"/>
      <c r="BP207" s="402"/>
      <c r="BQ207" s="402"/>
      <c r="BR207" s="402"/>
      <c r="BS207" s="402"/>
      <c r="BT207" s="402"/>
      <c r="BU207" s="402"/>
      <c r="BV207" s="402"/>
      <c r="BW207" s="402"/>
      <c r="BX207" s="402"/>
      <c r="BY207" s="402"/>
    </row>
    <row r="208" spans="1:77" s="45" customFormat="1">
      <c r="A208" s="741">
        <f>A207+1</f>
        <v>109</v>
      </c>
      <c r="B208" s="743" t="s">
        <v>214</v>
      </c>
      <c r="C208" s="830"/>
      <c r="D208" s="738"/>
      <c r="E208" s="738"/>
      <c r="F208" s="738"/>
      <c r="G208" s="738"/>
      <c r="H208" s="738"/>
      <c r="I208" s="738"/>
      <c r="J208" s="738"/>
      <c r="K208" s="738"/>
      <c r="L208" s="738"/>
      <c r="M208" s="738"/>
      <c r="N208" s="402"/>
      <c r="O208" s="402"/>
      <c r="P208" s="402"/>
      <c r="Q208" s="402"/>
      <c r="R208" s="402"/>
      <c r="S208" s="402"/>
      <c r="T208" s="402"/>
      <c r="U208" s="402"/>
      <c r="V208" s="402"/>
      <c r="W208" s="402"/>
      <c r="X208" s="402"/>
      <c r="Y208" s="402"/>
      <c r="Z208" s="402"/>
      <c r="AA208" s="402"/>
      <c r="AB208" s="402"/>
      <c r="AC208" s="402"/>
      <c r="AD208" s="402"/>
      <c r="AE208" s="402"/>
      <c r="AF208" s="402"/>
      <c r="AG208" s="402"/>
      <c r="AH208" s="402"/>
      <c r="AI208" s="402"/>
      <c r="AJ208" s="402"/>
      <c r="AK208" s="402"/>
      <c r="AL208" s="402"/>
      <c r="AM208" s="402"/>
      <c r="AN208" s="402"/>
      <c r="AO208" s="402"/>
      <c r="AP208" s="402"/>
      <c r="AQ208" s="402"/>
      <c r="AR208" s="402"/>
      <c r="AS208" s="402"/>
      <c r="AT208" s="402"/>
      <c r="AU208" s="402"/>
      <c r="AV208" s="402"/>
      <c r="AW208" s="402"/>
      <c r="AX208" s="402"/>
      <c r="AY208" s="402"/>
      <c r="AZ208" s="402"/>
      <c r="BA208" s="402"/>
      <c r="BB208" s="402"/>
      <c r="BC208" s="402"/>
      <c r="BD208" s="402"/>
      <c r="BE208" s="402"/>
      <c r="BF208" s="402"/>
      <c r="BG208" s="402"/>
      <c r="BH208" s="402"/>
      <c r="BI208" s="402"/>
      <c r="BJ208" s="402"/>
      <c r="BK208" s="402"/>
      <c r="BL208" s="402"/>
      <c r="BM208" s="402"/>
      <c r="BN208" s="402"/>
      <c r="BO208" s="402"/>
      <c r="BP208" s="402"/>
      <c r="BQ208" s="402"/>
      <c r="BR208" s="402"/>
      <c r="BS208" s="402"/>
      <c r="BT208" s="402"/>
      <c r="BU208" s="402"/>
      <c r="BV208" s="402"/>
      <c r="BW208" s="402"/>
      <c r="BX208" s="402"/>
      <c r="BY208" s="402"/>
    </row>
    <row r="209" spans="1:77" s="47" customFormat="1">
      <c r="A209" s="407"/>
      <c r="B209" s="723"/>
      <c r="C209" s="482"/>
      <c r="D209" s="519"/>
      <c r="E209" s="439"/>
      <c r="F209" s="439"/>
      <c r="G209" s="439"/>
      <c r="H209" s="439"/>
      <c r="I209" s="439"/>
      <c r="J209" s="439"/>
      <c r="K209" s="439"/>
      <c r="L209" s="439"/>
      <c r="M209" s="519"/>
      <c r="N209" s="448"/>
      <c r="O209" s="448"/>
      <c r="P209" s="448"/>
      <c r="Q209" s="448"/>
      <c r="R209" s="448"/>
      <c r="S209" s="448"/>
      <c r="T209" s="448"/>
      <c r="U209" s="448"/>
      <c r="V209" s="448"/>
      <c r="W209" s="448"/>
      <c r="X209" s="448"/>
      <c r="Y209" s="448"/>
      <c r="Z209" s="448"/>
      <c r="AA209" s="448"/>
      <c r="AB209" s="448"/>
      <c r="AC209" s="448"/>
      <c r="AD209" s="448"/>
      <c r="AE209" s="448"/>
      <c r="AF209" s="448"/>
      <c r="AG209" s="448"/>
      <c r="AH209" s="448"/>
      <c r="AI209" s="448"/>
      <c r="AJ209" s="448"/>
      <c r="AK209" s="448"/>
      <c r="AL209" s="448"/>
      <c r="AM209" s="448"/>
      <c r="AN209" s="448"/>
      <c r="AO209" s="448"/>
      <c r="AP209" s="448"/>
      <c r="AQ209" s="448"/>
      <c r="AR209" s="448"/>
      <c r="AS209" s="448"/>
      <c r="AT209" s="448"/>
      <c r="AU209" s="448"/>
      <c r="AV209" s="448"/>
      <c r="AW209" s="448"/>
      <c r="AX209" s="448"/>
      <c r="AY209" s="448"/>
      <c r="AZ209" s="448"/>
      <c r="BA209" s="448"/>
      <c r="BB209" s="448"/>
      <c r="BC209" s="448"/>
      <c r="BD209" s="448"/>
      <c r="BE209" s="448"/>
      <c r="BF209" s="448"/>
      <c r="BG209" s="448"/>
      <c r="BH209" s="448"/>
      <c r="BI209" s="448"/>
      <c r="BJ209" s="448"/>
      <c r="BK209" s="448"/>
      <c r="BL209" s="448"/>
      <c r="BM209" s="448"/>
      <c r="BN209" s="448"/>
      <c r="BO209" s="448"/>
      <c r="BP209" s="448"/>
      <c r="BQ209" s="448"/>
      <c r="BR209" s="448"/>
      <c r="BS209" s="448"/>
      <c r="BT209" s="448"/>
      <c r="BU209" s="448"/>
      <c r="BV209" s="448"/>
      <c r="BW209" s="448"/>
      <c r="BX209" s="448"/>
      <c r="BY209" s="448"/>
    </row>
    <row r="210" spans="1:77" s="45" customFormat="1" ht="15" customHeight="1">
      <c r="A210" s="747"/>
      <c r="B210" s="952" t="s">
        <v>876</v>
      </c>
      <c r="C210" s="482"/>
      <c r="D210" s="412"/>
      <c r="E210" s="418"/>
      <c r="F210" s="418"/>
      <c r="G210" s="418"/>
      <c r="H210" s="418"/>
      <c r="I210" s="418"/>
      <c r="J210" s="418"/>
      <c r="K210" s="418"/>
      <c r="L210" s="418"/>
      <c r="M210" s="412"/>
      <c r="N210" s="402"/>
      <c r="O210" s="402"/>
      <c r="P210" s="402"/>
      <c r="Q210" s="402"/>
      <c r="R210" s="402"/>
      <c r="S210" s="402"/>
      <c r="T210" s="402"/>
      <c r="U210" s="402"/>
      <c r="V210" s="402"/>
      <c r="W210" s="402"/>
      <c r="X210" s="402"/>
      <c r="Y210" s="402"/>
      <c r="Z210" s="402"/>
      <c r="AA210" s="402"/>
      <c r="AB210" s="402"/>
      <c r="AC210" s="402"/>
      <c r="AD210" s="402"/>
      <c r="AE210" s="402"/>
      <c r="AF210" s="402"/>
      <c r="AG210" s="402"/>
      <c r="AH210" s="402"/>
      <c r="AI210" s="402"/>
      <c r="AJ210" s="402"/>
      <c r="AK210" s="402"/>
      <c r="AL210" s="402"/>
      <c r="AM210" s="402"/>
      <c r="AN210" s="402"/>
      <c r="AO210" s="402"/>
      <c r="AP210" s="402"/>
      <c r="AQ210" s="402"/>
      <c r="AR210" s="402"/>
      <c r="AS210" s="402"/>
      <c r="AT210" s="402"/>
      <c r="AU210" s="402"/>
      <c r="AV210" s="402"/>
      <c r="AW210" s="402"/>
      <c r="AX210" s="402"/>
      <c r="AY210" s="402"/>
      <c r="AZ210" s="402"/>
      <c r="BA210" s="402"/>
      <c r="BB210" s="402"/>
      <c r="BC210" s="402"/>
      <c r="BD210" s="402"/>
      <c r="BE210" s="402"/>
      <c r="BF210" s="402"/>
      <c r="BG210" s="402"/>
      <c r="BH210" s="402"/>
      <c r="BI210" s="402"/>
      <c r="BJ210" s="402"/>
      <c r="BK210" s="402"/>
      <c r="BL210" s="402"/>
      <c r="BM210" s="402"/>
      <c r="BN210" s="402"/>
      <c r="BO210" s="402"/>
      <c r="BP210" s="402"/>
      <c r="BQ210" s="402"/>
      <c r="BR210" s="402"/>
      <c r="BS210" s="402"/>
      <c r="BT210" s="402"/>
      <c r="BU210" s="402"/>
      <c r="BV210" s="402"/>
      <c r="BW210" s="402"/>
      <c r="BX210" s="402"/>
      <c r="BY210" s="402"/>
    </row>
    <row r="211" spans="1:77" s="45" customFormat="1" ht="15" customHeight="1">
      <c r="A211" s="955">
        <f>A208+1</f>
        <v>110</v>
      </c>
      <c r="B211" s="972" t="s">
        <v>136</v>
      </c>
      <c r="C211" s="830"/>
      <c r="D211" s="96"/>
      <c r="E211" s="96"/>
      <c r="F211" s="96"/>
      <c r="G211" s="96"/>
      <c r="H211" s="96"/>
      <c r="I211" s="96"/>
      <c r="J211" s="96"/>
      <c r="K211" s="96"/>
      <c r="L211" s="96"/>
      <c r="M211" s="775"/>
      <c r="N211" s="402"/>
      <c r="O211" s="402"/>
      <c r="P211" s="402"/>
      <c r="Q211" s="402"/>
      <c r="R211" s="402"/>
      <c r="S211" s="402"/>
      <c r="T211" s="402"/>
      <c r="U211" s="402"/>
      <c r="V211" s="402"/>
      <c r="W211" s="402"/>
      <c r="X211" s="402"/>
      <c r="Y211" s="402"/>
      <c r="Z211" s="402"/>
      <c r="AA211" s="402"/>
      <c r="AB211" s="402"/>
      <c r="AC211" s="402"/>
      <c r="AD211" s="402"/>
      <c r="AE211" s="402"/>
      <c r="AF211" s="402"/>
      <c r="AG211" s="402"/>
      <c r="AH211" s="402"/>
      <c r="AI211" s="402"/>
      <c r="AJ211" s="402"/>
      <c r="AK211" s="402"/>
      <c r="AL211" s="402"/>
      <c r="AM211" s="402"/>
      <c r="AN211" s="402"/>
      <c r="AO211" s="402"/>
      <c r="AP211" s="402"/>
      <c r="AQ211" s="402"/>
      <c r="AR211" s="402"/>
      <c r="AS211" s="402"/>
      <c r="AT211" s="402"/>
      <c r="AU211" s="402"/>
      <c r="AV211" s="402"/>
      <c r="AW211" s="402"/>
      <c r="AX211" s="402"/>
      <c r="AY211" s="402"/>
      <c r="AZ211" s="402"/>
      <c r="BA211" s="402"/>
      <c r="BB211" s="402"/>
      <c r="BC211" s="402"/>
      <c r="BD211" s="402"/>
      <c r="BE211" s="402"/>
      <c r="BF211" s="402"/>
      <c r="BG211" s="402"/>
      <c r="BH211" s="402"/>
      <c r="BI211" s="402"/>
      <c r="BJ211" s="402"/>
      <c r="BK211" s="402"/>
      <c r="BL211" s="402"/>
      <c r="BM211" s="402"/>
      <c r="BN211" s="402"/>
      <c r="BO211" s="402"/>
      <c r="BP211" s="402"/>
      <c r="BQ211" s="402"/>
      <c r="BR211" s="402"/>
      <c r="BS211" s="402"/>
      <c r="BT211" s="402"/>
      <c r="BU211" s="402"/>
      <c r="BV211" s="402"/>
      <c r="BW211" s="402"/>
      <c r="BX211" s="402"/>
      <c r="BY211" s="402"/>
    </row>
    <row r="212" spans="1:77" s="45" customFormat="1" ht="15" customHeight="1">
      <c r="A212" s="955">
        <f t="shared" ref="A212:A221" si="0">A211+1</f>
        <v>111</v>
      </c>
      <c r="B212" s="972" t="s">
        <v>137</v>
      </c>
      <c r="C212" s="830"/>
      <c r="D212" s="96"/>
      <c r="E212" s="96"/>
      <c r="F212" s="96"/>
      <c r="G212" s="96"/>
      <c r="H212" s="96"/>
      <c r="I212" s="96"/>
      <c r="J212" s="96"/>
      <c r="K212" s="96"/>
      <c r="L212" s="96"/>
      <c r="M212" s="775"/>
      <c r="N212" s="402"/>
      <c r="O212" s="402"/>
      <c r="P212" s="402"/>
      <c r="Q212" s="402"/>
      <c r="R212" s="402"/>
      <c r="S212" s="402"/>
      <c r="T212" s="402"/>
      <c r="U212" s="402"/>
      <c r="V212" s="402"/>
      <c r="W212" s="402"/>
      <c r="X212" s="402"/>
      <c r="Y212" s="402"/>
      <c r="Z212" s="402"/>
      <c r="AA212" s="402"/>
      <c r="AB212" s="402"/>
      <c r="AC212" s="402"/>
      <c r="AD212" s="402"/>
      <c r="AE212" s="402"/>
      <c r="AF212" s="402"/>
      <c r="AG212" s="402"/>
      <c r="AH212" s="402"/>
      <c r="AI212" s="402"/>
      <c r="AJ212" s="402"/>
      <c r="AK212" s="402"/>
      <c r="AL212" s="402"/>
      <c r="AM212" s="402"/>
      <c r="AN212" s="402"/>
      <c r="AO212" s="402"/>
      <c r="AP212" s="402"/>
      <c r="AQ212" s="402"/>
      <c r="AR212" s="402"/>
      <c r="AS212" s="402"/>
      <c r="AT212" s="402"/>
      <c r="AU212" s="402"/>
      <c r="AV212" s="402"/>
      <c r="AW212" s="402"/>
      <c r="AX212" s="402"/>
      <c r="AY212" s="402"/>
      <c r="AZ212" s="402"/>
      <c r="BA212" s="402"/>
      <c r="BB212" s="402"/>
      <c r="BC212" s="402"/>
      <c r="BD212" s="402"/>
      <c r="BE212" s="402"/>
      <c r="BF212" s="402"/>
      <c r="BG212" s="402"/>
      <c r="BH212" s="402"/>
      <c r="BI212" s="402"/>
      <c r="BJ212" s="402"/>
      <c r="BK212" s="402"/>
      <c r="BL212" s="402"/>
      <c r="BM212" s="402"/>
      <c r="BN212" s="402"/>
      <c r="BO212" s="402"/>
      <c r="BP212" s="402"/>
      <c r="BQ212" s="402"/>
      <c r="BR212" s="402"/>
      <c r="BS212" s="402"/>
      <c r="BT212" s="402"/>
      <c r="BU212" s="402"/>
      <c r="BV212" s="402"/>
      <c r="BW212" s="402"/>
      <c r="BX212" s="402"/>
      <c r="BY212" s="402"/>
    </row>
    <row r="213" spans="1:77" s="45" customFormat="1">
      <c r="A213" s="955">
        <f t="shared" si="0"/>
        <v>112</v>
      </c>
      <c r="B213" s="972" t="s">
        <v>796</v>
      </c>
      <c r="C213" s="973"/>
      <c r="D213" s="66"/>
      <c r="E213" s="66"/>
      <c r="F213" s="66"/>
      <c r="G213" s="66"/>
      <c r="H213" s="66"/>
      <c r="I213" s="66"/>
      <c r="J213" s="66"/>
      <c r="K213" s="66"/>
      <c r="L213" s="66"/>
      <c r="M213" s="66"/>
      <c r="N213" s="402"/>
      <c r="O213" s="402"/>
      <c r="P213" s="402"/>
      <c r="Q213" s="402"/>
      <c r="R213" s="402"/>
      <c r="S213" s="402"/>
      <c r="T213" s="402"/>
      <c r="U213" s="402"/>
      <c r="V213" s="402"/>
      <c r="W213" s="402"/>
      <c r="X213" s="402"/>
      <c r="Y213" s="402"/>
      <c r="Z213" s="402"/>
      <c r="AA213" s="402"/>
      <c r="AB213" s="402"/>
      <c r="AC213" s="402"/>
      <c r="AD213" s="402"/>
      <c r="AE213" s="402"/>
      <c r="AF213" s="402"/>
      <c r="AG213" s="402"/>
      <c r="AH213" s="402"/>
      <c r="AI213" s="402"/>
      <c r="AJ213" s="402"/>
      <c r="AK213" s="402"/>
      <c r="AL213" s="402"/>
      <c r="AM213" s="402"/>
      <c r="AN213" s="402"/>
      <c r="AO213" s="402"/>
      <c r="AP213" s="402"/>
      <c r="AQ213" s="402"/>
      <c r="AR213" s="402"/>
      <c r="AS213" s="402"/>
      <c r="AT213" s="402"/>
      <c r="AU213" s="402"/>
      <c r="AV213" s="402"/>
      <c r="AW213" s="402"/>
      <c r="AX213" s="402"/>
      <c r="AY213" s="402"/>
      <c r="AZ213" s="402"/>
      <c r="BA213" s="402"/>
      <c r="BB213" s="402"/>
      <c r="BC213" s="402"/>
      <c r="BD213" s="402"/>
      <c r="BE213" s="402"/>
      <c r="BF213" s="402"/>
      <c r="BG213" s="402"/>
      <c r="BH213" s="402"/>
      <c r="BI213" s="402"/>
      <c r="BJ213" s="402"/>
      <c r="BK213" s="402"/>
      <c r="BL213" s="402"/>
      <c r="BM213" s="402"/>
      <c r="BN213" s="402"/>
      <c r="BO213" s="402"/>
      <c r="BP213" s="402"/>
      <c r="BQ213" s="402"/>
      <c r="BR213" s="402"/>
      <c r="BS213" s="402"/>
      <c r="BT213" s="402"/>
      <c r="BU213" s="402"/>
      <c r="BV213" s="402"/>
      <c r="BW213" s="402"/>
      <c r="BX213" s="402"/>
      <c r="BY213" s="402"/>
    </row>
    <row r="214" spans="1:77" s="20" customFormat="1" ht="15" customHeight="1">
      <c r="A214" s="955">
        <f t="shared" si="0"/>
        <v>113</v>
      </c>
      <c r="B214" s="972" t="str">
        <f>"Enter any optional adjustment made to item "&amp;A202&amp;" in item "&amp;A214&amp;" as allowed in the Call Report instructions"</f>
        <v>Enter any optional adjustment made to item 106 in item 113 as allowed in the Call Report instructions</v>
      </c>
      <c r="C214" s="830"/>
      <c r="D214" s="96"/>
      <c r="E214" s="96"/>
      <c r="F214" s="96"/>
      <c r="G214" s="96"/>
      <c r="H214" s="96"/>
      <c r="I214" s="96"/>
      <c r="J214" s="96"/>
      <c r="K214" s="96"/>
      <c r="L214" s="96"/>
      <c r="M214" s="775"/>
      <c r="N214" s="407"/>
      <c r="O214" s="407"/>
      <c r="P214" s="407"/>
      <c r="Q214" s="407"/>
      <c r="R214" s="407"/>
      <c r="S214" s="407"/>
      <c r="T214" s="407"/>
      <c r="U214" s="407"/>
      <c r="V214" s="407"/>
      <c r="W214" s="407"/>
      <c r="X214" s="407"/>
      <c r="Y214" s="407"/>
      <c r="Z214" s="407"/>
      <c r="AA214" s="407"/>
      <c r="AB214" s="407"/>
      <c r="AC214" s="407"/>
      <c r="AD214" s="407"/>
      <c r="AE214" s="407"/>
      <c r="AF214" s="407"/>
      <c r="AG214" s="407"/>
      <c r="AH214" s="407"/>
      <c r="AI214" s="407"/>
      <c r="AJ214" s="407"/>
      <c r="AK214" s="407"/>
      <c r="AL214" s="407"/>
      <c r="AM214" s="407"/>
      <c r="AN214" s="407"/>
      <c r="AO214" s="407"/>
      <c r="AP214" s="407"/>
      <c r="AQ214" s="407"/>
      <c r="AR214" s="407"/>
      <c r="AS214" s="407"/>
      <c r="AT214" s="407"/>
      <c r="AU214" s="407"/>
      <c r="AV214" s="407"/>
      <c r="AW214" s="407"/>
      <c r="AX214" s="407"/>
      <c r="AY214" s="407"/>
      <c r="AZ214" s="407"/>
      <c r="BA214" s="407"/>
      <c r="BB214" s="407"/>
      <c r="BC214" s="407"/>
      <c r="BD214" s="407"/>
      <c r="BE214" s="407"/>
      <c r="BF214" s="407"/>
      <c r="BG214" s="407"/>
      <c r="BH214" s="407"/>
      <c r="BI214" s="407"/>
      <c r="BJ214" s="407"/>
      <c r="BK214" s="407"/>
      <c r="BL214" s="407"/>
      <c r="BM214" s="407"/>
      <c r="BN214" s="407"/>
      <c r="BO214" s="407"/>
      <c r="BP214" s="407"/>
      <c r="BQ214" s="407"/>
      <c r="BR214" s="407"/>
      <c r="BS214" s="407"/>
      <c r="BT214" s="407"/>
      <c r="BU214" s="407"/>
      <c r="BV214" s="407"/>
      <c r="BW214" s="407"/>
      <c r="BX214" s="407"/>
      <c r="BY214" s="407"/>
    </row>
    <row r="215" spans="1:77" s="20" customFormat="1" ht="42.75" customHeight="1">
      <c r="A215" s="1058">
        <f t="shared" si="0"/>
        <v>114</v>
      </c>
      <c r="B215" s="1107" t="s">
        <v>917</v>
      </c>
      <c r="C215" s="827"/>
      <c r="D215" s="66"/>
      <c r="E215" s="66"/>
      <c r="F215" s="66"/>
      <c r="G215" s="66"/>
      <c r="H215" s="66"/>
      <c r="I215" s="66"/>
      <c r="J215" s="66"/>
      <c r="K215" s="66"/>
      <c r="L215" s="66"/>
      <c r="M215" s="66"/>
      <c r="N215" s="407"/>
      <c r="O215" s="407"/>
      <c r="P215" s="407"/>
      <c r="Q215" s="407"/>
      <c r="R215" s="407"/>
      <c r="S215" s="407"/>
      <c r="T215" s="407"/>
      <c r="U215" s="407"/>
      <c r="V215" s="407"/>
      <c r="W215" s="407"/>
      <c r="X215" s="407"/>
      <c r="Y215" s="407"/>
      <c r="Z215" s="407"/>
      <c r="AA215" s="407"/>
      <c r="AB215" s="407"/>
      <c r="AC215" s="407"/>
      <c r="AD215" s="407"/>
      <c r="AE215" s="407"/>
      <c r="AF215" s="407"/>
      <c r="AG215" s="407"/>
      <c r="AH215" s="407"/>
      <c r="AI215" s="407"/>
      <c r="AJ215" s="407"/>
      <c r="AK215" s="407"/>
      <c r="AL215" s="407"/>
      <c r="AM215" s="407"/>
      <c r="AN215" s="407"/>
      <c r="AO215" s="407"/>
      <c r="AP215" s="407"/>
      <c r="AQ215" s="407"/>
      <c r="AR215" s="407"/>
      <c r="AS215" s="407"/>
      <c r="AT215" s="407"/>
      <c r="AU215" s="407"/>
      <c r="AV215" s="407"/>
      <c r="AW215" s="407"/>
      <c r="AX215" s="407"/>
      <c r="AY215" s="407"/>
      <c r="AZ215" s="407"/>
      <c r="BA215" s="407"/>
      <c r="BB215" s="407"/>
      <c r="BC215" s="407"/>
      <c r="BD215" s="407"/>
      <c r="BE215" s="407"/>
      <c r="BF215" s="407"/>
      <c r="BG215" s="407"/>
      <c r="BH215" s="407"/>
      <c r="BI215" s="407"/>
      <c r="BJ215" s="407"/>
      <c r="BK215" s="407"/>
      <c r="BL215" s="407"/>
      <c r="BM215" s="407"/>
      <c r="BN215" s="407"/>
      <c r="BO215" s="407"/>
      <c r="BP215" s="407"/>
      <c r="BQ215" s="407"/>
      <c r="BR215" s="407"/>
      <c r="BS215" s="407"/>
      <c r="BT215" s="407"/>
      <c r="BU215" s="407"/>
      <c r="BV215" s="407"/>
      <c r="BW215" s="407"/>
      <c r="BX215" s="407"/>
      <c r="BY215" s="407"/>
    </row>
    <row r="216" spans="1:77" s="20" customFormat="1">
      <c r="A216" s="955">
        <f t="shared" si="0"/>
        <v>115</v>
      </c>
      <c r="B216" s="972" t="s">
        <v>43</v>
      </c>
      <c r="C216" s="830"/>
      <c r="D216" s="96"/>
      <c r="E216" s="96"/>
      <c r="F216" s="96"/>
      <c r="G216" s="96"/>
      <c r="H216" s="96"/>
      <c r="I216" s="96"/>
      <c r="J216" s="96"/>
      <c r="K216" s="96"/>
      <c r="L216" s="96"/>
      <c r="M216" s="775"/>
      <c r="N216" s="407"/>
      <c r="O216" s="407"/>
      <c r="P216" s="407"/>
      <c r="Q216" s="407"/>
      <c r="R216" s="407"/>
      <c r="S216" s="407"/>
      <c r="T216" s="407"/>
      <c r="U216" s="407"/>
      <c r="V216" s="407"/>
      <c r="W216" s="407"/>
      <c r="X216" s="407"/>
      <c r="Y216" s="407"/>
      <c r="Z216" s="407"/>
      <c r="AA216" s="407"/>
      <c r="AB216" s="407"/>
      <c r="AC216" s="407"/>
      <c r="AD216" s="407"/>
      <c r="AE216" s="407"/>
      <c r="AF216" s="407"/>
      <c r="AG216" s="407"/>
      <c r="AH216" s="407"/>
      <c r="AI216" s="407"/>
      <c r="AJ216" s="407"/>
      <c r="AK216" s="407"/>
      <c r="AL216" s="407"/>
      <c r="AM216" s="407"/>
      <c r="AN216" s="407"/>
      <c r="AO216" s="407"/>
      <c r="AP216" s="407"/>
      <c r="AQ216" s="407"/>
      <c r="AR216" s="407"/>
      <c r="AS216" s="407"/>
      <c r="AT216" s="407"/>
      <c r="AU216" s="407"/>
      <c r="AV216" s="407"/>
      <c r="AW216" s="407"/>
      <c r="AX216" s="407"/>
      <c r="AY216" s="407"/>
      <c r="AZ216" s="407"/>
      <c r="BA216" s="407"/>
      <c r="BB216" s="407"/>
      <c r="BC216" s="407"/>
      <c r="BD216" s="407"/>
      <c r="BE216" s="407"/>
      <c r="BF216" s="407"/>
      <c r="BG216" s="407"/>
      <c r="BH216" s="407"/>
      <c r="BI216" s="407"/>
      <c r="BJ216" s="407"/>
      <c r="BK216" s="407"/>
      <c r="BL216" s="407"/>
      <c r="BM216" s="407"/>
      <c r="BN216" s="407"/>
      <c r="BO216" s="407"/>
      <c r="BP216" s="407"/>
      <c r="BQ216" s="407"/>
      <c r="BR216" s="407"/>
      <c r="BS216" s="407"/>
      <c r="BT216" s="407"/>
      <c r="BU216" s="407"/>
      <c r="BV216" s="407"/>
      <c r="BW216" s="407"/>
      <c r="BX216" s="407"/>
      <c r="BY216" s="407"/>
    </row>
    <row r="217" spans="1:77" s="20" customFormat="1" ht="57.6">
      <c r="A217" s="955">
        <f t="shared" si="0"/>
        <v>116</v>
      </c>
      <c r="B217" s="956" t="s">
        <v>1037</v>
      </c>
      <c r="C217" s="827"/>
      <c r="D217" s="66"/>
      <c r="E217" s="66"/>
      <c r="F217" s="66"/>
      <c r="G217" s="66"/>
      <c r="H217" s="66"/>
      <c r="I217" s="66"/>
      <c r="J217" s="66"/>
      <c r="K217" s="66"/>
      <c r="L217" s="66"/>
      <c r="M217" s="66"/>
      <c r="N217" s="407"/>
      <c r="O217" s="407"/>
      <c r="P217" s="407"/>
      <c r="Q217" s="407"/>
      <c r="R217" s="407"/>
      <c r="S217" s="407"/>
      <c r="T217" s="407"/>
      <c r="U217" s="407"/>
      <c r="V217" s="407"/>
      <c r="W217" s="407"/>
      <c r="X217" s="407"/>
      <c r="Y217" s="407"/>
      <c r="Z217" s="407"/>
      <c r="AA217" s="407"/>
      <c r="AB217" s="407"/>
      <c r="AC217" s="407"/>
      <c r="AD217" s="407"/>
      <c r="AE217" s="407"/>
      <c r="AF217" s="407"/>
      <c r="AG217" s="407"/>
      <c r="AH217" s="407"/>
      <c r="AI217" s="407"/>
      <c r="AJ217" s="407"/>
      <c r="AK217" s="407"/>
      <c r="AL217" s="407"/>
      <c r="AM217" s="407"/>
      <c r="AN217" s="407"/>
      <c r="AO217" s="407"/>
      <c r="AP217" s="407"/>
      <c r="AQ217" s="407"/>
      <c r="AR217" s="407"/>
      <c r="AS217" s="407"/>
      <c r="AT217" s="407"/>
      <c r="AU217" s="407"/>
      <c r="AV217" s="407"/>
      <c r="AW217" s="407"/>
      <c r="AX217" s="407"/>
      <c r="AY217" s="407"/>
      <c r="AZ217" s="407"/>
      <c r="BA217" s="407"/>
      <c r="BB217" s="407"/>
      <c r="BC217" s="407"/>
      <c r="BD217" s="407"/>
      <c r="BE217" s="407"/>
      <c r="BF217" s="407"/>
      <c r="BG217" s="407"/>
      <c r="BH217" s="407"/>
      <c r="BI217" s="407"/>
      <c r="BJ217" s="407"/>
      <c r="BK217" s="407"/>
      <c r="BL217" s="407"/>
      <c r="BM217" s="407"/>
      <c r="BN217" s="407"/>
      <c r="BO217" s="407"/>
      <c r="BP217" s="407"/>
      <c r="BQ217" s="407"/>
      <c r="BR217" s="407"/>
      <c r="BS217" s="407"/>
      <c r="BT217" s="407"/>
      <c r="BU217" s="407"/>
      <c r="BV217" s="407"/>
      <c r="BW217" s="407"/>
      <c r="BX217" s="407"/>
      <c r="BY217" s="407"/>
    </row>
    <row r="218" spans="1:77" s="20" customFormat="1">
      <c r="A218" s="955">
        <f t="shared" si="0"/>
        <v>117</v>
      </c>
      <c r="B218" s="972" t="s">
        <v>138</v>
      </c>
      <c r="C218" s="830"/>
      <c r="D218" s="96"/>
      <c r="E218" s="96"/>
      <c r="F218" s="96"/>
      <c r="G218" s="96"/>
      <c r="H218" s="96"/>
      <c r="I218" s="96"/>
      <c r="J218" s="96"/>
      <c r="K218" s="96"/>
      <c r="L218" s="96"/>
      <c r="M218" s="775"/>
      <c r="N218" s="407"/>
      <c r="O218" s="407"/>
      <c r="P218" s="407"/>
      <c r="Q218" s="407"/>
      <c r="R218" s="407"/>
      <c r="S218" s="407"/>
      <c r="T218" s="407"/>
      <c r="U218" s="407"/>
      <c r="V218" s="407"/>
      <c r="W218" s="407"/>
      <c r="X218" s="407"/>
      <c r="Y218" s="407"/>
      <c r="Z218" s="407"/>
      <c r="AA218" s="407"/>
      <c r="AB218" s="407"/>
      <c r="AC218" s="407"/>
      <c r="AD218" s="407"/>
      <c r="AE218" s="407"/>
      <c r="AF218" s="407"/>
      <c r="AG218" s="407"/>
      <c r="AH218" s="407"/>
      <c r="AI218" s="407"/>
      <c r="AJ218" s="407"/>
      <c r="AK218" s="407"/>
      <c r="AL218" s="407"/>
      <c r="AM218" s="407"/>
      <c r="AN218" s="407"/>
      <c r="AO218" s="407"/>
      <c r="AP218" s="407"/>
      <c r="AQ218" s="407"/>
      <c r="AR218" s="407"/>
      <c r="AS218" s="407"/>
      <c r="AT218" s="407"/>
      <c r="AU218" s="407"/>
      <c r="AV218" s="407"/>
      <c r="AW218" s="407"/>
      <c r="AX218" s="407"/>
      <c r="AY218" s="407"/>
      <c r="AZ218" s="407"/>
      <c r="BA218" s="407"/>
      <c r="BB218" s="407"/>
      <c r="BC218" s="407"/>
      <c r="BD218" s="407"/>
      <c r="BE218" s="407"/>
      <c r="BF218" s="407"/>
      <c r="BG218" s="407"/>
      <c r="BH218" s="407"/>
      <c r="BI218" s="407"/>
      <c r="BJ218" s="407"/>
      <c r="BK218" s="407"/>
      <c r="BL218" s="407"/>
      <c r="BM218" s="407"/>
      <c r="BN218" s="407"/>
      <c r="BO218" s="407"/>
      <c r="BP218" s="407"/>
      <c r="BQ218" s="407"/>
      <c r="BR218" s="407"/>
      <c r="BS218" s="407"/>
      <c r="BT218" s="407"/>
      <c r="BU218" s="407"/>
      <c r="BV218" s="407"/>
      <c r="BW218" s="407"/>
      <c r="BX218" s="407"/>
      <c r="BY218" s="407"/>
    </row>
    <row r="219" spans="1:77" s="47" customFormat="1">
      <c r="A219" s="955">
        <f t="shared" si="0"/>
        <v>118</v>
      </c>
      <c r="B219" s="972" t="str">
        <f>"(h) Subtract (g) from (e), cannot be less than 0 (must equal item "&amp;A41&amp;")"</f>
        <v>(h) Subtract (g) from (e), cannot be less than 0 (must equal item 30)</v>
      </c>
      <c r="C219" s="830"/>
      <c r="D219" s="775"/>
      <c r="E219" s="775"/>
      <c r="F219" s="775"/>
      <c r="G219" s="775"/>
      <c r="H219" s="775"/>
      <c r="I219" s="775"/>
      <c r="J219" s="775"/>
      <c r="K219" s="775"/>
      <c r="L219" s="775"/>
      <c r="M219" s="775"/>
      <c r="N219" s="448"/>
      <c r="O219" s="448"/>
      <c r="P219" s="448"/>
      <c r="Q219" s="448"/>
      <c r="R219" s="448"/>
      <c r="S219" s="448"/>
      <c r="T219" s="448"/>
      <c r="U219" s="448"/>
      <c r="V219" s="448"/>
      <c r="W219" s="448"/>
      <c r="X219" s="448"/>
      <c r="Y219" s="448"/>
      <c r="Z219" s="448"/>
      <c r="AA219" s="448"/>
      <c r="AB219" s="448"/>
      <c r="AC219" s="448"/>
      <c r="AD219" s="448"/>
      <c r="AE219" s="448"/>
      <c r="AF219" s="448"/>
      <c r="AG219" s="448"/>
      <c r="AH219" s="448"/>
      <c r="AI219" s="448"/>
      <c r="AJ219" s="448"/>
      <c r="AK219" s="448"/>
      <c r="AL219" s="448"/>
      <c r="AM219" s="448"/>
      <c r="AN219" s="448"/>
      <c r="AO219" s="448"/>
      <c r="AP219" s="448"/>
      <c r="AQ219" s="448"/>
      <c r="AR219" s="448"/>
      <c r="AS219" s="448"/>
      <c r="AT219" s="448"/>
      <c r="AU219" s="448"/>
      <c r="AV219" s="448"/>
      <c r="AW219" s="448"/>
      <c r="AX219" s="448"/>
      <c r="AY219" s="448"/>
      <c r="AZ219" s="448"/>
      <c r="BA219" s="448"/>
      <c r="BB219" s="448"/>
      <c r="BC219" s="448"/>
      <c r="BD219" s="448"/>
      <c r="BE219" s="448"/>
      <c r="BF219" s="448"/>
      <c r="BG219" s="448"/>
      <c r="BH219" s="448"/>
      <c r="BI219" s="448"/>
      <c r="BJ219" s="448"/>
      <c r="BK219" s="448"/>
      <c r="BL219" s="448"/>
      <c r="BM219" s="448"/>
      <c r="BN219" s="448"/>
      <c r="BO219" s="448"/>
      <c r="BP219" s="448"/>
      <c r="BQ219" s="448"/>
      <c r="BR219" s="448"/>
      <c r="BS219" s="448"/>
      <c r="BT219" s="448"/>
      <c r="BU219" s="448"/>
      <c r="BV219" s="448"/>
      <c r="BW219" s="448"/>
      <c r="BX219" s="448"/>
      <c r="BY219" s="448"/>
    </row>
    <row r="220" spans="1:77" s="47" customFormat="1">
      <c r="A220" s="955">
        <f t="shared" si="0"/>
        <v>119</v>
      </c>
      <c r="B220" s="972" t="str">
        <f>"Future taxes paid used to determine item "&amp;A218</f>
        <v>Future taxes paid used to determine item 117</v>
      </c>
      <c r="C220" s="827"/>
      <c r="D220" s="317"/>
      <c r="E220" s="317"/>
      <c r="F220" s="317"/>
      <c r="G220" s="317"/>
      <c r="H220" s="317"/>
      <c r="I220" s="317"/>
      <c r="J220" s="317"/>
      <c r="K220" s="317"/>
      <c r="L220" s="317"/>
      <c r="M220" s="317"/>
      <c r="N220" s="448"/>
      <c r="O220" s="448"/>
      <c r="P220" s="448"/>
      <c r="Q220" s="448"/>
      <c r="R220" s="448"/>
      <c r="S220" s="448"/>
      <c r="T220" s="448"/>
      <c r="U220" s="448"/>
      <c r="V220" s="448"/>
      <c r="W220" s="448"/>
      <c r="X220" s="448"/>
      <c r="Y220" s="448"/>
      <c r="Z220" s="448"/>
      <c r="AA220" s="448"/>
      <c r="AB220" s="448"/>
      <c r="AC220" s="448"/>
      <c r="AD220" s="448"/>
      <c r="AE220" s="448"/>
      <c r="AF220" s="448"/>
      <c r="AG220" s="448"/>
      <c r="AH220" s="448"/>
      <c r="AI220" s="448"/>
      <c r="AJ220" s="448"/>
      <c r="AK220" s="448"/>
      <c r="AL220" s="448"/>
      <c r="AM220" s="448"/>
      <c r="AN220" s="448"/>
      <c r="AO220" s="448"/>
      <c r="AP220" s="448"/>
      <c r="AQ220" s="448"/>
      <c r="AR220" s="448"/>
      <c r="AS220" s="448"/>
      <c r="AT220" s="448"/>
      <c r="AU220" s="448"/>
      <c r="AV220" s="448"/>
      <c r="AW220" s="448"/>
      <c r="AX220" s="448"/>
      <c r="AY220" s="448"/>
      <c r="AZ220" s="448"/>
      <c r="BA220" s="448"/>
      <c r="BB220" s="448"/>
      <c r="BC220" s="448"/>
      <c r="BD220" s="448"/>
      <c r="BE220" s="448"/>
      <c r="BF220" s="448"/>
      <c r="BG220" s="448"/>
      <c r="BH220" s="448"/>
      <c r="BI220" s="448"/>
      <c r="BJ220" s="448"/>
      <c r="BK220" s="448"/>
      <c r="BL220" s="448"/>
      <c r="BM220" s="448"/>
      <c r="BN220" s="448"/>
      <c r="BO220" s="448"/>
      <c r="BP220" s="448"/>
      <c r="BQ220" s="448"/>
      <c r="BR220" s="448"/>
      <c r="BS220" s="448"/>
      <c r="BT220" s="448"/>
      <c r="BU220" s="448"/>
      <c r="BV220" s="448"/>
      <c r="BW220" s="448"/>
      <c r="BX220" s="448"/>
      <c r="BY220" s="448"/>
    </row>
    <row r="221" spans="1:77" s="47" customFormat="1">
      <c r="A221" s="955">
        <f t="shared" si="0"/>
        <v>120</v>
      </c>
      <c r="B221" s="972" t="str">
        <f>"Future taxable income consistent with item "&amp;A218</f>
        <v>Future taxable income consistent with item 117</v>
      </c>
      <c r="C221" s="827"/>
      <c r="D221" s="317"/>
      <c r="E221" s="317"/>
      <c r="F221" s="317"/>
      <c r="G221" s="317"/>
      <c r="H221" s="317"/>
      <c r="I221" s="317"/>
      <c r="J221" s="317"/>
      <c r="K221" s="317"/>
      <c r="L221" s="317"/>
      <c r="M221" s="317"/>
      <c r="N221" s="448"/>
      <c r="O221" s="448"/>
      <c r="P221" s="448"/>
      <c r="Q221" s="448"/>
      <c r="R221" s="448"/>
      <c r="S221" s="448"/>
      <c r="T221" s="448"/>
      <c r="U221" s="448"/>
      <c r="V221" s="448"/>
      <c r="W221" s="448"/>
      <c r="X221" s="448"/>
      <c r="Y221" s="448"/>
      <c r="Z221" s="448"/>
      <c r="AA221" s="448"/>
      <c r="AB221" s="448"/>
      <c r="AC221" s="448"/>
      <c r="AD221" s="448"/>
      <c r="AE221" s="448"/>
      <c r="AF221" s="448"/>
      <c r="AG221" s="448"/>
      <c r="AH221" s="448"/>
      <c r="AI221" s="448"/>
      <c r="AJ221" s="448"/>
      <c r="AK221" s="448"/>
      <c r="AL221" s="448"/>
      <c r="AM221" s="448"/>
      <c r="AN221" s="448"/>
      <c r="AO221" s="448"/>
      <c r="AP221" s="448"/>
      <c r="AQ221" s="448"/>
      <c r="AR221" s="448"/>
      <c r="AS221" s="448"/>
      <c r="AT221" s="448"/>
      <c r="AU221" s="448"/>
      <c r="AV221" s="448"/>
      <c r="AW221" s="448"/>
      <c r="AX221" s="448"/>
      <c r="AY221" s="448"/>
      <c r="AZ221" s="448"/>
      <c r="BA221" s="448"/>
      <c r="BB221" s="448"/>
      <c r="BC221" s="448"/>
      <c r="BD221" s="448"/>
      <c r="BE221" s="448"/>
      <c r="BF221" s="448"/>
      <c r="BG221" s="448"/>
      <c r="BH221" s="448"/>
      <c r="BI221" s="448"/>
      <c r="BJ221" s="448"/>
      <c r="BK221" s="448"/>
      <c r="BL221" s="448"/>
      <c r="BM221" s="448"/>
      <c r="BN221" s="448"/>
      <c r="BO221" s="448"/>
      <c r="BP221" s="448"/>
      <c r="BQ221" s="448"/>
      <c r="BR221" s="448"/>
      <c r="BS221" s="448"/>
      <c r="BT221" s="448"/>
      <c r="BU221" s="448"/>
      <c r="BV221" s="448"/>
      <c r="BW221" s="448"/>
      <c r="BX221" s="448"/>
      <c r="BY221" s="448"/>
    </row>
    <row r="222" spans="1:77" s="1097" customFormat="1">
      <c r="A222" s="1117">
        <v>109</v>
      </c>
      <c r="B222" s="1118" t="s">
        <v>1177</v>
      </c>
      <c r="C222" s="1105"/>
      <c r="D222" s="1109"/>
      <c r="E222" s="1109"/>
      <c r="F222" s="1109"/>
      <c r="G222" s="1109"/>
      <c r="H222" s="1109"/>
      <c r="I222" s="1109"/>
      <c r="J222" s="1109"/>
      <c r="K222" s="1109"/>
      <c r="L222" s="1109"/>
      <c r="M222" s="1109"/>
      <c r="N222" s="1102"/>
      <c r="O222" s="1102"/>
      <c r="P222" s="1102"/>
      <c r="Q222" s="1102"/>
      <c r="R222" s="1102"/>
      <c r="S222" s="1102"/>
      <c r="T222" s="1102"/>
      <c r="U222" s="1102"/>
      <c r="V222" s="1102"/>
      <c r="W222" s="1102"/>
      <c r="X222" s="1102"/>
      <c r="Y222" s="1102"/>
      <c r="Z222" s="1102"/>
      <c r="AA222" s="1102"/>
      <c r="AB222" s="1102"/>
      <c r="AC222" s="1102"/>
      <c r="AD222" s="1102"/>
      <c r="AE222" s="1102"/>
      <c r="AF222" s="1102"/>
      <c r="AG222" s="1102"/>
      <c r="AH222" s="1102"/>
      <c r="AI222" s="1102"/>
      <c r="AJ222" s="1102"/>
      <c r="AK222" s="1102"/>
      <c r="AL222" s="1102"/>
      <c r="AM222" s="1102"/>
      <c r="AN222" s="1102"/>
      <c r="AO222" s="1102"/>
      <c r="AP222" s="1102"/>
      <c r="AQ222" s="1102"/>
      <c r="AR222" s="1102"/>
      <c r="AS222" s="1102"/>
      <c r="AT222" s="1102"/>
      <c r="AU222" s="1102"/>
      <c r="AV222" s="1102"/>
      <c r="AW222" s="1102"/>
      <c r="AX222" s="1102"/>
      <c r="AY222" s="1102"/>
      <c r="AZ222" s="1102"/>
      <c r="BA222" s="1102"/>
      <c r="BB222" s="1102"/>
      <c r="BC222" s="1102"/>
      <c r="BD222" s="1102"/>
      <c r="BE222" s="1102"/>
      <c r="BF222" s="1102"/>
      <c r="BG222" s="1102"/>
      <c r="BH222" s="1102"/>
      <c r="BI222" s="1102"/>
      <c r="BJ222" s="1102"/>
      <c r="BK222" s="1102"/>
      <c r="BL222" s="1102"/>
      <c r="BM222" s="1102"/>
      <c r="BN222" s="1102"/>
      <c r="BO222" s="1102"/>
      <c r="BP222" s="1102"/>
      <c r="BQ222" s="1102"/>
      <c r="BR222" s="1102"/>
      <c r="BS222" s="1102"/>
      <c r="BT222" s="1102"/>
      <c r="BU222" s="1102"/>
      <c r="BV222" s="1102"/>
      <c r="BW222" s="1102"/>
      <c r="BX222" s="1102"/>
      <c r="BY222" s="1102"/>
    </row>
    <row r="223" spans="1:77" s="47" customFormat="1" ht="28.8">
      <c r="A223" s="1117">
        <v>110</v>
      </c>
      <c r="B223" s="1118" t="s">
        <v>1178</v>
      </c>
      <c r="C223" s="482"/>
      <c r="D223" s="1109"/>
      <c r="E223" s="1109"/>
      <c r="F223" s="1109"/>
      <c r="G223" s="1109"/>
      <c r="H223" s="1109"/>
      <c r="I223" s="1109"/>
      <c r="J223" s="1109"/>
      <c r="K223" s="1109"/>
      <c r="L223" s="1109"/>
      <c r="M223" s="1109"/>
      <c r="N223" s="402"/>
      <c r="O223" s="402"/>
      <c r="P223" s="402"/>
      <c r="Q223" s="402"/>
      <c r="R223" s="448"/>
      <c r="S223" s="448"/>
      <c r="T223" s="448"/>
      <c r="U223" s="448"/>
      <c r="V223" s="448"/>
      <c r="W223" s="448"/>
      <c r="X223" s="448"/>
      <c r="Y223" s="448"/>
      <c r="Z223" s="448"/>
      <c r="AA223" s="448"/>
      <c r="AB223" s="448"/>
      <c r="AC223" s="448"/>
      <c r="AD223" s="448"/>
      <c r="AE223" s="448"/>
      <c r="AF223" s="448"/>
      <c r="AG223" s="448"/>
      <c r="AH223" s="448"/>
      <c r="AI223" s="448"/>
      <c r="AJ223" s="448"/>
      <c r="AK223" s="448"/>
      <c r="AL223" s="448"/>
      <c r="AM223" s="448"/>
      <c r="AN223" s="448"/>
      <c r="AO223" s="448"/>
      <c r="AP223" s="448"/>
      <c r="AQ223" s="448"/>
      <c r="AR223" s="448"/>
      <c r="AS223" s="448"/>
      <c r="AT223" s="448"/>
      <c r="AU223" s="448"/>
      <c r="AV223" s="448"/>
      <c r="AW223" s="448"/>
      <c r="AX223" s="448"/>
      <c r="AY223" s="448"/>
      <c r="AZ223" s="448"/>
      <c r="BA223" s="448"/>
      <c r="BB223" s="448"/>
      <c r="BC223" s="448"/>
      <c r="BD223" s="448"/>
      <c r="BE223" s="448"/>
      <c r="BF223" s="448"/>
      <c r="BG223" s="448"/>
      <c r="BH223" s="448"/>
      <c r="BI223" s="448"/>
      <c r="BJ223" s="448"/>
      <c r="BK223" s="448"/>
      <c r="BL223" s="448"/>
      <c r="BM223" s="448"/>
      <c r="BN223" s="448"/>
      <c r="BO223" s="448"/>
      <c r="BP223" s="448"/>
      <c r="BQ223" s="448"/>
      <c r="BR223" s="448"/>
      <c r="BS223" s="448"/>
      <c r="BT223" s="448"/>
      <c r="BU223" s="448"/>
      <c r="BV223" s="448"/>
      <c r="BW223" s="448"/>
      <c r="BX223" s="448"/>
      <c r="BY223" s="448"/>
    </row>
    <row r="224" spans="1:77" s="1097" customFormat="1" ht="28.8">
      <c r="A224" s="1117">
        <v>111</v>
      </c>
      <c r="B224" s="1118" t="s">
        <v>1179</v>
      </c>
      <c r="C224" s="1103"/>
      <c r="D224" s="1109"/>
      <c r="E224" s="1109"/>
      <c r="F224" s="1109"/>
      <c r="G224" s="1109"/>
      <c r="H224" s="1109"/>
      <c r="I224" s="1109"/>
      <c r="J224" s="1109"/>
      <c r="K224" s="1109"/>
      <c r="L224" s="1109"/>
      <c r="M224" s="1109"/>
      <c r="N224" s="1098"/>
      <c r="O224" s="1098"/>
      <c r="P224" s="1098"/>
      <c r="Q224" s="1098"/>
      <c r="R224" s="1102"/>
      <c r="S224" s="1102"/>
      <c r="T224" s="1102"/>
      <c r="U224" s="1102"/>
      <c r="V224" s="1102"/>
      <c r="W224" s="1102"/>
      <c r="X224" s="1102"/>
      <c r="Y224" s="1102"/>
      <c r="Z224" s="1102"/>
      <c r="AA224" s="1102"/>
      <c r="AB224" s="1102"/>
      <c r="AC224" s="1102"/>
      <c r="AD224" s="1102"/>
      <c r="AE224" s="1102"/>
      <c r="AF224" s="1102"/>
      <c r="AG224" s="1102"/>
      <c r="AH224" s="1102"/>
      <c r="AI224" s="1102"/>
      <c r="AJ224" s="1102"/>
      <c r="AK224" s="1102"/>
      <c r="AL224" s="1102"/>
      <c r="AM224" s="1102"/>
      <c r="AN224" s="1102"/>
      <c r="AO224" s="1102"/>
      <c r="AP224" s="1102"/>
      <c r="AQ224" s="1102"/>
      <c r="AR224" s="1102"/>
      <c r="AS224" s="1102"/>
      <c r="AT224" s="1102"/>
      <c r="AU224" s="1102"/>
      <c r="AV224" s="1102"/>
      <c r="AW224" s="1102"/>
      <c r="AX224" s="1102"/>
      <c r="AY224" s="1102"/>
      <c r="AZ224" s="1102"/>
      <c r="BA224" s="1102"/>
      <c r="BB224" s="1102"/>
      <c r="BC224" s="1102"/>
      <c r="BD224" s="1102"/>
      <c r="BE224" s="1102"/>
      <c r="BF224" s="1102"/>
      <c r="BG224" s="1102"/>
      <c r="BH224" s="1102"/>
      <c r="BI224" s="1102"/>
      <c r="BJ224" s="1102"/>
      <c r="BK224" s="1102"/>
      <c r="BL224" s="1102"/>
      <c r="BM224" s="1102"/>
      <c r="BN224" s="1102"/>
      <c r="BO224" s="1102"/>
      <c r="BP224" s="1102"/>
      <c r="BQ224" s="1102"/>
      <c r="BR224" s="1102"/>
      <c r="BS224" s="1102"/>
      <c r="BT224" s="1102"/>
      <c r="BU224" s="1102"/>
      <c r="BV224" s="1102"/>
      <c r="BW224" s="1102"/>
      <c r="BX224" s="1102"/>
      <c r="BY224" s="1102"/>
    </row>
    <row r="225" spans="1:77" s="1097" customFormat="1">
      <c r="A225" s="1117">
        <v>112</v>
      </c>
      <c r="B225" s="1118" t="s">
        <v>1180</v>
      </c>
      <c r="C225" s="1103"/>
      <c r="D225" s="1109"/>
      <c r="E225" s="1109"/>
      <c r="F225" s="1109"/>
      <c r="G225" s="1109"/>
      <c r="H225" s="1109"/>
      <c r="I225" s="1109"/>
      <c r="J225" s="1109"/>
      <c r="K225" s="1109"/>
      <c r="L225" s="1109"/>
      <c r="M225" s="1109"/>
      <c r="N225" s="1098"/>
      <c r="O225" s="1098"/>
      <c r="P225" s="1098"/>
      <c r="Q225" s="1098"/>
      <c r="R225" s="1102"/>
      <c r="S225" s="1102"/>
      <c r="T225" s="1102"/>
      <c r="U225" s="1102"/>
      <c r="V225" s="1102"/>
      <c r="W225" s="1102"/>
      <c r="X225" s="1102"/>
      <c r="Y225" s="1102"/>
      <c r="Z225" s="1102"/>
      <c r="AA225" s="1102"/>
      <c r="AB225" s="1102"/>
      <c r="AC225" s="1102"/>
      <c r="AD225" s="1102"/>
      <c r="AE225" s="1102"/>
      <c r="AF225" s="1102"/>
      <c r="AG225" s="1102"/>
      <c r="AH225" s="1102"/>
      <c r="AI225" s="1102"/>
      <c r="AJ225" s="1102"/>
      <c r="AK225" s="1102"/>
      <c r="AL225" s="1102"/>
      <c r="AM225" s="1102"/>
      <c r="AN225" s="1102"/>
      <c r="AO225" s="1102"/>
      <c r="AP225" s="1102"/>
      <c r="AQ225" s="1102"/>
      <c r="AR225" s="1102"/>
      <c r="AS225" s="1102"/>
      <c r="AT225" s="1102"/>
      <c r="AU225" s="1102"/>
      <c r="AV225" s="1102"/>
      <c r="AW225" s="1102"/>
      <c r="AX225" s="1102"/>
      <c r="AY225" s="1102"/>
      <c r="AZ225" s="1102"/>
      <c r="BA225" s="1102"/>
      <c r="BB225" s="1102"/>
      <c r="BC225" s="1102"/>
      <c r="BD225" s="1102"/>
      <c r="BE225" s="1102"/>
      <c r="BF225" s="1102"/>
      <c r="BG225" s="1102"/>
      <c r="BH225" s="1102"/>
      <c r="BI225" s="1102"/>
      <c r="BJ225" s="1102"/>
      <c r="BK225" s="1102"/>
      <c r="BL225" s="1102"/>
      <c r="BM225" s="1102"/>
      <c r="BN225" s="1102"/>
      <c r="BO225" s="1102"/>
      <c r="BP225" s="1102"/>
      <c r="BQ225" s="1102"/>
      <c r="BR225" s="1102"/>
      <c r="BS225" s="1102"/>
      <c r="BT225" s="1102"/>
      <c r="BU225" s="1102"/>
      <c r="BV225" s="1102"/>
      <c r="BW225" s="1102"/>
      <c r="BX225" s="1102"/>
      <c r="BY225" s="1102"/>
    </row>
    <row r="226" spans="1:77" s="1097" customFormat="1">
      <c r="A226" s="1117">
        <v>113</v>
      </c>
      <c r="B226" s="1118" t="s">
        <v>1181</v>
      </c>
      <c r="C226" s="1103"/>
      <c r="D226" s="1109"/>
      <c r="E226" s="1109"/>
      <c r="F226" s="1109"/>
      <c r="G226" s="1109"/>
      <c r="H226" s="1109"/>
      <c r="I226" s="1109"/>
      <c r="J226" s="1109"/>
      <c r="K226" s="1109"/>
      <c r="L226" s="1109"/>
      <c r="M226" s="1109"/>
      <c r="N226" s="1098"/>
      <c r="O226" s="1098"/>
      <c r="P226" s="1098"/>
      <c r="Q226" s="1098"/>
      <c r="R226" s="1102"/>
      <c r="S226" s="1102"/>
      <c r="T226" s="1102"/>
      <c r="U226" s="1102"/>
      <c r="V226" s="1102"/>
      <c r="W226" s="1102"/>
      <c r="X226" s="1102"/>
      <c r="Y226" s="1102"/>
      <c r="Z226" s="1102"/>
      <c r="AA226" s="1102"/>
      <c r="AB226" s="1102"/>
      <c r="AC226" s="1102"/>
      <c r="AD226" s="1102"/>
      <c r="AE226" s="1102"/>
      <c r="AF226" s="1102"/>
      <c r="AG226" s="1102"/>
      <c r="AH226" s="1102"/>
      <c r="AI226" s="1102"/>
      <c r="AJ226" s="1102"/>
      <c r="AK226" s="1102"/>
      <c r="AL226" s="1102"/>
      <c r="AM226" s="1102"/>
      <c r="AN226" s="1102"/>
      <c r="AO226" s="1102"/>
      <c r="AP226" s="1102"/>
      <c r="AQ226" s="1102"/>
      <c r="AR226" s="1102"/>
      <c r="AS226" s="1102"/>
      <c r="AT226" s="1102"/>
      <c r="AU226" s="1102"/>
      <c r="AV226" s="1102"/>
      <c r="AW226" s="1102"/>
      <c r="AX226" s="1102"/>
      <c r="AY226" s="1102"/>
      <c r="AZ226" s="1102"/>
      <c r="BA226" s="1102"/>
      <c r="BB226" s="1102"/>
      <c r="BC226" s="1102"/>
      <c r="BD226" s="1102"/>
      <c r="BE226" s="1102"/>
      <c r="BF226" s="1102"/>
      <c r="BG226" s="1102"/>
      <c r="BH226" s="1102"/>
      <c r="BI226" s="1102"/>
      <c r="BJ226" s="1102"/>
      <c r="BK226" s="1102"/>
      <c r="BL226" s="1102"/>
      <c r="BM226" s="1102"/>
      <c r="BN226" s="1102"/>
      <c r="BO226" s="1102"/>
      <c r="BP226" s="1102"/>
      <c r="BQ226" s="1102"/>
      <c r="BR226" s="1102"/>
      <c r="BS226" s="1102"/>
      <c r="BT226" s="1102"/>
      <c r="BU226" s="1102"/>
      <c r="BV226" s="1102"/>
      <c r="BW226" s="1102"/>
      <c r="BX226" s="1102"/>
      <c r="BY226" s="1102"/>
    </row>
    <row r="227" spans="1:77" s="1097" customFormat="1">
      <c r="A227" s="1099"/>
      <c r="B227" s="1104"/>
      <c r="C227" s="1103"/>
      <c r="D227" s="1100"/>
      <c r="E227" s="1101"/>
      <c r="F227" s="1101"/>
      <c r="G227" s="1101"/>
      <c r="H227" s="1101"/>
      <c r="I227" s="1101"/>
      <c r="J227" s="1101"/>
      <c r="K227" s="1101"/>
      <c r="L227" s="1101"/>
      <c r="M227" s="1100"/>
      <c r="N227" s="1098"/>
      <c r="O227" s="1098"/>
      <c r="P227" s="1098"/>
      <c r="Q227" s="1098"/>
      <c r="R227" s="1102"/>
      <c r="S227" s="1102"/>
      <c r="T227" s="1102"/>
      <c r="U227" s="1102"/>
      <c r="V227" s="1102"/>
      <c r="W227" s="1102"/>
      <c r="X227" s="1102"/>
      <c r="Y227" s="1102"/>
      <c r="Z227" s="1102"/>
      <c r="AA227" s="1102"/>
      <c r="AB227" s="1102"/>
      <c r="AC227" s="1102"/>
      <c r="AD227" s="1102"/>
      <c r="AE227" s="1102"/>
      <c r="AF227" s="1102"/>
      <c r="AG227" s="1102"/>
      <c r="AH227" s="1102"/>
      <c r="AI227" s="1102"/>
      <c r="AJ227" s="1102"/>
      <c r="AK227" s="1102"/>
      <c r="AL227" s="1102"/>
      <c r="AM227" s="1102"/>
      <c r="AN227" s="1102"/>
      <c r="AO227" s="1102"/>
      <c r="AP227" s="1102"/>
      <c r="AQ227" s="1102"/>
      <c r="AR227" s="1102"/>
      <c r="AS227" s="1102"/>
      <c r="AT227" s="1102"/>
      <c r="AU227" s="1102"/>
      <c r="AV227" s="1102"/>
      <c r="AW227" s="1102"/>
      <c r="AX227" s="1102"/>
      <c r="AY227" s="1102"/>
      <c r="AZ227" s="1102"/>
      <c r="BA227" s="1102"/>
      <c r="BB227" s="1102"/>
      <c r="BC227" s="1102"/>
      <c r="BD227" s="1102"/>
      <c r="BE227" s="1102"/>
      <c r="BF227" s="1102"/>
      <c r="BG227" s="1102"/>
      <c r="BH227" s="1102"/>
      <c r="BI227" s="1102"/>
      <c r="BJ227" s="1102"/>
      <c r="BK227" s="1102"/>
      <c r="BL227" s="1102"/>
      <c r="BM227" s="1102"/>
      <c r="BN227" s="1102"/>
      <c r="BO227" s="1102"/>
      <c r="BP227" s="1102"/>
      <c r="BQ227" s="1102"/>
      <c r="BR227" s="1102"/>
      <c r="BS227" s="1102"/>
      <c r="BT227" s="1102"/>
      <c r="BU227" s="1102"/>
      <c r="BV227" s="1102"/>
      <c r="BW227" s="1102"/>
      <c r="BX227" s="1102"/>
      <c r="BY227" s="1102"/>
    </row>
    <row r="228" spans="1:77" s="1097" customFormat="1">
      <c r="A228" s="1099"/>
      <c r="B228" s="1104"/>
      <c r="C228" s="1103"/>
      <c r="D228" s="1100"/>
      <c r="E228" s="1101"/>
      <c r="F228" s="1101"/>
      <c r="G228" s="1101"/>
      <c r="H228" s="1101"/>
      <c r="I228" s="1101"/>
      <c r="J228" s="1101"/>
      <c r="K228" s="1101"/>
      <c r="L228" s="1101"/>
      <c r="M228" s="1100"/>
      <c r="N228" s="1098"/>
      <c r="O228" s="1098"/>
      <c r="P228" s="1098"/>
      <c r="Q228" s="1098"/>
      <c r="R228" s="1102"/>
      <c r="S228" s="1102"/>
      <c r="T228" s="1102"/>
      <c r="U228" s="1102"/>
      <c r="V228" s="1102"/>
      <c r="W228" s="1102"/>
      <c r="X228" s="1102"/>
      <c r="Y228" s="1102"/>
      <c r="Z228" s="1102"/>
      <c r="AA228" s="1102"/>
      <c r="AB228" s="1102"/>
      <c r="AC228" s="1102"/>
      <c r="AD228" s="1102"/>
      <c r="AE228" s="1102"/>
      <c r="AF228" s="1102"/>
      <c r="AG228" s="1102"/>
      <c r="AH228" s="1102"/>
      <c r="AI228" s="1102"/>
      <c r="AJ228" s="1102"/>
      <c r="AK228" s="1102"/>
      <c r="AL228" s="1102"/>
      <c r="AM228" s="1102"/>
      <c r="AN228" s="1102"/>
      <c r="AO228" s="1102"/>
      <c r="AP228" s="1102"/>
      <c r="AQ228" s="1102"/>
      <c r="AR228" s="1102"/>
      <c r="AS228" s="1102"/>
      <c r="AT228" s="1102"/>
      <c r="AU228" s="1102"/>
      <c r="AV228" s="1102"/>
      <c r="AW228" s="1102"/>
      <c r="AX228" s="1102"/>
      <c r="AY228" s="1102"/>
      <c r="AZ228" s="1102"/>
      <c r="BA228" s="1102"/>
      <c r="BB228" s="1102"/>
      <c r="BC228" s="1102"/>
      <c r="BD228" s="1102"/>
      <c r="BE228" s="1102"/>
      <c r="BF228" s="1102"/>
      <c r="BG228" s="1102"/>
      <c r="BH228" s="1102"/>
      <c r="BI228" s="1102"/>
      <c r="BJ228" s="1102"/>
      <c r="BK228" s="1102"/>
      <c r="BL228" s="1102"/>
      <c r="BM228" s="1102"/>
      <c r="BN228" s="1102"/>
      <c r="BO228" s="1102"/>
      <c r="BP228" s="1102"/>
      <c r="BQ228" s="1102"/>
      <c r="BR228" s="1102"/>
      <c r="BS228" s="1102"/>
      <c r="BT228" s="1102"/>
      <c r="BU228" s="1102"/>
      <c r="BV228" s="1102"/>
      <c r="BW228" s="1102"/>
      <c r="BX228" s="1102"/>
      <c r="BY228" s="1102"/>
    </row>
    <row r="229" spans="1:77" s="1097" customFormat="1">
      <c r="A229" s="1099"/>
      <c r="B229" s="1104"/>
      <c r="C229" s="1103"/>
      <c r="D229" s="1100"/>
      <c r="E229" s="1101"/>
      <c r="F229" s="1101"/>
      <c r="G229" s="1101"/>
      <c r="H229" s="1101"/>
      <c r="I229" s="1101"/>
      <c r="J229" s="1101"/>
      <c r="K229" s="1101"/>
      <c r="L229" s="1101"/>
      <c r="M229" s="1100"/>
      <c r="N229" s="1098"/>
      <c r="O229" s="1098"/>
      <c r="P229" s="1098"/>
      <c r="Q229" s="1098"/>
      <c r="R229" s="1102"/>
      <c r="S229" s="1102"/>
      <c r="T229" s="1102"/>
      <c r="U229" s="1102"/>
      <c r="V229" s="1102"/>
      <c r="W229" s="1102"/>
      <c r="X229" s="1102"/>
      <c r="Y229" s="1102"/>
      <c r="Z229" s="1102"/>
      <c r="AA229" s="1102"/>
      <c r="AB229" s="1102"/>
      <c r="AC229" s="1102"/>
      <c r="AD229" s="1102"/>
      <c r="AE229" s="1102"/>
      <c r="AF229" s="1102"/>
      <c r="AG229" s="1102"/>
      <c r="AH229" s="1102"/>
      <c r="AI229" s="1102"/>
      <c r="AJ229" s="1102"/>
      <c r="AK229" s="1102"/>
      <c r="AL229" s="1102"/>
      <c r="AM229" s="1102"/>
      <c r="AN229" s="1102"/>
      <c r="AO229" s="1102"/>
      <c r="AP229" s="1102"/>
      <c r="AQ229" s="1102"/>
      <c r="AR229" s="1102"/>
      <c r="AS229" s="1102"/>
      <c r="AT229" s="1102"/>
      <c r="AU229" s="1102"/>
      <c r="AV229" s="1102"/>
      <c r="AW229" s="1102"/>
      <c r="AX229" s="1102"/>
      <c r="AY229" s="1102"/>
      <c r="AZ229" s="1102"/>
      <c r="BA229" s="1102"/>
      <c r="BB229" s="1102"/>
      <c r="BC229" s="1102"/>
      <c r="BD229" s="1102"/>
      <c r="BE229" s="1102"/>
      <c r="BF229" s="1102"/>
      <c r="BG229" s="1102"/>
      <c r="BH229" s="1102"/>
      <c r="BI229" s="1102"/>
      <c r="BJ229" s="1102"/>
      <c r="BK229" s="1102"/>
      <c r="BL229" s="1102"/>
      <c r="BM229" s="1102"/>
      <c r="BN229" s="1102"/>
      <c r="BO229" s="1102"/>
      <c r="BP229" s="1102"/>
      <c r="BQ229" s="1102"/>
      <c r="BR229" s="1102"/>
      <c r="BS229" s="1102"/>
      <c r="BT229" s="1102"/>
      <c r="BU229" s="1102"/>
      <c r="BV229" s="1102"/>
      <c r="BW229" s="1102"/>
      <c r="BX229" s="1102"/>
      <c r="BY229" s="1102"/>
    </row>
    <row r="230" spans="1:77" s="1108" customFormat="1">
      <c r="A230" s="1111"/>
      <c r="B230" s="1116"/>
      <c r="C230" s="1115"/>
      <c r="D230" s="1112"/>
      <c r="E230" s="1113"/>
      <c r="F230" s="1113"/>
      <c r="G230" s="1113"/>
      <c r="H230" s="1113"/>
      <c r="I230" s="1113"/>
      <c r="J230" s="1113"/>
      <c r="K230" s="1113"/>
      <c r="L230" s="1113"/>
      <c r="M230" s="1112"/>
      <c r="N230" s="1110"/>
      <c r="O230" s="1110"/>
      <c r="P230" s="1110"/>
      <c r="Q230" s="1110"/>
      <c r="R230" s="1114"/>
      <c r="S230" s="1114"/>
      <c r="T230" s="1114"/>
      <c r="U230" s="1114"/>
      <c r="V230" s="1114"/>
      <c r="W230" s="1114"/>
      <c r="X230" s="1114"/>
      <c r="Y230" s="1114"/>
      <c r="Z230" s="1114"/>
      <c r="AA230" s="1114"/>
      <c r="AB230" s="1114"/>
      <c r="AC230" s="1114"/>
      <c r="AD230" s="1114"/>
      <c r="AE230" s="1114"/>
      <c r="AF230" s="1114"/>
      <c r="AG230" s="1114"/>
      <c r="AH230" s="1114"/>
      <c r="AI230" s="1114"/>
      <c r="AJ230" s="1114"/>
      <c r="AK230" s="1114"/>
      <c r="AL230" s="1114"/>
      <c r="AM230" s="1114"/>
      <c r="AN230" s="1114"/>
      <c r="AO230" s="1114"/>
      <c r="AP230" s="1114"/>
      <c r="AQ230" s="1114"/>
      <c r="AR230" s="1114"/>
      <c r="AS230" s="1114"/>
      <c r="AT230" s="1114"/>
      <c r="AU230" s="1114"/>
      <c r="AV230" s="1114"/>
      <c r="AW230" s="1114"/>
      <c r="AX230" s="1114"/>
      <c r="AY230" s="1114"/>
      <c r="AZ230" s="1114"/>
      <c r="BA230" s="1114"/>
      <c r="BB230" s="1114"/>
      <c r="BC230" s="1114"/>
      <c r="BD230" s="1114"/>
      <c r="BE230" s="1114"/>
      <c r="BF230" s="1114"/>
      <c r="BG230" s="1114"/>
      <c r="BH230" s="1114"/>
      <c r="BI230" s="1114"/>
      <c r="BJ230" s="1114"/>
      <c r="BK230" s="1114"/>
      <c r="BL230" s="1114"/>
      <c r="BM230" s="1114"/>
      <c r="BN230" s="1114"/>
      <c r="BO230" s="1114"/>
      <c r="BP230" s="1114"/>
      <c r="BQ230" s="1114"/>
      <c r="BR230" s="1114"/>
      <c r="BS230" s="1114"/>
      <c r="BT230" s="1114"/>
      <c r="BU230" s="1114"/>
      <c r="BV230" s="1114"/>
      <c r="BW230" s="1114"/>
      <c r="BX230" s="1114"/>
      <c r="BY230" s="1114"/>
    </row>
    <row r="231" spans="1:77" s="45" customFormat="1">
      <c r="A231" s="521"/>
      <c r="B231" s="710" t="s">
        <v>795</v>
      </c>
      <c r="C231" s="482"/>
      <c r="D231" s="412"/>
      <c r="E231" s="418"/>
      <c r="F231" s="418"/>
      <c r="G231" s="418"/>
      <c r="H231" s="418"/>
      <c r="I231" s="418"/>
      <c r="J231" s="418"/>
      <c r="K231" s="418"/>
      <c r="L231" s="418"/>
      <c r="M231" s="412"/>
      <c r="N231" s="402"/>
      <c r="O231" s="402"/>
      <c r="P231" s="402"/>
      <c r="Q231" s="402"/>
      <c r="R231" s="402"/>
      <c r="S231" s="402"/>
      <c r="T231" s="402"/>
      <c r="U231" s="402"/>
      <c r="V231" s="402"/>
      <c r="W231" s="402"/>
      <c r="X231" s="402"/>
      <c r="Y231" s="402"/>
      <c r="Z231" s="402"/>
      <c r="AA231" s="402"/>
      <c r="AB231" s="402"/>
      <c r="AC231" s="402"/>
      <c r="AD231" s="402"/>
      <c r="AE231" s="402"/>
      <c r="AF231" s="402"/>
      <c r="AG231" s="402"/>
      <c r="AH231" s="402"/>
      <c r="AI231" s="402"/>
      <c r="AJ231" s="402"/>
      <c r="AK231" s="402"/>
      <c r="AL231" s="402"/>
      <c r="AM231" s="402"/>
      <c r="AN231" s="402"/>
      <c r="AO231" s="402"/>
      <c r="AP231" s="402"/>
      <c r="AQ231" s="402"/>
      <c r="AR231" s="402"/>
      <c r="AS231" s="402"/>
      <c r="AT231" s="402"/>
      <c r="AU231" s="402"/>
      <c r="AV231" s="402"/>
      <c r="AW231" s="402"/>
      <c r="AX231" s="402"/>
      <c r="AY231" s="402"/>
      <c r="AZ231" s="402"/>
      <c r="BA231" s="402"/>
      <c r="BB231" s="402"/>
      <c r="BC231" s="402"/>
      <c r="BD231" s="402"/>
      <c r="BE231" s="402"/>
      <c r="BF231" s="402"/>
      <c r="BG231" s="402"/>
      <c r="BH231" s="402"/>
      <c r="BI231" s="402"/>
      <c r="BJ231" s="402"/>
      <c r="BK231" s="402"/>
      <c r="BL231" s="402"/>
      <c r="BM231" s="402"/>
      <c r="BN231" s="402"/>
      <c r="BO231" s="402"/>
      <c r="BP231" s="402"/>
      <c r="BQ231" s="402"/>
      <c r="BR231" s="402"/>
      <c r="BS231" s="402"/>
      <c r="BT231" s="402"/>
      <c r="BU231" s="402"/>
      <c r="BV231" s="402"/>
      <c r="BW231" s="402"/>
      <c r="BX231" s="402"/>
      <c r="BY231" s="402"/>
    </row>
    <row r="232" spans="1:77" s="45" customFormat="1">
      <c r="A232" s="1119">
        <v>114</v>
      </c>
      <c r="B232" s="716" t="s">
        <v>105</v>
      </c>
      <c r="C232" s="482"/>
      <c r="D232" s="66"/>
      <c r="E232" s="66"/>
      <c r="F232" s="66"/>
      <c r="G232" s="66"/>
      <c r="H232" s="66"/>
      <c r="I232" s="66"/>
      <c r="J232" s="66"/>
      <c r="K232" s="66"/>
      <c r="L232" s="66"/>
      <c r="M232" s="66"/>
      <c r="N232" s="402"/>
      <c r="O232" s="402"/>
      <c r="P232" s="402"/>
      <c r="Q232" s="402"/>
      <c r="R232" s="402"/>
      <c r="S232" s="402"/>
      <c r="T232" s="402"/>
      <c r="U232" s="402"/>
      <c r="V232" s="402"/>
      <c r="W232" s="402"/>
      <c r="X232" s="402"/>
      <c r="Y232" s="402"/>
      <c r="Z232" s="402"/>
      <c r="AA232" s="402"/>
      <c r="AB232" s="402"/>
      <c r="AC232" s="402"/>
      <c r="AD232" s="402"/>
      <c r="AE232" s="402"/>
      <c r="AF232" s="402"/>
      <c r="AG232" s="402"/>
      <c r="AH232" s="402"/>
      <c r="AI232" s="402"/>
      <c r="AJ232" s="402"/>
      <c r="AK232" s="402"/>
      <c r="AL232" s="402"/>
      <c r="AM232" s="402"/>
      <c r="AN232" s="402"/>
      <c r="AO232" s="402"/>
      <c r="AP232" s="402"/>
      <c r="AQ232" s="402"/>
      <c r="AR232" s="402"/>
      <c r="AS232" s="402"/>
      <c r="AT232" s="402"/>
      <c r="AU232" s="402"/>
      <c r="AV232" s="402"/>
      <c r="AW232" s="402"/>
      <c r="AX232" s="402"/>
      <c r="AY232" s="402"/>
      <c r="AZ232" s="402"/>
      <c r="BA232" s="402"/>
      <c r="BB232" s="402"/>
      <c r="BC232" s="402"/>
      <c r="BD232" s="402"/>
      <c r="BE232" s="402"/>
      <c r="BF232" s="402"/>
      <c r="BG232" s="402"/>
      <c r="BH232" s="402"/>
      <c r="BI232" s="402"/>
      <c r="BJ232" s="402"/>
      <c r="BK232" s="402"/>
      <c r="BL232" s="402"/>
      <c r="BM232" s="402"/>
      <c r="BN232" s="402"/>
      <c r="BO232" s="402"/>
      <c r="BP232" s="402"/>
      <c r="BQ232" s="402"/>
      <c r="BR232" s="402"/>
      <c r="BS232" s="402"/>
      <c r="BT232" s="402"/>
      <c r="BU232" s="402"/>
      <c r="BV232" s="402"/>
      <c r="BW232" s="402"/>
      <c r="BX232" s="402"/>
      <c r="BY232" s="402"/>
    </row>
    <row r="233" spans="1:77" s="45" customFormat="1">
      <c r="A233" s="1119">
        <v>115</v>
      </c>
      <c r="B233" s="707" t="s">
        <v>215</v>
      </c>
      <c r="C233" s="824"/>
      <c r="D233" s="66"/>
      <c r="E233" s="66"/>
      <c r="F233" s="66"/>
      <c r="G233" s="66"/>
      <c r="H233" s="66"/>
      <c r="I233" s="66"/>
      <c r="J233" s="66"/>
      <c r="K233" s="66"/>
      <c r="L233" s="66"/>
      <c r="M233" s="66"/>
      <c r="N233" s="402"/>
      <c r="O233" s="402"/>
      <c r="P233" s="402"/>
      <c r="Q233" s="402"/>
      <c r="R233" s="402"/>
      <c r="S233" s="402"/>
      <c r="T233" s="402"/>
      <c r="U233" s="402"/>
      <c r="V233" s="402"/>
      <c r="W233" s="402"/>
      <c r="X233" s="402"/>
      <c r="Y233" s="402"/>
      <c r="Z233" s="402"/>
      <c r="AA233" s="402"/>
      <c r="AB233" s="402"/>
      <c r="AC233" s="402"/>
      <c r="AD233" s="402"/>
      <c r="AE233" s="402"/>
      <c r="AF233" s="402"/>
      <c r="AG233" s="402"/>
      <c r="AH233" s="402"/>
      <c r="AI233" s="402"/>
      <c r="AJ233" s="402"/>
      <c r="AK233" s="402"/>
      <c r="AL233" s="402"/>
      <c r="AM233" s="402"/>
      <c r="AN233" s="402"/>
      <c r="AO233" s="402"/>
      <c r="AP233" s="402"/>
      <c r="AQ233" s="402"/>
      <c r="AR233" s="402"/>
      <c r="AS233" s="402"/>
      <c r="AT233" s="402"/>
      <c r="AU233" s="402"/>
      <c r="AV233" s="402"/>
      <c r="AW233" s="402"/>
      <c r="AX233" s="402"/>
      <c r="AY233" s="402"/>
      <c r="AZ233" s="402"/>
      <c r="BA233" s="402"/>
      <c r="BB233" s="402"/>
      <c r="BC233" s="402"/>
      <c r="BD233" s="402"/>
      <c r="BE233" s="402"/>
      <c r="BF233" s="402"/>
      <c r="BG233" s="402"/>
      <c r="BH233" s="402"/>
      <c r="BI233" s="402"/>
      <c r="BJ233" s="402"/>
      <c r="BK233" s="402"/>
      <c r="BL233" s="402"/>
      <c r="BM233" s="402"/>
      <c r="BN233" s="402"/>
      <c r="BO233" s="402"/>
      <c r="BP233" s="402"/>
      <c r="BQ233" s="402"/>
      <c r="BR233" s="402"/>
      <c r="BS233" s="402"/>
      <c r="BT233" s="402"/>
      <c r="BU233" s="402"/>
      <c r="BV233" s="402"/>
      <c r="BW233" s="402"/>
      <c r="BX233" s="402"/>
      <c r="BY233" s="402"/>
    </row>
    <row r="234" spans="1:77" s="45" customFormat="1">
      <c r="A234" s="1119">
        <v>116</v>
      </c>
      <c r="B234" s="716" t="s">
        <v>122</v>
      </c>
      <c r="C234" s="829"/>
      <c r="D234" s="1001"/>
      <c r="E234" s="1001"/>
      <c r="F234" s="1001"/>
      <c r="G234" s="1001"/>
      <c r="H234" s="1001"/>
      <c r="I234" s="1001"/>
      <c r="J234" s="1001"/>
      <c r="K234" s="1001"/>
      <c r="L234" s="1001"/>
      <c r="M234" s="1001"/>
      <c r="N234" s="402"/>
      <c r="O234" s="402"/>
      <c r="P234" s="402"/>
      <c r="Q234" s="402"/>
      <c r="R234" s="402"/>
      <c r="S234" s="402"/>
      <c r="T234" s="402"/>
      <c r="U234" s="402"/>
      <c r="V234" s="402"/>
      <c r="W234" s="402"/>
      <c r="X234" s="402"/>
      <c r="Y234" s="402"/>
      <c r="Z234" s="402"/>
      <c r="AA234" s="402"/>
      <c r="AB234" s="402"/>
      <c r="AC234" s="402"/>
      <c r="AD234" s="402"/>
      <c r="AE234" s="402"/>
      <c r="AF234" s="402"/>
      <c r="AG234" s="402"/>
      <c r="AH234" s="402"/>
      <c r="AI234" s="402"/>
      <c r="AJ234" s="402"/>
      <c r="AK234" s="402"/>
      <c r="AL234" s="402"/>
      <c r="AM234" s="402"/>
      <c r="AN234" s="402"/>
      <c r="AO234" s="402"/>
      <c r="AP234" s="402"/>
      <c r="AQ234" s="402"/>
      <c r="AR234" s="402"/>
      <c r="AS234" s="402"/>
      <c r="AT234" s="402"/>
      <c r="AU234" s="402"/>
      <c r="AV234" s="402"/>
      <c r="AW234" s="402"/>
      <c r="AX234" s="402"/>
      <c r="AY234" s="402"/>
      <c r="AZ234" s="402"/>
      <c r="BA234" s="402"/>
      <c r="BB234" s="402"/>
      <c r="BC234" s="402"/>
      <c r="BD234" s="402"/>
      <c r="BE234" s="402"/>
      <c r="BF234" s="402"/>
      <c r="BG234" s="402"/>
      <c r="BH234" s="402"/>
      <c r="BI234" s="402"/>
      <c r="BJ234" s="402"/>
      <c r="BK234" s="402"/>
      <c r="BL234" s="402"/>
      <c r="BM234" s="402"/>
      <c r="BN234" s="402"/>
      <c r="BO234" s="402"/>
      <c r="BP234" s="402"/>
      <c r="BQ234" s="402"/>
      <c r="BR234" s="402"/>
      <c r="BS234" s="402"/>
      <c r="BT234" s="402"/>
      <c r="BU234" s="402"/>
      <c r="BV234" s="402"/>
      <c r="BW234" s="402"/>
      <c r="BX234" s="402"/>
      <c r="BY234" s="402"/>
    </row>
    <row r="235" spans="1:77" s="47" customFormat="1">
      <c r="A235" s="407"/>
      <c r="B235" s="723"/>
      <c r="C235" s="482"/>
      <c r="D235" s="412"/>
      <c r="E235" s="418"/>
      <c r="F235" s="418"/>
      <c r="G235" s="418"/>
      <c r="H235" s="418"/>
      <c r="I235" s="418"/>
      <c r="J235" s="418"/>
      <c r="K235" s="418"/>
      <c r="L235" s="418"/>
      <c r="M235" s="412"/>
      <c r="N235" s="402"/>
      <c r="O235" s="402"/>
      <c r="P235" s="402"/>
      <c r="Q235" s="402"/>
      <c r="R235" s="448"/>
      <c r="S235" s="448"/>
      <c r="T235" s="448"/>
      <c r="U235" s="448"/>
      <c r="V235" s="448"/>
      <c r="W235" s="448"/>
      <c r="X235" s="448"/>
      <c r="Y235" s="448"/>
      <c r="Z235" s="448"/>
      <c r="AA235" s="448"/>
      <c r="AB235" s="448"/>
      <c r="AC235" s="448"/>
      <c r="AD235" s="448"/>
      <c r="AE235" s="448"/>
      <c r="AF235" s="448"/>
      <c r="AG235" s="448"/>
      <c r="AH235" s="448"/>
      <c r="AI235" s="448"/>
      <c r="AJ235" s="448"/>
      <c r="AK235" s="448"/>
      <c r="AL235" s="448"/>
      <c r="AM235" s="448"/>
      <c r="AN235" s="448"/>
      <c r="AO235" s="448"/>
      <c r="AP235" s="448"/>
      <c r="AQ235" s="448"/>
      <c r="AR235" s="448"/>
      <c r="AS235" s="448"/>
      <c r="AT235" s="448"/>
      <c r="AU235" s="448"/>
      <c r="AV235" s="448"/>
      <c r="AW235" s="448"/>
      <c r="AX235" s="448"/>
      <c r="AY235" s="448"/>
      <c r="AZ235" s="448"/>
      <c r="BA235" s="448"/>
      <c r="BB235" s="448"/>
      <c r="BC235" s="448"/>
      <c r="BD235" s="448"/>
      <c r="BE235" s="448"/>
      <c r="BF235" s="448"/>
      <c r="BG235" s="448"/>
      <c r="BH235" s="448"/>
      <c r="BI235" s="448"/>
      <c r="BJ235" s="448"/>
      <c r="BK235" s="448"/>
      <c r="BL235" s="448"/>
      <c r="BM235" s="448"/>
      <c r="BN235" s="448"/>
      <c r="BO235" s="448"/>
      <c r="BP235" s="448"/>
      <c r="BQ235" s="448"/>
      <c r="BR235" s="448"/>
      <c r="BS235" s="448"/>
      <c r="BT235" s="448"/>
      <c r="BU235" s="448"/>
      <c r="BV235" s="448"/>
      <c r="BW235" s="448"/>
      <c r="BX235" s="448"/>
      <c r="BY235" s="448"/>
    </row>
    <row r="236" spans="1:77" s="45" customFormat="1">
      <c r="A236" s="1120">
        <v>117</v>
      </c>
      <c r="B236" s="946" t="s">
        <v>123</v>
      </c>
      <c r="C236" s="831"/>
      <c r="D236" s="931"/>
      <c r="E236" s="931"/>
      <c r="F236" s="931"/>
      <c r="G236" s="931"/>
      <c r="H236" s="931"/>
      <c r="I236" s="931"/>
      <c r="J236" s="931"/>
      <c r="K236" s="931"/>
      <c r="L236" s="931"/>
      <c r="M236" s="931"/>
      <c r="N236" s="402"/>
      <c r="O236" s="402"/>
      <c r="P236" s="402"/>
      <c r="Q236" s="402"/>
      <c r="R236" s="402"/>
      <c r="S236" s="402"/>
      <c r="T236" s="402"/>
      <c r="U236" s="402"/>
      <c r="V236" s="402"/>
      <c r="W236" s="402"/>
      <c r="X236" s="402"/>
      <c r="Y236" s="402"/>
      <c r="Z236" s="402"/>
      <c r="AA236" s="402"/>
      <c r="AB236" s="402"/>
      <c r="AC236" s="402"/>
      <c r="AD236" s="402"/>
      <c r="AE236" s="402"/>
      <c r="AF236" s="402"/>
      <c r="AG236" s="402"/>
      <c r="AH236" s="402"/>
      <c r="AI236" s="402"/>
      <c r="AJ236" s="402"/>
      <c r="AK236" s="402"/>
      <c r="AL236" s="402"/>
      <c r="AM236" s="402"/>
      <c r="AN236" s="402"/>
      <c r="AO236" s="402"/>
      <c r="AP236" s="402"/>
      <c r="AQ236" s="402"/>
      <c r="AR236" s="402"/>
      <c r="AS236" s="402"/>
      <c r="AT236" s="402"/>
      <c r="AU236" s="402"/>
      <c r="AV236" s="402"/>
      <c r="AW236" s="402"/>
      <c r="AX236" s="402"/>
      <c r="AY236" s="402"/>
      <c r="AZ236" s="402"/>
      <c r="BA236" s="402"/>
      <c r="BB236" s="402"/>
      <c r="BC236" s="402"/>
      <c r="BD236" s="402"/>
      <c r="BE236" s="402"/>
      <c r="BF236" s="402"/>
      <c r="BG236" s="402"/>
      <c r="BH236" s="402"/>
      <c r="BI236" s="402"/>
      <c r="BJ236" s="402"/>
      <c r="BK236" s="402"/>
      <c r="BL236" s="402"/>
      <c r="BM236" s="402"/>
      <c r="BN236" s="402"/>
      <c r="BO236" s="402"/>
      <c r="BP236" s="402"/>
      <c r="BQ236" s="402"/>
      <c r="BR236" s="402"/>
      <c r="BS236" s="402"/>
      <c r="BT236" s="402"/>
      <c r="BU236" s="402"/>
      <c r="BV236" s="402"/>
      <c r="BW236" s="402"/>
      <c r="BX236" s="402"/>
      <c r="BY236" s="402"/>
    </row>
    <row r="237" spans="1:77" s="45" customFormat="1">
      <c r="A237" s="1120">
        <v>118</v>
      </c>
      <c r="B237" s="717" t="s">
        <v>124</v>
      </c>
      <c r="C237" s="832"/>
      <c r="D237" s="522"/>
      <c r="E237" s="66"/>
      <c r="F237" s="66"/>
      <c r="G237" s="66"/>
      <c r="H237" s="66"/>
      <c r="I237" s="66"/>
      <c r="J237" s="66"/>
      <c r="K237" s="66"/>
      <c r="L237" s="66"/>
      <c r="M237" s="522"/>
      <c r="N237" s="402"/>
      <c r="O237" s="402"/>
      <c r="P237" s="402"/>
      <c r="Q237" s="402"/>
      <c r="R237" s="402"/>
      <c r="S237" s="402"/>
      <c r="T237" s="402"/>
      <c r="U237" s="402"/>
      <c r="V237" s="402"/>
      <c r="W237" s="402"/>
      <c r="X237" s="402"/>
      <c r="Y237" s="402"/>
      <c r="Z237" s="402"/>
      <c r="AA237" s="402"/>
      <c r="AB237" s="402"/>
      <c r="AC237" s="402"/>
      <c r="AD237" s="402"/>
      <c r="AE237" s="402"/>
      <c r="AF237" s="402"/>
      <c r="AG237" s="402"/>
      <c r="AH237" s="402"/>
      <c r="AI237" s="402"/>
      <c r="AJ237" s="402"/>
      <c r="AK237" s="402"/>
      <c r="AL237" s="402"/>
      <c r="AM237" s="402"/>
      <c r="AN237" s="402"/>
      <c r="AO237" s="402"/>
      <c r="AP237" s="402"/>
      <c r="AQ237" s="402"/>
      <c r="AR237" s="402"/>
      <c r="AS237" s="402"/>
      <c r="AT237" s="402"/>
      <c r="AU237" s="402"/>
      <c r="AV237" s="402"/>
      <c r="AW237" s="402"/>
      <c r="AX237" s="402"/>
      <c r="AY237" s="402"/>
      <c r="AZ237" s="402"/>
      <c r="BA237" s="402"/>
      <c r="BB237" s="402"/>
      <c r="BC237" s="402"/>
      <c r="BD237" s="402"/>
      <c r="BE237" s="402"/>
      <c r="BF237" s="402"/>
      <c r="BG237" s="402"/>
      <c r="BH237" s="402"/>
      <c r="BI237" s="402"/>
      <c r="BJ237" s="402"/>
      <c r="BK237" s="402"/>
      <c r="BL237" s="402"/>
      <c r="BM237" s="402"/>
      <c r="BN237" s="402"/>
      <c r="BO237" s="402"/>
      <c r="BP237" s="402"/>
      <c r="BQ237" s="402"/>
      <c r="BR237" s="402"/>
      <c r="BS237" s="402"/>
      <c r="BT237" s="402"/>
      <c r="BU237" s="402"/>
      <c r="BV237" s="402"/>
      <c r="BW237" s="402"/>
      <c r="BX237" s="402"/>
      <c r="BY237" s="402"/>
    </row>
    <row r="238" spans="1:77" s="45" customFormat="1">
      <c r="A238" s="1120">
        <v>119</v>
      </c>
      <c r="B238" s="716" t="s">
        <v>125</v>
      </c>
      <c r="C238" s="829"/>
      <c r="D238" s="775"/>
      <c r="E238" s="775"/>
      <c r="F238" s="775"/>
      <c r="G238" s="775"/>
      <c r="H238" s="775"/>
      <c r="I238" s="775"/>
      <c r="J238" s="775"/>
      <c r="K238" s="775"/>
      <c r="L238" s="775"/>
      <c r="M238" s="775"/>
      <c r="N238" s="402"/>
      <c r="O238" s="402"/>
      <c r="P238" s="402"/>
      <c r="Q238" s="402"/>
      <c r="R238" s="402"/>
      <c r="S238" s="402"/>
      <c r="T238" s="402"/>
      <c r="U238" s="402"/>
      <c r="V238" s="402"/>
      <c r="W238" s="402"/>
      <c r="X238" s="402"/>
      <c r="Y238" s="402"/>
      <c r="Z238" s="402"/>
      <c r="AA238" s="402"/>
      <c r="AB238" s="402"/>
      <c r="AC238" s="402"/>
      <c r="AD238" s="402"/>
      <c r="AE238" s="402"/>
      <c r="AF238" s="402"/>
      <c r="AG238" s="402"/>
      <c r="AH238" s="402"/>
      <c r="AI238" s="402"/>
      <c r="AJ238" s="402"/>
      <c r="AK238" s="402"/>
      <c r="AL238" s="402"/>
      <c r="AM238" s="402"/>
      <c r="AN238" s="402"/>
      <c r="AO238" s="402"/>
      <c r="AP238" s="402"/>
      <c r="AQ238" s="402"/>
      <c r="AR238" s="402"/>
      <c r="AS238" s="402"/>
      <c r="AT238" s="402"/>
      <c r="AU238" s="402"/>
      <c r="AV238" s="402"/>
      <c r="AW238" s="402"/>
      <c r="AX238" s="402"/>
      <c r="AY238" s="402"/>
      <c r="AZ238" s="402"/>
      <c r="BA238" s="402"/>
      <c r="BB238" s="402"/>
      <c r="BC238" s="402"/>
      <c r="BD238" s="402"/>
      <c r="BE238" s="402"/>
      <c r="BF238" s="402"/>
      <c r="BG238" s="402"/>
      <c r="BH238" s="402"/>
      <c r="BI238" s="402"/>
      <c r="BJ238" s="402"/>
      <c r="BK238" s="402"/>
      <c r="BL238" s="402"/>
      <c r="BM238" s="402"/>
      <c r="BN238" s="402"/>
      <c r="BO238" s="402"/>
      <c r="BP238" s="402"/>
      <c r="BQ238" s="402"/>
      <c r="BR238" s="402"/>
      <c r="BS238" s="402"/>
      <c r="BT238" s="402"/>
      <c r="BU238" s="402"/>
      <c r="BV238" s="402"/>
      <c r="BW238" s="402"/>
      <c r="BX238" s="402"/>
      <c r="BY238" s="402"/>
    </row>
    <row r="239" spans="1:77" s="47" customFormat="1">
      <c r="A239" s="407"/>
      <c r="B239" s="723"/>
      <c r="C239" s="482"/>
      <c r="D239" s="412"/>
      <c r="E239" s="412"/>
      <c r="F239" s="412"/>
      <c r="G239" s="412"/>
      <c r="H239" s="412"/>
      <c r="I239" s="412"/>
      <c r="J239" s="412"/>
      <c r="K239" s="412"/>
      <c r="L239" s="412"/>
      <c r="M239" s="412"/>
      <c r="N239" s="402"/>
      <c r="O239" s="402"/>
      <c r="P239" s="402"/>
      <c r="Q239" s="402"/>
      <c r="R239" s="448"/>
      <c r="S239" s="448"/>
      <c r="T239" s="448"/>
      <c r="U239" s="448"/>
      <c r="V239" s="448"/>
      <c r="W239" s="448"/>
      <c r="X239" s="448"/>
      <c r="Y239" s="448"/>
      <c r="Z239" s="448"/>
      <c r="AA239" s="448"/>
      <c r="AB239" s="448"/>
      <c r="AC239" s="448"/>
      <c r="AD239" s="448"/>
      <c r="AE239" s="448"/>
      <c r="AF239" s="448"/>
      <c r="AG239" s="448"/>
      <c r="AH239" s="448"/>
      <c r="AI239" s="448"/>
      <c r="AJ239" s="448"/>
      <c r="AK239" s="448"/>
      <c r="AL239" s="448"/>
      <c r="AM239" s="448"/>
      <c r="AN239" s="448"/>
      <c r="AO239" s="448"/>
      <c r="AP239" s="448"/>
      <c r="AQ239" s="448"/>
      <c r="AR239" s="448"/>
      <c r="AS239" s="448"/>
      <c r="AT239" s="448"/>
      <c r="AU239" s="448"/>
      <c r="AV239" s="448"/>
      <c r="AW239" s="448"/>
      <c r="AX239" s="448"/>
      <c r="AY239" s="448"/>
      <c r="AZ239" s="448"/>
      <c r="BA239" s="448"/>
      <c r="BB239" s="448"/>
      <c r="BC239" s="448"/>
      <c r="BD239" s="448"/>
      <c r="BE239" s="448"/>
      <c r="BF239" s="448"/>
      <c r="BG239" s="448"/>
      <c r="BH239" s="448"/>
      <c r="BI239" s="448"/>
      <c r="BJ239" s="448"/>
      <c r="BK239" s="448"/>
      <c r="BL239" s="448"/>
      <c r="BM239" s="448"/>
      <c r="BN239" s="448"/>
      <c r="BO239" s="448"/>
      <c r="BP239" s="448"/>
      <c r="BQ239" s="448"/>
      <c r="BR239" s="448"/>
      <c r="BS239" s="448"/>
      <c r="BT239" s="448"/>
      <c r="BU239" s="448"/>
      <c r="BV239" s="448"/>
      <c r="BW239" s="448"/>
      <c r="BX239" s="448"/>
      <c r="BY239" s="448"/>
    </row>
    <row r="240" spans="1:77" s="45" customFormat="1">
      <c r="A240" s="769">
        <f>A238+1</f>
        <v>120</v>
      </c>
      <c r="B240" s="770" t="s">
        <v>126</v>
      </c>
      <c r="C240" s="831"/>
      <c r="D240" s="771"/>
      <c r="E240" s="771"/>
      <c r="F240" s="771"/>
      <c r="G240" s="771"/>
      <c r="H240" s="771"/>
      <c r="I240" s="771"/>
      <c r="J240" s="771"/>
      <c r="K240" s="771"/>
      <c r="L240" s="771"/>
      <c r="M240" s="771"/>
      <c r="N240" s="402"/>
      <c r="O240" s="402"/>
      <c r="P240" s="402"/>
      <c r="Q240" s="402"/>
      <c r="R240" s="402"/>
      <c r="S240" s="402"/>
      <c r="T240" s="402"/>
      <c r="U240" s="402"/>
      <c r="V240" s="402"/>
      <c r="W240" s="402"/>
      <c r="X240" s="402"/>
      <c r="Y240" s="402"/>
      <c r="Z240" s="402"/>
      <c r="AA240" s="402"/>
      <c r="AB240" s="402"/>
      <c r="AC240" s="402"/>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2"/>
      <c r="AY240" s="402"/>
      <c r="AZ240" s="402"/>
      <c r="BA240" s="402"/>
      <c r="BB240" s="402"/>
      <c r="BC240" s="402"/>
      <c r="BD240" s="402"/>
      <c r="BE240" s="402"/>
      <c r="BF240" s="402"/>
      <c r="BG240" s="402"/>
      <c r="BH240" s="402"/>
      <c r="BI240" s="402"/>
      <c r="BJ240" s="402"/>
      <c r="BK240" s="402"/>
      <c r="BL240" s="402"/>
      <c r="BM240" s="402"/>
      <c r="BN240" s="402"/>
      <c r="BO240" s="402"/>
      <c r="BP240" s="402"/>
      <c r="BQ240" s="402"/>
      <c r="BR240" s="402"/>
      <c r="BS240" s="402"/>
      <c r="BT240" s="402"/>
      <c r="BU240" s="402"/>
      <c r="BV240" s="402"/>
      <c r="BW240" s="402"/>
      <c r="BX240" s="402"/>
      <c r="BY240" s="402"/>
    </row>
    <row r="241" spans="1:77" s="45" customFormat="1">
      <c r="A241" s="1121">
        <v>121</v>
      </c>
      <c r="B241" s="717" t="s">
        <v>127</v>
      </c>
      <c r="C241" s="832"/>
      <c r="D241" s="522"/>
      <c r="E241" s="66"/>
      <c r="F241" s="66"/>
      <c r="G241" s="66"/>
      <c r="H241" s="66"/>
      <c r="I241" s="66"/>
      <c r="J241" s="66"/>
      <c r="K241" s="66"/>
      <c r="L241" s="66"/>
      <c r="M241" s="522"/>
      <c r="N241" s="402"/>
      <c r="O241" s="402"/>
      <c r="P241" s="402"/>
      <c r="Q241" s="402"/>
      <c r="R241" s="402"/>
      <c r="S241" s="402"/>
      <c r="T241" s="402"/>
      <c r="U241" s="402"/>
      <c r="V241" s="402"/>
      <c r="W241" s="402"/>
      <c r="X241" s="402"/>
      <c r="Y241" s="402"/>
      <c r="Z241" s="402"/>
      <c r="AA241" s="402"/>
      <c r="AB241" s="402"/>
      <c r="AC241" s="402"/>
      <c r="AD241" s="402"/>
      <c r="AE241" s="402"/>
      <c r="AF241" s="402"/>
      <c r="AG241" s="402"/>
      <c r="AH241" s="402"/>
      <c r="AI241" s="402"/>
      <c r="AJ241" s="402"/>
      <c r="AK241" s="402"/>
      <c r="AL241" s="402"/>
      <c r="AM241" s="402"/>
      <c r="AN241" s="402"/>
      <c r="AO241" s="402"/>
      <c r="AP241" s="402"/>
      <c r="AQ241" s="402"/>
      <c r="AR241" s="402"/>
      <c r="AS241" s="402"/>
      <c r="AT241" s="402"/>
      <c r="AU241" s="402"/>
      <c r="AV241" s="402"/>
      <c r="AW241" s="402"/>
      <c r="AX241" s="402"/>
      <c r="AY241" s="402"/>
      <c r="AZ241" s="402"/>
      <c r="BA241" s="402"/>
      <c r="BB241" s="402"/>
      <c r="BC241" s="402"/>
      <c r="BD241" s="402"/>
      <c r="BE241" s="402"/>
      <c r="BF241" s="402"/>
      <c r="BG241" s="402"/>
      <c r="BH241" s="402"/>
      <c r="BI241" s="402"/>
      <c r="BJ241" s="402"/>
      <c r="BK241" s="402"/>
      <c r="BL241" s="402"/>
      <c r="BM241" s="402"/>
      <c r="BN241" s="402"/>
      <c r="BO241" s="402"/>
      <c r="BP241" s="402"/>
      <c r="BQ241" s="402"/>
      <c r="BR241" s="402"/>
      <c r="BS241" s="402"/>
      <c r="BT241" s="402"/>
      <c r="BU241" s="402"/>
      <c r="BV241" s="402"/>
      <c r="BW241" s="402"/>
      <c r="BX241" s="402"/>
      <c r="BY241" s="402"/>
    </row>
    <row r="242" spans="1:77" s="45" customFormat="1">
      <c r="A242" s="1121">
        <v>122</v>
      </c>
      <c r="B242" s="703" t="s">
        <v>128</v>
      </c>
      <c r="C242" s="829"/>
      <c r="D242" s="775"/>
      <c r="E242" s="775"/>
      <c r="F242" s="775"/>
      <c r="G242" s="775"/>
      <c r="H242" s="775"/>
      <c r="I242" s="775"/>
      <c r="J242" s="775"/>
      <c r="K242" s="775"/>
      <c r="L242" s="775"/>
      <c r="M242" s="775"/>
      <c r="N242" s="402"/>
      <c r="O242" s="402"/>
      <c r="P242" s="402"/>
      <c r="Q242" s="402"/>
      <c r="R242" s="402"/>
      <c r="S242" s="402"/>
      <c r="T242" s="402"/>
      <c r="U242" s="402"/>
      <c r="V242" s="402"/>
      <c r="W242" s="402"/>
      <c r="X242" s="402"/>
      <c r="Y242" s="402"/>
      <c r="Z242" s="402"/>
      <c r="AA242" s="402"/>
      <c r="AB242" s="402"/>
      <c r="AC242" s="402"/>
      <c r="AD242" s="402"/>
      <c r="AE242" s="402"/>
      <c r="AF242" s="402"/>
      <c r="AG242" s="402"/>
      <c r="AH242" s="402"/>
      <c r="AI242" s="402"/>
      <c r="AJ242" s="402"/>
      <c r="AK242" s="402"/>
      <c r="AL242" s="402"/>
      <c r="AM242" s="402"/>
      <c r="AN242" s="402"/>
      <c r="AO242" s="402"/>
      <c r="AP242" s="402"/>
      <c r="AQ242" s="402"/>
      <c r="AR242" s="402"/>
      <c r="AS242" s="402"/>
      <c r="AT242" s="402"/>
      <c r="AU242" s="402"/>
      <c r="AV242" s="402"/>
      <c r="AW242" s="402"/>
      <c r="AX242" s="402"/>
      <c r="AY242" s="402"/>
      <c r="AZ242" s="402"/>
      <c r="BA242" s="402"/>
      <c r="BB242" s="402"/>
      <c r="BC242" s="402"/>
      <c r="BD242" s="402"/>
      <c r="BE242" s="402"/>
      <c r="BF242" s="402"/>
      <c r="BG242" s="402"/>
      <c r="BH242" s="402"/>
      <c r="BI242" s="402"/>
      <c r="BJ242" s="402"/>
      <c r="BK242" s="402"/>
      <c r="BL242" s="402"/>
      <c r="BM242" s="402"/>
      <c r="BN242" s="402"/>
      <c r="BO242" s="402"/>
      <c r="BP242" s="402"/>
      <c r="BQ242" s="402"/>
      <c r="BR242" s="402"/>
      <c r="BS242" s="402"/>
      <c r="BT242" s="402"/>
      <c r="BU242" s="402"/>
      <c r="BV242" s="402"/>
      <c r="BW242" s="402"/>
      <c r="BX242" s="402"/>
      <c r="BY242" s="402"/>
    </row>
    <row r="243" spans="1:77" s="45" customFormat="1">
      <c r="A243" s="402"/>
      <c r="B243" s="718"/>
      <c r="C243" s="482"/>
      <c r="D243" s="519"/>
      <c r="E243" s="439"/>
      <c r="F243" s="439"/>
      <c r="G243" s="439"/>
      <c r="H243" s="439"/>
      <c r="I243" s="439"/>
      <c r="J243" s="439"/>
      <c r="K243" s="439"/>
      <c r="L243" s="439"/>
      <c r="M243" s="519"/>
      <c r="N243" s="402"/>
      <c r="O243" s="402"/>
      <c r="P243" s="402"/>
      <c r="Q243" s="402"/>
      <c r="R243" s="402"/>
      <c r="S243" s="402"/>
      <c r="T243" s="402"/>
      <c r="U243" s="402"/>
      <c r="V243" s="402"/>
      <c r="W243" s="402"/>
      <c r="X243" s="402"/>
      <c r="Y243" s="402"/>
      <c r="Z243" s="402"/>
      <c r="AA243" s="402"/>
      <c r="AB243" s="402"/>
      <c r="AC243" s="402"/>
      <c r="AD243" s="402"/>
      <c r="AE243" s="402"/>
      <c r="AF243" s="402"/>
      <c r="AG243" s="402"/>
      <c r="AH243" s="402"/>
      <c r="AI243" s="402"/>
      <c r="AJ243" s="402"/>
      <c r="AK243" s="402"/>
      <c r="AL243" s="402"/>
      <c r="AM243" s="402"/>
      <c r="AN243" s="402"/>
      <c r="AO243" s="402"/>
      <c r="AP243" s="402"/>
      <c r="AQ243" s="402"/>
      <c r="AR243" s="402"/>
      <c r="AS243" s="402"/>
      <c r="AT243" s="402"/>
      <c r="AU243" s="402"/>
      <c r="AV243" s="402"/>
      <c r="AW243" s="402"/>
      <c r="AX243" s="402"/>
      <c r="AY243" s="402"/>
      <c r="AZ243" s="402"/>
      <c r="BA243" s="402"/>
      <c r="BB243" s="402"/>
      <c r="BC243" s="402"/>
      <c r="BD243" s="402"/>
      <c r="BE243" s="402"/>
      <c r="BF243" s="402"/>
      <c r="BG243" s="402"/>
      <c r="BH243" s="402"/>
      <c r="BI243" s="402"/>
      <c r="BJ243" s="402"/>
      <c r="BK243" s="402"/>
      <c r="BL243" s="402"/>
      <c r="BM243" s="402"/>
      <c r="BN243" s="402"/>
      <c r="BO243" s="402"/>
      <c r="BP243" s="402"/>
      <c r="BQ243" s="402"/>
      <c r="BR243" s="402"/>
      <c r="BS243" s="402"/>
      <c r="BT243" s="402"/>
      <c r="BU243" s="402"/>
      <c r="BV243" s="402"/>
      <c r="BW243" s="402"/>
      <c r="BX243" s="402"/>
      <c r="BY243" s="402"/>
    </row>
    <row r="244" spans="1:77" s="45" customFormat="1">
      <c r="A244" s="947"/>
      <c r="B244" s="945" t="s">
        <v>647</v>
      </c>
      <c r="C244" s="827"/>
      <c r="D244" s="519"/>
      <c r="E244" s="519"/>
      <c r="F244" s="519"/>
      <c r="G244" s="519"/>
      <c r="H244" s="519"/>
      <c r="I244" s="519"/>
      <c r="J244" s="519"/>
      <c r="K244" s="519"/>
      <c r="L244" s="519"/>
      <c r="M244" s="519"/>
      <c r="N244" s="402"/>
      <c r="O244" s="402"/>
      <c r="P244" s="402"/>
      <c r="Q244" s="402"/>
      <c r="R244" s="402"/>
      <c r="S244" s="402"/>
      <c r="T244" s="402"/>
      <c r="U244" s="402"/>
      <c r="V244" s="402"/>
      <c r="W244" s="402"/>
      <c r="X244" s="402"/>
      <c r="Y244" s="402"/>
      <c r="Z244" s="402"/>
      <c r="AA244" s="402"/>
      <c r="AB244" s="402"/>
      <c r="AC244" s="402"/>
      <c r="AD244" s="402"/>
      <c r="AE244" s="402"/>
      <c r="AF244" s="402"/>
      <c r="AG244" s="402"/>
      <c r="AH244" s="402"/>
      <c r="AI244" s="402"/>
      <c r="AJ244" s="402"/>
      <c r="AK244" s="402"/>
      <c r="AL244" s="402"/>
      <c r="AM244" s="402"/>
      <c r="AN244" s="402"/>
      <c r="AO244" s="402"/>
      <c r="AP244" s="402"/>
      <c r="AQ244" s="402"/>
      <c r="AR244" s="402"/>
      <c r="AS244" s="402"/>
      <c r="AT244" s="402"/>
      <c r="AU244" s="402"/>
      <c r="AV244" s="402"/>
      <c r="AW244" s="402"/>
      <c r="AX244" s="402"/>
      <c r="AY244" s="402"/>
      <c r="AZ244" s="402"/>
      <c r="BA244" s="402"/>
      <c r="BB244" s="402"/>
      <c r="BC244" s="402"/>
      <c r="BD244" s="402"/>
      <c r="BE244" s="402"/>
      <c r="BF244" s="402"/>
      <c r="BG244" s="402"/>
      <c r="BH244" s="402"/>
      <c r="BI244" s="402"/>
      <c r="BJ244" s="402"/>
      <c r="BK244" s="402"/>
      <c r="BL244" s="402"/>
      <c r="BM244" s="402"/>
      <c r="BN244" s="402"/>
      <c r="BO244" s="402"/>
      <c r="BP244" s="402"/>
      <c r="BQ244" s="402"/>
      <c r="BR244" s="402"/>
      <c r="BS244" s="402"/>
      <c r="BT244" s="402"/>
      <c r="BU244" s="402"/>
      <c r="BV244" s="402"/>
      <c r="BW244" s="402"/>
      <c r="BX244" s="402"/>
      <c r="BY244" s="402"/>
    </row>
    <row r="245" spans="1:77" s="65" customFormat="1">
      <c r="A245" s="1122">
        <v>123</v>
      </c>
      <c r="B245" s="946" t="s">
        <v>794</v>
      </c>
      <c r="C245" s="827"/>
      <c r="D245" s="226"/>
      <c r="E245" s="226"/>
      <c r="F245" s="226"/>
      <c r="G245" s="226"/>
      <c r="H245" s="226"/>
      <c r="I245" s="226"/>
      <c r="J245" s="226"/>
      <c r="K245" s="226"/>
      <c r="L245" s="226"/>
      <c r="M245" s="226"/>
      <c r="N245" s="406"/>
      <c r="O245" s="406"/>
      <c r="P245" s="406"/>
      <c r="Q245" s="406"/>
      <c r="R245" s="406"/>
      <c r="S245" s="406"/>
      <c r="T245" s="406"/>
      <c r="U245" s="406"/>
      <c r="V245" s="406"/>
      <c r="W245" s="406"/>
      <c r="X245" s="406"/>
      <c r="Y245" s="406"/>
      <c r="Z245" s="406"/>
      <c r="AA245" s="406"/>
      <c r="AB245" s="406"/>
      <c r="AC245" s="406"/>
      <c r="AD245" s="406"/>
      <c r="AE245" s="406"/>
      <c r="AF245" s="406"/>
      <c r="AG245" s="406"/>
      <c r="AH245" s="406"/>
      <c r="AI245" s="406"/>
      <c r="AJ245" s="406"/>
      <c r="AK245" s="406"/>
      <c r="AL245" s="406"/>
      <c r="AM245" s="406"/>
      <c r="AN245" s="406"/>
      <c r="AO245" s="406"/>
      <c r="AP245" s="406"/>
      <c r="AQ245" s="406"/>
      <c r="AR245" s="406"/>
      <c r="AS245" s="406"/>
      <c r="AT245" s="406"/>
      <c r="AU245" s="406"/>
      <c r="AV245" s="406"/>
      <c r="AW245" s="406"/>
      <c r="AX245" s="406"/>
      <c r="AY245" s="406"/>
      <c r="AZ245" s="406"/>
      <c r="BA245" s="406"/>
      <c r="BB245" s="406"/>
      <c r="BC245" s="406"/>
      <c r="BD245" s="406"/>
      <c r="BE245" s="406"/>
      <c r="BF245" s="406"/>
      <c r="BG245" s="406"/>
      <c r="BH245" s="406"/>
      <c r="BI245" s="406"/>
      <c r="BJ245" s="406"/>
      <c r="BK245" s="406"/>
      <c r="BL245" s="406"/>
      <c r="BM245" s="406"/>
      <c r="BN245" s="406"/>
      <c r="BO245" s="406"/>
      <c r="BP245" s="406"/>
      <c r="BQ245" s="406"/>
      <c r="BR245" s="406"/>
      <c r="BS245" s="406"/>
      <c r="BT245" s="406"/>
      <c r="BU245" s="406"/>
      <c r="BV245" s="406"/>
      <c r="BW245" s="406"/>
      <c r="BX245" s="406"/>
      <c r="BY245" s="406"/>
    </row>
    <row r="246" spans="1:77" s="65" customFormat="1">
      <c r="A246" s="1122">
        <v>124</v>
      </c>
      <c r="B246" s="311" t="str">
        <f>"Trust preferred securities included in Item "&amp;A97</f>
        <v>Trust preferred securities included in Item 49</v>
      </c>
      <c r="C246" s="827"/>
      <c r="D246" s="226"/>
      <c r="E246" s="226"/>
      <c r="F246" s="226"/>
      <c r="G246" s="226"/>
      <c r="H246" s="226"/>
      <c r="I246" s="226"/>
      <c r="J246" s="226"/>
      <c r="K246" s="226"/>
      <c r="L246" s="226"/>
      <c r="M246" s="226"/>
      <c r="N246" s="406"/>
      <c r="O246" s="406"/>
      <c r="P246" s="406"/>
      <c r="Q246" s="406"/>
      <c r="R246" s="406"/>
      <c r="S246" s="406"/>
      <c r="T246" s="406"/>
      <c r="U246" s="406"/>
      <c r="V246" s="406"/>
      <c r="W246" s="406"/>
      <c r="X246" s="406"/>
      <c r="Y246" s="406"/>
      <c r="Z246" s="406"/>
      <c r="AA246" s="406"/>
      <c r="AB246" s="406"/>
      <c r="AC246" s="406"/>
      <c r="AD246" s="406"/>
      <c r="AE246" s="406"/>
      <c r="AF246" s="406"/>
      <c r="AG246" s="406"/>
      <c r="AH246" s="406"/>
      <c r="AI246" s="406"/>
      <c r="AJ246" s="406"/>
      <c r="AK246" s="406"/>
      <c r="AL246" s="406"/>
      <c r="AM246" s="406"/>
      <c r="AN246" s="406"/>
      <c r="AO246" s="406"/>
      <c r="AP246" s="406"/>
      <c r="AQ246" s="406"/>
      <c r="AR246" s="406"/>
      <c r="AS246" s="406"/>
      <c r="AT246" s="406"/>
      <c r="AU246" s="406"/>
      <c r="AV246" s="406"/>
      <c r="AW246" s="406"/>
      <c r="AX246" s="406"/>
      <c r="AY246" s="406"/>
      <c r="AZ246" s="406"/>
      <c r="BA246" s="406"/>
      <c r="BB246" s="406"/>
      <c r="BC246" s="406"/>
      <c r="BD246" s="406"/>
      <c r="BE246" s="406"/>
      <c r="BF246" s="406"/>
      <c r="BG246" s="406"/>
      <c r="BH246" s="406"/>
      <c r="BI246" s="406"/>
      <c r="BJ246" s="406"/>
      <c r="BK246" s="406"/>
      <c r="BL246" s="406"/>
      <c r="BM246" s="406"/>
      <c r="BN246" s="406"/>
      <c r="BO246" s="406"/>
      <c r="BP246" s="406"/>
      <c r="BQ246" s="406"/>
      <c r="BR246" s="406"/>
      <c r="BS246" s="406"/>
      <c r="BT246" s="406"/>
      <c r="BU246" s="406"/>
      <c r="BV246" s="406"/>
      <c r="BW246" s="406"/>
      <c r="BX246" s="406"/>
      <c r="BY246" s="406"/>
    </row>
    <row r="247" spans="1:77" s="45" customFormat="1">
      <c r="A247" s="492"/>
      <c r="B247" s="718"/>
      <c r="C247" s="482"/>
      <c r="D247" s="519"/>
      <c r="E247" s="519"/>
      <c r="F247" s="519"/>
      <c r="G247" s="519"/>
      <c r="H247" s="519"/>
      <c r="I247" s="519"/>
      <c r="J247" s="519"/>
      <c r="K247" s="519"/>
      <c r="L247" s="519"/>
      <c r="M247" s="519"/>
      <c r="N247" s="402"/>
      <c r="O247" s="402"/>
      <c r="P247" s="402"/>
      <c r="Q247" s="402"/>
      <c r="R247" s="402"/>
      <c r="S247" s="402"/>
      <c r="T247" s="402"/>
      <c r="U247" s="402"/>
      <c r="V247" s="402"/>
      <c r="W247" s="402"/>
      <c r="X247" s="402"/>
      <c r="Y247" s="402"/>
      <c r="Z247" s="402"/>
      <c r="AA247" s="402"/>
      <c r="AB247" s="402"/>
      <c r="AC247" s="402"/>
      <c r="AD247" s="402"/>
      <c r="AE247" s="402"/>
      <c r="AF247" s="402"/>
      <c r="AG247" s="402"/>
      <c r="AH247" s="402"/>
      <c r="AI247" s="402"/>
      <c r="AJ247" s="402"/>
      <c r="AK247" s="402"/>
      <c r="AL247" s="402"/>
      <c r="AM247" s="402"/>
      <c r="AN247" s="402"/>
      <c r="AO247" s="402"/>
      <c r="AP247" s="402"/>
      <c r="AQ247" s="402"/>
      <c r="AR247" s="402"/>
      <c r="AS247" s="402"/>
      <c r="AT247" s="402"/>
      <c r="AU247" s="402"/>
      <c r="AV247" s="402"/>
      <c r="AW247" s="402"/>
      <c r="AX247" s="402"/>
      <c r="AY247" s="402"/>
      <c r="AZ247" s="402"/>
      <c r="BA247" s="402"/>
      <c r="BB247" s="402"/>
      <c r="BC247" s="402"/>
      <c r="BD247" s="402"/>
      <c r="BE247" s="402"/>
      <c r="BF247" s="402"/>
      <c r="BG247" s="402"/>
      <c r="BH247" s="402"/>
      <c r="BI247" s="402"/>
      <c r="BJ247" s="402"/>
      <c r="BK247" s="402"/>
      <c r="BL247" s="402"/>
      <c r="BM247" s="402"/>
      <c r="BN247" s="402"/>
      <c r="BO247" s="402"/>
      <c r="BP247" s="402"/>
      <c r="BQ247" s="402"/>
      <c r="BR247" s="402"/>
      <c r="BS247" s="402"/>
      <c r="BT247" s="402"/>
      <c r="BU247" s="402"/>
      <c r="BV247" s="402"/>
      <c r="BW247" s="402"/>
      <c r="BX247" s="402"/>
      <c r="BY247" s="402"/>
    </row>
    <row r="248" spans="1:77" s="45" customFormat="1">
      <c r="A248" s="979"/>
      <c r="B248" s="716" t="s">
        <v>793</v>
      </c>
      <c r="C248" s="491"/>
      <c r="D248" s="519"/>
      <c r="E248" s="519"/>
      <c r="F248" s="519"/>
      <c r="G248" s="519"/>
      <c r="H248" s="519"/>
      <c r="I248" s="519"/>
      <c r="J248" s="519"/>
      <c r="K248" s="519"/>
      <c r="L248" s="519"/>
      <c r="M248" s="519"/>
      <c r="N248" s="402"/>
      <c r="O248" s="402"/>
      <c r="P248" s="402"/>
      <c r="Q248" s="402"/>
      <c r="R248" s="402"/>
      <c r="S248" s="402"/>
      <c r="T248" s="402"/>
      <c r="U248" s="402"/>
      <c r="V248" s="402"/>
      <c r="W248" s="402"/>
      <c r="X248" s="402"/>
      <c r="Y248" s="402"/>
      <c r="Z248" s="402"/>
      <c r="AA248" s="402"/>
      <c r="AB248" s="402"/>
      <c r="AC248" s="402"/>
      <c r="AD248" s="402"/>
      <c r="AE248" s="402"/>
      <c r="AF248" s="402"/>
      <c r="AG248" s="402"/>
      <c r="AH248" s="402"/>
      <c r="AI248" s="402"/>
      <c r="AJ248" s="402"/>
      <c r="AK248" s="402"/>
      <c r="AL248" s="402"/>
      <c r="AM248" s="402"/>
      <c r="AN248" s="402"/>
      <c r="AO248" s="402"/>
      <c r="AP248" s="402"/>
      <c r="AQ248" s="402"/>
      <c r="AR248" s="402"/>
      <c r="AS248" s="402"/>
      <c r="AT248" s="402"/>
      <c r="AU248" s="402"/>
      <c r="AV248" s="402"/>
      <c r="AW248" s="402"/>
      <c r="AX248" s="402"/>
      <c r="AY248" s="402"/>
      <c r="AZ248" s="402"/>
      <c r="BA248" s="402"/>
      <c r="BB248" s="402"/>
      <c r="BC248" s="402"/>
      <c r="BD248" s="402"/>
      <c r="BE248" s="402"/>
      <c r="BF248" s="402"/>
      <c r="BG248" s="402"/>
      <c r="BH248" s="402"/>
      <c r="BI248" s="402"/>
      <c r="BJ248" s="402"/>
      <c r="BK248" s="402"/>
      <c r="BL248" s="402"/>
      <c r="BM248" s="402"/>
      <c r="BN248" s="402"/>
      <c r="BO248" s="402"/>
      <c r="BP248" s="402"/>
      <c r="BQ248" s="402"/>
      <c r="BR248" s="402"/>
      <c r="BS248" s="402"/>
      <c r="BT248" s="402"/>
      <c r="BU248" s="402"/>
      <c r="BV248" s="402"/>
      <c r="BW248" s="402"/>
      <c r="BX248" s="402"/>
      <c r="BY248" s="402"/>
    </row>
    <row r="249" spans="1:77" s="62" customFormat="1">
      <c r="A249" s="980"/>
      <c r="B249" s="980" t="s">
        <v>792</v>
      </c>
      <c r="C249" s="977"/>
      <c r="D249" s="977"/>
      <c r="E249" s="977"/>
      <c r="F249" s="977"/>
      <c r="G249" s="977"/>
      <c r="H249" s="977"/>
      <c r="I249" s="977"/>
      <c r="J249" s="977"/>
      <c r="K249" s="977"/>
      <c r="L249" s="977"/>
      <c r="M249" s="977"/>
      <c r="N249" s="977"/>
      <c r="O249" s="977"/>
      <c r="P249" s="483"/>
      <c r="Q249" s="483"/>
      <c r="R249" s="483"/>
      <c r="S249" s="483"/>
      <c r="T249" s="483"/>
      <c r="U249" s="483"/>
      <c r="V249" s="483"/>
      <c r="W249" s="483"/>
      <c r="X249" s="483"/>
      <c r="Y249" s="483"/>
      <c r="Z249" s="483"/>
      <c r="AA249" s="483"/>
      <c r="AB249" s="483"/>
      <c r="AC249" s="483"/>
      <c r="AD249" s="483"/>
      <c r="AE249" s="483"/>
      <c r="AF249" s="483"/>
      <c r="AG249" s="483"/>
      <c r="AH249" s="483"/>
      <c r="AI249" s="483"/>
      <c r="AJ249" s="483"/>
      <c r="AK249" s="483"/>
      <c r="AL249" s="483"/>
      <c r="AM249" s="483"/>
      <c r="AN249" s="483"/>
      <c r="AO249" s="483"/>
      <c r="AP249" s="483"/>
      <c r="AQ249" s="483"/>
      <c r="AR249" s="483"/>
      <c r="AS249" s="483"/>
      <c r="AT249" s="483"/>
      <c r="AU249" s="483"/>
      <c r="AV249" s="483"/>
      <c r="AW249" s="483"/>
      <c r="AX249" s="483"/>
      <c r="AY249" s="483"/>
      <c r="AZ249" s="483"/>
      <c r="BA249" s="483"/>
      <c r="BB249" s="483"/>
      <c r="BC249" s="483"/>
      <c r="BD249" s="483"/>
      <c r="BE249" s="483"/>
      <c r="BF249" s="483"/>
      <c r="BG249" s="483"/>
      <c r="BH249" s="483"/>
      <c r="BI249" s="483"/>
      <c r="BJ249" s="483"/>
      <c r="BK249" s="483"/>
      <c r="BL249" s="483"/>
      <c r="BM249" s="483"/>
      <c r="BN249" s="483"/>
      <c r="BO249" s="483"/>
      <c r="BP249" s="483"/>
      <c r="BQ249" s="483"/>
      <c r="BR249" s="483"/>
      <c r="BS249" s="483"/>
      <c r="BT249" s="483"/>
      <c r="BU249" s="483"/>
      <c r="BV249" s="483"/>
      <c r="BW249" s="483"/>
      <c r="BX249" s="483"/>
      <c r="BY249" s="483"/>
    </row>
    <row r="250" spans="1:77" s="62" customFormat="1">
      <c r="A250" s="1123">
        <v>125</v>
      </c>
      <c r="B250" s="981"/>
      <c r="C250" s="982"/>
      <c r="D250" s="982"/>
      <c r="E250" s="982"/>
      <c r="F250" s="982"/>
      <c r="G250" s="982"/>
      <c r="H250" s="982"/>
      <c r="I250" s="982"/>
      <c r="J250" s="982"/>
      <c r="K250" s="982"/>
      <c r="L250" s="982"/>
      <c r="M250" s="983"/>
      <c r="N250" s="977"/>
      <c r="O250" s="977"/>
      <c r="P250" s="483"/>
      <c r="Q250" s="483"/>
      <c r="R250" s="483"/>
      <c r="S250" s="483"/>
      <c r="T250" s="483"/>
      <c r="U250" s="483"/>
      <c r="V250" s="483"/>
      <c r="W250" s="483"/>
      <c r="X250" s="483"/>
      <c r="Y250" s="483"/>
      <c r="Z250" s="483"/>
      <c r="AA250" s="483"/>
      <c r="AB250" s="483"/>
      <c r="AC250" s="483"/>
      <c r="AD250" s="483"/>
      <c r="AE250" s="483"/>
      <c r="AF250" s="483"/>
      <c r="AG250" s="483"/>
      <c r="AH250" s="483"/>
      <c r="AI250" s="483"/>
      <c r="AJ250" s="483"/>
      <c r="AK250" s="483"/>
      <c r="AL250" s="483"/>
      <c r="AM250" s="483"/>
      <c r="AN250" s="483"/>
      <c r="AO250" s="483"/>
      <c r="AP250" s="483"/>
      <c r="AQ250" s="483"/>
      <c r="AR250" s="483"/>
      <c r="AS250" s="483"/>
      <c r="AT250" s="483"/>
      <c r="AU250" s="483"/>
      <c r="AV250" s="483"/>
      <c r="AW250" s="483"/>
      <c r="AX250" s="483"/>
      <c r="AY250" s="483"/>
      <c r="AZ250" s="483"/>
      <c r="BA250" s="483"/>
      <c r="BB250" s="483"/>
      <c r="BC250" s="483"/>
      <c r="BD250" s="483"/>
      <c r="BE250" s="483"/>
      <c r="BF250" s="483"/>
      <c r="BG250" s="483"/>
      <c r="BH250" s="483"/>
      <c r="BI250" s="483"/>
      <c r="BJ250" s="483"/>
      <c r="BK250" s="483"/>
      <c r="BL250" s="483"/>
      <c r="BM250" s="483"/>
      <c r="BN250" s="483"/>
      <c r="BO250" s="483"/>
      <c r="BP250" s="483"/>
      <c r="BQ250" s="483"/>
      <c r="BR250" s="483"/>
      <c r="BS250" s="483"/>
      <c r="BT250" s="483"/>
      <c r="BU250" s="483"/>
      <c r="BV250" s="483"/>
      <c r="BW250" s="483"/>
      <c r="BX250" s="483"/>
      <c r="BY250" s="483"/>
    </row>
    <row r="251" spans="1:77" s="62" customFormat="1">
      <c r="A251" s="977"/>
      <c r="B251" s="984"/>
      <c r="C251" s="985"/>
      <c r="D251" s="985"/>
      <c r="E251" s="985"/>
      <c r="F251" s="985"/>
      <c r="G251" s="985"/>
      <c r="H251" s="985"/>
      <c r="I251" s="985"/>
      <c r="J251" s="985"/>
      <c r="K251" s="985"/>
      <c r="L251" s="985"/>
      <c r="M251" s="986"/>
      <c r="N251" s="977"/>
      <c r="O251" s="977"/>
      <c r="P251" s="483"/>
      <c r="Q251" s="483"/>
      <c r="R251" s="483"/>
      <c r="S251" s="483"/>
      <c r="T251" s="483"/>
      <c r="U251" s="483"/>
      <c r="V251" s="483"/>
      <c r="W251" s="483"/>
      <c r="X251" s="483"/>
      <c r="Y251" s="483"/>
      <c r="Z251" s="483"/>
      <c r="AA251" s="483"/>
      <c r="AB251" s="483"/>
      <c r="AC251" s="483"/>
      <c r="AD251" s="483"/>
      <c r="AE251" s="483"/>
      <c r="AF251" s="483"/>
      <c r="AG251" s="483"/>
      <c r="AH251" s="483"/>
      <c r="AI251" s="483"/>
      <c r="AJ251" s="483"/>
      <c r="AK251" s="483"/>
      <c r="AL251" s="483"/>
      <c r="AM251" s="483"/>
      <c r="AN251" s="483"/>
      <c r="AO251" s="483"/>
      <c r="AP251" s="483"/>
      <c r="AQ251" s="483"/>
      <c r="AR251" s="483"/>
      <c r="AS251" s="483"/>
      <c r="AT251" s="483"/>
      <c r="AU251" s="483"/>
      <c r="AV251" s="483"/>
      <c r="AW251" s="483"/>
      <c r="AX251" s="483"/>
      <c r="AY251" s="483"/>
      <c r="AZ251" s="483"/>
      <c r="BA251" s="483"/>
      <c r="BB251" s="483"/>
      <c r="BC251" s="483"/>
      <c r="BD251" s="483"/>
      <c r="BE251" s="483"/>
      <c r="BF251" s="483"/>
      <c r="BG251" s="483"/>
      <c r="BH251" s="483"/>
      <c r="BI251" s="483"/>
      <c r="BJ251" s="483"/>
      <c r="BK251" s="483"/>
      <c r="BL251" s="483"/>
      <c r="BM251" s="483"/>
      <c r="BN251" s="483"/>
      <c r="BO251" s="483"/>
      <c r="BP251" s="483"/>
      <c r="BQ251" s="483"/>
      <c r="BR251" s="483"/>
      <c r="BS251" s="483"/>
      <c r="BT251" s="483"/>
      <c r="BU251" s="483"/>
      <c r="BV251" s="483"/>
      <c r="BW251" s="483"/>
      <c r="BX251" s="483"/>
      <c r="BY251" s="483"/>
    </row>
    <row r="252" spans="1:77" s="62" customFormat="1">
      <c r="A252" s="977"/>
      <c r="B252" s="984"/>
      <c r="C252" s="985"/>
      <c r="D252" s="985"/>
      <c r="E252" s="985"/>
      <c r="F252" s="985"/>
      <c r="G252" s="985"/>
      <c r="H252" s="985"/>
      <c r="I252" s="985"/>
      <c r="J252" s="985"/>
      <c r="K252" s="985"/>
      <c r="L252" s="985"/>
      <c r="M252" s="986"/>
      <c r="N252" s="977"/>
      <c r="O252" s="977"/>
      <c r="P252" s="483"/>
      <c r="Q252" s="483"/>
      <c r="R252" s="483"/>
      <c r="S252" s="483"/>
      <c r="T252" s="483"/>
      <c r="U252" s="483"/>
      <c r="V252" s="483"/>
      <c r="W252" s="483"/>
      <c r="X252" s="483"/>
      <c r="Y252" s="483"/>
      <c r="Z252" s="483"/>
      <c r="AA252" s="483"/>
      <c r="AB252" s="483"/>
      <c r="AC252" s="483"/>
      <c r="AD252" s="483"/>
      <c r="AE252" s="483"/>
      <c r="AF252" s="483"/>
      <c r="AG252" s="483"/>
      <c r="AH252" s="483"/>
      <c r="AI252" s="483"/>
      <c r="AJ252" s="483"/>
      <c r="AK252" s="483"/>
      <c r="AL252" s="483"/>
      <c r="AM252" s="483"/>
      <c r="AN252" s="483"/>
      <c r="AO252" s="483"/>
      <c r="AP252" s="483"/>
      <c r="AQ252" s="483"/>
      <c r="AR252" s="483"/>
      <c r="AS252" s="483"/>
      <c r="AT252" s="483"/>
      <c r="AU252" s="483"/>
      <c r="AV252" s="483"/>
      <c r="AW252" s="483"/>
      <c r="AX252" s="483"/>
      <c r="AY252" s="483"/>
      <c r="AZ252" s="483"/>
      <c r="BA252" s="483"/>
      <c r="BB252" s="483"/>
      <c r="BC252" s="483"/>
      <c r="BD252" s="483"/>
      <c r="BE252" s="483"/>
      <c r="BF252" s="483"/>
      <c r="BG252" s="483"/>
      <c r="BH252" s="483"/>
      <c r="BI252" s="483"/>
      <c r="BJ252" s="483"/>
      <c r="BK252" s="483"/>
      <c r="BL252" s="483"/>
      <c r="BM252" s="483"/>
      <c r="BN252" s="483"/>
      <c r="BO252" s="483"/>
      <c r="BP252" s="483"/>
      <c r="BQ252" s="483"/>
      <c r="BR252" s="483"/>
      <c r="BS252" s="483"/>
      <c r="BT252" s="483"/>
      <c r="BU252" s="483"/>
      <c r="BV252" s="483"/>
      <c r="BW252" s="483"/>
      <c r="BX252" s="483"/>
      <c r="BY252" s="483"/>
    </row>
    <row r="253" spans="1:77" s="62" customFormat="1">
      <c r="A253" s="977"/>
      <c r="B253" s="987"/>
      <c r="C253" s="988"/>
      <c r="D253" s="988"/>
      <c r="E253" s="988"/>
      <c r="F253" s="988"/>
      <c r="G253" s="988"/>
      <c r="H253" s="988"/>
      <c r="I253" s="988"/>
      <c r="J253" s="988"/>
      <c r="K253" s="988"/>
      <c r="L253" s="988"/>
      <c r="M253" s="989"/>
      <c r="N253" s="977"/>
      <c r="O253" s="977"/>
      <c r="P253" s="483"/>
      <c r="Q253" s="483"/>
      <c r="R253" s="483"/>
      <c r="S253" s="483"/>
      <c r="T253" s="483"/>
      <c r="U253" s="483"/>
      <c r="V253" s="483"/>
      <c r="W253" s="483"/>
      <c r="X253" s="483"/>
      <c r="Y253" s="483"/>
      <c r="Z253" s="483"/>
      <c r="AA253" s="483"/>
      <c r="AB253" s="483"/>
      <c r="AC253" s="483"/>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483"/>
      <c r="AY253" s="483"/>
      <c r="AZ253" s="483"/>
      <c r="BA253" s="483"/>
      <c r="BB253" s="483"/>
      <c r="BC253" s="483"/>
      <c r="BD253" s="483"/>
      <c r="BE253" s="483"/>
      <c r="BF253" s="483"/>
      <c r="BG253" s="483"/>
      <c r="BH253" s="483"/>
      <c r="BI253" s="483"/>
      <c r="BJ253" s="483"/>
      <c r="BK253" s="483"/>
      <c r="BL253" s="483"/>
      <c r="BM253" s="483"/>
      <c r="BN253" s="483"/>
      <c r="BO253" s="483"/>
      <c r="BP253" s="483"/>
      <c r="BQ253" s="483"/>
      <c r="BR253" s="483"/>
      <c r="BS253" s="483"/>
      <c r="BT253" s="483"/>
      <c r="BU253" s="483"/>
      <c r="BV253" s="483"/>
      <c r="BW253" s="483"/>
      <c r="BX253" s="483"/>
      <c r="BY253" s="483"/>
    </row>
    <row r="254" spans="1:77" s="62" customFormat="1">
      <c r="A254" s="977"/>
      <c r="B254" s="977"/>
      <c r="C254" s="977"/>
      <c r="D254" s="977"/>
      <c r="E254" s="977"/>
      <c r="F254" s="977"/>
      <c r="G254" s="977"/>
      <c r="H254" s="977"/>
      <c r="I254" s="977"/>
      <c r="J254" s="977"/>
      <c r="K254" s="977"/>
      <c r="L254" s="977"/>
      <c r="M254" s="977"/>
      <c r="N254" s="977"/>
      <c r="O254" s="977"/>
      <c r="P254" s="483"/>
      <c r="Q254" s="483"/>
      <c r="R254" s="483"/>
      <c r="S254" s="483"/>
      <c r="T254" s="483"/>
      <c r="U254" s="483"/>
      <c r="V254" s="483"/>
      <c r="W254" s="483"/>
      <c r="X254" s="483"/>
      <c r="Y254" s="483"/>
      <c r="Z254" s="483"/>
      <c r="AA254" s="483"/>
      <c r="AB254" s="483"/>
      <c r="AC254" s="483"/>
      <c r="AD254" s="483"/>
      <c r="AE254" s="483"/>
      <c r="AF254" s="483"/>
      <c r="AG254" s="483"/>
      <c r="AH254" s="483"/>
      <c r="AI254" s="483"/>
      <c r="AJ254" s="483"/>
      <c r="AK254" s="483"/>
      <c r="AL254" s="483"/>
      <c r="AM254" s="483"/>
      <c r="AN254" s="483"/>
      <c r="AO254" s="483"/>
      <c r="AP254" s="483"/>
      <c r="AQ254" s="483"/>
      <c r="AR254" s="483"/>
      <c r="AS254" s="483"/>
      <c r="AT254" s="483"/>
      <c r="AU254" s="483"/>
      <c r="AV254" s="483"/>
      <c r="AW254" s="483"/>
      <c r="AX254" s="483"/>
      <c r="AY254" s="483"/>
      <c r="AZ254" s="483"/>
      <c r="BA254" s="483"/>
      <c r="BB254" s="483"/>
      <c r="BC254" s="483"/>
      <c r="BD254" s="483"/>
      <c r="BE254" s="483"/>
      <c r="BF254" s="483"/>
      <c r="BG254" s="483"/>
      <c r="BH254" s="483"/>
      <c r="BI254" s="483"/>
      <c r="BJ254" s="483"/>
      <c r="BK254" s="483"/>
      <c r="BL254" s="483"/>
      <c r="BM254" s="483"/>
      <c r="BN254" s="483"/>
      <c r="BO254" s="483"/>
      <c r="BP254" s="483"/>
      <c r="BQ254" s="483"/>
      <c r="BR254" s="483"/>
      <c r="BS254" s="483"/>
      <c r="BT254" s="483"/>
      <c r="BU254" s="483"/>
      <c r="BV254" s="483"/>
      <c r="BW254" s="483"/>
      <c r="BX254" s="483"/>
      <c r="BY254" s="483"/>
    </row>
    <row r="255" spans="1:77" s="62" customFormat="1">
      <c r="A255" s="770"/>
      <c r="B255" s="770" t="s">
        <v>791</v>
      </c>
      <c r="C255" s="770"/>
      <c r="D255" s="770"/>
      <c r="E255" s="770"/>
      <c r="F255" s="770"/>
      <c r="G255" s="770"/>
      <c r="H255" s="770"/>
      <c r="I255" s="770"/>
      <c r="J255" s="770"/>
      <c r="K255" s="770"/>
      <c r="L255" s="770"/>
      <c r="M255" s="770"/>
      <c r="N255" s="977"/>
      <c r="O255" s="977"/>
      <c r="P255" s="483"/>
      <c r="Q255" s="483"/>
      <c r="R255" s="483"/>
      <c r="S255" s="483"/>
      <c r="T255" s="483"/>
      <c r="U255" s="483"/>
      <c r="V255" s="483"/>
      <c r="W255" s="483"/>
      <c r="X255" s="483"/>
      <c r="Y255" s="483"/>
      <c r="Z255" s="483"/>
      <c r="AA255" s="483"/>
      <c r="AB255" s="483"/>
      <c r="AC255" s="483"/>
      <c r="AD255" s="483"/>
      <c r="AE255" s="483"/>
      <c r="AF255" s="483"/>
      <c r="AG255" s="483"/>
      <c r="AH255" s="483"/>
      <c r="AI255" s="483"/>
      <c r="AJ255" s="483"/>
      <c r="AK255" s="483"/>
      <c r="AL255" s="483"/>
      <c r="AM255" s="483"/>
      <c r="AN255" s="483"/>
      <c r="AO255" s="483"/>
      <c r="AP255" s="483"/>
      <c r="AQ255" s="483"/>
      <c r="AR255" s="483"/>
      <c r="AS255" s="483"/>
      <c r="AT255" s="483"/>
      <c r="AU255" s="483"/>
      <c r="AV255" s="483"/>
      <c r="AW255" s="483"/>
      <c r="AX255" s="483"/>
      <c r="AY255" s="483"/>
      <c r="AZ255" s="483"/>
      <c r="BA255" s="483"/>
      <c r="BB255" s="483"/>
      <c r="BC255" s="483"/>
      <c r="BD255" s="483"/>
      <c r="BE255" s="483"/>
      <c r="BF255" s="483"/>
      <c r="BG255" s="483"/>
      <c r="BH255" s="483"/>
      <c r="BI255" s="483"/>
      <c r="BJ255" s="483"/>
      <c r="BK255" s="483"/>
      <c r="BL255" s="483"/>
      <c r="BM255" s="483"/>
      <c r="BN255" s="483"/>
      <c r="BO255" s="483"/>
      <c r="BP255" s="483"/>
      <c r="BQ255" s="483"/>
      <c r="BR255" s="483"/>
      <c r="BS255" s="483"/>
      <c r="BT255" s="483"/>
      <c r="BU255" s="483"/>
      <c r="BV255" s="483"/>
      <c r="BW255" s="483"/>
      <c r="BX255" s="483"/>
      <c r="BY255" s="483"/>
    </row>
    <row r="256" spans="1:77" s="62" customFormat="1">
      <c r="A256" s="770">
        <f>A250+1</f>
        <v>126</v>
      </c>
      <c r="B256" s="770"/>
      <c r="C256" s="770"/>
      <c r="D256" s="770"/>
      <c r="E256" s="770"/>
      <c r="F256" s="770"/>
      <c r="G256" s="770"/>
      <c r="H256" s="770"/>
      <c r="I256" s="770"/>
      <c r="J256" s="770"/>
      <c r="K256" s="770"/>
      <c r="L256" s="770"/>
      <c r="M256" s="770"/>
      <c r="N256" s="977"/>
      <c r="O256" s="977"/>
      <c r="P256" s="483"/>
      <c r="Q256" s="483"/>
      <c r="R256" s="483"/>
      <c r="S256" s="483"/>
      <c r="T256" s="483"/>
      <c r="U256" s="483"/>
      <c r="V256" s="483"/>
      <c r="W256" s="483"/>
      <c r="X256" s="483"/>
      <c r="Y256" s="483"/>
      <c r="Z256" s="483"/>
      <c r="AA256" s="483"/>
      <c r="AB256" s="483"/>
      <c r="AC256" s="483"/>
      <c r="AD256" s="483"/>
      <c r="AE256" s="483"/>
      <c r="AF256" s="483"/>
      <c r="AG256" s="483"/>
      <c r="AH256" s="483"/>
      <c r="AI256" s="483"/>
      <c r="AJ256" s="483"/>
      <c r="AK256" s="483"/>
      <c r="AL256" s="483"/>
      <c r="AM256" s="483"/>
      <c r="AN256" s="483"/>
      <c r="AO256" s="483"/>
      <c r="AP256" s="483"/>
      <c r="AQ256" s="483"/>
      <c r="AR256" s="483"/>
      <c r="AS256" s="483"/>
      <c r="AT256" s="483"/>
      <c r="AU256" s="483"/>
      <c r="AV256" s="483"/>
      <c r="AW256" s="483"/>
      <c r="AX256" s="483"/>
      <c r="AY256" s="483"/>
      <c r="AZ256" s="483"/>
      <c r="BA256" s="483"/>
      <c r="BB256" s="483"/>
      <c r="BC256" s="483"/>
      <c r="BD256" s="483"/>
      <c r="BE256" s="483"/>
      <c r="BF256" s="483"/>
      <c r="BG256" s="483"/>
      <c r="BH256" s="483"/>
      <c r="BI256" s="483"/>
      <c r="BJ256" s="483"/>
      <c r="BK256" s="483"/>
      <c r="BL256" s="483"/>
      <c r="BM256" s="483"/>
      <c r="BN256" s="483"/>
      <c r="BO256" s="483"/>
      <c r="BP256" s="483"/>
      <c r="BQ256" s="483"/>
      <c r="BR256" s="483"/>
      <c r="BS256" s="483"/>
      <c r="BT256" s="483"/>
      <c r="BU256" s="483"/>
      <c r="BV256" s="483"/>
      <c r="BW256" s="483"/>
      <c r="BX256" s="483"/>
      <c r="BY256" s="483"/>
    </row>
    <row r="257" spans="1:77" s="62" customFormat="1">
      <c r="A257" s="770"/>
      <c r="B257" s="770"/>
      <c r="C257" s="770"/>
      <c r="D257" s="770"/>
      <c r="E257" s="770"/>
      <c r="F257" s="770"/>
      <c r="G257" s="770"/>
      <c r="H257" s="770"/>
      <c r="I257" s="770"/>
      <c r="J257" s="770"/>
      <c r="K257" s="770"/>
      <c r="L257" s="770"/>
      <c r="M257" s="770"/>
      <c r="N257" s="977"/>
      <c r="O257" s="977"/>
      <c r="P257" s="483"/>
      <c r="Q257" s="483"/>
      <c r="R257" s="483"/>
      <c r="S257" s="483"/>
      <c r="T257" s="483"/>
      <c r="U257" s="483"/>
      <c r="V257" s="483"/>
      <c r="W257" s="483"/>
      <c r="X257" s="483"/>
      <c r="Y257" s="483"/>
      <c r="Z257" s="483"/>
      <c r="AA257" s="483"/>
      <c r="AB257" s="483"/>
      <c r="AC257" s="483"/>
      <c r="AD257" s="483"/>
      <c r="AE257" s="483"/>
      <c r="AF257" s="483"/>
      <c r="AG257" s="483"/>
      <c r="AH257" s="483"/>
      <c r="AI257" s="483"/>
      <c r="AJ257" s="483"/>
      <c r="AK257" s="483"/>
      <c r="AL257" s="483"/>
      <c r="AM257" s="483"/>
      <c r="AN257" s="483"/>
      <c r="AO257" s="483"/>
      <c r="AP257" s="483"/>
      <c r="AQ257" s="483"/>
      <c r="AR257" s="483"/>
      <c r="AS257" s="483"/>
      <c r="AT257" s="483"/>
      <c r="AU257" s="483"/>
      <c r="AV257" s="483"/>
      <c r="AW257" s="483"/>
      <c r="AX257" s="483"/>
      <c r="AY257" s="483"/>
      <c r="AZ257" s="483"/>
      <c r="BA257" s="483"/>
      <c r="BB257" s="483"/>
      <c r="BC257" s="483"/>
      <c r="BD257" s="483"/>
      <c r="BE257" s="483"/>
      <c r="BF257" s="483"/>
      <c r="BG257" s="483"/>
      <c r="BH257" s="483"/>
      <c r="BI257" s="483"/>
      <c r="BJ257" s="483"/>
      <c r="BK257" s="483"/>
      <c r="BL257" s="483"/>
      <c r="BM257" s="483"/>
      <c r="BN257" s="483"/>
      <c r="BO257" s="483"/>
      <c r="BP257" s="483"/>
      <c r="BQ257" s="483"/>
      <c r="BR257" s="483"/>
      <c r="BS257" s="483"/>
      <c r="BT257" s="483"/>
      <c r="BU257" s="483"/>
      <c r="BV257" s="483"/>
      <c r="BW257" s="483"/>
      <c r="BX257" s="483"/>
      <c r="BY257" s="483"/>
    </row>
    <row r="258" spans="1:77" s="62" customFormat="1">
      <c r="A258" s="770"/>
      <c r="B258" s="770"/>
      <c r="C258" s="770"/>
      <c r="D258" s="770"/>
      <c r="E258" s="770"/>
      <c r="F258" s="770"/>
      <c r="G258" s="770"/>
      <c r="H258" s="770"/>
      <c r="I258" s="770"/>
      <c r="J258" s="770"/>
      <c r="K258" s="770"/>
      <c r="L258" s="770"/>
      <c r="M258" s="770"/>
      <c r="N258" s="977"/>
      <c r="O258" s="977"/>
      <c r="P258" s="483"/>
      <c r="Q258" s="483"/>
      <c r="R258" s="483"/>
      <c r="S258" s="483"/>
      <c r="T258" s="483"/>
      <c r="U258" s="483"/>
      <c r="V258" s="483"/>
      <c r="W258" s="483"/>
      <c r="X258" s="483"/>
      <c r="Y258" s="483"/>
      <c r="Z258" s="483"/>
      <c r="AA258" s="483"/>
      <c r="AB258" s="483"/>
      <c r="AC258" s="483"/>
      <c r="AD258" s="483"/>
      <c r="AE258" s="483"/>
      <c r="AF258" s="483"/>
      <c r="AG258" s="483"/>
      <c r="AH258" s="483"/>
      <c r="AI258" s="483"/>
      <c r="AJ258" s="483"/>
      <c r="AK258" s="483"/>
      <c r="AL258" s="483"/>
      <c r="AM258" s="483"/>
      <c r="AN258" s="483"/>
      <c r="AO258" s="483"/>
      <c r="AP258" s="483"/>
      <c r="AQ258" s="483"/>
      <c r="AR258" s="483"/>
      <c r="AS258" s="483"/>
      <c r="AT258" s="483"/>
      <c r="AU258" s="483"/>
      <c r="AV258" s="483"/>
      <c r="AW258" s="483"/>
      <c r="AX258" s="483"/>
      <c r="AY258" s="483"/>
      <c r="AZ258" s="483"/>
      <c r="BA258" s="483"/>
      <c r="BB258" s="483"/>
      <c r="BC258" s="483"/>
      <c r="BD258" s="483"/>
      <c r="BE258" s="483"/>
      <c r="BF258" s="483"/>
      <c r="BG258" s="483"/>
      <c r="BH258" s="483"/>
      <c r="BI258" s="483"/>
      <c r="BJ258" s="483"/>
      <c r="BK258" s="483"/>
      <c r="BL258" s="483"/>
      <c r="BM258" s="483"/>
      <c r="BN258" s="483"/>
      <c r="BO258" s="483"/>
      <c r="BP258" s="483"/>
      <c r="BQ258" s="483"/>
      <c r="BR258" s="483"/>
      <c r="BS258" s="483"/>
      <c r="BT258" s="483"/>
      <c r="BU258" s="483"/>
      <c r="BV258" s="483"/>
      <c r="BW258" s="483"/>
      <c r="BX258" s="483"/>
      <c r="BY258" s="483"/>
    </row>
    <row r="259" spans="1:77" s="62" customFormat="1">
      <c r="A259" s="770"/>
      <c r="B259" s="770"/>
      <c r="C259" s="770"/>
      <c r="D259" s="770"/>
      <c r="E259" s="770"/>
      <c r="F259" s="770"/>
      <c r="G259" s="770"/>
      <c r="H259" s="770"/>
      <c r="I259" s="770"/>
      <c r="J259" s="770"/>
      <c r="K259" s="770"/>
      <c r="L259" s="770"/>
      <c r="M259" s="770"/>
      <c r="N259" s="977"/>
      <c r="O259" s="977"/>
      <c r="P259" s="483"/>
      <c r="Q259" s="483"/>
      <c r="R259" s="483"/>
      <c r="S259" s="483"/>
      <c r="T259" s="483"/>
      <c r="U259" s="483"/>
      <c r="V259" s="483"/>
      <c r="W259" s="483"/>
      <c r="X259" s="483"/>
      <c r="Y259" s="483"/>
      <c r="Z259" s="483"/>
      <c r="AA259" s="483"/>
      <c r="AB259" s="483"/>
      <c r="AC259" s="483"/>
      <c r="AD259" s="483"/>
      <c r="AE259" s="483"/>
      <c r="AF259" s="483"/>
      <c r="AG259" s="483"/>
      <c r="AH259" s="483"/>
      <c r="AI259" s="483"/>
      <c r="AJ259" s="483"/>
      <c r="AK259" s="483"/>
      <c r="AL259" s="483"/>
      <c r="AM259" s="483"/>
      <c r="AN259" s="483"/>
      <c r="AO259" s="483"/>
      <c r="AP259" s="483"/>
      <c r="AQ259" s="483"/>
      <c r="AR259" s="483"/>
      <c r="AS259" s="483"/>
      <c r="AT259" s="483"/>
      <c r="AU259" s="483"/>
      <c r="AV259" s="483"/>
      <c r="AW259" s="483"/>
      <c r="AX259" s="483"/>
      <c r="AY259" s="483"/>
      <c r="AZ259" s="483"/>
      <c r="BA259" s="483"/>
      <c r="BB259" s="483"/>
      <c r="BC259" s="483"/>
      <c r="BD259" s="483"/>
      <c r="BE259" s="483"/>
      <c r="BF259" s="483"/>
      <c r="BG259" s="483"/>
      <c r="BH259" s="483"/>
      <c r="BI259" s="483"/>
      <c r="BJ259" s="483"/>
      <c r="BK259" s="483"/>
      <c r="BL259" s="483"/>
      <c r="BM259" s="483"/>
      <c r="BN259" s="483"/>
      <c r="BO259" s="483"/>
      <c r="BP259" s="483"/>
      <c r="BQ259" s="483"/>
      <c r="BR259" s="483"/>
      <c r="BS259" s="483"/>
      <c r="BT259" s="483"/>
      <c r="BU259" s="483"/>
      <c r="BV259" s="483"/>
      <c r="BW259" s="483"/>
      <c r="BX259" s="483"/>
      <c r="BY259" s="483"/>
    </row>
    <row r="260" spans="1:77" s="62" customFormat="1">
      <c r="A260" s="770"/>
      <c r="B260" s="770"/>
      <c r="C260" s="770"/>
      <c r="D260" s="770"/>
      <c r="E260" s="770"/>
      <c r="F260" s="770"/>
      <c r="G260" s="770"/>
      <c r="H260" s="770"/>
      <c r="I260" s="770"/>
      <c r="J260" s="770"/>
      <c r="K260" s="770"/>
      <c r="L260" s="770"/>
      <c r="M260" s="770"/>
      <c r="N260" s="977"/>
      <c r="O260" s="977"/>
      <c r="P260" s="483"/>
      <c r="Q260" s="483"/>
      <c r="R260" s="483"/>
      <c r="S260" s="483"/>
      <c r="T260" s="483"/>
      <c r="U260" s="483"/>
      <c r="V260" s="483"/>
      <c r="W260" s="483"/>
      <c r="X260" s="483"/>
      <c r="Y260" s="483"/>
      <c r="Z260" s="483"/>
      <c r="AA260" s="483"/>
      <c r="AB260" s="483"/>
      <c r="AC260" s="483"/>
      <c r="AD260" s="483"/>
      <c r="AE260" s="483"/>
      <c r="AF260" s="483"/>
      <c r="AG260" s="483"/>
      <c r="AH260" s="483"/>
      <c r="AI260" s="483"/>
      <c r="AJ260" s="483"/>
      <c r="AK260" s="483"/>
      <c r="AL260" s="483"/>
      <c r="AM260" s="483"/>
      <c r="AN260" s="483"/>
      <c r="AO260" s="483"/>
      <c r="AP260" s="483"/>
      <c r="AQ260" s="483"/>
      <c r="AR260" s="483"/>
      <c r="AS260" s="483"/>
      <c r="AT260" s="483"/>
      <c r="AU260" s="483"/>
      <c r="AV260" s="483"/>
      <c r="AW260" s="483"/>
      <c r="AX260" s="483"/>
      <c r="AY260" s="483"/>
      <c r="AZ260" s="483"/>
      <c r="BA260" s="483"/>
      <c r="BB260" s="483"/>
      <c r="BC260" s="483"/>
      <c r="BD260" s="483"/>
      <c r="BE260" s="483"/>
      <c r="BF260" s="483"/>
      <c r="BG260" s="483"/>
      <c r="BH260" s="483"/>
      <c r="BI260" s="483"/>
      <c r="BJ260" s="483"/>
      <c r="BK260" s="483"/>
      <c r="BL260" s="483"/>
      <c r="BM260" s="483"/>
      <c r="BN260" s="483"/>
      <c r="BO260" s="483"/>
      <c r="BP260" s="483"/>
      <c r="BQ260" s="483"/>
      <c r="BR260" s="483"/>
      <c r="BS260" s="483"/>
      <c r="BT260" s="483"/>
      <c r="BU260" s="483"/>
      <c r="BV260" s="483"/>
      <c r="BW260" s="483"/>
      <c r="BX260" s="483"/>
      <c r="BY260" s="483"/>
    </row>
    <row r="261" spans="1:77" s="62" customFormat="1" ht="47.25" customHeight="1">
      <c r="A261" s="525"/>
      <c r="B261" s="782" t="s">
        <v>878</v>
      </c>
      <c r="C261" s="837"/>
      <c r="D261" s="782"/>
      <c r="E261" s="782"/>
      <c r="F261" s="782"/>
      <c r="G261" s="782"/>
      <c r="H261" s="782"/>
      <c r="I261" s="782"/>
      <c r="J261" s="782"/>
      <c r="K261" s="782"/>
      <c r="L261" s="782"/>
      <c r="M261" s="782"/>
      <c r="N261" s="782"/>
      <c r="O261" s="782"/>
      <c r="P261" s="483"/>
      <c r="Q261" s="483"/>
      <c r="R261" s="483"/>
      <c r="S261" s="483"/>
      <c r="T261" s="483"/>
      <c r="U261" s="483"/>
      <c r="V261" s="483"/>
      <c r="W261" s="483"/>
      <c r="X261" s="483"/>
      <c r="Y261" s="483"/>
      <c r="Z261" s="483"/>
      <c r="AA261" s="483"/>
      <c r="AB261" s="483"/>
      <c r="AC261" s="483"/>
      <c r="AD261" s="483"/>
      <c r="AE261" s="483"/>
      <c r="AF261" s="483"/>
      <c r="AG261" s="483"/>
      <c r="AH261" s="483"/>
      <c r="AI261" s="483"/>
      <c r="AJ261" s="483"/>
      <c r="AK261" s="483"/>
      <c r="AL261" s="483"/>
      <c r="AM261" s="483"/>
      <c r="AN261" s="483"/>
      <c r="AO261" s="483"/>
      <c r="AP261" s="483"/>
      <c r="AQ261" s="483"/>
      <c r="AR261" s="483"/>
      <c r="AS261" s="483"/>
      <c r="AT261" s="483"/>
      <c r="AU261" s="483"/>
      <c r="AV261" s="483"/>
      <c r="AW261" s="483"/>
      <c r="AX261" s="483"/>
      <c r="AY261" s="483"/>
      <c r="AZ261" s="483"/>
      <c r="BA261" s="483"/>
      <c r="BB261" s="483"/>
      <c r="BC261" s="483"/>
      <c r="BD261" s="483"/>
      <c r="BE261" s="483"/>
      <c r="BF261" s="483"/>
      <c r="BG261" s="483"/>
      <c r="BH261" s="483"/>
      <c r="BI261" s="483"/>
      <c r="BJ261" s="483"/>
      <c r="BK261" s="483"/>
      <c r="BL261" s="483"/>
      <c r="BM261" s="483"/>
      <c r="BN261" s="483"/>
      <c r="BO261" s="483"/>
      <c r="BP261" s="483"/>
      <c r="BQ261" s="483"/>
      <c r="BR261" s="483"/>
      <c r="BS261" s="483"/>
      <c r="BT261" s="483"/>
      <c r="BU261" s="483"/>
      <c r="BV261" s="483"/>
      <c r="BW261" s="483"/>
      <c r="BX261" s="483"/>
      <c r="BY261" s="483"/>
    </row>
    <row r="262" spans="1:77" s="62" customFormat="1" ht="28.8">
      <c r="A262" s="526"/>
      <c r="B262" s="728" t="str">
        <f>"****The carryback period is the prior two calendar tax years plus any current taxes paid in the year-to-date period.  Please provide disaggregated data for item "&amp;A215&amp;" as follows:"</f>
        <v>****The carryback period is the prior two calendar tax years plus any current taxes paid in the year-to-date period.  Please provide disaggregated data for item 114 as follows:</v>
      </c>
      <c r="C262" s="527"/>
      <c r="D262" s="528"/>
      <c r="E262" s="527"/>
      <c r="F262" s="527"/>
      <c r="G262" s="527"/>
      <c r="H262" s="527"/>
      <c r="I262" s="527"/>
      <c r="J262" s="527"/>
      <c r="K262" s="527"/>
      <c r="L262" s="527"/>
      <c r="M262" s="527"/>
      <c r="N262" s="527"/>
      <c r="O262" s="527"/>
      <c r="P262" s="483"/>
      <c r="Q262" s="483"/>
      <c r="R262" s="483"/>
      <c r="S262" s="483"/>
      <c r="T262" s="483"/>
      <c r="U262" s="483"/>
      <c r="V262" s="483"/>
      <c r="W262" s="483"/>
      <c r="X262" s="483"/>
      <c r="Y262" s="483"/>
      <c r="Z262" s="483"/>
      <c r="AA262" s="483"/>
      <c r="AB262" s="483"/>
      <c r="AC262" s="483"/>
      <c r="AD262" s="483"/>
      <c r="AE262" s="483"/>
      <c r="AF262" s="483"/>
      <c r="AG262" s="483"/>
      <c r="AH262" s="483"/>
      <c r="AI262" s="483"/>
      <c r="AJ262" s="483"/>
      <c r="AK262" s="483"/>
      <c r="AL262" s="483"/>
      <c r="AM262" s="483"/>
      <c r="AN262" s="483"/>
      <c r="AO262" s="483"/>
      <c r="AP262" s="483"/>
      <c r="AQ262" s="483"/>
      <c r="AR262" s="483"/>
      <c r="AS262" s="483"/>
      <c r="AT262" s="483"/>
      <c r="AU262" s="483"/>
      <c r="AV262" s="483"/>
      <c r="AW262" s="483"/>
      <c r="AX262" s="483"/>
      <c r="AY262" s="483"/>
      <c r="AZ262" s="483"/>
      <c r="BA262" s="483"/>
      <c r="BB262" s="483"/>
      <c r="BC262" s="483"/>
      <c r="BD262" s="483"/>
      <c r="BE262" s="483"/>
      <c r="BF262" s="483"/>
      <c r="BG262" s="483"/>
      <c r="BH262" s="483"/>
      <c r="BI262" s="483"/>
      <c r="BJ262" s="483"/>
      <c r="BK262" s="483"/>
      <c r="BL262" s="483"/>
      <c r="BM262" s="483"/>
      <c r="BN262" s="483"/>
      <c r="BO262" s="483"/>
      <c r="BP262" s="483"/>
      <c r="BQ262" s="483"/>
      <c r="BR262" s="483"/>
      <c r="BS262" s="483"/>
      <c r="BT262" s="483"/>
      <c r="BU262" s="483"/>
      <c r="BV262" s="483"/>
      <c r="BW262" s="483"/>
      <c r="BX262" s="483"/>
      <c r="BY262" s="483"/>
    </row>
    <row r="263" spans="1:77" s="62" customFormat="1" ht="28.8">
      <c r="A263" s="1124">
        <v>126</v>
      </c>
      <c r="B263" s="978" t="s">
        <v>1061</v>
      </c>
      <c r="C263" s="994"/>
      <c r="D263" s="991"/>
      <c r="E263" s="990"/>
      <c r="F263" s="529"/>
      <c r="G263" s="529"/>
      <c r="H263" s="529"/>
      <c r="I263" s="529"/>
      <c r="J263" s="529"/>
      <c r="K263" s="529"/>
      <c r="L263" s="529"/>
      <c r="M263" s="529"/>
      <c r="N263" s="529"/>
      <c r="O263" s="529"/>
      <c r="P263" s="483"/>
      <c r="Q263" s="483"/>
      <c r="R263" s="483"/>
      <c r="S263" s="483"/>
      <c r="T263" s="483"/>
      <c r="U263" s="483"/>
      <c r="V263" s="483"/>
      <c r="W263" s="483"/>
      <c r="X263" s="483"/>
      <c r="Y263" s="483"/>
      <c r="Z263" s="483"/>
      <c r="AA263" s="483"/>
      <c r="AB263" s="483"/>
      <c r="AC263" s="483"/>
      <c r="AD263" s="483"/>
      <c r="AE263" s="483"/>
      <c r="AF263" s="483"/>
      <c r="AG263" s="483"/>
      <c r="AH263" s="483"/>
      <c r="AI263" s="483"/>
      <c r="AJ263" s="483"/>
      <c r="AK263" s="483"/>
      <c r="AL263" s="483"/>
      <c r="AM263" s="483"/>
      <c r="AN263" s="483"/>
      <c r="AO263" s="483"/>
      <c r="AP263" s="483"/>
      <c r="AQ263" s="483"/>
      <c r="AR263" s="483"/>
      <c r="AS263" s="483"/>
      <c r="AT263" s="483"/>
      <c r="AU263" s="483"/>
      <c r="AV263" s="483"/>
      <c r="AW263" s="483"/>
      <c r="AX263" s="483"/>
      <c r="AY263" s="483"/>
      <c r="AZ263" s="483"/>
      <c r="BA263" s="483"/>
      <c r="BB263" s="483"/>
      <c r="BC263" s="483"/>
      <c r="BD263" s="483"/>
      <c r="BE263" s="483"/>
      <c r="BF263" s="483"/>
      <c r="BG263" s="483"/>
      <c r="BH263" s="483"/>
      <c r="BI263" s="483"/>
      <c r="BJ263" s="483"/>
      <c r="BK263" s="483"/>
      <c r="BL263" s="483"/>
      <c r="BM263" s="483"/>
      <c r="BN263" s="483"/>
      <c r="BO263" s="483"/>
      <c r="BP263" s="483"/>
      <c r="BQ263" s="483"/>
      <c r="BR263" s="483"/>
      <c r="BS263" s="483"/>
      <c r="BT263" s="483"/>
      <c r="BU263" s="483"/>
      <c r="BV263" s="483"/>
      <c r="BW263" s="483"/>
      <c r="BX263" s="483"/>
      <c r="BY263" s="483"/>
    </row>
    <row r="264" spans="1:77" s="62" customFormat="1" ht="28.8">
      <c r="A264" s="1124">
        <v>127</v>
      </c>
      <c r="B264" s="978" t="s">
        <v>1062</v>
      </c>
      <c r="C264" s="994"/>
      <c r="D264" s="991"/>
      <c r="E264" s="529"/>
      <c r="F264" s="529"/>
      <c r="G264" s="529"/>
      <c r="H264" s="529"/>
      <c r="I264" s="529"/>
      <c r="J264" s="529"/>
      <c r="K264" s="529"/>
      <c r="L264" s="529"/>
      <c r="M264" s="529"/>
      <c r="N264" s="529"/>
      <c r="O264" s="529"/>
      <c r="P264" s="483"/>
      <c r="Q264" s="483"/>
      <c r="R264" s="483"/>
      <c r="S264" s="483"/>
      <c r="T264" s="483"/>
      <c r="U264" s="483"/>
      <c r="V264" s="483"/>
      <c r="W264" s="483"/>
      <c r="X264" s="483"/>
      <c r="Y264" s="483"/>
      <c r="Z264" s="483"/>
      <c r="AA264" s="483"/>
      <c r="AB264" s="483"/>
      <c r="AC264" s="483"/>
      <c r="AD264" s="483"/>
      <c r="AE264" s="483"/>
      <c r="AF264" s="483"/>
      <c r="AG264" s="483"/>
      <c r="AH264" s="483"/>
      <c r="AI264" s="483"/>
      <c r="AJ264" s="483"/>
      <c r="AK264" s="483"/>
      <c r="AL264" s="483"/>
      <c r="AM264" s="483"/>
      <c r="AN264" s="483"/>
      <c r="AO264" s="483"/>
      <c r="AP264" s="483"/>
      <c r="AQ264" s="483"/>
      <c r="AR264" s="483"/>
      <c r="AS264" s="483"/>
      <c r="AT264" s="483"/>
      <c r="AU264" s="483"/>
      <c r="AV264" s="483"/>
      <c r="AW264" s="483"/>
      <c r="AX264" s="483"/>
      <c r="AY264" s="483"/>
      <c r="AZ264" s="483"/>
      <c r="BA264" s="483"/>
      <c r="BB264" s="483"/>
      <c r="BC264" s="483"/>
      <c r="BD264" s="483"/>
      <c r="BE264" s="483"/>
      <c r="BF264" s="483"/>
      <c r="BG264" s="483"/>
      <c r="BH264" s="483"/>
      <c r="BI264" s="483"/>
      <c r="BJ264" s="483"/>
      <c r="BK264" s="483"/>
      <c r="BL264" s="483"/>
      <c r="BM264" s="483"/>
      <c r="BN264" s="483"/>
      <c r="BO264" s="483"/>
      <c r="BP264" s="483"/>
      <c r="BQ264" s="483"/>
      <c r="BR264" s="483"/>
      <c r="BS264" s="483"/>
      <c r="BT264" s="483"/>
      <c r="BU264" s="483"/>
      <c r="BV264" s="483"/>
      <c r="BW264" s="483"/>
      <c r="BX264" s="483"/>
      <c r="BY264" s="483"/>
    </row>
    <row r="265" spans="1:77" s="62" customFormat="1" ht="28.8">
      <c r="A265" s="1124">
        <v>128</v>
      </c>
      <c r="B265" s="978" t="s">
        <v>1063</v>
      </c>
      <c r="C265" s="994"/>
      <c r="D265" s="993"/>
      <c r="E265" s="529"/>
      <c r="F265" s="529"/>
      <c r="G265" s="529"/>
      <c r="H265" s="529"/>
      <c r="I265" s="529"/>
      <c r="J265" s="529"/>
      <c r="K265" s="529"/>
      <c r="L265" s="529"/>
      <c r="M265" s="529"/>
      <c r="N265" s="529"/>
      <c r="O265" s="529"/>
      <c r="P265" s="483"/>
      <c r="Q265" s="483"/>
      <c r="R265" s="483"/>
      <c r="S265" s="483"/>
      <c r="T265" s="483"/>
      <c r="U265" s="483"/>
      <c r="V265" s="483"/>
      <c r="W265" s="483"/>
      <c r="X265" s="483"/>
      <c r="Y265" s="483"/>
      <c r="Z265" s="483"/>
      <c r="AA265" s="483"/>
      <c r="AB265" s="483"/>
      <c r="AC265" s="483"/>
      <c r="AD265" s="483"/>
      <c r="AE265" s="483"/>
      <c r="AF265" s="483"/>
      <c r="AG265" s="483"/>
      <c r="AH265" s="483"/>
      <c r="AI265" s="483"/>
      <c r="AJ265" s="483"/>
      <c r="AK265" s="483"/>
      <c r="AL265" s="483"/>
      <c r="AM265" s="483"/>
      <c r="AN265" s="483"/>
      <c r="AO265" s="483"/>
      <c r="AP265" s="483"/>
      <c r="AQ265" s="483"/>
      <c r="AR265" s="483"/>
      <c r="AS265" s="483"/>
      <c r="AT265" s="483"/>
      <c r="AU265" s="483"/>
      <c r="AV265" s="483"/>
      <c r="AW265" s="483"/>
      <c r="AX265" s="483"/>
      <c r="AY265" s="483"/>
      <c r="AZ265" s="483"/>
      <c r="BA265" s="483"/>
      <c r="BB265" s="483"/>
      <c r="BC265" s="483"/>
      <c r="BD265" s="483"/>
      <c r="BE265" s="483"/>
      <c r="BF265" s="483"/>
      <c r="BG265" s="483"/>
      <c r="BH265" s="483"/>
      <c r="BI265" s="483"/>
      <c r="BJ265" s="483"/>
      <c r="BK265" s="483"/>
      <c r="BL265" s="483"/>
      <c r="BM265" s="483"/>
      <c r="BN265" s="483"/>
      <c r="BO265" s="483"/>
      <c r="BP265" s="483"/>
      <c r="BQ265" s="483"/>
      <c r="BR265" s="483"/>
      <c r="BS265" s="483"/>
      <c r="BT265" s="483"/>
      <c r="BU265" s="483"/>
      <c r="BV265" s="483"/>
      <c r="BW265" s="483"/>
      <c r="BX265" s="483"/>
      <c r="BY265" s="483"/>
    </row>
    <row r="266" spans="1:77" s="62" customFormat="1">
      <c r="A266" s="526"/>
      <c r="B266" s="727"/>
      <c r="C266" s="482"/>
      <c r="D266" s="992"/>
      <c r="E266" s="439"/>
      <c r="F266" s="439"/>
      <c r="G266" s="439"/>
      <c r="H266" s="439"/>
      <c r="I266" s="439"/>
      <c r="J266" s="439"/>
      <c r="K266" s="439"/>
      <c r="L266" s="439"/>
      <c r="M266" s="439"/>
      <c r="N266" s="483"/>
      <c r="O266" s="483"/>
      <c r="P266" s="483"/>
      <c r="Q266" s="483"/>
      <c r="R266" s="483"/>
      <c r="S266" s="483"/>
      <c r="T266" s="483"/>
      <c r="U266" s="483"/>
      <c r="V266" s="483"/>
      <c r="W266" s="483"/>
      <c r="X266" s="483"/>
      <c r="Y266" s="483"/>
      <c r="Z266" s="483"/>
      <c r="AA266" s="483"/>
      <c r="AB266" s="483"/>
      <c r="AC266" s="483"/>
      <c r="AD266" s="483"/>
      <c r="AE266" s="483"/>
      <c r="AF266" s="483"/>
      <c r="AG266" s="483"/>
      <c r="AH266" s="483"/>
      <c r="AI266" s="483"/>
      <c r="AJ266" s="483"/>
      <c r="AK266" s="483"/>
      <c r="AL266" s="483"/>
      <c r="AM266" s="483"/>
      <c r="AN266" s="483"/>
      <c r="AO266" s="483"/>
      <c r="AP266" s="483"/>
      <c r="AQ266" s="483"/>
      <c r="AR266" s="483"/>
      <c r="AS266" s="483"/>
      <c r="AT266" s="483"/>
      <c r="AU266" s="483"/>
      <c r="AV266" s="483"/>
      <c r="AW266" s="483"/>
      <c r="AX266" s="483"/>
      <c r="AY266" s="483"/>
      <c r="AZ266" s="483"/>
      <c r="BA266" s="483"/>
      <c r="BB266" s="483"/>
      <c r="BC266" s="483"/>
      <c r="BD266" s="483"/>
      <c r="BE266" s="483"/>
      <c r="BF266" s="483"/>
      <c r="BG266" s="483"/>
      <c r="BH266" s="483"/>
      <c r="BI266" s="483"/>
      <c r="BJ266" s="483"/>
      <c r="BK266" s="483"/>
      <c r="BL266" s="483"/>
      <c r="BM266" s="483"/>
      <c r="BN266" s="483"/>
      <c r="BO266" s="483"/>
      <c r="BP266" s="483"/>
      <c r="BQ266" s="483"/>
      <c r="BR266" s="483"/>
      <c r="BS266" s="483"/>
      <c r="BT266" s="483"/>
      <c r="BU266" s="483"/>
      <c r="BV266" s="483"/>
      <c r="BW266" s="483"/>
      <c r="BX266" s="483"/>
      <c r="BY266" s="483"/>
    </row>
    <row r="267" spans="1:77" s="62" customFormat="1" ht="28.8">
      <c r="A267" s="526"/>
      <c r="B267" s="726" t="s">
        <v>877</v>
      </c>
      <c r="C267" s="833"/>
      <c r="D267" s="458"/>
      <c r="E267" s="403"/>
      <c r="F267" s="403"/>
      <c r="G267" s="403"/>
      <c r="H267" s="403"/>
      <c r="I267" s="403"/>
      <c r="J267" s="403"/>
      <c r="K267" s="403"/>
      <c r="L267" s="403"/>
      <c r="M267" s="403"/>
      <c r="N267" s="403"/>
      <c r="O267" s="403"/>
      <c r="P267" s="483"/>
      <c r="Q267" s="483"/>
      <c r="R267" s="483"/>
      <c r="S267" s="483"/>
      <c r="T267" s="483"/>
      <c r="U267" s="483"/>
      <c r="V267" s="483"/>
      <c r="W267" s="483"/>
      <c r="X267" s="483"/>
      <c r="Y267" s="483"/>
      <c r="Z267" s="483"/>
      <c r="AA267" s="483"/>
      <c r="AB267" s="483"/>
      <c r="AC267" s="483"/>
      <c r="AD267" s="483"/>
      <c r="AE267" s="483"/>
      <c r="AF267" s="483"/>
      <c r="AG267" s="483"/>
      <c r="AH267" s="483"/>
      <c r="AI267" s="483"/>
      <c r="AJ267" s="483"/>
      <c r="AK267" s="483"/>
      <c r="AL267" s="483"/>
      <c r="AM267" s="483"/>
      <c r="AN267" s="483"/>
      <c r="AO267" s="483"/>
      <c r="AP267" s="483"/>
      <c r="AQ267" s="483"/>
      <c r="AR267" s="483"/>
      <c r="AS267" s="483"/>
      <c r="AT267" s="483"/>
      <c r="AU267" s="483"/>
      <c r="AV267" s="483"/>
      <c r="AW267" s="483"/>
      <c r="AX267" s="483"/>
      <c r="AY267" s="483"/>
      <c r="AZ267" s="483"/>
      <c r="BA267" s="483"/>
      <c r="BB267" s="483"/>
      <c r="BC267" s="483"/>
      <c r="BD267" s="483"/>
      <c r="BE267" s="483"/>
      <c r="BF267" s="483"/>
      <c r="BG267" s="483"/>
      <c r="BH267" s="483"/>
      <c r="BI267" s="483"/>
      <c r="BJ267" s="483"/>
      <c r="BK267" s="483"/>
      <c r="BL267" s="483"/>
      <c r="BM267" s="483"/>
      <c r="BN267" s="483"/>
      <c r="BO267" s="483"/>
      <c r="BP267" s="483"/>
      <c r="BQ267" s="483"/>
      <c r="BR267" s="483"/>
      <c r="BS267" s="483"/>
      <c r="BT267" s="483"/>
      <c r="BU267" s="483"/>
      <c r="BV267" s="483"/>
      <c r="BW267" s="483"/>
      <c r="BX267" s="483"/>
      <c r="BY267" s="483"/>
    </row>
    <row r="268" spans="1:77" s="62" customFormat="1">
      <c r="A268" s="1125">
        <v>129</v>
      </c>
      <c r="B268" s="783"/>
      <c r="C268" s="834"/>
      <c r="D268" s="784"/>
      <c r="E268" s="784"/>
      <c r="F268" s="784"/>
      <c r="G268" s="784"/>
      <c r="H268" s="784"/>
      <c r="I268" s="784"/>
      <c r="J268" s="784"/>
      <c r="K268" s="784"/>
      <c r="L268" s="784"/>
      <c r="M268" s="784"/>
      <c r="N268" s="784"/>
      <c r="O268" s="785"/>
      <c r="P268" s="483"/>
      <c r="Q268" s="483"/>
      <c r="R268" s="483"/>
      <c r="S268" s="483"/>
      <c r="T268" s="483"/>
      <c r="U268" s="483"/>
      <c r="V268" s="483"/>
      <c r="W268" s="483"/>
      <c r="X268" s="483"/>
      <c r="Y268" s="483"/>
      <c r="Z268" s="483"/>
      <c r="AA268" s="483"/>
      <c r="AB268" s="483"/>
      <c r="AC268" s="483"/>
      <c r="AD268" s="483"/>
      <c r="AE268" s="483"/>
      <c r="AF268" s="483"/>
      <c r="AG268" s="483"/>
      <c r="AH268" s="483"/>
      <c r="AI268" s="483"/>
      <c r="AJ268" s="483"/>
      <c r="AK268" s="483"/>
      <c r="AL268" s="483"/>
      <c r="AM268" s="483"/>
      <c r="AN268" s="483"/>
      <c r="AO268" s="483"/>
      <c r="AP268" s="483"/>
      <c r="AQ268" s="483"/>
      <c r="AR268" s="483"/>
      <c r="AS268" s="483"/>
      <c r="AT268" s="483"/>
      <c r="AU268" s="483"/>
      <c r="AV268" s="483"/>
      <c r="AW268" s="483"/>
      <c r="AX268" s="483"/>
      <c r="AY268" s="483"/>
      <c r="AZ268" s="483"/>
      <c r="BA268" s="483"/>
      <c r="BB268" s="483"/>
      <c r="BC268" s="483"/>
      <c r="BD268" s="483"/>
      <c r="BE268" s="483"/>
      <c r="BF268" s="483"/>
      <c r="BG268" s="483"/>
      <c r="BH268" s="483"/>
      <c r="BI268" s="483"/>
      <c r="BJ268" s="483"/>
      <c r="BK268" s="483"/>
      <c r="BL268" s="483"/>
      <c r="BM268" s="483"/>
      <c r="BN268" s="483"/>
      <c r="BO268" s="483"/>
      <c r="BP268" s="483"/>
      <c r="BQ268" s="483"/>
      <c r="BR268" s="483"/>
      <c r="BS268" s="483"/>
      <c r="BT268" s="483"/>
      <c r="BU268" s="483"/>
      <c r="BV268" s="483"/>
      <c r="BW268" s="483"/>
      <c r="BX268" s="483"/>
      <c r="BY268" s="483"/>
    </row>
    <row r="269" spans="1:77" s="62" customFormat="1">
      <c r="A269" s="525"/>
      <c r="B269" s="786"/>
      <c r="C269" s="835"/>
      <c r="D269" s="787"/>
      <c r="E269" s="787"/>
      <c r="F269" s="787"/>
      <c r="G269" s="787"/>
      <c r="H269" s="787"/>
      <c r="I269" s="787"/>
      <c r="J269" s="787"/>
      <c r="K269" s="787"/>
      <c r="L269" s="787"/>
      <c r="M269" s="787"/>
      <c r="N269" s="787"/>
      <c r="O269" s="788"/>
      <c r="P269" s="483"/>
      <c r="Q269" s="483"/>
      <c r="R269" s="483"/>
      <c r="S269" s="483"/>
      <c r="T269" s="483"/>
      <c r="U269" s="483"/>
      <c r="V269" s="483"/>
      <c r="W269" s="483"/>
      <c r="X269" s="483"/>
      <c r="Y269" s="483"/>
      <c r="Z269" s="483"/>
      <c r="AA269" s="483"/>
      <c r="AB269" s="483"/>
      <c r="AC269" s="483"/>
      <c r="AD269" s="483"/>
      <c r="AE269" s="483"/>
      <c r="AF269" s="483"/>
      <c r="AG269" s="483"/>
      <c r="AH269" s="483"/>
      <c r="AI269" s="483"/>
      <c r="AJ269" s="483"/>
      <c r="AK269" s="483"/>
      <c r="AL269" s="483"/>
      <c r="AM269" s="483"/>
      <c r="AN269" s="483"/>
      <c r="AO269" s="483"/>
      <c r="AP269" s="483"/>
      <c r="AQ269" s="483"/>
      <c r="AR269" s="483"/>
      <c r="AS269" s="483"/>
      <c r="AT269" s="483"/>
      <c r="AU269" s="483"/>
      <c r="AV269" s="483"/>
      <c r="AW269" s="483"/>
      <c r="AX269" s="483"/>
      <c r="AY269" s="483"/>
      <c r="AZ269" s="483"/>
      <c r="BA269" s="483"/>
      <c r="BB269" s="483"/>
      <c r="BC269" s="483"/>
      <c r="BD269" s="483"/>
      <c r="BE269" s="483"/>
      <c r="BF269" s="483"/>
      <c r="BG269" s="483"/>
      <c r="BH269" s="483"/>
      <c r="BI269" s="483"/>
      <c r="BJ269" s="483"/>
      <c r="BK269" s="483"/>
      <c r="BL269" s="483"/>
      <c r="BM269" s="483"/>
      <c r="BN269" s="483"/>
      <c r="BO269" s="483"/>
      <c r="BP269" s="483"/>
      <c r="BQ269" s="483"/>
      <c r="BR269" s="483"/>
      <c r="BS269" s="483"/>
      <c r="BT269" s="483"/>
      <c r="BU269" s="483"/>
      <c r="BV269" s="483"/>
      <c r="BW269" s="483"/>
      <c r="BX269" s="483"/>
      <c r="BY269" s="483"/>
    </row>
    <row r="270" spans="1:77" s="62" customFormat="1">
      <c r="A270" s="525"/>
      <c r="B270" s="786"/>
      <c r="C270" s="835"/>
      <c r="D270" s="787"/>
      <c r="E270" s="787"/>
      <c r="F270" s="787"/>
      <c r="G270" s="787"/>
      <c r="H270" s="787"/>
      <c r="I270" s="787"/>
      <c r="J270" s="787"/>
      <c r="K270" s="787"/>
      <c r="L270" s="787"/>
      <c r="M270" s="787"/>
      <c r="N270" s="787"/>
      <c r="O270" s="788"/>
      <c r="P270" s="483"/>
      <c r="Q270" s="483"/>
      <c r="R270" s="483"/>
      <c r="S270" s="483"/>
      <c r="T270" s="483"/>
      <c r="U270" s="483"/>
      <c r="V270" s="483"/>
      <c r="W270" s="483"/>
      <c r="X270" s="483"/>
      <c r="Y270" s="483"/>
      <c r="Z270" s="483"/>
      <c r="AA270" s="483"/>
      <c r="AB270" s="483"/>
      <c r="AC270" s="483"/>
      <c r="AD270" s="483"/>
      <c r="AE270" s="483"/>
      <c r="AF270" s="483"/>
      <c r="AG270" s="483"/>
      <c r="AH270" s="483"/>
      <c r="AI270" s="483"/>
      <c r="AJ270" s="483"/>
      <c r="AK270" s="483"/>
      <c r="AL270" s="483"/>
      <c r="AM270" s="483"/>
      <c r="AN270" s="483"/>
      <c r="AO270" s="483"/>
      <c r="AP270" s="483"/>
      <c r="AQ270" s="483"/>
      <c r="AR270" s="483"/>
      <c r="AS270" s="483"/>
      <c r="AT270" s="483"/>
      <c r="AU270" s="483"/>
      <c r="AV270" s="483"/>
      <c r="AW270" s="483"/>
      <c r="AX270" s="483"/>
      <c r="AY270" s="483"/>
      <c r="AZ270" s="483"/>
      <c r="BA270" s="483"/>
      <c r="BB270" s="483"/>
      <c r="BC270" s="483"/>
      <c r="BD270" s="483"/>
      <c r="BE270" s="483"/>
      <c r="BF270" s="483"/>
      <c r="BG270" s="483"/>
      <c r="BH270" s="483"/>
      <c r="BI270" s="483"/>
      <c r="BJ270" s="483"/>
      <c r="BK270" s="483"/>
      <c r="BL270" s="483"/>
      <c r="BM270" s="483"/>
      <c r="BN270" s="483"/>
      <c r="BO270" s="483"/>
      <c r="BP270" s="483"/>
      <c r="BQ270" s="483"/>
      <c r="BR270" s="483"/>
      <c r="BS270" s="483"/>
      <c r="BT270" s="483"/>
      <c r="BU270" s="483"/>
      <c r="BV270" s="483"/>
      <c r="BW270" s="483"/>
      <c r="BX270" s="483"/>
      <c r="BY270" s="483"/>
    </row>
    <row r="271" spans="1:77" s="62" customFormat="1">
      <c r="A271" s="490"/>
      <c r="B271" s="789"/>
      <c r="C271" s="836"/>
      <c r="D271" s="790"/>
      <c r="E271" s="790"/>
      <c r="F271" s="790"/>
      <c r="G271" s="790"/>
      <c r="H271" s="790"/>
      <c r="I271" s="790"/>
      <c r="J271" s="790"/>
      <c r="K271" s="790"/>
      <c r="L271" s="790"/>
      <c r="M271" s="790"/>
      <c r="N271" s="790"/>
      <c r="O271" s="791"/>
      <c r="P271" s="483"/>
      <c r="Q271" s="483"/>
      <c r="R271" s="483"/>
      <c r="S271" s="483"/>
      <c r="T271" s="483"/>
      <c r="U271" s="483"/>
      <c r="V271" s="483"/>
      <c r="W271" s="483"/>
      <c r="X271" s="483"/>
      <c r="Y271" s="483"/>
      <c r="Z271" s="483"/>
      <c r="AA271" s="483"/>
      <c r="AB271" s="483"/>
      <c r="AC271" s="483"/>
      <c r="AD271" s="483"/>
      <c r="AE271" s="483"/>
      <c r="AF271" s="483"/>
      <c r="AG271" s="483"/>
      <c r="AH271" s="483"/>
      <c r="AI271" s="483"/>
      <c r="AJ271" s="483"/>
      <c r="AK271" s="483"/>
      <c r="AL271" s="483"/>
      <c r="AM271" s="483"/>
      <c r="AN271" s="483"/>
      <c r="AO271" s="483"/>
      <c r="AP271" s="483"/>
      <c r="AQ271" s="483"/>
      <c r="AR271" s="483"/>
      <c r="AS271" s="483"/>
      <c r="AT271" s="483"/>
      <c r="AU271" s="483"/>
      <c r="AV271" s="483"/>
      <c r="AW271" s="483"/>
      <c r="AX271" s="483"/>
      <c r="AY271" s="483"/>
      <c r="AZ271" s="483"/>
      <c r="BA271" s="483"/>
      <c r="BB271" s="483"/>
      <c r="BC271" s="483"/>
      <c r="BD271" s="483"/>
      <c r="BE271" s="483"/>
      <c r="BF271" s="483"/>
      <c r="BG271" s="483"/>
      <c r="BH271" s="483"/>
      <c r="BI271" s="483"/>
      <c r="BJ271" s="483"/>
      <c r="BK271" s="483"/>
      <c r="BL271" s="483"/>
      <c r="BM271" s="483"/>
      <c r="BN271" s="483"/>
      <c r="BO271" s="483"/>
      <c r="BP271" s="483"/>
      <c r="BQ271" s="483"/>
      <c r="BR271" s="483"/>
      <c r="BS271" s="483"/>
      <c r="BT271" s="483"/>
      <c r="BU271" s="483"/>
      <c r="BV271" s="483"/>
      <c r="BW271" s="483"/>
      <c r="BX271" s="483"/>
      <c r="BY271" s="483"/>
    </row>
    <row r="272" spans="1:77" s="62" customFormat="1">
      <c r="A272" s="490"/>
      <c r="B272" s="727"/>
      <c r="C272" s="482"/>
      <c r="D272" s="519"/>
      <c r="E272" s="439"/>
      <c r="F272" s="439"/>
      <c r="G272" s="439"/>
      <c r="H272" s="439"/>
      <c r="I272" s="439"/>
      <c r="J272" s="439"/>
      <c r="K272" s="439"/>
      <c r="L272" s="439"/>
      <c r="M272" s="439"/>
      <c r="N272" s="483"/>
      <c r="O272" s="483"/>
      <c r="P272" s="483"/>
      <c r="Q272" s="483"/>
      <c r="R272" s="483"/>
      <c r="S272" s="483"/>
      <c r="T272" s="483"/>
      <c r="U272" s="483"/>
      <c r="V272" s="483"/>
      <c r="W272" s="483"/>
      <c r="X272" s="483"/>
      <c r="Y272" s="483"/>
      <c r="Z272" s="483"/>
      <c r="AA272" s="483"/>
      <c r="AB272" s="483"/>
      <c r="AC272" s="483"/>
      <c r="AD272" s="483"/>
      <c r="AE272" s="483"/>
      <c r="AF272" s="483"/>
      <c r="AG272" s="483"/>
      <c r="AH272" s="483"/>
      <c r="AI272" s="483"/>
      <c r="AJ272" s="483"/>
      <c r="AK272" s="483"/>
      <c r="AL272" s="483"/>
      <c r="AM272" s="483"/>
      <c r="AN272" s="483"/>
      <c r="AO272" s="483"/>
      <c r="AP272" s="483"/>
      <c r="AQ272" s="483"/>
      <c r="AR272" s="483"/>
      <c r="AS272" s="483"/>
      <c r="AT272" s="483"/>
      <c r="AU272" s="483"/>
      <c r="AV272" s="483"/>
      <c r="AW272" s="483"/>
      <c r="AX272" s="483"/>
      <c r="AY272" s="483"/>
      <c r="AZ272" s="483"/>
      <c r="BA272" s="483"/>
      <c r="BB272" s="483"/>
      <c r="BC272" s="483"/>
      <c r="BD272" s="483"/>
      <c r="BE272" s="483"/>
      <c r="BF272" s="483"/>
      <c r="BG272" s="483"/>
      <c r="BH272" s="483"/>
      <c r="BI272" s="483"/>
      <c r="BJ272" s="483"/>
      <c r="BK272" s="483"/>
      <c r="BL272" s="483"/>
      <c r="BM272" s="483"/>
      <c r="BN272" s="483"/>
      <c r="BO272" s="483"/>
      <c r="BP272" s="483"/>
      <c r="BQ272" s="483"/>
      <c r="BR272" s="483"/>
      <c r="BS272" s="483"/>
      <c r="BT272" s="483"/>
      <c r="BU272" s="483"/>
      <c r="BV272" s="483"/>
      <c r="BW272" s="483"/>
      <c r="BX272" s="483"/>
      <c r="BY272" s="483"/>
    </row>
    <row r="273" spans="1:77" s="62" customFormat="1" ht="28.8">
      <c r="A273" s="530"/>
      <c r="B273" s="729" t="s">
        <v>210</v>
      </c>
      <c r="C273" s="482"/>
      <c r="D273" s="519"/>
      <c r="E273" s="439"/>
      <c r="F273" s="439"/>
      <c r="G273" s="439"/>
      <c r="H273" s="439"/>
      <c r="I273" s="439"/>
      <c r="J273" s="439"/>
      <c r="K273" s="439"/>
      <c r="L273" s="439"/>
      <c r="M273" s="439"/>
      <c r="N273" s="483"/>
      <c r="O273" s="483"/>
      <c r="P273" s="483"/>
      <c r="Q273" s="483"/>
      <c r="R273" s="483"/>
      <c r="S273" s="483"/>
      <c r="T273" s="483"/>
      <c r="U273" s="483"/>
      <c r="V273" s="483"/>
      <c r="W273" s="483"/>
      <c r="X273" s="483"/>
      <c r="Y273" s="483"/>
      <c r="Z273" s="483"/>
      <c r="AA273" s="483"/>
      <c r="AB273" s="483"/>
      <c r="AC273" s="483"/>
      <c r="AD273" s="483"/>
      <c r="AE273" s="483"/>
      <c r="AF273" s="483"/>
      <c r="AG273" s="483"/>
      <c r="AH273" s="483"/>
      <c r="AI273" s="483"/>
      <c r="AJ273" s="483"/>
      <c r="AK273" s="483"/>
      <c r="AL273" s="483"/>
      <c r="AM273" s="483"/>
      <c r="AN273" s="483"/>
      <c r="AO273" s="483"/>
      <c r="AP273" s="483"/>
      <c r="AQ273" s="483"/>
      <c r="AR273" s="483"/>
      <c r="AS273" s="483"/>
      <c r="AT273" s="483"/>
      <c r="AU273" s="483"/>
      <c r="AV273" s="483"/>
      <c r="AW273" s="483"/>
      <c r="AX273" s="483"/>
      <c r="AY273" s="483"/>
      <c r="AZ273" s="483"/>
      <c r="BA273" s="483"/>
      <c r="BB273" s="483"/>
      <c r="BC273" s="483"/>
      <c r="BD273" s="483"/>
      <c r="BE273" s="483"/>
      <c r="BF273" s="483"/>
      <c r="BG273" s="483"/>
      <c r="BH273" s="483"/>
      <c r="BI273" s="483"/>
      <c r="BJ273" s="483"/>
      <c r="BK273" s="483"/>
      <c r="BL273" s="483"/>
      <c r="BM273" s="483"/>
      <c r="BN273" s="483"/>
      <c r="BO273" s="483"/>
      <c r="BP273" s="483"/>
      <c r="BQ273" s="483"/>
      <c r="BR273" s="483"/>
      <c r="BS273" s="483"/>
      <c r="BT273" s="483"/>
      <c r="BU273" s="483"/>
      <c r="BV273" s="483"/>
      <c r="BW273" s="483"/>
      <c r="BX273" s="483"/>
      <c r="BY273" s="483"/>
    </row>
    <row r="274" spans="1:77" s="21" customFormat="1">
      <c r="A274" s="531"/>
      <c r="B274" s="730" t="s">
        <v>139</v>
      </c>
      <c r="C274" s="838"/>
      <c r="D274" s="910"/>
      <c r="E274" s="910"/>
      <c r="F274" s="910"/>
      <c r="G274" s="910"/>
      <c r="H274" s="910"/>
      <c r="I274" s="910"/>
      <c r="J274" s="910"/>
      <c r="K274" s="910"/>
      <c r="L274" s="910"/>
      <c r="M274" s="910"/>
      <c r="N274" s="404"/>
      <c r="O274" s="404"/>
      <c r="P274" s="404"/>
      <c r="Q274" s="404"/>
      <c r="R274" s="404"/>
      <c r="S274" s="404"/>
      <c r="T274" s="404"/>
      <c r="U274" s="404"/>
      <c r="V274" s="404"/>
      <c r="W274" s="404"/>
      <c r="X274" s="404"/>
      <c r="Y274" s="404"/>
      <c r="Z274" s="404"/>
      <c r="AA274" s="404"/>
      <c r="AB274" s="404"/>
      <c r="AC274" s="404"/>
      <c r="AD274" s="404"/>
      <c r="AE274" s="404"/>
      <c r="AF274" s="404"/>
      <c r="AG274" s="404"/>
      <c r="AH274" s="404"/>
      <c r="AI274" s="404"/>
      <c r="AJ274" s="404"/>
      <c r="AK274" s="404"/>
      <c r="AL274" s="404"/>
      <c r="AM274" s="404"/>
      <c r="AN274" s="404"/>
      <c r="AO274" s="404"/>
      <c r="AP274" s="404"/>
      <c r="AQ274" s="404"/>
      <c r="AR274" s="404"/>
      <c r="AS274" s="404"/>
      <c r="AT274" s="404"/>
      <c r="AU274" s="404"/>
      <c r="AV274" s="404"/>
      <c r="AW274" s="404"/>
      <c r="AX274" s="404"/>
      <c r="AY274" s="404"/>
      <c r="AZ274" s="404"/>
      <c r="BA274" s="404"/>
      <c r="BB274" s="404"/>
      <c r="BC274" s="404"/>
      <c r="BD274" s="404"/>
      <c r="BE274" s="404"/>
      <c r="BF274" s="404"/>
      <c r="BG274" s="404"/>
      <c r="BH274" s="404"/>
      <c r="BI274" s="404"/>
      <c r="BJ274" s="404"/>
      <c r="BK274" s="404"/>
      <c r="BL274" s="404"/>
      <c r="BM274" s="404"/>
      <c r="BN274" s="404"/>
      <c r="BO274" s="404"/>
      <c r="BP274" s="404"/>
      <c r="BQ274" s="404"/>
      <c r="BR274" s="404"/>
      <c r="BS274" s="404"/>
      <c r="BT274" s="404"/>
      <c r="BU274" s="404"/>
      <c r="BV274" s="404"/>
      <c r="BW274" s="404"/>
      <c r="BX274" s="404"/>
      <c r="BY274" s="404"/>
    </row>
    <row r="275" spans="1:77">
      <c r="A275" s="532"/>
      <c r="B275" s="731"/>
      <c r="C275" s="832"/>
      <c r="D275" s="533"/>
      <c r="E275" s="431"/>
      <c r="F275" s="431"/>
      <c r="G275" s="431"/>
      <c r="H275" s="431"/>
      <c r="I275" s="431"/>
      <c r="J275" s="431"/>
      <c r="K275" s="431"/>
      <c r="L275" s="431"/>
      <c r="M275" s="431"/>
      <c r="N275" s="431"/>
      <c r="O275" s="431"/>
    </row>
    <row r="279" spans="1:77">
      <c r="A279" s="77" t="s">
        <v>238</v>
      </c>
    </row>
    <row r="280" spans="1:77">
      <c r="A280" s="77" t="s">
        <v>239</v>
      </c>
    </row>
  </sheetData>
  <mergeCells count="4">
    <mergeCell ref="A1:Q1"/>
    <mergeCell ref="A2:Q2"/>
    <mergeCell ref="E3:M3"/>
    <mergeCell ref="O3:Q3"/>
  </mergeCells>
  <conditionalFormatting sqref="D274:Q274">
    <cfRule type="cellIs" dxfId="3" priority="2" operator="equal">
      <formula>FALSE</formula>
    </cfRule>
  </conditionalFormatting>
  <dataValidations count="3">
    <dataValidation type="list" allowBlank="1" showInputMessage="1" showErrorMessage="1" sqref="D57">
      <formula1>"1,0"</formula1>
    </dataValidation>
    <dataValidation type="list" allowBlank="1" showInputMessage="1" showErrorMessage="1" sqref="F57">
      <formula1>$E$56:$E$57</formula1>
    </dataValidation>
    <dataValidation type="list" allowBlank="1" showInputMessage="1" showErrorMessage="1" sqref="D196:M196">
      <formula1>$O$196:$P$196</formula1>
    </dataValidation>
  </dataValidations>
  <printOptions horizontalCentered="1"/>
  <pageMargins left="0.25" right="0.25" top="0.5" bottom="0.5" header="0.3" footer="0.3"/>
  <pageSetup paperSize="5" scale="61" fitToHeight="0" orientation="landscape" r:id="rId1"/>
  <headerFoot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Z119"/>
  <sheetViews>
    <sheetView showGridLines="0" zoomScaleNormal="100" zoomScaleSheetLayoutView="100" workbookViewId="0">
      <selection sqref="A1:M1"/>
    </sheetView>
  </sheetViews>
  <sheetFormatPr defaultColWidth="9.109375" defaultRowHeight="14.4"/>
  <cols>
    <col min="1" max="1" width="4.33203125" style="798" customWidth="1"/>
    <col min="2" max="2" width="80.44140625" style="798" customWidth="1"/>
    <col min="3" max="3" width="17.33203125" style="800" customWidth="1"/>
    <col min="4" max="13" width="10.5546875" style="798" bestFit="1" customWidth="1"/>
    <col min="14" max="78" width="9.109375" style="798"/>
    <col min="79" max="16384" width="9.109375" style="793"/>
  </cols>
  <sheetData>
    <row r="1" spans="1:78" ht="15.6">
      <c r="A1" s="1311" t="str">
        <f>'Summary Submission Cover Sheet'!D15&amp;" Standardized RWA Worksheet: "&amp;'Summary Submission Cover Sheet'!D12&amp;" in "&amp;'Summary Submission Cover Sheet'!B23</f>
        <v xml:space="preserve"> Standardized RWA Worksheet: XYZ in Baseline</v>
      </c>
      <c r="B1" s="1311"/>
      <c r="C1" s="1311"/>
      <c r="D1" s="1311"/>
      <c r="E1" s="1311"/>
      <c r="F1" s="1311"/>
      <c r="G1" s="1311"/>
      <c r="H1" s="1311"/>
      <c r="I1" s="1311"/>
      <c r="J1" s="1311"/>
      <c r="K1" s="1311"/>
      <c r="L1" s="1311"/>
      <c r="M1" s="1311"/>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3"/>
      <c r="AY1" s="793"/>
      <c r="AZ1" s="793"/>
      <c r="BA1" s="793"/>
      <c r="BB1" s="793"/>
      <c r="BC1" s="793"/>
      <c r="BD1" s="793"/>
      <c r="BE1" s="793"/>
      <c r="BF1" s="793"/>
      <c r="BG1" s="793"/>
      <c r="BH1" s="793"/>
      <c r="BI1" s="793"/>
      <c r="BJ1" s="793"/>
      <c r="BK1" s="793"/>
      <c r="BL1" s="793"/>
      <c r="BM1" s="793"/>
      <c r="BN1" s="793"/>
      <c r="BO1" s="793"/>
      <c r="BP1" s="793"/>
      <c r="BQ1" s="793"/>
      <c r="BR1" s="793"/>
      <c r="BS1" s="793"/>
      <c r="BT1" s="793"/>
      <c r="BU1" s="793"/>
      <c r="BV1" s="793"/>
      <c r="BW1" s="793"/>
      <c r="BX1" s="793"/>
      <c r="BY1" s="793"/>
      <c r="BZ1" s="793"/>
    </row>
    <row r="3" spans="1:78" ht="28.8">
      <c r="A3" s="794"/>
      <c r="B3" s="794"/>
      <c r="C3" s="1312"/>
      <c r="D3" s="795" t="s">
        <v>26</v>
      </c>
      <c r="E3" s="1312" t="s">
        <v>27</v>
      </c>
      <c r="F3" s="1312"/>
      <c r="G3" s="1312"/>
      <c r="H3" s="1312"/>
      <c r="I3" s="1312"/>
      <c r="J3" s="1312"/>
      <c r="K3" s="1312"/>
      <c r="L3" s="1312"/>
      <c r="M3" s="1312"/>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793"/>
      <c r="AM3" s="793"/>
      <c r="AN3" s="793"/>
      <c r="AO3" s="793"/>
      <c r="AP3" s="793"/>
      <c r="AQ3" s="793"/>
      <c r="AR3" s="793"/>
      <c r="AS3" s="793"/>
      <c r="AT3" s="793"/>
      <c r="AU3" s="793"/>
      <c r="AV3" s="793"/>
      <c r="AW3" s="793"/>
      <c r="AX3" s="793"/>
      <c r="AY3" s="793"/>
      <c r="AZ3" s="793"/>
      <c r="BA3" s="793"/>
      <c r="BB3" s="793"/>
      <c r="BC3" s="793"/>
      <c r="BD3" s="793"/>
      <c r="BE3" s="793"/>
      <c r="BF3" s="793"/>
      <c r="BG3" s="793"/>
      <c r="BH3" s="793"/>
      <c r="BI3" s="793"/>
      <c r="BJ3" s="793"/>
      <c r="BK3" s="793"/>
      <c r="BL3" s="793"/>
      <c r="BM3" s="793"/>
      <c r="BN3" s="793"/>
      <c r="BO3" s="793"/>
      <c r="BP3" s="793"/>
      <c r="BQ3" s="793"/>
      <c r="BR3" s="793"/>
      <c r="BS3" s="793"/>
      <c r="BT3" s="793"/>
      <c r="BU3" s="793"/>
      <c r="BV3" s="793"/>
      <c r="BW3" s="793"/>
      <c r="BX3" s="793"/>
      <c r="BY3" s="793"/>
      <c r="BZ3" s="793"/>
    </row>
    <row r="4" spans="1:78" ht="15" thickBot="1">
      <c r="A4" s="796"/>
      <c r="B4" s="796"/>
      <c r="C4" s="1313"/>
      <c r="D4" s="797" t="s">
        <v>649</v>
      </c>
      <c r="E4" s="797" t="s">
        <v>650</v>
      </c>
      <c r="F4" s="797" t="s">
        <v>651</v>
      </c>
      <c r="G4" s="797" t="s">
        <v>652</v>
      </c>
      <c r="H4" s="797" t="s">
        <v>653</v>
      </c>
      <c r="I4" s="797" t="s">
        <v>654</v>
      </c>
      <c r="J4" s="797" t="s">
        <v>655</v>
      </c>
      <c r="K4" s="797" t="s">
        <v>656</v>
      </c>
      <c r="L4" s="797" t="s">
        <v>657</v>
      </c>
      <c r="M4" s="797" t="s">
        <v>658</v>
      </c>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793"/>
      <c r="BA4" s="793"/>
      <c r="BB4" s="793"/>
      <c r="BC4" s="793"/>
      <c r="BD4" s="793"/>
      <c r="BE4" s="793"/>
      <c r="BF4" s="793"/>
      <c r="BG4" s="793"/>
      <c r="BH4" s="793"/>
      <c r="BI4" s="793"/>
      <c r="BJ4" s="793"/>
      <c r="BK4" s="793"/>
      <c r="BL4" s="793"/>
      <c r="BM4" s="793"/>
      <c r="BN4" s="793"/>
      <c r="BO4" s="793"/>
      <c r="BP4" s="793"/>
      <c r="BQ4" s="793"/>
      <c r="BR4" s="793"/>
      <c r="BS4" s="793"/>
      <c r="BT4" s="793"/>
      <c r="BU4" s="793"/>
      <c r="BV4" s="793"/>
      <c r="BW4" s="793"/>
      <c r="BX4" s="793"/>
      <c r="BY4" s="793"/>
      <c r="BZ4" s="793"/>
    </row>
    <row r="5" spans="1:78" s="798" customFormat="1" ht="15" thickTop="1">
      <c r="B5" s="799"/>
      <c r="C5" s="800"/>
      <c r="D5" s="801"/>
      <c r="E5" s="801"/>
      <c r="F5" s="801"/>
      <c r="G5" s="801"/>
      <c r="H5" s="801"/>
      <c r="I5" s="801"/>
      <c r="J5" s="801"/>
      <c r="K5" s="801"/>
      <c r="L5" s="801"/>
      <c r="M5" s="801"/>
    </row>
    <row r="6" spans="1:78" s="798" customFormat="1">
      <c r="A6" s="802" t="s">
        <v>842</v>
      </c>
      <c r="B6" s="799"/>
      <c r="C6" s="800"/>
      <c r="D6" s="801"/>
      <c r="E6" s="801"/>
      <c r="F6" s="801"/>
      <c r="G6" s="801"/>
      <c r="H6" s="801"/>
      <c r="I6" s="801"/>
      <c r="J6" s="801"/>
      <c r="K6" s="801"/>
      <c r="L6" s="801"/>
      <c r="M6" s="801"/>
    </row>
    <row r="7" spans="1:78" s="798" customFormat="1">
      <c r="A7" s="802"/>
      <c r="B7" s="799"/>
      <c r="C7" s="800"/>
      <c r="D7" s="801"/>
      <c r="E7" s="801"/>
      <c r="F7" s="801"/>
      <c r="G7" s="801"/>
      <c r="H7" s="801"/>
      <c r="I7" s="801"/>
      <c r="J7" s="801"/>
      <c r="K7" s="801"/>
      <c r="L7" s="801"/>
      <c r="M7" s="801"/>
    </row>
    <row r="8" spans="1:78" s="798" customFormat="1">
      <c r="A8" s="802" t="s">
        <v>928</v>
      </c>
      <c r="B8" s="799"/>
      <c r="C8" s="800"/>
      <c r="D8" s="801"/>
      <c r="E8" s="801"/>
      <c r="F8" s="801"/>
      <c r="G8" s="801"/>
      <c r="H8" s="801"/>
      <c r="I8" s="801"/>
      <c r="J8" s="801"/>
      <c r="K8" s="801"/>
      <c r="L8" s="801"/>
      <c r="M8" s="801"/>
    </row>
    <row r="9" spans="1:78" s="798" customFormat="1">
      <c r="A9" s="793">
        <v>1</v>
      </c>
      <c r="B9" s="778" t="s">
        <v>929</v>
      </c>
      <c r="C9" s="792"/>
      <c r="D9" s="316"/>
      <c r="E9" s="316"/>
      <c r="F9" s="316"/>
      <c r="G9" s="316"/>
      <c r="H9" s="316"/>
      <c r="I9" s="316"/>
      <c r="J9" s="316"/>
      <c r="K9" s="316"/>
      <c r="L9" s="316"/>
      <c r="M9" s="316"/>
    </row>
    <row r="10" spans="1:78" s="798" customFormat="1">
      <c r="A10" s="1126">
        <f>A9+1</f>
        <v>2</v>
      </c>
      <c r="B10" s="1127" t="s">
        <v>661</v>
      </c>
      <c r="C10" s="792"/>
      <c r="D10" s="316"/>
      <c r="E10" s="316"/>
      <c r="F10" s="316"/>
      <c r="G10" s="316"/>
      <c r="H10" s="316"/>
      <c r="I10" s="316"/>
      <c r="J10" s="316"/>
      <c r="K10" s="316"/>
      <c r="L10" s="316"/>
      <c r="M10" s="316"/>
    </row>
    <row r="11" spans="1:78" s="798" customFormat="1">
      <c r="A11" s="1133" t="s">
        <v>308</v>
      </c>
      <c r="B11" s="778" t="s">
        <v>930</v>
      </c>
      <c r="C11" s="792"/>
      <c r="D11" s="316"/>
      <c r="E11" s="316"/>
      <c r="F11" s="316"/>
      <c r="G11" s="316"/>
      <c r="H11" s="316"/>
      <c r="I11" s="316"/>
      <c r="J11" s="316"/>
      <c r="K11" s="316"/>
      <c r="L11" s="316"/>
      <c r="M11" s="316"/>
    </row>
    <row r="12" spans="1:78" s="798" customFormat="1">
      <c r="A12" s="1133" t="s">
        <v>310</v>
      </c>
      <c r="B12" s="778" t="s">
        <v>931</v>
      </c>
      <c r="C12" s="792"/>
      <c r="D12" s="316"/>
      <c r="E12" s="316"/>
      <c r="F12" s="316"/>
      <c r="G12" s="316"/>
      <c r="H12" s="316"/>
      <c r="I12" s="316"/>
      <c r="J12" s="316"/>
      <c r="K12" s="316"/>
      <c r="L12" s="316"/>
      <c r="M12" s="316"/>
    </row>
    <row r="13" spans="1:78" s="798" customFormat="1">
      <c r="A13" s="1140">
        <v>3</v>
      </c>
      <c r="B13" s="1141" t="s">
        <v>623</v>
      </c>
      <c r="C13" s="792"/>
      <c r="D13" s="1134"/>
      <c r="E13" s="1134"/>
      <c r="F13" s="1134"/>
      <c r="G13" s="1134"/>
      <c r="H13" s="1134"/>
      <c r="I13" s="1134"/>
      <c r="J13" s="1134"/>
      <c r="K13" s="1134"/>
      <c r="L13" s="1134"/>
      <c r="M13" s="1134"/>
    </row>
    <row r="14" spans="1:78" s="1131" customFormat="1">
      <c r="A14" s="1130"/>
      <c r="B14" s="1128"/>
      <c r="C14" s="1129"/>
      <c r="D14" s="1132"/>
      <c r="E14" s="1132"/>
      <c r="F14" s="1132"/>
      <c r="G14" s="1132"/>
      <c r="H14" s="1132"/>
      <c r="I14" s="1132"/>
      <c r="J14" s="1132"/>
      <c r="K14" s="1132"/>
      <c r="L14" s="1132"/>
      <c r="M14" s="1132"/>
    </row>
    <row r="15" spans="1:78" s="798" customFormat="1">
      <c r="A15" s="793"/>
      <c r="B15" s="804" t="s">
        <v>932</v>
      </c>
      <c r="C15" s="792"/>
      <c r="D15" s="801"/>
      <c r="E15" s="801"/>
      <c r="F15" s="801"/>
      <c r="G15" s="801"/>
      <c r="H15" s="801"/>
      <c r="I15" s="801"/>
      <c r="J15" s="801"/>
      <c r="K15" s="801"/>
      <c r="L15" s="801"/>
      <c r="M15" s="801"/>
    </row>
    <row r="16" spans="1:78" s="798" customFormat="1">
      <c r="A16" s="803" t="s">
        <v>933</v>
      </c>
      <c r="B16" s="778" t="s">
        <v>934</v>
      </c>
      <c r="C16" s="792"/>
      <c r="D16" s="316"/>
      <c r="E16" s="316"/>
      <c r="F16" s="316"/>
      <c r="G16" s="316"/>
      <c r="H16" s="316"/>
      <c r="I16" s="316"/>
      <c r="J16" s="316"/>
      <c r="K16" s="316"/>
      <c r="L16" s="316"/>
      <c r="M16" s="316"/>
    </row>
    <row r="17" spans="1:13" s="798" customFormat="1">
      <c r="A17" s="803" t="s">
        <v>935</v>
      </c>
      <c r="B17" s="778" t="s">
        <v>936</v>
      </c>
      <c r="C17" s="792"/>
      <c r="D17" s="316"/>
      <c r="E17" s="316"/>
      <c r="F17" s="316"/>
      <c r="G17" s="316"/>
      <c r="H17" s="316"/>
      <c r="I17" s="316"/>
      <c r="J17" s="316"/>
      <c r="K17" s="316"/>
      <c r="L17" s="316"/>
      <c r="M17" s="316"/>
    </row>
    <row r="18" spans="1:13" s="798" customFormat="1">
      <c r="A18" s="803" t="s">
        <v>937</v>
      </c>
      <c r="B18" s="778" t="s">
        <v>1038</v>
      </c>
      <c r="C18" s="792"/>
      <c r="D18" s="316"/>
      <c r="E18" s="316"/>
      <c r="F18" s="316"/>
      <c r="G18" s="316"/>
      <c r="H18" s="316"/>
      <c r="I18" s="316"/>
      <c r="J18" s="316"/>
      <c r="K18" s="316"/>
      <c r="L18" s="316"/>
      <c r="M18" s="316"/>
    </row>
    <row r="19" spans="1:13" s="798" customFormat="1">
      <c r="A19" s="803" t="s">
        <v>938</v>
      </c>
      <c r="B19" s="778" t="s">
        <v>939</v>
      </c>
      <c r="C19" s="792"/>
      <c r="D19" s="316"/>
      <c r="E19" s="316"/>
      <c r="F19" s="316"/>
      <c r="G19" s="316"/>
      <c r="H19" s="316"/>
      <c r="I19" s="316"/>
      <c r="J19" s="316"/>
      <c r="K19" s="316"/>
      <c r="L19" s="316"/>
      <c r="M19" s="316"/>
    </row>
    <row r="20" spans="1:13" s="798" customFormat="1">
      <c r="A20" s="793"/>
      <c r="B20" s="778"/>
      <c r="C20" s="792"/>
      <c r="D20" s="801"/>
      <c r="E20" s="801"/>
      <c r="F20" s="801"/>
      <c r="G20" s="801"/>
      <c r="H20" s="801"/>
      <c r="I20" s="801"/>
      <c r="J20" s="801"/>
      <c r="K20" s="801"/>
      <c r="L20" s="801"/>
      <c r="M20" s="801"/>
    </row>
    <row r="21" spans="1:13" s="798" customFormat="1">
      <c r="A21" s="793"/>
      <c r="B21" s="804" t="s">
        <v>940</v>
      </c>
      <c r="C21" s="792"/>
      <c r="D21" s="801"/>
      <c r="E21" s="801"/>
      <c r="F21" s="801"/>
      <c r="G21" s="801"/>
      <c r="H21" s="801"/>
      <c r="I21" s="801"/>
      <c r="J21" s="801"/>
      <c r="K21" s="801"/>
      <c r="L21" s="801"/>
      <c r="M21" s="801"/>
    </row>
    <row r="22" spans="1:13" s="798" customFormat="1">
      <c r="A22" s="803" t="s">
        <v>941</v>
      </c>
      <c r="B22" s="778" t="s">
        <v>942</v>
      </c>
      <c r="C22" s="792"/>
      <c r="D22" s="316"/>
      <c r="E22" s="316"/>
      <c r="F22" s="316"/>
      <c r="G22" s="316"/>
      <c r="H22" s="316"/>
      <c r="I22" s="316"/>
      <c r="J22" s="316"/>
      <c r="K22" s="316"/>
      <c r="L22" s="316"/>
      <c r="M22" s="316"/>
    </row>
    <row r="23" spans="1:13" s="798" customFormat="1">
      <c r="A23" s="803" t="s">
        <v>943</v>
      </c>
      <c r="B23" s="778" t="s">
        <v>1039</v>
      </c>
      <c r="C23" s="792"/>
      <c r="D23" s="316"/>
      <c r="E23" s="316"/>
      <c r="F23" s="316"/>
      <c r="G23" s="316"/>
      <c r="H23" s="316"/>
      <c r="I23" s="316"/>
      <c r="J23" s="316"/>
      <c r="K23" s="316"/>
      <c r="L23" s="316"/>
      <c r="M23" s="316"/>
    </row>
    <row r="24" spans="1:13" s="798" customFormat="1">
      <c r="A24" s="803" t="s">
        <v>944</v>
      </c>
      <c r="B24" s="778" t="s">
        <v>1038</v>
      </c>
      <c r="C24" s="792"/>
      <c r="D24" s="316"/>
      <c r="E24" s="316"/>
      <c r="F24" s="316"/>
      <c r="G24" s="316"/>
      <c r="H24" s="316"/>
      <c r="I24" s="316"/>
      <c r="J24" s="316"/>
      <c r="K24" s="316"/>
      <c r="L24" s="316"/>
      <c r="M24" s="316"/>
    </row>
    <row r="25" spans="1:13" s="798" customFormat="1">
      <c r="A25" s="803" t="s">
        <v>945</v>
      </c>
      <c r="B25" s="778" t="s">
        <v>939</v>
      </c>
      <c r="C25" s="792"/>
      <c r="D25" s="316"/>
      <c r="E25" s="316"/>
      <c r="F25" s="316"/>
      <c r="G25" s="316"/>
      <c r="H25" s="316"/>
      <c r="I25" s="316"/>
      <c r="J25" s="316"/>
      <c r="K25" s="316"/>
      <c r="L25" s="316"/>
      <c r="M25" s="316"/>
    </row>
    <row r="26" spans="1:13" s="798" customFormat="1">
      <c r="A26" s="793"/>
      <c r="B26" s="778"/>
      <c r="C26" s="792"/>
      <c r="D26" s="801"/>
      <c r="E26" s="801"/>
      <c r="F26" s="801"/>
      <c r="G26" s="801"/>
      <c r="H26" s="801"/>
      <c r="I26" s="801"/>
      <c r="J26" s="801"/>
      <c r="K26" s="801"/>
      <c r="L26" s="801"/>
      <c r="M26" s="801"/>
    </row>
    <row r="27" spans="1:13" s="798" customFormat="1">
      <c r="A27" s="793">
        <v>6</v>
      </c>
      <c r="B27" s="778" t="s">
        <v>946</v>
      </c>
      <c r="C27" s="792"/>
      <c r="D27" s="316"/>
      <c r="E27" s="316"/>
      <c r="F27" s="316"/>
      <c r="G27" s="316"/>
      <c r="H27" s="316"/>
      <c r="I27" s="316"/>
      <c r="J27" s="316"/>
      <c r="K27" s="316"/>
      <c r="L27" s="316"/>
      <c r="M27" s="316"/>
    </row>
    <row r="28" spans="1:13" s="798" customFormat="1">
      <c r="A28" s="1142" t="s">
        <v>1182</v>
      </c>
      <c r="B28" s="778" t="s">
        <v>947</v>
      </c>
      <c r="C28" s="792"/>
      <c r="D28" s="316"/>
      <c r="E28" s="316"/>
      <c r="F28" s="316"/>
      <c r="G28" s="316"/>
      <c r="H28" s="316"/>
      <c r="I28" s="316"/>
      <c r="J28" s="316"/>
      <c r="K28" s="316"/>
      <c r="L28" s="316"/>
      <c r="M28" s="316"/>
    </row>
    <row r="29" spans="1:13" s="798" customFormat="1">
      <c r="A29" s="1142" t="s">
        <v>1183</v>
      </c>
      <c r="B29" s="1144" t="s">
        <v>1185</v>
      </c>
      <c r="C29" s="792"/>
      <c r="D29" s="1143"/>
      <c r="E29" s="1143"/>
      <c r="F29" s="1143"/>
      <c r="G29" s="1143"/>
      <c r="H29" s="1143"/>
      <c r="I29" s="1143"/>
      <c r="J29" s="1143"/>
      <c r="K29" s="1143"/>
      <c r="L29" s="1143"/>
      <c r="M29" s="1143"/>
    </row>
    <row r="30" spans="1:13" s="1138" customFormat="1">
      <c r="A30" s="1142" t="s">
        <v>1184</v>
      </c>
      <c r="B30" s="1144" t="s">
        <v>1186</v>
      </c>
      <c r="C30" s="1136"/>
      <c r="D30" s="1143"/>
      <c r="E30" s="1143"/>
      <c r="F30" s="1143"/>
      <c r="G30" s="1143"/>
      <c r="H30" s="1143"/>
      <c r="I30" s="1143"/>
      <c r="J30" s="1143"/>
      <c r="K30" s="1143"/>
      <c r="L30" s="1143"/>
      <c r="M30" s="1143"/>
    </row>
    <row r="31" spans="1:13" s="1138" customFormat="1">
      <c r="A31" s="1137"/>
      <c r="B31" s="1135"/>
      <c r="C31" s="1136"/>
      <c r="D31" s="1139"/>
      <c r="E31" s="1139"/>
      <c r="F31" s="1139"/>
      <c r="G31" s="1139"/>
      <c r="H31" s="1139"/>
      <c r="I31" s="1139"/>
      <c r="J31" s="1139"/>
      <c r="K31" s="1139"/>
      <c r="L31" s="1139"/>
      <c r="M31" s="1139"/>
    </row>
    <row r="32" spans="1:13" s="798" customFormat="1">
      <c r="A32" s="793"/>
      <c r="B32" s="804" t="s">
        <v>1047</v>
      </c>
      <c r="C32" s="792"/>
      <c r="D32" s="805"/>
      <c r="E32" s="805"/>
      <c r="F32" s="805"/>
      <c r="G32" s="805"/>
      <c r="H32" s="805"/>
      <c r="I32" s="805"/>
      <c r="J32" s="805"/>
      <c r="K32" s="805"/>
      <c r="L32" s="805"/>
      <c r="M32" s="805"/>
    </row>
    <row r="33" spans="1:13" s="798" customFormat="1">
      <c r="A33" s="803" t="s">
        <v>1040</v>
      </c>
      <c r="B33" s="778" t="s">
        <v>1051</v>
      </c>
      <c r="C33" s="792"/>
      <c r="D33" s="316"/>
      <c r="E33" s="316"/>
      <c r="F33" s="316"/>
      <c r="G33" s="316"/>
      <c r="H33" s="316"/>
      <c r="I33" s="316"/>
      <c r="J33" s="316"/>
      <c r="K33" s="316"/>
      <c r="L33" s="316"/>
      <c r="M33" s="316"/>
    </row>
    <row r="34" spans="1:13" s="798" customFormat="1">
      <c r="A34" s="803" t="s">
        <v>1041</v>
      </c>
      <c r="B34" s="778" t="s">
        <v>1052</v>
      </c>
      <c r="C34" s="792"/>
      <c r="D34" s="316"/>
      <c r="E34" s="316"/>
      <c r="F34" s="316"/>
      <c r="G34" s="316"/>
      <c r="H34" s="316"/>
      <c r="I34" s="316"/>
      <c r="J34" s="316"/>
      <c r="K34" s="316"/>
      <c r="L34" s="316"/>
      <c r="M34" s="316"/>
    </row>
    <row r="35" spans="1:13" s="798" customFormat="1">
      <c r="A35" s="803" t="s">
        <v>1049</v>
      </c>
      <c r="B35" s="778" t="s">
        <v>1048</v>
      </c>
      <c r="C35" s="792"/>
      <c r="D35" s="316"/>
      <c r="E35" s="316"/>
      <c r="F35" s="316"/>
      <c r="G35" s="316"/>
      <c r="H35" s="316"/>
      <c r="I35" s="316"/>
      <c r="J35" s="316"/>
      <c r="K35" s="316"/>
      <c r="L35" s="316"/>
      <c r="M35" s="316"/>
    </row>
    <row r="36" spans="1:13" s="798" customFormat="1">
      <c r="A36" s="803" t="s">
        <v>1050</v>
      </c>
      <c r="B36" s="778" t="s">
        <v>1053</v>
      </c>
      <c r="C36" s="792"/>
      <c r="D36" s="316"/>
      <c r="E36" s="316"/>
      <c r="F36" s="316"/>
      <c r="G36" s="316"/>
      <c r="H36" s="316"/>
      <c r="I36" s="316"/>
      <c r="J36" s="316"/>
      <c r="K36" s="316"/>
      <c r="L36" s="316"/>
      <c r="M36" s="316"/>
    </row>
    <row r="37" spans="1:13" s="798" customFormat="1">
      <c r="A37" s="803"/>
      <c r="B37" s="778"/>
      <c r="C37" s="792"/>
    </row>
    <row r="38" spans="1:13" s="798" customFormat="1">
      <c r="A38" s="793">
        <v>9</v>
      </c>
      <c r="B38" s="778" t="s">
        <v>1054</v>
      </c>
      <c r="C38" s="792"/>
      <c r="D38" s="316"/>
      <c r="E38" s="316"/>
      <c r="F38" s="316"/>
      <c r="G38" s="316"/>
      <c r="H38" s="316"/>
      <c r="I38" s="316"/>
      <c r="J38" s="316"/>
      <c r="K38" s="316"/>
      <c r="L38" s="316"/>
      <c r="M38" s="316"/>
    </row>
    <row r="39" spans="1:13" s="798" customFormat="1">
      <c r="A39" s="793"/>
      <c r="B39" s="804"/>
      <c r="C39" s="792"/>
      <c r="D39" s="805"/>
      <c r="E39" s="805"/>
      <c r="F39" s="805"/>
      <c r="G39" s="805"/>
      <c r="H39" s="805"/>
      <c r="I39" s="805"/>
      <c r="J39" s="805"/>
      <c r="K39" s="805"/>
      <c r="L39" s="805"/>
      <c r="M39" s="805"/>
    </row>
    <row r="40" spans="1:13" s="798" customFormat="1">
      <c r="A40" s="793">
        <f>A38+1</f>
        <v>10</v>
      </c>
      <c r="B40" s="804" t="str">
        <f>"RWA for Balance Sheet Asset Categories (sum of items "&amp;A9&amp;" though "&amp;A36&amp;")"</f>
        <v>RWA for Balance Sheet Asset Categories (sum of items 1 though 8d)</v>
      </c>
      <c r="C40" s="792"/>
      <c r="D40" s="70"/>
      <c r="E40" s="70"/>
      <c r="F40" s="70"/>
      <c r="G40" s="70"/>
      <c r="H40" s="70"/>
      <c r="I40" s="70"/>
      <c r="J40" s="70"/>
      <c r="K40" s="70"/>
      <c r="L40" s="70"/>
      <c r="M40" s="70"/>
    </row>
    <row r="41" spans="1:13" s="798" customFormat="1">
      <c r="A41" s="793"/>
      <c r="B41" s="804"/>
      <c r="C41" s="792"/>
      <c r="D41" s="805"/>
      <c r="E41" s="805"/>
      <c r="F41" s="805"/>
      <c r="G41" s="805"/>
      <c r="H41" s="805"/>
      <c r="I41" s="805"/>
      <c r="J41" s="805"/>
      <c r="K41" s="805"/>
      <c r="L41" s="805"/>
      <c r="M41" s="805"/>
    </row>
    <row r="42" spans="1:13" s="798" customFormat="1">
      <c r="A42" s="254" t="s">
        <v>1042</v>
      </c>
      <c r="B42" s="804"/>
      <c r="C42" s="800"/>
      <c r="D42" s="801"/>
      <c r="E42" s="801"/>
      <c r="F42" s="801"/>
      <c r="G42" s="801"/>
      <c r="H42" s="801"/>
      <c r="I42" s="801"/>
      <c r="J42" s="801"/>
      <c r="K42" s="801"/>
      <c r="L42" s="801"/>
      <c r="M42" s="801"/>
    </row>
    <row r="43" spans="1:13" s="798" customFormat="1">
      <c r="A43" s="793">
        <f>A40+1</f>
        <v>11</v>
      </c>
      <c r="B43" s="778" t="s">
        <v>948</v>
      </c>
      <c r="C43" s="792"/>
      <c r="D43" s="316"/>
      <c r="E43" s="316"/>
      <c r="F43" s="316"/>
      <c r="G43" s="316"/>
      <c r="H43" s="316"/>
      <c r="I43" s="316"/>
      <c r="J43" s="316"/>
      <c r="K43" s="316"/>
      <c r="L43" s="316"/>
      <c r="M43" s="316"/>
    </row>
    <row r="44" spans="1:13" s="798" customFormat="1">
      <c r="A44" s="793">
        <f>A43+1</f>
        <v>12</v>
      </c>
      <c r="B44" s="778" t="s">
        <v>949</v>
      </c>
      <c r="C44" s="792"/>
      <c r="D44" s="316"/>
      <c r="E44" s="316"/>
      <c r="F44" s="316"/>
      <c r="G44" s="316"/>
      <c r="H44" s="316"/>
      <c r="I44" s="316"/>
      <c r="J44" s="316"/>
      <c r="K44" s="316"/>
      <c r="L44" s="316"/>
      <c r="M44" s="316"/>
    </row>
    <row r="45" spans="1:13" s="798" customFormat="1">
      <c r="A45" s="793">
        <f>A44+1</f>
        <v>13</v>
      </c>
      <c r="B45" s="778" t="s">
        <v>1046</v>
      </c>
      <c r="C45" s="792"/>
      <c r="D45" s="316"/>
      <c r="E45" s="316"/>
      <c r="F45" s="316"/>
      <c r="G45" s="316"/>
      <c r="H45" s="316"/>
      <c r="I45" s="316"/>
      <c r="J45" s="316"/>
      <c r="K45" s="316"/>
      <c r="L45" s="316"/>
      <c r="M45" s="316"/>
    </row>
    <row r="46" spans="1:13" s="798" customFormat="1">
      <c r="A46" s="793">
        <f>A45+1</f>
        <v>14</v>
      </c>
      <c r="B46" s="778" t="s">
        <v>950</v>
      </c>
      <c r="C46" s="792"/>
      <c r="D46" s="316"/>
      <c r="E46" s="316"/>
      <c r="F46" s="316"/>
      <c r="G46" s="316"/>
      <c r="H46" s="316"/>
      <c r="I46" s="316"/>
      <c r="J46" s="316"/>
      <c r="K46" s="316"/>
      <c r="L46" s="316"/>
      <c r="M46" s="316"/>
    </row>
    <row r="47" spans="1:13" s="798" customFormat="1">
      <c r="A47" s="793">
        <f>A46+1</f>
        <v>15</v>
      </c>
      <c r="B47" s="1150" t="s">
        <v>1187</v>
      </c>
      <c r="C47" s="792"/>
      <c r="D47" s="316"/>
      <c r="E47" s="316"/>
      <c r="F47" s="316"/>
      <c r="G47" s="316"/>
      <c r="H47" s="316"/>
      <c r="I47" s="316"/>
      <c r="J47" s="316"/>
      <c r="K47" s="316"/>
      <c r="L47" s="316"/>
      <c r="M47" s="316"/>
    </row>
    <row r="48" spans="1:13" s="798" customFormat="1">
      <c r="A48" s="793">
        <f>A47+1</f>
        <v>16</v>
      </c>
      <c r="B48" s="778" t="s">
        <v>951</v>
      </c>
      <c r="C48" s="792"/>
      <c r="D48" s="316"/>
      <c r="E48" s="316"/>
      <c r="F48" s="316"/>
      <c r="G48" s="316"/>
      <c r="H48" s="316"/>
      <c r="I48" s="316"/>
      <c r="J48" s="316"/>
      <c r="K48" s="316"/>
      <c r="L48" s="316"/>
      <c r="M48" s="316"/>
    </row>
    <row r="49" spans="1:78" s="798" customFormat="1">
      <c r="A49" s="803" t="s">
        <v>1043</v>
      </c>
      <c r="B49" s="778" t="s">
        <v>952</v>
      </c>
      <c r="C49" s="792"/>
      <c r="D49" s="316"/>
      <c r="E49" s="316"/>
      <c r="F49" s="316"/>
      <c r="G49" s="316"/>
      <c r="H49" s="316"/>
      <c r="I49" s="316"/>
      <c r="J49" s="316"/>
      <c r="K49" s="316"/>
      <c r="L49" s="316"/>
      <c r="M49" s="316"/>
    </row>
    <row r="50" spans="1:78" s="798" customFormat="1">
      <c r="A50" s="803" t="s">
        <v>1044</v>
      </c>
      <c r="B50" s="778" t="s">
        <v>953</v>
      </c>
      <c r="C50" s="792"/>
      <c r="D50" s="316"/>
      <c r="E50" s="316"/>
      <c r="F50" s="316"/>
      <c r="G50" s="316"/>
      <c r="H50" s="316"/>
      <c r="I50" s="316"/>
      <c r="J50" s="316"/>
      <c r="K50" s="316"/>
      <c r="L50" s="316"/>
      <c r="M50" s="316"/>
    </row>
    <row r="51" spans="1:78" s="798" customFormat="1">
      <c r="A51" s="803" t="s">
        <v>1045</v>
      </c>
      <c r="B51" s="778" t="s">
        <v>954</v>
      </c>
      <c r="C51" s="792"/>
      <c r="D51" s="316"/>
      <c r="E51" s="316"/>
      <c r="F51" s="316"/>
      <c r="G51" s="316"/>
      <c r="H51" s="316"/>
      <c r="I51" s="316"/>
      <c r="J51" s="316"/>
      <c r="K51" s="316"/>
      <c r="L51" s="316"/>
      <c r="M51" s="316"/>
    </row>
    <row r="52" spans="1:78" s="798" customFormat="1">
      <c r="A52" s="793">
        <v>18</v>
      </c>
      <c r="B52" s="778" t="s">
        <v>955</v>
      </c>
      <c r="C52" s="792"/>
      <c r="D52" s="316"/>
      <c r="E52" s="316"/>
      <c r="F52" s="316"/>
      <c r="G52" s="316"/>
      <c r="H52" s="316"/>
      <c r="I52" s="316"/>
      <c r="J52" s="316"/>
      <c r="K52" s="316"/>
      <c r="L52" s="316"/>
      <c r="M52" s="316"/>
    </row>
    <row r="53" spans="1:78" s="798" customFormat="1">
      <c r="A53" s="793">
        <f>A52+1</f>
        <v>19</v>
      </c>
      <c r="B53" s="778" t="s">
        <v>956</v>
      </c>
      <c r="C53" s="792"/>
      <c r="D53" s="316"/>
      <c r="E53" s="316"/>
      <c r="F53" s="316"/>
      <c r="G53" s="316"/>
      <c r="H53" s="316"/>
      <c r="I53" s="316"/>
      <c r="J53" s="316"/>
      <c r="K53" s="316"/>
      <c r="L53" s="316"/>
      <c r="M53" s="316"/>
    </row>
    <row r="54" spans="1:78" s="798" customFormat="1">
      <c r="A54" s="793">
        <f>A53+1</f>
        <v>20</v>
      </c>
      <c r="B54" s="778" t="s">
        <v>957</v>
      </c>
      <c r="C54" s="792"/>
      <c r="D54" s="316"/>
      <c r="E54" s="316"/>
      <c r="F54" s="316"/>
      <c r="G54" s="316"/>
      <c r="H54" s="316"/>
      <c r="I54" s="316"/>
      <c r="J54" s="316"/>
      <c r="K54" s="316"/>
      <c r="L54" s="316"/>
      <c r="M54" s="316"/>
    </row>
    <row r="55" spans="1:78" s="798" customFormat="1">
      <c r="A55" s="1152">
        <v>21</v>
      </c>
      <c r="B55" s="1153" t="s">
        <v>1188</v>
      </c>
      <c r="C55" s="792"/>
      <c r="D55" s="1151"/>
      <c r="E55" s="1151"/>
      <c r="F55" s="1151"/>
      <c r="G55" s="1151"/>
      <c r="H55" s="1151"/>
      <c r="I55" s="1151"/>
      <c r="J55" s="1151"/>
      <c r="K55" s="1151"/>
      <c r="L55" s="1151"/>
      <c r="M55" s="1151"/>
    </row>
    <row r="56" spans="1:78" s="1148" customFormat="1">
      <c r="A56" s="1147"/>
      <c r="B56" s="1145"/>
      <c r="C56" s="1146"/>
      <c r="D56" s="1149"/>
      <c r="E56" s="1149"/>
      <c r="F56" s="1149"/>
      <c r="G56" s="1149"/>
      <c r="H56" s="1149"/>
      <c r="I56" s="1149"/>
      <c r="J56" s="1149"/>
      <c r="K56" s="1149"/>
      <c r="L56" s="1149"/>
      <c r="M56" s="1149"/>
    </row>
    <row r="57" spans="1:78" s="798" customFormat="1" ht="27.75" customHeight="1">
      <c r="A57" s="1155">
        <v>22</v>
      </c>
      <c r="B57" s="804" t="str">
        <f>"RWA for Assets, Derivatives and Off-Balance-Sheet Asset Categories (sum of items "&amp;A38&amp;" through "&amp;A55&amp;")"</f>
        <v>RWA for Assets, Derivatives and Off-Balance-Sheet Asset Categories (sum of items 9 through 21)</v>
      </c>
      <c r="C57" s="792"/>
      <c r="D57" s="70"/>
      <c r="E57" s="70"/>
      <c r="F57" s="70"/>
      <c r="G57" s="70"/>
      <c r="H57" s="70"/>
      <c r="I57" s="70"/>
      <c r="J57" s="70"/>
      <c r="K57" s="70"/>
      <c r="L57" s="70"/>
      <c r="M57" s="70"/>
    </row>
    <row r="58" spans="1:78" s="798" customFormat="1">
      <c r="A58" s="1154"/>
      <c r="B58" s="778"/>
      <c r="C58" s="792"/>
      <c r="D58" s="805"/>
      <c r="E58" s="805"/>
      <c r="F58" s="805"/>
      <c r="G58" s="805"/>
      <c r="H58" s="805"/>
      <c r="I58" s="805"/>
      <c r="J58" s="805"/>
      <c r="K58" s="805"/>
      <c r="L58" s="805"/>
      <c r="M58" s="805"/>
    </row>
    <row r="59" spans="1:78" s="798" customFormat="1" ht="28.8">
      <c r="A59" s="1155">
        <v>23</v>
      </c>
      <c r="B59" s="804" t="s">
        <v>958</v>
      </c>
      <c r="C59" s="792"/>
      <c r="D59" s="316"/>
      <c r="E59" s="316"/>
      <c r="F59" s="316"/>
      <c r="G59" s="316"/>
      <c r="H59" s="316"/>
      <c r="I59" s="316"/>
      <c r="J59" s="316"/>
      <c r="K59" s="316"/>
      <c r="L59" s="316"/>
      <c r="M59" s="316"/>
    </row>
    <row r="60" spans="1:78" s="798" customFormat="1">
      <c r="A60" s="793"/>
      <c r="B60" s="778"/>
      <c r="C60" s="792"/>
      <c r="D60" s="805"/>
      <c r="E60" s="805"/>
      <c r="F60" s="805"/>
      <c r="G60" s="805"/>
      <c r="H60" s="805"/>
      <c r="I60" s="805"/>
      <c r="J60" s="805"/>
      <c r="K60" s="805"/>
      <c r="L60" s="805"/>
      <c r="M60" s="805"/>
    </row>
    <row r="61" spans="1:78" s="798" customFormat="1">
      <c r="A61" s="802" t="s">
        <v>662</v>
      </c>
      <c r="B61" s="806"/>
      <c r="C61" s="807"/>
      <c r="D61" s="801"/>
      <c r="E61" s="801"/>
      <c r="F61" s="801"/>
      <c r="G61" s="801"/>
      <c r="H61" s="801"/>
      <c r="I61" s="801"/>
      <c r="J61" s="801"/>
      <c r="K61" s="801"/>
      <c r="L61" s="801"/>
      <c r="M61" s="801"/>
    </row>
    <row r="62" spans="1:78" s="75" customFormat="1">
      <c r="A62" s="1156">
        <v>24</v>
      </c>
      <c r="B62" s="778" t="s">
        <v>995</v>
      </c>
      <c r="C62" s="800"/>
      <c r="D62" s="808"/>
      <c r="E62" s="808"/>
      <c r="F62" s="808"/>
      <c r="G62" s="808"/>
      <c r="H62" s="808"/>
      <c r="I62" s="808"/>
      <c r="J62" s="808"/>
      <c r="K62" s="808"/>
      <c r="L62" s="808"/>
      <c r="M62" s="808"/>
      <c r="N62" s="240"/>
      <c r="O62" s="240"/>
      <c r="P62" s="240"/>
      <c r="Q62" s="24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c r="BZ62" s="240"/>
    </row>
    <row r="63" spans="1:78" s="75" customFormat="1">
      <c r="A63" s="1156">
        <v>25</v>
      </c>
      <c r="B63" s="778" t="s">
        <v>664</v>
      </c>
      <c r="C63" s="800"/>
      <c r="D63" s="808"/>
      <c r="E63" s="808"/>
      <c r="F63" s="808"/>
      <c r="G63" s="808"/>
      <c r="H63" s="808"/>
      <c r="I63" s="808"/>
      <c r="J63" s="808"/>
      <c r="K63" s="808"/>
      <c r="L63" s="808"/>
      <c r="M63" s="808"/>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c r="BZ63" s="240"/>
    </row>
    <row r="64" spans="1:78" s="75" customFormat="1">
      <c r="A64" s="1161">
        <v>26</v>
      </c>
      <c r="B64" s="1162" t="s">
        <v>665</v>
      </c>
      <c r="C64" s="800"/>
      <c r="D64" s="808"/>
      <c r="E64" s="808"/>
      <c r="F64" s="808"/>
      <c r="G64" s="808"/>
      <c r="H64" s="808"/>
      <c r="I64" s="808"/>
      <c r="J64" s="808"/>
      <c r="K64" s="808"/>
      <c r="L64" s="808"/>
      <c r="M64" s="808"/>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c r="BZ64" s="240"/>
    </row>
    <row r="65" spans="1:78" s="1157" customFormat="1">
      <c r="A65" s="1165">
        <v>26</v>
      </c>
      <c r="B65" s="1166" t="s">
        <v>1189</v>
      </c>
      <c r="C65" s="1159"/>
      <c r="D65" s="1160"/>
      <c r="E65" s="1160"/>
      <c r="F65" s="1160"/>
      <c r="G65" s="1160"/>
      <c r="H65" s="1160"/>
      <c r="I65" s="1160"/>
      <c r="J65" s="1160"/>
      <c r="K65" s="1160"/>
      <c r="L65" s="1160"/>
      <c r="M65" s="1160"/>
      <c r="N65" s="1158"/>
      <c r="O65" s="1158"/>
      <c r="P65" s="1158"/>
      <c r="Q65" s="1158"/>
      <c r="R65" s="1158"/>
      <c r="S65" s="1158"/>
      <c r="T65" s="1158"/>
      <c r="U65" s="1158"/>
      <c r="V65" s="1158"/>
      <c r="W65" s="1158"/>
      <c r="X65" s="1158"/>
      <c r="Y65" s="1158"/>
      <c r="Z65" s="1158"/>
      <c r="AA65" s="1158"/>
      <c r="AB65" s="1158"/>
      <c r="AC65" s="1158"/>
      <c r="AD65" s="1158"/>
      <c r="AE65" s="1158"/>
      <c r="AF65" s="1158"/>
      <c r="AG65" s="1158"/>
      <c r="AH65" s="1158"/>
      <c r="AI65" s="1158"/>
      <c r="AJ65" s="1158"/>
      <c r="AK65" s="1158"/>
      <c r="AL65" s="1158"/>
      <c r="AM65" s="1158"/>
      <c r="AN65" s="1158"/>
      <c r="AO65" s="1158"/>
      <c r="AP65" s="1158"/>
      <c r="AQ65" s="1158"/>
      <c r="AR65" s="1158"/>
      <c r="AS65" s="1158"/>
      <c r="AT65" s="1158"/>
      <c r="AU65" s="1158"/>
      <c r="AV65" s="1158"/>
      <c r="AW65" s="1158"/>
      <c r="AX65" s="1158"/>
      <c r="AY65" s="1158"/>
      <c r="AZ65" s="1158"/>
      <c r="BA65" s="1158"/>
      <c r="BB65" s="1158"/>
      <c r="BC65" s="1158"/>
      <c r="BD65" s="1158"/>
      <c r="BE65" s="1158"/>
      <c r="BF65" s="1158"/>
      <c r="BG65" s="1158"/>
      <c r="BH65" s="1158"/>
      <c r="BI65" s="1158"/>
      <c r="BJ65" s="1158"/>
      <c r="BK65" s="1158"/>
      <c r="BL65" s="1158"/>
      <c r="BM65" s="1158"/>
      <c r="BN65" s="1158"/>
      <c r="BO65" s="1158"/>
      <c r="BP65" s="1158"/>
      <c r="BQ65" s="1158"/>
      <c r="BR65" s="1158"/>
      <c r="BS65" s="1158"/>
      <c r="BT65" s="1158"/>
      <c r="BU65" s="1158"/>
      <c r="BV65" s="1158"/>
      <c r="BW65" s="1158"/>
      <c r="BX65" s="1158"/>
      <c r="BY65" s="1158"/>
      <c r="BZ65" s="1158"/>
    </row>
    <row r="66" spans="1:78" s="1157" customFormat="1">
      <c r="A66" s="1165">
        <v>27</v>
      </c>
      <c r="B66" s="1166" t="s">
        <v>1190</v>
      </c>
      <c r="C66" s="1159"/>
      <c r="D66" s="1160"/>
      <c r="E66" s="1160"/>
      <c r="F66" s="1160"/>
      <c r="G66" s="1160"/>
      <c r="H66" s="1160"/>
      <c r="I66" s="1160"/>
      <c r="J66" s="1160"/>
      <c r="K66" s="1160"/>
      <c r="L66" s="1160"/>
      <c r="M66" s="1160"/>
      <c r="N66" s="1158"/>
      <c r="O66" s="1158"/>
      <c r="P66" s="1158"/>
      <c r="Q66" s="1158"/>
      <c r="R66" s="1158"/>
      <c r="S66" s="1158"/>
      <c r="T66" s="1158"/>
      <c r="U66" s="1158"/>
      <c r="V66" s="1158"/>
      <c r="W66" s="1158"/>
      <c r="X66" s="1158"/>
      <c r="Y66" s="1158"/>
      <c r="Z66" s="1158"/>
      <c r="AA66" s="1158"/>
      <c r="AB66" s="1158"/>
      <c r="AC66" s="1158"/>
      <c r="AD66" s="1158"/>
      <c r="AE66" s="1158"/>
      <c r="AF66" s="1158"/>
      <c r="AG66" s="1158"/>
      <c r="AH66" s="1158"/>
      <c r="AI66" s="1158"/>
      <c r="AJ66" s="1158"/>
      <c r="AK66" s="1158"/>
      <c r="AL66" s="1158"/>
      <c r="AM66" s="1158"/>
      <c r="AN66" s="1158"/>
      <c r="AO66" s="1158"/>
      <c r="AP66" s="1158"/>
      <c r="AQ66" s="1158"/>
      <c r="AR66" s="1158"/>
      <c r="AS66" s="1158"/>
      <c r="AT66" s="1158"/>
      <c r="AU66" s="1158"/>
      <c r="AV66" s="1158"/>
      <c r="AW66" s="1158"/>
      <c r="AX66" s="1158"/>
      <c r="AY66" s="1158"/>
      <c r="AZ66" s="1158"/>
      <c r="BA66" s="1158"/>
      <c r="BB66" s="1158"/>
      <c r="BC66" s="1158"/>
      <c r="BD66" s="1158"/>
      <c r="BE66" s="1158"/>
      <c r="BF66" s="1158"/>
      <c r="BG66" s="1158"/>
      <c r="BH66" s="1158"/>
      <c r="BI66" s="1158"/>
      <c r="BJ66" s="1158"/>
      <c r="BK66" s="1158"/>
      <c r="BL66" s="1158"/>
      <c r="BM66" s="1158"/>
      <c r="BN66" s="1158"/>
      <c r="BO66" s="1158"/>
      <c r="BP66" s="1158"/>
      <c r="BQ66" s="1158"/>
      <c r="BR66" s="1158"/>
      <c r="BS66" s="1158"/>
      <c r="BT66" s="1158"/>
      <c r="BU66" s="1158"/>
      <c r="BV66" s="1158"/>
      <c r="BW66" s="1158"/>
      <c r="BX66" s="1158"/>
      <c r="BY66" s="1158"/>
      <c r="BZ66" s="1158"/>
    </row>
    <row r="67" spans="1:78" s="1157" customFormat="1" ht="28.8">
      <c r="A67" s="1165">
        <v>28</v>
      </c>
      <c r="B67" s="1166" t="s">
        <v>1191</v>
      </c>
      <c r="C67" s="1159"/>
      <c r="D67" s="1160"/>
      <c r="E67" s="1160"/>
      <c r="F67" s="1160"/>
      <c r="G67" s="1160"/>
      <c r="H67" s="1160"/>
      <c r="I67" s="1160"/>
      <c r="J67" s="1160"/>
      <c r="K67" s="1160"/>
      <c r="L67" s="1160"/>
      <c r="M67" s="1160"/>
      <c r="N67" s="1158"/>
      <c r="O67" s="1158"/>
      <c r="P67" s="1158"/>
      <c r="Q67" s="1158"/>
      <c r="R67" s="1158"/>
      <c r="S67" s="1158"/>
      <c r="T67" s="1158"/>
      <c r="U67" s="1158"/>
      <c r="V67" s="1158"/>
      <c r="W67" s="1158"/>
      <c r="X67" s="1158"/>
      <c r="Y67" s="1158"/>
      <c r="Z67" s="1158"/>
      <c r="AA67" s="1158"/>
      <c r="AB67" s="1158"/>
      <c r="AC67" s="1158"/>
      <c r="AD67" s="1158"/>
      <c r="AE67" s="1158"/>
      <c r="AF67" s="1158"/>
      <c r="AG67" s="1158"/>
      <c r="AH67" s="1158"/>
      <c r="AI67" s="1158"/>
      <c r="AJ67" s="1158"/>
      <c r="AK67" s="1158"/>
      <c r="AL67" s="1158"/>
      <c r="AM67" s="1158"/>
      <c r="AN67" s="1158"/>
      <c r="AO67" s="1158"/>
      <c r="AP67" s="1158"/>
      <c r="AQ67" s="1158"/>
      <c r="AR67" s="1158"/>
      <c r="AS67" s="1158"/>
      <c r="AT67" s="1158"/>
      <c r="AU67" s="1158"/>
      <c r="AV67" s="1158"/>
      <c r="AW67" s="1158"/>
      <c r="AX67" s="1158"/>
      <c r="AY67" s="1158"/>
      <c r="AZ67" s="1158"/>
      <c r="BA67" s="1158"/>
      <c r="BB67" s="1158"/>
      <c r="BC67" s="1158"/>
      <c r="BD67" s="1158"/>
      <c r="BE67" s="1158"/>
      <c r="BF67" s="1158"/>
      <c r="BG67" s="1158"/>
      <c r="BH67" s="1158"/>
      <c r="BI67" s="1158"/>
      <c r="BJ67" s="1158"/>
      <c r="BK67" s="1158"/>
      <c r="BL67" s="1158"/>
      <c r="BM67" s="1158"/>
      <c r="BN67" s="1158"/>
      <c r="BO67" s="1158"/>
      <c r="BP67" s="1158"/>
      <c r="BQ67" s="1158"/>
      <c r="BR67" s="1158"/>
      <c r="BS67" s="1158"/>
      <c r="BT67" s="1158"/>
      <c r="BU67" s="1158"/>
      <c r="BV67" s="1158"/>
      <c r="BW67" s="1158"/>
      <c r="BX67" s="1158"/>
      <c r="BY67" s="1158"/>
      <c r="BZ67" s="1158"/>
    </row>
    <row r="68" spans="1:78" s="1157" customFormat="1">
      <c r="A68" s="1165">
        <v>29</v>
      </c>
      <c r="B68" s="1166" t="s">
        <v>1192</v>
      </c>
      <c r="C68" s="1159"/>
      <c r="D68" s="1186"/>
      <c r="E68" s="1186"/>
      <c r="F68" s="1186"/>
      <c r="G68" s="1186"/>
      <c r="H68" s="1186"/>
      <c r="I68" s="1186"/>
      <c r="J68" s="1186"/>
      <c r="K68" s="1186"/>
      <c r="L68" s="1186"/>
      <c r="M68" s="1186"/>
      <c r="N68" s="1158"/>
      <c r="O68" s="1158"/>
      <c r="P68" s="1158"/>
      <c r="Q68" s="1158"/>
      <c r="R68" s="1158"/>
      <c r="S68" s="1158"/>
      <c r="T68" s="1158"/>
      <c r="U68" s="1158"/>
      <c r="V68" s="1158"/>
      <c r="W68" s="1158"/>
      <c r="X68" s="1158"/>
      <c r="Y68" s="1158"/>
      <c r="Z68" s="1158"/>
      <c r="AA68" s="1158"/>
      <c r="AB68" s="1158"/>
      <c r="AC68" s="1158"/>
      <c r="AD68" s="1158"/>
      <c r="AE68" s="1158"/>
      <c r="AF68" s="1158"/>
      <c r="AG68" s="1158"/>
      <c r="AH68" s="1158"/>
      <c r="AI68" s="1158"/>
      <c r="AJ68" s="1158"/>
      <c r="AK68" s="1158"/>
      <c r="AL68" s="1158"/>
      <c r="AM68" s="1158"/>
      <c r="AN68" s="1158"/>
      <c r="AO68" s="1158"/>
      <c r="AP68" s="1158"/>
      <c r="AQ68" s="1158"/>
      <c r="AR68" s="1158"/>
      <c r="AS68" s="1158"/>
      <c r="AT68" s="1158"/>
      <c r="AU68" s="1158"/>
      <c r="AV68" s="1158"/>
      <c r="AW68" s="1158"/>
      <c r="AX68" s="1158"/>
      <c r="AY68" s="1158"/>
      <c r="AZ68" s="1158"/>
      <c r="BA68" s="1158"/>
      <c r="BB68" s="1158"/>
      <c r="BC68" s="1158"/>
      <c r="BD68" s="1158"/>
      <c r="BE68" s="1158"/>
      <c r="BF68" s="1158"/>
      <c r="BG68" s="1158"/>
      <c r="BH68" s="1158"/>
      <c r="BI68" s="1158"/>
      <c r="BJ68" s="1158"/>
      <c r="BK68" s="1158"/>
      <c r="BL68" s="1158"/>
      <c r="BM68" s="1158"/>
      <c r="BN68" s="1158"/>
      <c r="BO68" s="1158"/>
      <c r="BP68" s="1158"/>
      <c r="BQ68" s="1158"/>
      <c r="BR68" s="1158"/>
      <c r="BS68" s="1158"/>
      <c r="BT68" s="1158"/>
      <c r="BU68" s="1158"/>
      <c r="BV68" s="1158"/>
      <c r="BW68" s="1158"/>
      <c r="BX68" s="1158"/>
      <c r="BY68" s="1158"/>
      <c r="BZ68" s="1158"/>
    </row>
    <row r="69" spans="1:78" s="1157" customFormat="1">
      <c r="A69" s="1165">
        <v>30</v>
      </c>
      <c r="B69" s="1166" t="s">
        <v>1193</v>
      </c>
      <c r="C69" s="1159"/>
      <c r="D69" s="1160"/>
      <c r="E69" s="1160"/>
      <c r="F69" s="1160"/>
      <c r="G69" s="1160"/>
      <c r="H69" s="1160"/>
      <c r="I69" s="1160"/>
      <c r="J69" s="1160"/>
      <c r="K69" s="1160"/>
      <c r="L69" s="1160"/>
      <c r="M69" s="1160"/>
      <c r="N69" s="1158"/>
      <c r="O69" s="1158"/>
      <c r="P69" s="1158"/>
      <c r="Q69" s="1158"/>
      <c r="R69" s="1158"/>
      <c r="S69" s="1158"/>
      <c r="T69" s="1158"/>
      <c r="U69" s="1158"/>
      <c r="V69" s="1158"/>
      <c r="W69" s="1158"/>
      <c r="X69" s="1158"/>
      <c r="Y69" s="1158"/>
      <c r="Z69" s="1158"/>
      <c r="AA69" s="1158"/>
      <c r="AB69" s="1158"/>
      <c r="AC69" s="1158"/>
      <c r="AD69" s="1158"/>
      <c r="AE69" s="1158"/>
      <c r="AF69" s="1158"/>
      <c r="AG69" s="1158"/>
      <c r="AH69" s="1158"/>
      <c r="AI69" s="1158"/>
      <c r="AJ69" s="1158"/>
      <c r="AK69" s="1158"/>
      <c r="AL69" s="1158"/>
      <c r="AM69" s="1158"/>
      <c r="AN69" s="1158"/>
      <c r="AO69" s="1158"/>
      <c r="AP69" s="1158"/>
      <c r="AQ69" s="1158"/>
      <c r="AR69" s="1158"/>
      <c r="AS69" s="1158"/>
      <c r="AT69" s="1158"/>
      <c r="AU69" s="1158"/>
      <c r="AV69" s="1158"/>
      <c r="AW69" s="1158"/>
      <c r="AX69" s="1158"/>
      <c r="AY69" s="1158"/>
      <c r="AZ69" s="1158"/>
      <c r="BA69" s="1158"/>
      <c r="BB69" s="1158"/>
      <c r="BC69" s="1158"/>
      <c r="BD69" s="1158"/>
      <c r="BE69" s="1158"/>
      <c r="BF69" s="1158"/>
      <c r="BG69" s="1158"/>
      <c r="BH69" s="1158"/>
      <c r="BI69" s="1158"/>
      <c r="BJ69" s="1158"/>
      <c r="BK69" s="1158"/>
      <c r="BL69" s="1158"/>
      <c r="BM69" s="1158"/>
      <c r="BN69" s="1158"/>
      <c r="BO69" s="1158"/>
      <c r="BP69" s="1158"/>
      <c r="BQ69" s="1158"/>
      <c r="BR69" s="1158"/>
      <c r="BS69" s="1158"/>
      <c r="BT69" s="1158"/>
      <c r="BU69" s="1158"/>
      <c r="BV69" s="1158"/>
      <c r="BW69" s="1158"/>
      <c r="BX69" s="1158"/>
      <c r="BY69" s="1158"/>
      <c r="BZ69" s="1158"/>
    </row>
    <row r="70" spans="1:78" s="1157" customFormat="1">
      <c r="A70" s="1165">
        <v>31</v>
      </c>
      <c r="B70" s="1166" t="s">
        <v>1194</v>
      </c>
      <c r="C70" s="1159"/>
      <c r="D70" s="1160"/>
      <c r="E70" s="1160"/>
      <c r="F70" s="1160"/>
      <c r="G70" s="1160"/>
      <c r="H70" s="1160"/>
      <c r="I70" s="1160"/>
      <c r="J70" s="1160"/>
      <c r="K70" s="1160"/>
      <c r="L70" s="1160"/>
      <c r="M70" s="1160"/>
      <c r="N70" s="1158"/>
      <c r="O70" s="1158"/>
      <c r="P70" s="1158"/>
      <c r="Q70" s="1158"/>
      <c r="R70" s="1158"/>
      <c r="S70" s="1158"/>
      <c r="T70" s="1158"/>
      <c r="U70" s="1158"/>
      <c r="V70" s="1158"/>
      <c r="W70" s="1158"/>
      <c r="X70" s="1158"/>
      <c r="Y70" s="1158"/>
      <c r="Z70" s="1158"/>
      <c r="AA70" s="1158"/>
      <c r="AB70" s="1158"/>
      <c r="AC70" s="1158"/>
      <c r="AD70" s="1158"/>
      <c r="AE70" s="1158"/>
      <c r="AF70" s="1158"/>
      <c r="AG70" s="1158"/>
      <c r="AH70" s="1158"/>
      <c r="AI70" s="1158"/>
      <c r="AJ70" s="1158"/>
      <c r="AK70" s="1158"/>
      <c r="AL70" s="1158"/>
      <c r="AM70" s="1158"/>
      <c r="AN70" s="1158"/>
      <c r="AO70" s="1158"/>
      <c r="AP70" s="1158"/>
      <c r="AQ70" s="1158"/>
      <c r="AR70" s="1158"/>
      <c r="AS70" s="1158"/>
      <c r="AT70" s="1158"/>
      <c r="AU70" s="1158"/>
      <c r="AV70" s="1158"/>
      <c r="AW70" s="1158"/>
      <c r="AX70" s="1158"/>
      <c r="AY70" s="1158"/>
      <c r="AZ70" s="1158"/>
      <c r="BA70" s="1158"/>
      <c r="BB70" s="1158"/>
      <c r="BC70" s="1158"/>
      <c r="BD70" s="1158"/>
      <c r="BE70" s="1158"/>
      <c r="BF70" s="1158"/>
      <c r="BG70" s="1158"/>
      <c r="BH70" s="1158"/>
      <c r="BI70" s="1158"/>
      <c r="BJ70" s="1158"/>
      <c r="BK70" s="1158"/>
      <c r="BL70" s="1158"/>
      <c r="BM70" s="1158"/>
      <c r="BN70" s="1158"/>
      <c r="BO70" s="1158"/>
      <c r="BP70" s="1158"/>
      <c r="BQ70" s="1158"/>
      <c r="BR70" s="1158"/>
      <c r="BS70" s="1158"/>
      <c r="BT70" s="1158"/>
      <c r="BU70" s="1158"/>
      <c r="BV70" s="1158"/>
      <c r="BW70" s="1158"/>
      <c r="BX70" s="1158"/>
      <c r="BY70" s="1158"/>
      <c r="BZ70" s="1158"/>
    </row>
    <row r="71" spans="1:78" s="1157" customFormat="1">
      <c r="A71" s="1165">
        <v>32</v>
      </c>
      <c r="B71" s="1166" t="s">
        <v>1195</v>
      </c>
      <c r="C71" s="1159"/>
      <c r="D71" s="1160"/>
      <c r="E71" s="1160"/>
      <c r="F71" s="1160"/>
      <c r="G71" s="1160"/>
      <c r="H71" s="1160"/>
      <c r="I71" s="1160"/>
      <c r="J71" s="1160"/>
      <c r="K71" s="1160"/>
      <c r="L71" s="1160"/>
      <c r="M71" s="1160"/>
      <c r="N71" s="1158"/>
      <c r="O71" s="1158"/>
      <c r="P71" s="1158"/>
      <c r="Q71" s="1158"/>
      <c r="R71" s="1158"/>
      <c r="S71" s="1158"/>
      <c r="T71" s="1158"/>
      <c r="U71" s="1158"/>
      <c r="V71" s="1158"/>
      <c r="W71" s="1158"/>
      <c r="X71" s="1158"/>
      <c r="Y71" s="1158"/>
      <c r="Z71" s="1158"/>
      <c r="AA71" s="1158"/>
      <c r="AB71" s="1158"/>
      <c r="AC71" s="1158"/>
      <c r="AD71" s="1158"/>
      <c r="AE71" s="1158"/>
      <c r="AF71" s="1158"/>
      <c r="AG71" s="1158"/>
      <c r="AH71" s="1158"/>
      <c r="AI71" s="1158"/>
      <c r="AJ71" s="1158"/>
      <c r="AK71" s="1158"/>
      <c r="AL71" s="1158"/>
      <c r="AM71" s="1158"/>
      <c r="AN71" s="1158"/>
      <c r="AO71" s="1158"/>
      <c r="AP71" s="1158"/>
      <c r="AQ71" s="1158"/>
      <c r="AR71" s="1158"/>
      <c r="AS71" s="1158"/>
      <c r="AT71" s="1158"/>
      <c r="AU71" s="1158"/>
      <c r="AV71" s="1158"/>
      <c r="AW71" s="1158"/>
      <c r="AX71" s="1158"/>
      <c r="AY71" s="1158"/>
      <c r="AZ71" s="1158"/>
      <c r="BA71" s="1158"/>
      <c r="BB71" s="1158"/>
      <c r="BC71" s="1158"/>
      <c r="BD71" s="1158"/>
      <c r="BE71" s="1158"/>
      <c r="BF71" s="1158"/>
      <c r="BG71" s="1158"/>
      <c r="BH71" s="1158"/>
      <c r="BI71" s="1158"/>
      <c r="BJ71" s="1158"/>
      <c r="BK71" s="1158"/>
      <c r="BL71" s="1158"/>
      <c r="BM71" s="1158"/>
      <c r="BN71" s="1158"/>
      <c r="BO71" s="1158"/>
      <c r="BP71" s="1158"/>
      <c r="BQ71" s="1158"/>
      <c r="BR71" s="1158"/>
      <c r="BS71" s="1158"/>
      <c r="BT71" s="1158"/>
      <c r="BU71" s="1158"/>
      <c r="BV71" s="1158"/>
      <c r="BW71" s="1158"/>
      <c r="BX71" s="1158"/>
      <c r="BY71" s="1158"/>
      <c r="BZ71" s="1158"/>
    </row>
    <row r="72" spans="1:78" s="1157" customFormat="1">
      <c r="A72" s="1165">
        <v>33</v>
      </c>
      <c r="B72" s="1166" t="s">
        <v>1196</v>
      </c>
      <c r="C72" s="1159"/>
      <c r="D72" s="1160"/>
      <c r="E72" s="1160"/>
      <c r="F72" s="1160"/>
      <c r="G72" s="1160"/>
      <c r="H72" s="1160"/>
      <c r="I72" s="1160"/>
      <c r="J72" s="1160"/>
      <c r="K72" s="1160"/>
      <c r="L72" s="1160"/>
      <c r="M72" s="1160"/>
      <c r="N72" s="1158"/>
      <c r="O72" s="1158"/>
      <c r="P72" s="1158"/>
      <c r="Q72" s="1158"/>
      <c r="R72" s="1158"/>
      <c r="S72" s="1158"/>
      <c r="T72" s="1158"/>
      <c r="U72" s="1158"/>
      <c r="V72" s="1158"/>
      <c r="W72" s="1158"/>
      <c r="X72" s="1158"/>
      <c r="Y72" s="1158"/>
      <c r="Z72" s="1158"/>
      <c r="AA72" s="1158"/>
      <c r="AB72" s="1158"/>
      <c r="AC72" s="1158"/>
      <c r="AD72" s="1158"/>
      <c r="AE72" s="1158"/>
      <c r="AF72" s="1158"/>
      <c r="AG72" s="1158"/>
      <c r="AH72" s="1158"/>
      <c r="AI72" s="1158"/>
      <c r="AJ72" s="1158"/>
      <c r="AK72" s="1158"/>
      <c r="AL72" s="1158"/>
      <c r="AM72" s="1158"/>
      <c r="AN72" s="1158"/>
      <c r="AO72" s="1158"/>
      <c r="AP72" s="1158"/>
      <c r="AQ72" s="1158"/>
      <c r="AR72" s="1158"/>
      <c r="AS72" s="1158"/>
      <c r="AT72" s="1158"/>
      <c r="AU72" s="1158"/>
      <c r="AV72" s="1158"/>
      <c r="AW72" s="1158"/>
      <c r="AX72" s="1158"/>
      <c r="AY72" s="1158"/>
      <c r="AZ72" s="1158"/>
      <c r="BA72" s="1158"/>
      <c r="BB72" s="1158"/>
      <c r="BC72" s="1158"/>
      <c r="BD72" s="1158"/>
      <c r="BE72" s="1158"/>
      <c r="BF72" s="1158"/>
      <c r="BG72" s="1158"/>
      <c r="BH72" s="1158"/>
      <c r="BI72" s="1158"/>
      <c r="BJ72" s="1158"/>
      <c r="BK72" s="1158"/>
      <c r="BL72" s="1158"/>
      <c r="BM72" s="1158"/>
      <c r="BN72" s="1158"/>
      <c r="BO72" s="1158"/>
      <c r="BP72" s="1158"/>
      <c r="BQ72" s="1158"/>
      <c r="BR72" s="1158"/>
      <c r="BS72" s="1158"/>
      <c r="BT72" s="1158"/>
      <c r="BU72" s="1158"/>
      <c r="BV72" s="1158"/>
      <c r="BW72" s="1158"/>
      <c r="BX72" s="1158"/>
      <c r="BY72" s="1158"/>
      <c r="BZ72" s="1158"/>
    </row>
    <row r="73" spans="1:78" s="1157" customFormat="1">
      <c r="A73" s="1165">
        <v>34</v>
      </c>
      <c r="B73" s="1166" t="s">
        <v>1197</v>
      </c>
      <c r="C73" s="1159"/>
      <c r="D73" s="1186"/>
      <c r="E73" s="1186"/>
      <c r="F73" s="1186"/>
      <c r="G73" s="1186"/>
      <c r="H73" s="1186"/>
      <c r="I73" s="1186"/>
      <c r="J73" s="1186"/>
      <c r="K73" s="1186"/>
      <c r="L73" s="1186"/>
      <c r="M73" s="1186"/>
      <c r="N73" s="1158"/>
      <c r="O73" s="1158"/>
      <c r="P73" s="1158"/>
      <c r="Q73" s="1158"/>
      <c r="R73" s="1158"/>
      <c r="S73" s="1158"/>
      <c r="T73" s="1158"/>
      <c r="U73" s="1158"/>
      <c r="V73" s="1158"/>
      <c r="W73" s="1158"/>
      <c r="X73" s="1158"/>
      <c r="Y73" s="1158"/>
      <c r="Z73" s="1158"/>
      <c r="AA73" s="1158"/>
      <c r="AB73" s="1158"/>
      <c r="AC73" s="1158"/>
      <c r="AD73" s="1158"/>
      <c r="AE73" s="1158"/>
      <c r="AF73" s="1158"/>
      <c r="AG73" s="1158"/>
      <c r="AH73" s="1158"/>
      <c r="AI73" s="1158"/>
      <c r="AJ73" s="1158"/>
      <c r="AK73" s="1158"/>
      <c r="AL73" s="1158"/>
      <c r="AM73" s="1158"/>
      <c r="AN73" s="1158"/>
      <c r="AO73" s="1158"/>
      <c r="AP73" s="1158"/>
      <c r="AQ73" s="1158"/>
      <c r="AR73" s="1158"/>
      <c r="AS73" s="1158"/>
      <c r="AT73" s="1158"/>
      <c r="AU73" s="1158"/>
      <c r="AV73" s="1158"/>
      <c r="AW73" s="1158"/>
      <c r="AX73" s="1158"/>
      <c r="AY73" s="1158"/>
      <c r="AZ73" s="1158"/>
      <c r="BA73" s="1158"/>
      <c r="BB73" s="1158"/>
      <c r="BC73" s="1158"/>
      <c r="BD73" s="1158"/>
      <c r="BE73" s="1158"/>
      <c r="BF73" s="1158"/>
      <c r="BG73" s="1158"/>
      <c r="BH73" s="1158"/>
      <c r="BI73" s="1158"/>
      <c r="BJ73" s="1158"/>
      <c r="BK73" s="1158"/>
      <c r="BL73" s="1158"/>
      <c r="BM73" s="1158"/>
      <c r="BN73" s="1158"/>
      <c r="BO73" s="1158"/>
      <c r="BP73" s="1158"/>
      <c r="BQ73" s="1158"/>
      <c r="BR73" s="1158"/>
      <c r="BS73" s="1158"/>
      <c r="BT73" s="1158"/>
      <c r="BU73" s="1158"/>
      <c r="BV73" s="1158"/>
      <c r="BW73" s="1158"/>
      <c r="BX73" s="1158"/>
      <c r="BY73" s="1158"/>
      <c r="BZ73" s="1158"/>
    </row>
    <row r="74" spans="1:78" s="1157" customFormat="1">
      <c r="A74" s="1165">
        <v>35</v>
      </c>
      <c r="B74" s="1166" t="s">
        <v>1198</v>
      </c>
      <c r="C74" s="1159"/>
      <c r="D74" s="1186"/>
      <c r="E74" s="1186"/>
      <c r="F74" s="1186"/>
      <c r="G74" s="1186"/>
      <c r="H74" s="1186"/>
      <c r="I74" s="1186"/>
      <c r="J74" s="1186"/>
      <c r="K74" s="1186"/>
      <c r="L74" s="1186"/>
      <c r="M74" s="1186"/>
      <c r="N74" s="1158"/>
      <c r="O74" s="1158"/>
      <c r="P74" s="1158"/>
      <c r="Q74" s="1158"/>
      <c r="R74" s="1158"/>
      <c r="S74" s="1158"/>
      <c r="T74" s="1158"/>
      <c r="U74" s="1158"/>
      <c r="V74" s="1158"/>
      <c r="W74" s="1158"/>
      <c r="X74" s="1158"/>
      <c r="Y74" s="1158"/>
      <c r="Z74" s="1158"/>
      <c r="AA74" s="1158"/>
      <c r="AB74" s="1158"/>
      <c r="AC74" s="1158"/>
      <c r="AD74" s="1158"/>
      <c r="AE74" s="1158"/>
      <c r="AF74" s="1158"/>
      <c r="AG74" s="1158"/>
      <c r="AH74" s="1158"/>
      <c r="AI74" s="1158"/>
      <c r="AJ74" s="1158"/>
      <c r="AK74" s="1158"/>
      <c r="AL74" s="1158"/>
      <c r="AM74" s="1158"/>
      <c r="AN74" s="1158"/>
      <c r="AO74" s="1158"/>
      <c r="AP74" s="1158"/>
      <c r="AQ74" s="1158"/>
      <c r="AR74" s="1158"/>
      <c r="AS74" s="1158"/>
      <c r="AT74" s="1158"/>
      <c r="AU74" s="1158"/>
      <c r="AV74" s="1158"/>
      <c r="AW74" s="1158"/>
      <c r="AX74" s="1158"/>
      <c r="AY74" s="1158"/>
      <c r="AZ74" s="1158"/>
      <c r="BA74" s="1158"/>
      <c r="BB74" s="1158"/>
      <c r="BC74" s="1158"/>
      <c r="BD74" s="1158"/>
      <c r="BE74" s="1158"/>
      <c r="BF74" s="1158"/>
      <c r="BG74" s="1158"/>
      <c r="BH74" s="1158"/>
      <c r="BI74" s="1158"/>
      <c r="BJ74" s="1158"/>
      <c r="BK74" s="1158"/>
      <c r="BL74" s="1158"/>
      <c r="BM74" s="1158"/>
      <c r="BN74" s="1158"/>
      <c r="BO74" s="1158"/>
      <c r="BP74" s="1158"/>
      <c r="BQ74" s="1158"/>
      <c r="BR74" s="1158"/>
      <c r="BS74" s="1158"/>
      <c r="BT74" s="1158"/>
      <c r="BU74" s="1158"/>
      <c r="BV74" s="1158"/>
      <c r="BW74" s="1158"/>
      <c r="BX74" s="1158"/>
      <c r="BY74" s="1158"/>
      <c r="BZ74" s="1158"/>
    </row>
    <row r="75" spans="1:78" s="1157" customFormat="1">
      <c r="A75" s="1165">
        <v>36</v>
      </c>
      <c r="B75" s="1164" t="s">
        <v>1199</v>
      </c>
      <c r="C75" s="1159"/>
      <c r="D75" s="1160"/>
      <c r="E75" s="1160"/>
      <c r="F75" s="1160"/>
      <c r="G75" s="1160"/>
      <c r="H75" s="1160"/>
      <c r="I75" s="1160"/>
      <c r="J75" s="1160"/>
      <c r="K75" s="1160"/>
      <c r="L75" s="1160"/>
      <c r="M75" s="1160"/>
      <c r="N75" s="1158"/>
      <c r="O75" s="1158"/>
      <c r="P75" s="1158"/>
      <c r="Q75" s="1158"/>
      <c r="R75" s="1158"/>
      <c r="S75" s="1158"/>
      <c r="T75" s="1158"/>
      <c r="U75" s="1158"/>
      <c r="V75" s="1158"/>
      <c r="W75" s="1158"/>
      <c r="X75" s="1158"/>
      <c r="Y75" s="1158"/>
      <c r="Z75" s="1158"/>
      <c r="AA75" s="1158"/>
      <c r="AB75" s="1158"/>
      <c r="AC75" s="1158"/>
      <c r="AD75" s="1158"/>
      <c r="AE75" s="1158"/>
      <c r="AF75" s="1158"/>
      <c r="AG75" s="1158"/>
      <c r="AH75" s="1158"/>
      <c r="AI75" s="1158"/>
      <c r="AJ75" s="1158"/>
      <c r="AK75" s="1158"/>
      <c r="AL75" s="1158"/>
      <c r="AM75" s="1158"/>
      <c r="AN75" s="1158"/>
      <c r="AO75" s="1158"/>
      <c r="AP75" s="1158"/>
      <c r="AQ75" s="1158"/>
      <c r="AR75" s="1158"/>
      <c r="AS75" s="1158"/>
      <c r="AT75" s="1158"/>
      <c r="AU75" s="1158"/>
      <c r="AV75" s="1158"/>
      <c r="AW75" s="1158"/>
      <c r="AX75" s="1158"/>
      <c r="AY75" s="1158"/>
      <c r="AZ75" s="1158"/>
      <c r="BA75" s="1158"/>
      <c r="BB75" s="1158"/>
      <c r="BC75" s="1158"/>
      <c r="BD75" s="1158"/>
      <c r="BE75" s="1158"/>
      <c r="BF75" s="1158"/>
      <c r="BG75" s="1158"/>
      <c r="BH75" s="1158"/>
      <c r="BI75" s="1158"/>
      <c r="BJ75" s="1158"/>
      <c r="BK75" s="1158"/>
      <c r="BL75" s="1158"/>
      <c r="BM75" s="1158"/>
      <c r="BN75" s="1158"/>
      <c r="BO75" s="1158"/>
      <c r="BP75" s="1158"/>
      <c r="BQ75" s="1158"/>
      <c r="BR75" s="1158"/>
      <c r="BS75" s="1158"/>
      <c r="BT75" s="1158"/>
      <c r="BU75" s="1158"/>
      <c r="BV75" s="1158"/>
      <c r="BW75" s="1158"/>
      <c r="BX75" s="1158"/>
      <c r="BY75" s="1158"/>
      <c r="BZ75" s="1158"/>
    </row>
    <row r="76" spans="1:78" s="1157" customFormat="1">
      <c r="A76" s="1161">
        <v>37</v>
      </c>
      <c r="B76" s="1163" t="s">
        <v>1200</v>
      </c>
      <c r="C76" s="1159"/>
      <c r="D76" s="1160"/>
      <c r="E76" s="1160"/>
      <c r="F76" s="1160"/>
      <c r="G76" s="1160"/>
      <c r="H76" s="1160"/>
      <c r="I76" s="1160"/>
      <c r="J76" s="1160"/>
      <c r="K76" s="1160"/>
      <c r="L76" s="1160"/>
      <c r="M76" s="1160"/>
      <c r="N76" s="1158"/>
      <c r="O76" s="1158"/>
      <c r="P76" s="1158"/>
      <c r="Q76" s="1158"/>
      <c r="R76" s="1158"/>
      <c r="S76" s="1158"/>
      <c r="T76" s="1158"/>
      <c r="U76" s="1158"/>
      <c r="V76" s="1158"/>
      <c r="W76" s="1158"/>
      <c r="X76" s="1158"/>
      <c r="Y76" s="1158"/>
      <c r="Z76" s="1158"/>
      <c r="AA76" s="1158"/>
      <c r="AB76" s="1158"/>
      <c r="AC76" s="1158"/>
      <c r="AD76" s="1158"/>
      <c r="AE76" s="1158"/>
      <c r="AF76" s="1158"/>
      <c r="AG76" s="1158"/>
      <c r="AH76" s="1158"/>
      <c r="AI76" s="1158"/>
      <c r="AJ76" s="1158"/>
      <c r="AK76" s="1158"/>
      <c r="AL76" s="1158"/>
      <c r="AM76" s="1158"/>
      <c r="AN76" s="1158"/>
      <c r="AO76" s="1158"/>
      <c r="AP76" s="1158"/>
      <c r="AQ76" s="1158"/>
      <c r="AR76" s="1158"/>
      <c r="AS76" s="1158"/>
      <c r="AT76" s="1158"/>
      <c r="AU76" s="1158"/>
      <c r="AV76" s="1158"/>
      <c r="AW76" s="1158"/>
      <c r="AX76" s="1158"/>
      <c r="AY76" s="1158"/>
      <c r="AZ76" s="1158"/>
      <c r="BA76" s="1158"/>
      <c r="BB76" s="1158"/>
      <c r="BC76" s="1158"/>
      <c r="BD76" s="1158"/>
      <c r="BE76" s="1158"/>
      <c r="BF76" s="1158"/>
      <c r="BG76" s="1158"/>
      <c r="BH76" s="1158"/>
      <c r="BI76" s="1158"/>
      <c r="BJ76" s="1158"/>
      <c r="BK76" s="1158"/>
      <c r="BL76" s="1158"/>
      <c r="BM76" s="1158"/>
      <c r="BN76" s="1158"/>
      <c r="BO76" s="1158"/>
      <c r="BP76" s="1158"/>
      <c r="BQ76" s="1158"/>
      <c r="BR76" s="1158"/>
      <c r="BS76" s="1158"/>
      <c r="BT76" s="1158"/>
      <c r="BU76" s="1158"/>
      <c r="BV76" s="1158"/>
      <c r="BW76" s="1158"/>
      <c r="BX76" s="1158"/>
      <c r="BY76" s="1158"/>
      <c r="BZ76" s="1158"/>
    </row>
    <row r="77" spans="1:78" s="75" customFormat="1">
      <c r="A77" s="1161">
        <v>38</v>
      </c>
      <c r="B77" s="1167" t="s">
        <v>668</v>
      </c>
      <c r="C77" s="800"/>
      <c r="D77" s="808"/>
      <c r="E77" s="808"/>
      <c r="F77" s="808"/>
      <c r="G77" s="808"/>
      <c r="H77" s="808"/>
      <c r="I77" s="808"/>
      <c r="J77" s="808"/>
      <c r="K77" s="808"/>
      <c r="L77" s="808"/>
      <c r="M77" s="808"/>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c r="BZ77" s="240"/>
    </row>
    <row r="78" spans="1:78" s="75" customFormat="1">
      <c r="A78" s="1161">
        <v>39</v>
      </c>
      <c r="B78" s="1168" t="s">
        <v>669</v>
      </c>
      <c r="C78" s="809"/>
      <c r="D78" s="1188"/>
      <c r="E78" s="1188"/>
      <c r="F78" s="1188"/>
      <c r="G78" s="1188"/>
      <c r="H78" s="1188"/>
      <c r="I78" s="1188"/>
      <c r="J78" s="1188"/>
      <c r="K78" s="1188"/>
      <c r="L78" s="1188"/>
      <c r="M78" s="1188"/>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c r="BV78" s="240"/>
      <c r="BW78" s="240"/>
      <c r="BX78" s="240"/>
      <c r="BY78" s="240"/>
      <c r="BZ78" s="240"/>
    </row>
    <row r="79" spans="1:78" s="75" customFormat="1">
      <c r="A79" s="1161">
        <v>40</v>
      </c>
      <c r="B79" s="1169" t="s">
        <v>670</v>
      </c>
      <c r="C79" s="810"/>
      <c r="D79" s="808"/>
      <c r="E79" s="808"/>
      <c r="F79" s="808"/>
      <c r="G79" s="808"/>
      <c r="H79" s="808"/>
      <c r="I79" s="808"/>
      <c r="J79" s="808"/>
      <c r="K79" s="808"/>
      <c r="L79" s="808"/>
      <c r="M79" s="808"/>
      <c r="N79" s="240"/>
      <c r="O79" s="240"/>
      <c r="P79" s="240"/>
      <c r="Q79" s="24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c r="BV79" s="240"/>
      <c r="BW79" s="240"/>
      <c r="BX79" s="240"/>
      <c r="BY79" s="240"/>
      <c r="BZ79" s="240"/>
    </row>
    <row r="80" spans="1:78" s="75" customFormat="1">
      <c r="A80" s="1161">
        <v>41</v>
      </c>
      <c r="B80" s="1170" t="s">
        <v>671</v>
      </c>
      <c r="C80" s="810"/>
      <c r="D80" s="808"/>
      <c r="E80" s="808"/>
      <c r="F80" s="808"/>
      <c r="G80" s="808"/>
      <c r="H80" s="808"/>
      <c r="I80" s="808"/>
      <c r="J80" s="808"/>
      <c r="K80" s="808"/>
      <c r="L80" s="808"/>
      <c r="M80" s="808"/>
      <c r="N80" s="240"/>
      <c r="O80" s="240"/>
      <c r="P80" s="240"/>
      <c r="Q80" s="24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c r="BV80" s="240"/>
      <c r="BW80" s="240"/>
      <c r="BX80" s="240"/>
      <c r="BY80" s="240"/>
      <c r="BZ80" s="240"/>
    </row>
    <row r="81" spans="1:78" s="75" customFormat="1">
      <c r="A81" s="1161">
        <v>42</v>
      </c>
      <c r="B81" s="1167" t="s">
        <v>672</v>
      </c>
      <c r="C81" s="800"/>
      <c r="D81" s="1188"/>
      <c r="E81" s="1188"/>
      <c r="F81" s="1188"/>
      <c r="G81" s="1188"/>
      <c r="H81" s="1188"/>
      <c r="I81" s="1188"/>
      <c r="J81" s="1188"/>
      <c r="K81" s="1188"/>
      <c r="L81" s="1188"/>
      <c r="M81" s="1188"/>
      <c r="N81" s="240"/>
      <c r="O81" s="240"/>
      <c r="P81" s="240"/>
      <c r="Q81" s="24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c r="BV81" s="240"/>
      <c r="BW81" s="240"/>
      <c r="BX81" s="240"/>
      <c r="BY81" s="240"/>
      <c r="BZ81" s="240"/>
    </row>
    <row r="82" spans="1:78" s="75" customFormat="1">
      <c r="A82" s="1161">
        <v>43</v>
      </c>
      <c r="B82" s="1170" t="s">
        <v>673</v>
      </c>
      <c r="C82" s="810"/>
      <c r="D82" s="808"/>
      <c r="E82" s="808"/>
      <c r="F82" s="808"/>
      <c r="G82" s="808"/>
      <c r="H82" s="808"/>
      <c r="I82" s="808"/>
      <c r="J82" s="808"/>
      <c r="K82" s="808"/>
      <c r="L82" s="808"/>
      <c r="M82" s="808"/>
      <c r="N82" s="240"/>
      <c r="O82" s="240"/>
      <c r="P82" s="240"/>
      <c r="Q82" s="240"/>
      <c r="R82" s="240"/>
      <c r="S82" s="240"/>
      <c r="T82" s="240"/>
      <c r="U82" s="240"/>
      <c r="V82" s="240"/>
      <c r="W82" s="240"/>
      <c r="X82" s="240"/>
      <c r="Y82" s="240"/>
      <c r="Z82" s="240"/>
      <c r="AA82" s="240"/>
      <c r="AB82" s="240"/>
      <c r="AC82" s="240"/>
      <c r="AD82" s="240"/>
      <c r="AE82" s="240"/>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c r="BV82" s="240"/>
      <c r="BW82" s="240"/>
      <c r="BX82" s="240"/>
      <c r="BY82" s="240"/>
      <c r="BZ82" s="240"/>
    </row>
    <row r="83" spans="1:78" s="75" customFormat="1">
      <c r="A83" s="1161">
        <v>44</v>
      </c>
      <c r="B83" s="1170" t="s">
        <v>674</v>
      </c>
      <c r="C83" s="810"/>
      <c r="D83" s="808"/>
      <c r="E83" s="808"/>
      <c r="F83" s="808"/>
      <c r="G83" s="808"/>
      <c r="H83" s="808"/>
      <c r="I83" s="808"/>
      <c r="J83" s="808"/>
      <c r="K83" s="808"/>
      <c r="L83" s="808"/>
      <c r="M83" s="808"/>
      <c r="N83" s="240"/>
      <c r="O83" s="240"/>
      <c r="P83" s="240"/>
      <c r="Q83" s="240"/>
      <c r="R83" s="240"/>
      <c r="S83" s="240"/>
      <c r="T83" s="240"/>
      <c r="U83" s="240"/>
      <c r="V83" s="240"/>
      <c r="W83" s="240"/>
      <c r="X83" s="240"/>
      <c r="Y83" s="240"/>
      <c r="Z83" s="240"/>
      <c r="AA83" s="240"/>
      <c r="AB83" s="240"/>
      <c r="AC83" s="240"/>
      <c r="AD83" s="240"/>
      <c r="AE83" s="240"/>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c r="BV83" s="240"/>
      <c r="BW83" s="240"/>
      <c r="BX83" s="240"/>
      <c r="BY83" s="240"/>
      <c r="BZ83" s="240"/>
    </row>
    <row r="84" spans="1:78" s="75" customFormat="1">
      <c r="A84" s="1161">
        <v>45</v>
      </c>
      <c r="B84" s="1170" t="s">
        <v>675</v>
      </c>
      <c r="C84" s="810"/>
      <c r="D84" s="808"/>
      <c r="E84" s="808"/>
      <c r="F84" s="808"/>
      <c r="G84" s="808"/>
      <c r="H84" s="808"/>
      <c r="I84" s="808"/>
      <c r="J84" s="808"/>
      <c r="K84" s="808"/>
      <c r="L84" s="808"/>
      <c r="M84" s="808"/>
      <c r="N84" s="240"/>
      <c r="O84" s="240"/>
      <c r="P84" s="240"/>
      <c r="Q84" s="240"/>
      <c r="R84" s="240"/>
      <c r="S84" s="240"/>
      <c r="T84" s="240"/>
      <c r="U84" s="240"/>
      <c r="V84" s="240"/>
      <c r="W84" s="240"/>
      <c r="X84" s="240"/>
      <c r="Y84" s="240"/>
      <c r="Z84" s="240"/>
      <c r="AA84" s="240"/>
      <c r="AB84" s="240"/>
      <c r="AC84" s="240"/>
      <c r="AD84" s="240"/>
      <c r="AE84" s="240"/>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c r="BZ84" s="240"/>
    </row>
    <row r="85" spans="1:78" s="75" customFormat="1">
      <c r="A85" s="1161">
        <v>46</v>
      </c>
      <c r="B85" s="1170" t="s">
        <v>222</v>
      </c>
      <c r="C85" s="810"/>
      <c r="D85" s="808"/>
      <c r="E85" s="808"/>
      <c r="F85" s="808"/>
      <c r="G85" s="808"/>
      <c r="H85" s="808"/>
      <c r="I85" s="808"/>
      <c r="J85" s="808"/>
      <c r="K85" s="808"/>
      <c r="L85" s="808"/>
      <c r="M85" s="808"/>
      <c r="N85" s="240"/>
      <c r="O85" s="240"/>
      <c r="P85" s="240"/>
      <c r="Q85" s="240"/>
      <c r="R85" s="240"/>
      <c r="S85" s="240"/>
      <c r="T85" s="240"/>
      <c r="U85" s="240"/>
      <c r="V85" s="240"/>
      <c r="W85" s="240"/>
      <c r="X85" s="240"/>
      <c r="Y85" s="240"/>
      <c r="Z85" s="240"/>
      <c r="AA85" s="240"/>
      <c r="AB85" s="240"/>
      <c r="AC85" s="240"/>
      <c r="AD85" s="240"/>
      <c r="AE85" s="240"/>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c r="BZ85" s="240"/>
    </row>
    <row r="86" spans="1:78" s="75" customFormat="1">
      <c r="A86" s="1177">
        <v>37</v>
      </c>
      <c r="B86" s="1182" t="s">
        <v>1201</v>
      </c>
      <c r="C86" s="800"/>
      <c r="D86" s="808"/>
      <c r="E86" s="808"/>
      <c r="F86" s="808"/>
      <c r="G86" s="808"/>
      <c r="H86" s="808"/>
      <c r="I86" s="808"/>
      <c r="J86" s="808"/>
      <c r="K86" s="808"/>
      <c r="L86" s="808"/>
      <c r="M86" s="808"/>
      <c r="N86" s="240"/>
      <c r="O86" s="240"/>
      <c r="P86" s="240"/>
      <c r="Q86" s="24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c r="BV86" s="240"/>
      <c r="BW86" s="240"/>
      <c r="BX86" s="240"/>
      <c r="BY86" s="240"/>
      <c r="BZ86" s="240"/>
    </row>
    <row r="87" spans="1:78" s="75" customFormat="1">
      <c r="A87" s="1177">
        <v>38</v>
      </c>
      <c r="B87" s="1183" t="s">
        <v>1202</v>
      </c>
      <c r="C87" s="809"/>
      <c r="D87" s="1180"/>
      <c r="E87" s="1180"/>
      <c r="F87" s="1180"/>
      <c r="G87" s="1180"/>
      <c r="H87" s="1180"/>
      <c r="I87" s="1180"/>
      <c r="J87" s="1180"/>
      <c r="K87" s="1180"/>
      <c r="L87" s="1180"/>
      <c r="M87" s="1180"/>
      <c r="N87" s="240"/>
      <c r="O87" s="240"/>
      <c r="P87" s="240"/>
      <c r="Q87" s="24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c r="BV87" s="240"/>
      <c r="BW87" s="240"/>
      <c r="BX87" s="240"/>
      <c r="BY87" s="240"/>
      <c r="BZ87" s="240"/>
    </row>
    <row r="88" spans="1:78" s="798" customFormat="1" ht="16.5" customHeight="1">
      <c r="A88" s="1177">
        <v>39</v>
      </c>
      <c r="B88" s="1183" t="s">
        <v>1203</v>
      </c>
      <c r="C88" s="792"/>
      <c r="D88" s="1181"/>
      <c r="E88" s="1181"/>
      <c r="F88" s="1181"/>
      <c r="G88" s="1181"/>
      <c r="H88" s="1181"/>
      <c r="I88" s="1181"/>
      <c r="J88" s="1181"/>
      <c r="K88" s="1181"/>
      <c r="L88" s="1181"/>
      <c r="M88" s="1181"/>
    </row>
    <row r="89" spans="1:78" s="798" customFormat="1">
      <c r="A89" s="1177">
        <v>40</v>
      </c>
      <c r="B89" s="1183" t="s">
        <v>1204</v>
      </c>
      <c r="C89" s="792"/>
      <c r="D89" s="911"/>
      <c r="E89" s="911"/>
      <c r="F89" s="911"/>
      <c r="G89" s="911"/>
      <c r="H89" s="911"/>
      <c r="I89" s="911"/>
      <c r="J89" s="911"/>
      <c r="K89" s="911"/>
      <c r="L89" s="911"/>
      <c r="M89" s="911"/>
    </row>
    <row r="90" spans="1:78" s="1179" customFormat="1">
      <c r="A90" s="1175">
        <v>38</v>
      </c>
      <c r="B90" s="1174" t="s">
        <v>959</v>
      </c>
      <c r="C90" s="1185"/>
      <c r="D90" s="1184"/>
      <c r="E90" s="1184"/>
      <c r="F90" s="1184"/>
      <c r="G90" s="1184"/>
      <c r="H90" s="1184"/>
      <c r="I90" s="1184"/>
      <c r="J90" s="1184"/>
      <c r="K90" s="1184"/>
      <c r="L90" s="1184"/>
      <c r="M90" s="1184"/>
    </row>
    <row r="91" spans="1:78" s="1179" customFormat="1">
      <c r="A91" s="1173"/>
      <c r="B91" s="1172"/>
      <c r="C91" s="1178"/>
      <c r="D91" s="1171"/>
      <c r="E91" s="1171"/>
      <c r="F91" s="1171"/>
      <c r="G91" s="1171"/>
      <c r="H91" s="1171"/>
      <c r="I91" s="1171"/>
      <c r="J91" s="1171"/>
      <c r="K91" s="1171"/>
      <c r="L91" s="1171"/>
      <c r="M91" s="1171"/>
    </row>
    <row r="92" spans="1:78" s="1179" customFormat="1" ht="28.8">
      <c r="A92" s="1190">
        <v>41</v>
      </c>
      <c r="B92" s="1187" t="s">
        <v>1205</v>
      </c>
      <c r="C92" s="1178"/>
      <c r="D92" s="1189"/>
      <c r="E92" s="1189"/>
      <c r="F92" s="1189"/>
      <c r="G92" s="1189"/>
      <c r="H92" s="1189"/>
      <c r="I92" s="1189"/>
      <c r="J92" s="1189"/>
      <c r="K92" s="1189"/>
      <c r="L92" s="1189"/>
      <c r="M92" s="1189"/>
    </row>
    <row r="93" spans="1:78" s="1179" customFormat="1">
      <c r="A93" s="1173"/>
      <c r="B93" s="1172"/>
      <c r="C93" s="1178"/>
      <c r="D93" s="1171"/>
      <c r="E93" s="1171"/>
      <c r="F93" s="1171"/>
      <c r="G93" s="1171"/>
      <c r="H93" s="1171"/>
      <c r="I93" s="1171"/>
      <c r="J93" s="1171"/>
      <c r="K93" s="1171"/>
      <c r="L93" s="1171"/>
      <c r="M93" s="1171"/>
    </row>
    <row r="94" spans="1:78" s="798" customFormat="1">
      <c r="A94" s="1190">
        <f>A92+1</f>
        <v>42</v>
      </c>
      <c r="B94" s="804" t="s">
        <v>960</v>
      </c>
      <c r="C94" s="792"/>
      <c r="D94" s="316"/>
      <c r="E94" s="316"/>
      <c r="F94" s="316"/>
      <c r="G94" s="316"/>
      <c r="H94" s="316"/>
      <c r="I94" s="316"/>
      <c r="J94" s="316"/>
      <c r="K94" s="316"/>
      <c r="L94" s="316"/>
      <c r="M94" s="316"/>
    </row>
    <row r="95" spans="1:78" s="798" customFormat="1">
      <c r="A95" s="793"/>
      <c r="B95" s="778"/>
      <c r="C95" s="792"/>
      <c r="D95" s="805"/>
      <c r="E95" s="805"/>
      <c r="F95" s="805"/>
      <c r="G95" s="805"/>
      <c r="H95" s="805"/>
      <c r="I95" s="805"/>
      <c r="J95" s="805"/>
      <c r="K95" s="805"/>
      <c r="L95" s="805"/>
      <c r="M95" s="805"/>
    </row>
    <row r="96" spans="1:78" s="798" customFormat="1">
      <c r="A96" s="1190">
        <f>A94+1</f>
        <v>43</v>
      </c>
      <c r="B96" s="804" t="s">
        <v>961</v>
      </c>
      <c r="C96" s="792"/>
      <c r="D96" s="316"/>
      <c r="E96" s="316"/>
      <c r="F96" s="316"/>
      <c r="G96" s="316"/>
      <c r="H96" s="316"/>
      <c r="I96" s="316"/>
      <c r="J96" s="316"/>
      <c r="K96" s="316"/>
      <c r="L96" s="316"/>
      <c r="M96" s="316"/>
    </row>
    <row r="97" spans="1:13" s="798" customFormat="1">
      <c r="A97" s="793"/>
      <c r="B97" s="778"/>
      <c r="C97" s="792"/>
      <c r="D97" s="805"/>
      <c r="E97" s="805"/>
      <c r="F97" s="805"/>
      <c r="G97" s="805"/>
      <c r="H97" s="805"/>
      <c r="I97" s="805"/>
      <c r="J97" s="805"/>
      <c r="K97" s="805"/>
      <c r="L97" s="805"/>
      <c r="M97" s="805"/>
    </row>
    <row r="98" spans="1:13" s="798" customFormat="1">
      <c r="A98" s="1190">
        <f>A96+1</f>
        <v>44</v>
      </c>
      <c r="B98" s="804" t="str">
        <f>"Total risk-weighted assets (item "&amp;A89&amp;" minus items "&amp;A94&amp;" and "&amp;A96&amp;")"</f>
        <v>Total risk-weighted assets (item 40 minus items 42 and 43)</v>
      </c>
      <c r="C98" s="792"/>
      <c r="D98" s="70"/>
      <c r="E98" s="70"/>
      <c r="F98" s="70"/>
      <c r="G98" s="70"/>
      <c r="H98" s="70"/>
      <c r="I98" s="70"/>
      <c r="J98" s="70"/>
      <c r="K98" s="70"/>
      <c r="L98" s="70"/>
      <c r="M98" s="70"/>
    </row>
    <row r="99" spans="1:13" s="798" customFormat="1">
      <c r="A99" s="793"/>
      <c r="B99" s="804"/>
      <c r="C99" s="792"/>
      <c r="D99" s="805"/>
      <c r="E99" s="805"/>
      <c r="F99" s="805"/>
      <c r="G99" s="805"/>
      <c r="H99" s="805"/>
      <c r="I99" s="805"/>
      <c r="J99" s="805"/>
      <c r="K99" s="805"/>
      <c r="L99" s="805"/>
      <c r="M99" s="805"/>
    </row>
    <row r="100" spans="1:13" s="798" customFormat="1">
      <c r="A100" s="1173"/>
      <c r="B100" s="804" t="s">
        <v>962</v>
      </c>
      <c r="C100" s="792"/>
      <c r="D100" s="805"/>
      <c r="E100" s="805"/>
      <c r="F100" s="805"/>
      <c r="G100" s="805"/>
      <c r="H100" s="805"/>
      <c r="I100" s="805"/>
      <c r="J100" s="805"/>
      <c r="K100" s="805"/>
      <c r="L100" s="805"/>
      <c r="M100" s="805"/>
    </row>
    <row r="101" spans="1:13" s="798" customFormat="1">
      <c r="A101" s="1190">
        <v>45</v>
      </c>
      <c r="B101" s="778" t="s">
        <v>963</v>
      </c>
      <c r="C101" s="792"/>
      <c r="D101" s="316"/>
      <c r="E101" s="316"/>
      <c r="F101" s="316"/>
      <c r="G101" s="316"/>
      <c r="H101" s="316"/>
      <c r="I101" s="316"/>
      <c r="J101" s="316"/>
      <c r="K101" s="316"/>
      <c r="L101" s="316"/>
      <c r="M101" s="316"/>
    </row>
    <row r="102" spans="1:13" s="798" customFormat="1">
      <c r="A102" s="793"/>
      <c r="B102" s="778"/>
      <c r="C102" s="792"/>
      <c r="D102" s="805"/>
      <c r="E102" s="805"/>
      <c r="F102" s="805"/>
      <c r="G102" s="805"/>
      <c r="H102" s="805"/>
      <c r="I102" s="805"/>
      <c r="J102" s="805"/>
      <c r="K102" s="805"/>
      <c r="L102" s="805"/>
      <c r="M102" s="805"/>
    </row>
    <row r="103" spans="1:13" s="798" customFormat="1" ht="28.8">
      <c r="A103" s="1190">
        <f>A101+1</f>
        <v>46</v>
      </c>
      <c r="B103" s="804" t="str">
        <f>"Notional principal amounts of over-the-counter derivative contracts (sum of lines "&amp;A104&amp;" through "&amp;A110&amp;")"</f>
        <v>Notional principal amounts of over-the-counter derivative contracts (sum of lines 47a through 47g)</v>
      </c>
      <c r="C103" s="792"/>
      <c r="D103" s="70"/>
      <c r="E103" s="70"/>
      <c r="F103" s="70"/>
      <c r="G103" s="70"/>
      <c r="H103" s="70"/>
      <c r="I103" s="70"/>
      <c r="J103" s="70"/>
      <c r="K103" s="70"/>
      <c r="L103" s="70"/>
      <c r="M103" s="70"/>
    </row>
    <row r="104" spans="1:13" s="798" customFormat="1">
      <c r="A104" s="1191" t="s">
        <v>1206</v>
      </c>
      <c r="B104" s="778" t="s">
        <v>964</v>
      </c>
      <c r="C104" s="792"/>
      <c r="D104" s="316"/>
      <c r="E104" s="316"/>
      <c r="F104" s="316"/>
      <c r="G104" s="316"/>
      <c r="H104" s="316"/>
      <c r="I104" s="316"/>
      <c r="J104" s="316"/>
      <c r="K104" s="316"/>
      <c r="L104" s="316"/>
      <c r="M104" s="316"/>
    </row>
    <row r="105" spans="1:13" s="798" customFormat="1">
      <c r="A105" s="1191" t="s">
        <v>1207</v>
      </c>
      <c r="B105" s="778" t="s">
        <v>965</v>
      </c>
      <c r="C105" s="792"/>
      <c r="D105" s="316"/>
      <c r="E105" s="316"/>
      <c r="F105" s="316"/>
      <c r="G105" s="316"/>
      <c r="H105" s="316"/>
      <c r="I105" s="316"/>
      <c r="J105" s="316"/>
      <c r="K105" s="316"/>
      <c r="L105" s="316"/>
      <c r="M105" s="316"/>
    </row>
    <row r="106" spans="1:13" s="798" customFormat="1">
      <c r="A106" s="1191" t="s">
        <v>1208</v>
      </c>
      <c r="B106" s="778" t="s">
        <v>966</v>
      </c>
      <c r="C106" s="792"/>
      <c r="D106" s="316"/>
      <c r="E106" s="316"/>
      <c r="F106" s="316"/>
      <c r="G106" s="316"/>
      <c r="H106" s="316"/>
      <c r="I106" s="316"/>
      <c r="J106" s="316"/>
      <c r="K106" s="316"/>
      <c r="L106" s="316"/>
      <c r="M106" s="316"/>
    </row>
    <row r="107" spans="1:13" s="798" customFormat="1">
      <c r="A107" s="1191" t="s">
        <v>1209</v>
      </c>
      <c r="B107" s="778" t="s">
        <v>967</v>
      </c>
      <c r="C107" s="792"/>
      <c r="D107" s="316"/>
      <c r="E107" s="316"/>
      <c r="F107" s="316"/>
      <c r="G107" s="316"/>
      <c r="H107" s="316"/>
      <c r="I107" s="316"/>
      <c r="J107" s="316"/>
      <c r="K107" s="316"/>
      <c r="L107" s="316"/>
      <c r="M107" s="316"/>
    </row>
    <row r="108" spans="1:13" s="798" customFormat="1">
      <c r="A108" s="1191" t="s">
        <v>1210</v>
      </c>
      <c r="B108" s="778" t="s">
        <v>222</v>
      </c>
      <c r="C108" s="792"/>
      <c r="D108" s="316"/>
      <c r="E108" s="316"/>
      <c r="F108" s="316"/>
      <c r="G108" s="316"/>
      <c r="H108" s="316"/>
      <c r="I108" s="316"/>
      <c r="J108" s="316"/>
      <c r="K108" s="316"/>
      <c r="L108" s="316"/>
      <c r="M108" s="316"/>
    </row>
    <row r="109" spans="1:13" s="798" customFormat="1">
      <c r="A109" s="1191" t="s">
        <v>1211</v>
      </c>
      <c r="B109" s="778" t="s">
        <v>968</v>
      </c>
      <c r="C109" s="792"/>
      <c r="D109" s="316"/>
      <c r="E109" s="316"/>
      <c r="F109" s="316"/>
      <c r="G109" s="316"/>
      <c r="H109" s="316"/>
      <c r="I109" s="316"/>
      <c r="J109" s="316"/>
      <c r="K109" s="316"/>
      <c r="L109" s="316"/>
      <c r="M109" s="316"/>
    </row>
    <row r="110" spans="1:13" s="798" customFormat="1">
      <c r="A110" s="1191" t="s">
        <v>1212</v>
      </c>
      <c r="B110" s="778" t="s">
        <v>74</v>
      </c>
      <c r="C110" s="792"/>
      <c r="D110" s="316"/>
      <c r="E110" s="316"/>
      <c r="F110" s="316"/>
      <c r="G110" s="316"/>
      <c r="H110" s="316"/>
      <c r="I110" s="316"/>
      <c r="J110" s="316"/>
      <c r="K110" s="316"/>
      <c r="L110" s="316"/>
      <c r="M110" s="316"/>
    </row>
    <row r="111" spans="1:13" s="798" customFormat="1">
      <c r="A111" s="793"/>
      <c r="B111" s="778"/>
      <c r="C111" s="792"/>
      <c r="D111" s="805"/>
      <c r="E111" s="805"/>
      <c r="F111" s="805"/>
      <c r="G111" s="805"/>
      <c r="H111" s="805"/>
      <c r="I111" s="805"/>
      <c r="J111" s="805"/>
      <c r="K111" s="805"/>
      <c r="L111" s="805"/>
      <c r="M111" s="805"/>
    </row>
    <row r="112" spans="1:13" s="798" customFormat="1" ht="28.8">
      <c r="A112" s="1192">
        <v>48</v>
      </c>
      <c r="B112" s="804" t="str">
        <f>"Notional principal amounts of centrally cleared derivative contracts (sum of lines "&amp;A113&amp;" through "&amp;A119&amp;")"</f>
        <v>Notional principal amounts of centrally cleared derivative contracts (sum of lines 49a through 49g)</v>
      </c>
      <c r="C112" s="792"/>
      <c r="D112" s="70"/>
      <c r="E112" s="70"/>
      <c r="F112" s="70"/>
      <c r="G112" s="70"/>
      <c r="H112" s="70"/>
      <c r="I112" s="70"/>
      <c r="J112" s="70"/>
      <c r="K112" s="70"/>
      <c r="L112" s="70"/>
      <c r="M112" s="70"/>
    </row>
    <row r="113" spans="1:13" s="798" customFormat="1">
      <c r="A113" s="1192" t="s">
        <v>1213</v>
      </c>
      <c r="B113" s="778" t="s">
        <v>964</v>
      </c>
      <c r="C113" s="792"/>
      <c r="D113" s="316"/>
      <c r="E113" s="316"/>
      <c r="F113" s="316"/>
      <c r="G113" s="316"/>
      <c r="H113" s="316"/>
      <c r="I113" s="316"/>
      <c r="J113" s="316"/>
      <c r="K113" s="316"/>
      <c r="L113" s="316"/>
      <c r="M113" s="316"/>
    </row>
    <row r="114" spans="1:13" s="798" customFormat="1">
      <c r="A114" s="1192" t="s">
        <v>1214</v>
      </c>
      <c r="B114" s="778" t="s">
        <v>965</v>
      </c>
      <c r="C114" s="792"/>
      <c r="D114" s="316"/>
      <c r="E114" s="316"/>
      <c r="F114" s="316"/>
      <c r="G114" s="316"/>
      <c r="H114" s="316"/>
      <c r="I114" s="316"/>
      <c r="J114" s="316"/>
      <c r="K114" s="316"/>
      <c r="L114" s="316"/>
      <c r="M114" s="316"/>
    </row>
    <row r="115" spans="1:13" s="798" customFormat="1">
      <c r="A115" s="1192" t="s">
        <v>1215</v>
      </c>
      <c r="B115" s="778" t="s">
        <v>966</v>
      </c>
      <c r="C115" s="792"/>
      <c r="D115" s="316"/>
      <c r="E115" s="316"/>
      <c r="F115" s="316"/>
      <c r="G115" s="316"/>
      <c r="H115" s="316"/>
      <c r="I115" s="316"/>
      <c r="J115" s="316"/>
      <c r="K115" s="316"/>
      <c r="L115" s="316"/>
      <c r="M115" s="316"/>
    </row>
    <row r="116" spans="1:13" s="798" customFormat="1">
      <c r="A116" s="1192" t="s">
        <v>1216</v>
      </c>
      <c r="B116" s="778" t="s">
        <v>967</v>
      </c>
      <c r="C116" s="792"/>
      <c r="D116" s="316"/>
      <c r="E116" s="316"/>
      <c r="F116" s="316"/>
      <c r="G116" s="316"/>
      <c r="H116" s="316"/>
      <c r="I116" s="316"/>
      <c r="J116" s="316"/>
      <c r="K116" s="316"/>
      <c r="L116" s="316"/>
      <c r="M116" s="316"/>
    </row>
    <row r="117" spans="1:13" s="798" customFormat="1">
      <c r="A117" s="1192" t="s">
        <v>1217</v>
      </c>
      <c r="B117" s="778" t="s">
        <v>222</v>
      </c>
      <c r="C117" s="792"/>
      <c r="D117" s="316"/>
      <c r="E117" s="316"/>
      <c r="F117" s="316"/>
      <c r="G117" s="316"/>
      <c r="H117" s="316"/>
      <c r="I117" s="316"/>
      <c r="J117" s="316"/>
      <c r="K117" s="316"/>
      <c r="L117" s="316"/>
      <c r="M117" s="316"/>
    </row>
    <row r="118" spans="1:13" s="798" customFormat="1">
      <c r="A118" s="1192" t="s">
        <v>1218</v>
      </c>
      <c r="B118" s="778" t="s">
        <v>968</v>
      </c>
      <c r="C118" s="792"/>
      <c r="D118" s="316"/>
      <c r="E118" s="316"/>
      <c r="F118" s="316"/>
      <c r="G118" s="316"/>
      <c r="H118" s="316"/>
      <c r="I118" s="316"/>
      <c r="J118" s="316"/>
      <c r="K118" s="316"/>
      <c r="L118" s="316"/>
      <c r="M118" s="316"/>
    </row>
    <row r="119" spans="1:13" s="798" customFormat="1">
      <c r="A119" s="1192" t="s">
        <v>1219</v>
      </c>
      <c r="B119" s="778" t="s">
        <v>74</v>
      </c>
      <c r="C119" s="792"/>
      <c r="D119" s="316"/>
      <c r="E119" s="316"/>
      <c r="F119" s="316"/>
      <c r="G119" s="316"/>
      <c r="H119" s="316"/>
      <c r="I119" s="316"/>
      <c r="J119" s="316"/>
      <c r="K119" s="316"/>
      <c r="L119" s="316"/>
      <c r="M119" s="316"/>
    </row>
  </sheetData>
  <mergeCells count="3">
    <mergeCell ref="A1:M1"/>
    <mergeCell ref="C3:C4"/>
    <mergeCell ref="E3:M3"/>
  </mergeCells>
  <pageMargins left="0.7" right="0.7" top="0.75" bottom="0.75" header="0.3" footer="0.3"/>
  <pageSetup paperSize="5" scale="77" fitToHeight="0" orientation="landscape" r:id="rId1"/>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Z180"/>
  <sheetViews>
    <sheetView showGridLines="0" zoomScaleNormal="100" zoomScaleSheetLayoutView="40" workbookViewId="0">
      <selection activeCell="C27" sqref="C27"/>
    </sheetView>
  </sheetViews>
  <sheetFormatPr defaultColWidth="9.109375" defaultRowHeight="14.4"/>
  <cols>
    <col min="1" max="1" width="4.88671875" style="241" customWidth="1"/>
    <col min="2" max="2" width="93.6640625" style="241" customWidth="1"/>
    <col min="3" max="3" width="24.6640625" style="537" customWidth="1"/>
    <col min="4" max="4" width="10.5546875" style="241" customWidth="1"/>
    <col min="5" max="13" width="10.5546875" style="241" bestFit="1" customWidth="1"/>
    <col min="14" max="78" width="9.109375" style="241"/>
    <col min="79" max="16384" width="9.109375" style="63"/>
  </cols>
  <sheetData>
    <row r="1" spans="1:15" ht="15.6">
      <c r="A1" s="1305" t="str">
        <f>'Summary Submission Cover Sheet'!D15&amp;" Advanced RWA Worksheet: "&amp;'Summary Submission Cover Sheet'!D12&amp;" in "&amp;'Summary Submission Cover Sheet'!B23</f>
        <v xml:space="preserve"> Advanced RWA Worksheet: XYZ in Baseline</v>
      </c>
      <c r="B1" s="1305"/>
      <c r="C1" s="1305"/>
      <c r="D1" s="1305"/>
      <c r="E1" s="1305"/>
      <c r="F1" s="1305"/>
      <c r="G1" s="1305"/>
      <c r="H1" s="1305"/>
      <c r="I1" s="1305"/>
      <c r="J1" s="1305"/>
      <c r="K1" s="1305"/>
      <c r="L1" s="1305"/>
      <c r="M1" s="1305"/>
      <c r="N1" s="543"/>
      <c r="O1" s="543"/>
    </row>
    <row r="2" spans="1:15">
      <c r="A2" s="929" t="s">
        <v>1263</v>
      </c>
    </row>
    <row r="3" spans="1:15" ht="30" customHeight="1">
      <c r="C3" s="1314"/>
      <c r="D3" s="327" t="s">
        <v>26</v>
      </c>
      <c r="E3" s="1314" t="s">
        <v>27</v>
      </c>
      <c r="F3" s="1314"/>
      <c r="G3" s="1314"/>
      <c r="H3" s="1314"/>
      <c r="I3" s="1314"/>
      <c r="J3" s="1314"/>
      <c r="K3" s="1314"/>
      <c r="L3" s="1314"/>
      <c r="M3" s="1314"/>
    </row>
    <row r="4" spans="1:15" ht="15" thickBot="1">
      <c r="A4" s="415"/>
      <c r="B4" s="415"/>
      <c r="C4" s="1315"/>
      <c r="D4" s="328" t="s">
        <v>649</v>
      </c>
      <c r="E4" s="328" t="s">
        <v>650</v>
      </c>
      <c r="F4" s="328" t="s">
        <v>651</v>
      </c>
      <c r="G4" s="328" t="s">
        <v>652</v>
      </c>
      <c r="H4" s="328" t="s">
        <v>653</v>
      </c>
      <c r="I4" s="328" t="s">
        <v>654</v>
      </c>
      <c r="J4" s="328" t="s">
        <v>655</v>
      </c>
      <c r="K4" s="328" t="s">
        <v>656</v>
      </c>
      <c r="L4" s="328" t="s">
        <v>657</v>
      </c>
      <c r="M4" s="328" t="s">
        <v>658</v>
      </c>
    </row>
    <row r="5" spans="1:15" ht="15" thickTop="1">
      <c r="A5" s="254" t="s">
        <v>679</v>
      </c>
      <c r="B5" s="425"/>
      <c r="C5" s="535"/>
      <c r="D5" s="425"/>
      <c r="E5" s="425"/>
      <c r="F5" s="425"/>
      <c r="G5" s="425"/>
      <c r="H5" s="425"/>
      <c r="I5" s="425"/>
      <c r="J5" s="425"/>
      <c r="K5" s="425"/>
      <c r="L5" s="425"/>
      <c r="M5" s="425"/>
    </row>
    <row r="6" spans="1:15">
      <c r="A6" s="63">
        <v>1</v>
      </c>
      <c r="B6" s="255" t="s">
        <v>680</v>
      </c>
      <c r="C6" s="258"/>
      <c r="D6" s="775"/>
      <c r="E6" s="775"/>
      <c r="F6" s="775"/>
      <c r="G6" s="775"/>
      <c r="H6" s="775"/>
      <c r="I6" s="775"/>
      <c r="J6" s="775"/>
      <c r="K6" s="775"/>
      <c r="L6" s="775"/>
      <c r="M6" s="775"/>
    </row>
    <row r="7" spans="1:15">
      <c r="A7" s="63">
        <f>A6+1</f>
        <v>2</v>
      </c>
      <c r="B7" s="259" t="s">
        <v>681</v>
      </c>
      <c r="C7" s="544"/>
      <c r="D7" s="96"/>
      <c r="E7" s="96"/>
      <c r="F7" s="96"/>
      <c r="G7" s="96"/>
      <c r="H7" s="96"/>
      <c r="I7" s="96"/>
      <c r="J7" s="96"/>
      <c r="K7" s="96"/>
      <c r="L7" s="96"/>
      <c r="M7" s="96"/>
    </row>
    <row r="8" spans="1:15">
      <c r="B8" s="260" t="s">
        <v>682</v>
      </c>
      <c r="C8" s="544"/>
      <c r="D8" s="517"/>
      <c r="E8" s="517"/>
      <c r="F8" s="546"/>
      <c r="G8" s="546"/>
      <c r="H8" s="546"/>
      <c r="I8" s="546"/>
      <c r="J8" s="546"/>
      <c r="K8" s="546"/>
      <c r="L8" s="546"/>
      <c r="M8" s="546"/>
    </row>
    <row r="9" spans="1:15">
      <c r="A9" s="63">
        <f>A7+1</f>
        <v>3</v>
      </c>
      <c r="B9" s="261" t="s">
        <v>683</v>
      </c>
      <c r="C9" s="258"/>
      <c r="D9" s="66"/>
      <c r="E9" s="66"/>
      <c r="F9" s="317"/>
      <c r="G9" s="317"/>
      <c r="H9" s="317"/>
      <c r="I9" s="317"/>
      <c r="J9" s="317"/>
      <c r="K9" s="317"/>
      <c r="L9" s="317"/>
      <c r="M9" s="317"/>
    </row>
    <row r="10" spans="1:15">
      <c r="A10" s="63">
        <f>A9+1</f>
        <v>4</v>
      </c>
      <c r="B10" s="261" t="s">
        <v>684</v>
      </c>
      <c r="C10" s="258"/>
      <c r="D10" s="66"/>
      <c r="E10" s="66"/>
      <c r="F10" s="317"/>
      <c r="G10" s="317"/>
      <c r="H10" s="317"/>
      <c r="I10" s="317"/>
      <c r="J10" s="317"/>
      <c r="K10" s="317"/>
      <c r="L10" s="317"/>
      <c r="M10" s="317"/>
    </row>
    <row r="11" spans="1:15">
      <c r="B11" s="260" t="s">
        <v>685</v>
      </c>
      <c r="C11" s="542"/>
      <c r="D11" s="517"/>
      <c r="E11" s="517"/>
      <c r="F11" s="546"/>
      <c r="G11" s="546"/>
      <c r="H11" s="546"/>
      <c r="I11" s="546"/>
      <c r="J11" s="546"/>
      <c r="K11" s="546"/>
      <c r="L11" s="546"/>
      <c r="M11" s="546"/>
    </row>
    <row r="12" spans="1:15">
      <c r="A12" s="63">
        <f>A10+1</f>
        <v>5</v>
      </c>
      <c r="B12" s="261" t="s">
        <v>683</v>
      </c>
      <c r="C12" s="258"/>
      <c r="D12" s="66"/>
      <c r="E12" s="66"/>
      <c r="F12" s="317"/>
      <c r="G12" s="317"/>
      <c r="H12" s="317"/>
      <c r="I12" s="317"/>
      <c r="J12" s="317"/>
      <c r="K12" s="317"/>
      <c r="L12" s="317"/>
      <c r="M12" s="317"/>
    </row>
    <row r="13" spans="1:15">
      <c r="A13" s="63">
        <f>A12+1</f>
        <v>6</v>
      </c>
      <c r="B13" s="261" t="s">
        <v>684</v>
      </c>
      <c r="C13" s="258"/>
      <c r="D13" s="66"/>
      <c r="E13" s="66"/>
      <c r="F13" s="317"/>
      <c r="G13" s="317"/>
      <c r="H13" s="317"/>
      <c r="I13" s="317"/>
      <c r="J13" s="317"/>
      <c r="K13" s="317"/>
      <c r="L13" s="317"/>
      <c r="M13" s="317"/>
    </row>
    <row r="14" spans="1:15">
      <c r="B14" s="260" t="s">
        <v>686</v>
      </c>
      <c r="C14" s="542"/>
      <c r="D14" s="517"/>
      <c r="E14" s="517"/>
      <c r="F14" s="546"/>
      <c r="G14" s="546"/>
      <c r="H14" s="546"/>
      <c r="I14" s="546"/>
      <c r="J14" s="546"/>
      <c r="K14" s="546"/>
      <c r="L14" s="546"/>
      <c r="M14" s="546"/>
    </row>
    <row r="15" spans="1:15">
      <c r="A15" s="63">
        <f>A13+1</f>
        <v>7</v>
      </c>
      <c r="B15" s="261" t="s">
        <v>683</v>
      </c>
      <c r="C15" s="258"/>
      <c r="D15" s="66"/>
      <c r="E15" s="66"/>
      <c r="F15" s="317"/>
      <c r="G15" s="317"/>
      <c r="H15" s="317"/>
      <c r="I15" s="317"/>
      <c r="J15" s="317"/>
      <c r="K15" s="317"/>
      <c r="L15" s="317"/>
      <c r="M15" s="317"/>
    </row>
    <row r="16" spans="1:15">
      <c r="A16" s="63">
        <f>A15+1</f>
        <v>8</v>
      </c>
      <c r="B16" s="261" t="s">
        <v>684</v>
      </c>
      <c r="C16" s="258"/>
      <c r="D16" s="66"/>
      <c r="E16" s="66"/>
      <c r="F16" s="317"/>
      <c r="G16" s="317"/>
      <c r="H16" s="317"/>
      <c r="I16" s="317"/>
      <c r="J16" s="317"/>
      <c r="K16" s="317"/>
      <c r="L16" s="317"/>
      <c r="M16" s="317"/>
    </row>
    <row r="17" spans="1:13">
      <c r="B17" s="260" t="s">
        <v>687</v>
      </c>
      <c r="C17" s="542"/>
      <c r="D17" s="517"/>
      <c r="E17" s="517"/>
      <c r="F17" s="546"/>
      <c r="G17" s="546"/>
      <c r="H17" s="546"/>
      <c r="I17" s="546"/>
      <c r="J17" s="546"/>
      <c r="K17" s="546"/>
      <c r="L17" s="546"/>
      <c r="M17" s="546"/>
    </row>
    <row r="18" spans="1:13">
      <c r="A18" s="63">
        <f>A16+1</f>
        <v>9</v>
      </c>
      <c r="B18" s="261" t="s">
        <v>683</v>
      </c>
      <c r="C18" s="258"/>
      <c r="D18" s="66"/>
      <c r="E18" s="66"/>
      <c r="F18" s="317"/>
      <c r="G18" s="317"/>
      <c r="H18" s="317"/>
      <c r="I18" s="317"/>
      <c r="J18" s="317"/>
      <c r="K18" s="317"/>
      <c r="L18" s="317"/>
      <c r="M18" s="317"/>
    </row>
    <row r="19" spans="1:13">
      <c r="A19" s="63">
        <f>A18+1</f>
        <v>10</v>
      </c>
      <c r="B19" s="261" t="s">
        <v>684</v>
      </c>
      <c r="C19" s="258"/>
      <c r="D19" s="66"/>
      <c r="E19" s="66"/>
      <c r="F19" s="317"/>
      <c r="G19" s="317"/>
      <c r="H19" s="317"/>
      <c r="I19" s="317"/>
      <c r="J19" s="317"/>
      <c r="K19" s="317"/>
      <c r="L19" s="317"/>
      <c r="M19" s="317"/>
    </row>
    <row r="20" spans="1:13">
      <c r="B20" s="260" t="s">
        <v>688</v>
      </c>
      <c r="C20" s="542"/>
      <c r="D20" s="517"/>
      <c r="E20" s="517"/>
      <c r="F20" s="546"/>
      <c r="G20" s="546"/>
      <c r="H20" s="546"/>
      <c r="I20" s="546"/>
      <c r="J20" s="546"/>
      <c r="K20" s="546"/>
      <c r="L20" s="546"/>
      <c r="M20" s="546"/>
    </row>
    <row r="21" spans="1:13">
      <c r="A21" s="63">
        <f>A19+1</f>
        <v>11</v>
      </c>
      <c r="B21" s="318" t="s">
        <v>683</v>
      </c>
      <c r="C21" s="258"/>
      <c r="D21" s="66"/>
      <c r="E21" s="66"/>
      <c r="F21" s="317"/>
      <c r="G21" s="317"/>
      <c r="H21" s="317"/>
      <c r="I21" s="317"/>
      <c r="J21" s="317"/>
      <c r="K21" s="317"/>
      <c r="L21" s="317"/>
      <c r="M21" s="317"/>
    </row>
    <row r="22" spans="1:13">
      <c r="A22" s="63">
        <f t="shared" ref="A22:A30" si="0">A21+1</f>
        <v>12</v>
      </c>
      <c r="B22" s="261" t="s">
        <v>684</v>
      </c>
      <c r="C22" s="258"/>
      <c r="D22" s="66"/>
      <c r="E22" s="66"/>
      <c r="F22" s="317"/>
      <c r="G22" s="317"/>
      <c r="H22" s="317"/>
      <c r="I22" s="317"/>
      <c r="J22" s="317"/>
      <c r="K22" s="317"/>
      <c r="L22" s="317"/>
      <c r="M22" s="317"/>
    </row>
    <row r="23" spans="1:13">
      <c r="A23" s="63">
        <f t="shared" si="0"/>
        <v>13</v>
      </c>
      <c r="B23" s="283" t="s">
        <v>689</v>
      </c>
      <c r="C23" s="542"/>
      <c r="D23" s="96"/>
      <c r="E23" s="96"/>
      <c r="F23" s="96"/>
      <c r="G23" s="96"/>
      <c r="H23" s="96"/>
      <c r="I23" s="96"/>
      <c r="J23" s="96"/>
      <c r="K23" s="96"/>
      <c r="L23" s="96"/>
      <c r="M23" s="96"/>
    </row>
    <row r="24" spans="1:13">
      <c r="A24" s="63">
        <f t="shared" si="0"/>
        <v>14</v>
      </c>
      <c r="B24" s="318" t="s">
        <v>690</v>
      </c>
      <c r="C24" s="258"/>
      <c r="D24" s="66"/>
      <c r="E24" s="66"/>
      <c r="F24" s="317"/>
      <c r="G24" s="317"/>
      <c r="H24" s="317"/>
      <c r="I24" s="317"/>
      <c r="J24" s="317"/>
      <c r="K24" s="317"/>
      <c r="L24" s="317"/>
      <c r="M24" s="317"/>
    </row>
    <row r="25" spans="1:13">
      <c r="A25" s="63">
        <f t="shared" si="0"/>
        <v>15</v>
      </c>
      <c r="B25" s="318" t="s">
        <v>691</v>
      </c>
      <c r="C25" s="258"/>
      <c r="D25" s="66"/>
      <c r="E25" s="66"/>
      <c r="F25" s="317"/>
      <c r="G25" s="317"/>
      <c r="H25" s="317"/>
      <c r="I25" s="317"/>
      <c r="J25" s="317"/>
      <c r="K25" s="317"/>
      <c r="L25" s="317"/>
      <c r="M25" s="317"/>
    </row>
    <row r="26" spans="1:13">
      <c r="A26" s="63">
        <f t="shared" si="0"/>
        <v>16</v>
      </c>
      <c r="B26" s="318" t="s">
        <v>692</v>
      </c>
      <c r="C26" s="258"/>
      <c r="D26" s="66"/>
      <c r="E26" s="66"/>
      <c r="F26" s="317"/>
      <c r="G26" s="317"/>
      <c r="H26" s="317"/>
      <c r="I26" s="317"/>
      <c r="J26" s="317"/>
      <c r="K26" s="317"/>
      <c r="L26" s="317"/>
      <c r="M26" s="317"/>
    </row>
    <row r="27" spans="1:13">
      <c r="A27" s="63">
        <f t="shared" si="0"/>
        <v>17</v>
      </c>
      <c r="B27" s="318" t="s">
        <v>693</v>
      </c>
      <c r="C27" s="258"/>
      <c r="D27" s="66"/>
      <c r="E27" s="66"/>
      <c r="F27" s="317"/>
      <c r="G27" s="317"/>
      <c r="H27" s="317"/>
      <c r="I27" s="317"/>
      <c r="J27" s="317"/>
      <c r="K27" s="317"/>
      <c r="L27" s="317"/>
      <c r="M27" s="317"/>
    </row>
    <row r="28" spans="1:13">
      <c r="A28" s="63">
        <f t="shared" si="0"/>
        <v>18</v>
      </c>
      <c r="B28" s="318" t="s">
        <v>694</v>
      </c>
      <c r="C28" s="258"/>
      <c r="D28" s="66"/>
      <c r="E28" s="66"/>
      <c r="F28" s="317"/>
      <c r="G28" s="317"/>
      <c r="H28" s="317"/>
      <c r="I28" s="317"/>
      <c r="J28" s="317"/>
      <c r="K28" s="317"/>
      <c r="L28" s="317"/>
      <c r="M28" s="317"/>
    </row>
    <row r="29" spans="1:13">
      <c r="A29" s="63">
        <f t="shared" si="0"/>
        <v>19</v>
      </c>
      <c r="B29" s="318" t="s">
        <v>695</v>
      </c>
      <c r="C29" s="258"/>
      <c r="D29" s="66"/>
      <c r="E29" s="66"/>
      <c r="F29" s="317"/>
      <c r="G29" s="317"/>
      <c r="H29" s="317"/>
      <c r="I29" s="317"/>
      <c r="J29" s="317"/>
      <c r="K29" s="317"/>
      <c r="L29" s="317"/>
      <c r="M29" s="317"/>
    </row>
    <row r="30" spans="1:13">
      <c r="A30" s="63">
        <f t="shared" si="0"/>
        <v>20</v>
      </c>
      <c r="B30" s="283" t="s">
        <v>696</v>
      </c>
      <c r="C30" s="542"/>
      <c r="D30" s="96"/>
      <c r="E30" s="96"/>
      <c r="F30" s="96"/>
      <c r="G30" s="96"/>
      <c r="H30" s="96"/>
      <c r="I30" s="96"/>
      <c r="J30" s="96"/>
      <c r="K30" s="96"/>
      <c r="L30" s="96"/>
      <c r="M30" s="96"/>
    </row>
    <row r="31" spans="1:13">
      <c r="B31" s="294" t="s">
        <v>697</v>
      </c>
      <c r="C31" s="542"/>
      <c r="D31" s="517"/>
      <c r="E31" s="517"/>
      <c r="F31" s="517"/>
      <c r="G31" s="517"/>
      <c r="H31" s="517"/>
      <c r="I31" s="517"/>
      <c r="J31" s="517"/>
      <c r="K31" s="517"/>
      <c r="L31" s="517"/>
      <c r="M31" s="517"/>
    </row>
    <row r="32" spans="1:13">
      <c r="A32" s="63">
        <f>A30+1</f>
        <v>21</v>
      </c>
      <c r="B32" s="318" t="s">
        <v>683</v>
      </c>
      <c r="C32" s="258"/>
      <c r="D32" s="66"/>
      <c r="E32" s="66"/>
      <c r="F32" s="317"/>
      <c r="G32" s="317"/>
      <c r="H32" s="317"/>
      <c r="I32" s="317"/>
      <c r="J32" s="317"/>
      <c r="K32" s="317"/>
      <c r="L32" s="317"/>
      <c r="M32" s="317"/>
    </row>
    <row r="33" spans="1:13">
      <c r="A33" s="63">
        <f>A32+1</f>
        <v>22</v>
      </c>
      <c r="B33" s="318" t="s">
        <v>684</v>
      </c>
      <c r="C33" s="258"/>
      <c r="D33" s="66"/>
      <c r="E33" s="66"/>
      <c r="F33" s="317"/>
      <c r="G33" s="317"/>
      <c r="H33" s="317"/>
      <c r="I33" s="317"/>
      <c r="J33" s="317"/>
      <c r="K33" s="317"/>
      <c r="L33" s="317"/>
      <c r="M33" s="317"/>
    </row>
    <row r="34" spans="1:13">
      <c r="B34" s="294" t="s">
        <v>698</v>
      </c>
      <c r="C34" s="542"/>
      <c r="D34" s="517"/>
      <c r="E34" s="517"/>
      <c r="F34" s="546"/>
      <c r="G34" s="546"/>
      <c r="H34" s="546"/>
      <c r="I34" s="546"/>
      <c r="J34" s="546"/>
      <c r="K34" s="546"/>
      <c r="L34" s="546"/>
      <c r="M34" s="546"/>
    </row>
    <row r="35" spans="1:13">
      <c r="A35" s="63">
        <f>A33+1</f>
        <v>23</v>
      </c>
      <c r="B35" s="318" t="s">
        <v>683</v>
      </c>
      <c r="C35" s="258"/>
      <c r="D35" s="66"/>
      <c r="E35" s="66"/>
      <c r="F35" s="317"/>
      <c r="G35" s="317"/>
      <c r="H35" s="317"/>
      <c r="I35" s="317"/>
      <c r="J35" s="317"/>
      <c r="K35" s="317"/>
      <c r="L35" s="317"/>
      <c r="M35" s="317"/>
    </row>
    <row r="36" spans="1:13">
      <c r="A36" s="63">
        <f>A35+1</f>
        <v>24</v>
      </c>
      <c r="B36" s="318" t="s">
        <v>684</v>
      </c>
      <c r="C36" s="258"/>
      <c r="D36" s="66"/>
      <c r="E36" s="66"/>
      <c r="F36" s="317"/>
      <c r="G36" s="317"/>
      <c r="H36" s="317"/>
      <c r="I36" s="317"/>
      <c r="J36" s="317"/>
      <c r="K36" s="317"/>
      <c r="L36" s="317"/>
      <c r="M36" s="317"/>
    </row>
    <row r="37" spans="1:13">
      <c r="B37" s="294" t="s">
        <v>699</v>
      </c>
      <c r="C37" s="542"/>
      <c r="D37" s="517"/>
      <c r="E37" s="517"/>
      <c r="F37" s="546"/>
      <c r="G37" s="546"/>
      <c r="H37" s="546"/>
      <c r="I37" s="546"/>
      <c r="J37" s="546"/>
      <c r="K37" s="546"/>
      <c r="L37" s="546"/>
      <c r="M37" s="546"/>
    </row>
    <row r="38" spans="1:13">
      <c r="A38" s="63">
        <f>A36+1</f>
        <v>25</v>
      </c>
      <c r="B38" s="318" t="s">
        <v>683</v>
      </c>
      <c r="C38" s="258"/>
      <c r="D38" s="66"/>
      <c r="E38" s="66"/>
      <c r="F38" s="317"/>
      <c r="G38" s="317"/>
      <c r="H38" s="317"/>
      <c r="I38" s="317"/>
      <c r="J38" s="317"/>
      <c r="K38" s="317"/>
      <c r="L38" s="317"/>
      <c r="M38" s="317"/>
    </row>
    <row r="39" spans="1:13">
      <c r="A39" s="63">
        <f>A38+1</f>
        <v>26</v>
      </c>
      <c r="B39" s="318" t="s">
        <v>684</v>
      </c>
      <c r="C39" s="258"/>
      <c r="D39" s="66"/>
      <c r="E39" s="66"/>
      <c r="F39" s="317"/>
      <c r="G39" s="317"/>
      <c r="H39" s="317"/>
      <c r="I39" s="317"/>
      <c r="J39" s="317"/>
      <c r="K39" s="317"/>
      <c r="L39" s="317"/>
      <c r="M39" s="317"/>
    </row>
    <row r="40" spans="1:13">
      <c r="B40" s="294" t="s">
        <v>700</v>
      </c>
      <c r="C40" s="542"/>
      <c r="D40" s="517"/>
      <c r="E40" s="517"/>
      <c r="F40" s="546"/>
      <c r="G40" s="546"/>
      <c r="H40" s="546"/>
      <c r="I40" s="546"/>
      <c r="J40" s="546"/>
      <c r="K40" s="546"/>
      <c r="L40" s="546"/>
      <c r="M40" s="546"/>
    </row>
    <row r="41" spans="1:13">
      <c r="A41" s="63">
        <f>A39+1</f>
        <v>27</v>
      </c>
      <c r="B41" s="318" t="s">
        <v>683</v>
      </c>
      <c r="C41" s="258"/>
      <c r="D41" s="66"/>
      <c r="E41" s="66"/>
      <c r="F41" s="317"/>
      <c r="G41" s="317"/>
      <c r="H41" s="317"/>
      <c r="I41" s="317"/>
      <c r="J41" s="317"/>
      <c r="K41" s="317"/>
      <c r="L41" s="317"/>
      <c r="M41" s="317"/>
    </row>
    <row r="42" spans="1:13">
      <c r="A42" s="63">
        <f>A41+1</f>
        <v>28</v>
      </c>
      <c r="B42" s="318" t="s">
        <v>684</v>
      </c>
      <c r="C42" s="258"/>
      <c r="D42" s="66"/>
      <c r="E42" s="66"/>
      <c r="F42" s="317"/>
      <c r="G42" s="317"/>
      <c r="H42" s="317"/>
      <c r="I42" s="317"/>
      <c r="J42" s="317"/>
      <c r="K42" s="317"/>
      <c r="L42" s="317"/>
      <c r="M42" s="317"/>
    </row>
    <row r="43" spans="1:13">
      <c r="B43" s="294" t="s">
        <v>701</v>
      </c>
      <c r="C43" s="542"/>
      <c r="D43" s="517"/>
      <c r="E43" s="517"/>
      <c r="F43" s="546"/>
      <c r="G43" s="546"/>
      <c r="H43" s="546"/>
      <c r="I43" s="546"/>
      <c r="J43" s="546"/>
      <c r="K43" s="546"/>
      <c r="L43" s="546"/>
      <c r="M43" s="546"/>
    </row>
    <row r="44" spans="1:13">
      <c r="A44" s="63">
        <f>A42+1</f>
        <v>29</v>
      </c>
      <c r="B44" s="318" t="s">
        <v>683</v>
      </c>
      <c r="C44" s="258"/>
      <c r="D44" s="66"/>
      <c r="E44" s="66"/>
      <c r="F44" s="317"/>
      <c r="G44" s="317"/>
      <c r="H44" s="317"/>
      <c r="I44" s="317"/>
      <c r="J44" s="317"/>
      <c r="K44" s="317"/>
      <c r="L44" s="317"/>
      <c r="M44" s="317"/>
    </row>
    <row r="45" spans="1:13">
      <c r="A45" s="63">
        <f>A44+1</f>
        <v>30</v>
      </c>
      <c r="B45" s="318" t="s">
        <v>684</v>
      </c>
      <c r="C45" s="258"/>
      <c r="D45" s="66"/>
      <c r="E45" s="66"/>
      <c r="F45" s="317"/>
      <c r="G45" s="317"/>
      <c r="H45" s="317"/>
      <c r="I45" s="317"/>
      <c r="J45" s="317"/>
      <c r="K45" s="317"/>
      <c r="L45" s="317"/>
      <c r="M45" s="317"/>
    </row>
    <row r="46" spans="1:13">
      <c r="B46" s="319" t="s">
        <v>852</v>
      </c>
      <c r="C46" s="542"/>
      <c r="D46" s="549"/>
      <c r="E46" s="549"/>
      <c r="F46" s="550"/>
      <c r="G46" s="550"/>
      <c r="H46" s="550"/>
      <c r="I46" s="550"/>
      <c r="J46" s="550"/>
      <c r="K46" s="550"/>
      <c r="L46" s="550"/>
      <c r="M46" s="550"/>
    </row>
    <row r="47" spans="1:13">
      <c r="A47" s="63">
        <f>A45+1</f>
        <v>31</v>
      </c>
      <c r="B47" s="318" t="s">
        <v>683</v>
      </c>
      <c r="C47" s="258"/>
      <c r="D47" s="66"/>
      <c r="E47" s="66"/>
      <c r="F47" s="317"/>
      <c r="G47" s="317"/>
      <c r="H47" s="317"/>
      <c r="I47" s="317"/>
      <c r="J47" s="317"/>
      <c r="K47" s="317"/>
      <c r="L47" s="317"/>
      <c r="M47" s="317"/>
    </row>
    <row r="48" spans="1:13">
      <c r="A48" s="63">
        <f>A47+1</f>
        <v>32</v>
      </c>
      <c r="B48" s="318" t="s">
        <v>684</v>
      </c>
      <c r="C48" s="258"/>
      <c r="D48" s="66"/>
      <c r="E48" s="66"/>
      <c r="F48" s="317"/>
      <c r="G48" s="317"/>
      <c r="H48" s="317"/>
      <c r="I48" s="317"/>
      <c r="J48" s="317"/>
      <c r="K48" s="317"/>
      <c r="L48" s="317"/>
      <c r="M48" s="317"/>
    </row>
    <row r="49" spans="1:13">
      <c r="A49" s="63">
        <f>A48+1</f>
        <v>33</v>
      </c>
      <c r="B49" s="9" t="s">
        <v>851</v>
      </c>
      <c r="C49" s="542"/>
      <c r="D49" s="96"/>
      <c r="E49" s="96"/>
      <c r="F49" s="96"/>
      <c r="G49" s="96"/>
      <c r="H49" s="96"/>
      <c r="I49" s="96"/>
      <c r="J49" s="96"/>
      <c r="K49" s="96"/>
      <c r="L49" s="96"/>
      <c r="M49" s="96"/>
    </row>
    <row r="50" spans="1:13">
      <c r="B50" s="18" t="s">
        <v>850</v>
      </c>
      <c r="C50" s="542"/>
      <c r="D50" s="549"/>
      <c r="E50" s="549"/>
      <c r="F50" s="549"/>
      <c r="G50" s="549"/>
      <c r="H50" s="549"/>
      <c r="I50" s="549"/>
      <c r="J50" s="549"/>
      <c r="K50" s="549"/>
      <c r="L50" s="549"/>
      <c r="M50" s="549"/>
    </row>
    <row r="51" spans="1:13">
      <c r="A51" s="63">
        <f>A49+1</f>
        <v>34</v>
      </c>
      <c r="B51" s="169" t="s">
        <v>683</v>
      </c>
      <c r="C51" s="542"/>
      <c r="D51" s="317"/>
      <c r="E51" s="317"/>
      <c r="F51" s="317"/>
      <c r="G51" s="66"/>
      <c r="H51" s="66"/>
      <c r="I51" s="66"/>
      <c r="J51" s="66"/>
      <c r="K51" s="66"/>
      <c r="L51" s="66"/>
      <c r="M51" s="66"/>
    </row>
    <row r="52" spans="1:13">
      <c r="A52" s="63">
        <f>A51+1</f>
        <v>35</v>
      </c>
      <c r="B52" s="169" t="s">
        <v>684</v>
      </c>
      <c r="C52" s="542"/>
      <c r="D52" s="317"/>
      <c r="E52" s="317"/>
      <c r="F52" s="317"/>
      <c r="G52" s="66"/>
      <c r="H52" s="66"/>
      <c r="I52" s="66"/>
      <c r="J52" s="66"/>
      <c r="K52" s="66"/>
      <c r="L52" s="66"/>
      <c r="M52" s="66"/>
    </row>
    <row r="53" spans="1:13">
      <c r="B53" s="18" t="s">
        <v>849</v>
      </c>
      <c r="C53" s="542"/>
      <c r="D53" s="550"/>
      <c r="E53" s="550"/>
      <c r="F53" s="550"/>
      <c r="G53" s="549"/>
      <c r="H53" s="549"/>
      <c r="I53" s="549"/>
      <c r="J53" s="549"/>
      <c r="K53" s="549"/>
      <c r="L53" s="549"/>
      <c r="M53" s="549"/>
    </row>
    <row r="54" spans="1:13">
      <c r="A54" s="63">
        <f>A52+1</f>
        <v>36</v>
      </c>
      <c r="B54" s="169" t="s">
        <v>683</v>
      </c>
      <c r="C54" s="542"/>
      <c r="D54" s="317"/>
      <c r="E54" s="317"/>
      <c r="F54" s="317"/>
      <c r="G54" s="66"/>
      <c r="H54" s="66"/>
      <c r="I54" s="66"/>
      <c r="J54" s="66"/>
      <c r="K54" s="66"/>
      <c r="L54" s="66"/>
      <c r="M54" s="66"/>
    </row>
    <row r="55" spans="1:13">
      <c r="A55" s="63">
        <f>A54+1</f>
        <v>37</v>
      </c>
      <c r="B55" s="169" t="s">
        <v>684</v>
      </c>
      <c r="C55" s="542"/>
      <c r="D55" s="317"/>
      <c r="E55" s="317"/>
      <c r="F55" s="317"/>
      <c r="G55" s="66"/>
      <c r="H55" s="66"/>
      <c r="I55" s="66"/>
      <c r="J55" s="66"/>
      <c r="K55" s="66"/>
      <c r="L55" s="66"/>
      <c r="M55" s="66"/>
    </row>
    <row r="56" spans="1:13">
      <c r="B56" s="15" t="s">
        <v>848</v>
      </c>
      <c r="C56" s="542"/>
      <c r="D56" s="550"/>
      <c r="E56" s="550"/>
      <c r="F56" s="550"/>
      <c r="G56" s="549"/>
      <c r="H56" s="549"/>
      <c r="I56" s="549"/>
      <c r="J56" s="549"/>
      <c r="K56" s="549"/>
      <c r="L56" s="549"/>
      <c r="M56" s="549"/>
    </row>
    <row r="57" spans="1:13">
      <c r="A57" s="63">
        <f>A55+1</f>
        <v>38</v>
      </c>
      <c r="B57" s="169" t="s">
        <v>683</v>
      </c>
      <c r="C57" s="542"/>
      <c r="D57" s="317"/>
      <c r="E57" s="317"/>
      <c r="F57" s="317"/>
      <c r="G57" s="66"/>
      <c r="H57" s="66"/>
      <c r="I57" s="66"/>
      <c r="J57" s="66"/>
      <c r="K57" s="66"/>
      <c r="L57" s="66"/>
      <c r="M57" s="66"/>
    </row>
    <row r="58" spans="1:13">
      <c r="A58" s="63">
        <f>A57+1</f>
        <v>39</v>
      </c>
      <c r="B58" s="169" t="s">
        <v>684</v>
      </c>
      <c r="C58" s="542"/>
      <c r="D58" s="317"/>
      <c r="E58" s="317"/>
      <c r="F58" s="317"/>
      <c r="G58" s="66"/>
      <c r="H58" s="66"/>
      <c r="I58" s="66"/>
      <c r="J58" s="66"/>
      <c r="K58" s="66"/>
      <c r="L58" s="66"/>
      <c r="M58" s="66"/>
    </row>
    <row r="59" spans="1:13">
      <c r="A59" s="63">
        <f>A58+1</f>
        <v>40</v>
      </c>
      <c r="B59" s="9" t="s">
        <v>847</v>
      </c>
      <c r="C59" s="542"/>
      <c r="D59" s="96"/>
      <c r="E59" s="96"/>
      <c r="F59" s="96"/>
      <c r="G59" s="96"/>
      <c r="H59" s="96"/>
      <c r="I59" s="96"/>
      <c r="J59" s="96"/>
      <c r="K59" s="96"/>
      <c r="L59" s="96"/>
      <c r="M59" s="96"/>
    </row>
    <row r="60" spans="1:13">
      <c r="B60" s="15" t="s">
        <v>846</v>
      </c>
      <c r="C60" s="542"/>
      <c r="D60" s="549"/>
      <c r="E60" s="549"/>
      <c r="F60" s="549"/>
      <c r="G60" s="549"/>
      <c r="H60" s="549"/>
      <c r="I60" s="549"/>
      <c r="J60" s="549"/>
      <c r="K60" s="549"/>
      <c r="L60" s="549"/>
      <c r="M60" s="549"/>
    </row>
    <row r="61" spans="1:13">
      <c r="A61" s="63">
        <f>A59+1</f>
        <v>41</v>
      </c>
      <c r="B61" s="169" t="s">
        <v>683</v>
      </c>
      <c r="C61" s="542"/>
      <c r="D61" s="317"/>
      <c r="E61" s="317"/>
      <c r="F61" s="317"/>
      <c r="G61" s="66"/>
      <c r="H61" s="66"/>
      <c r="I61" s="66"/>
      <c r="J61" s="66"/>
      <c r="K61" s="66"/>
      <c r="L61" s="66"/>
      <c r="M61" s="66"/>
    </row>
    <row r="62" spans="1:13">
      <c r="A62" s="63">
        <f>A61+1</f>
        <v>42</v>
      </c>
      <c r="B62" s="169" t="s">
        <v>684</v>
      </c>
      <c r="C62" s="542"/>
      <c r="D62" s="317"/>
      <c r="E62" s="317"/>
      <c r="F62" s="317"/>
      <c r="G62" s="66"/>
      <c r="H62" s="66"/>
      <c r="I62" s="66"/>
      <c r="J62" s="66"/>
      <c r="K62" s="66"/>
      <c r="L62" s="66"/>
      <c r="M62" s="66"/>
    </row>
    <row r="63" spans="1:13">
      <c r="B63" s="18" t="s">
        <v>845</v>
      </c>
      <c r="C63" s="542"/>
      <c r="D63" s="550"/>
      <c r="E63" s="550"/>
      <c r="F63" s="550"/>
      <c r="G63" s="549"/>
      <c r="H63" s="549"/>
      <c r="I63" s="549"/>
      <c r="J63" s="549"/>
      <c r="K63" s="549"/>
      <c r="L63" s="549"/>
      <c r="M63" s="549"/>
    </row>
    <row r="64" spans="1:13">
      <c r="A64" s="63">
        <f>A62+1</f>
        <v>43</v>
      </c>
      <c r="B64" s="169" t="s">
        <v>683</v>
      </c>
      <c r="C64" s="542"/>
      <c r="D64" s="317"/>
      <c r="E64" s="317"/>
      <c r="F64" s="317"/>
      <c r="G64" s="66"/>
      <c r="H64" s="66"/>
      <c r="I64" s="66"/>
      <c r="J64" s="66"/>
      <c r="K64" s="66"/>
      <c r="L64" s="66"/>
      <c r="M64" s="66"/>
    </row>
    <row r="65" spans="1:14">
      <c r="A65" s="63">
        <f>A64+1</f>
        <v>44</v>
      </c>
      <c r="B65" s="169" t="s">
        <v>684</v>
      </c>
      <c r="C65" s="542"/>
      <c r="D65" s="317"/>
      <c r="E65" s="317"/>
      <c r="F65" s="317"/>
      <c r="G65" s="66"/>
      <c r="H65" s="66"/>
      <c r="I65" s="66"/>
      <c r="J65" s="66"/>
      <c r="K65" s="66"/>
      <c r="L65" s="66"/>
      <c r="M65" s="66"/>
    </row>
    <row r="66" spans="1:14">
      <c r="B66" s="15" t="s">
        <v>844</v>
      </c>
      <c r="C66" s="542"/>
      <c r="D66" s="550"/>
      <c r="E66" s="550"/>
      <c r="F66" s="550"/>
      <c r="G66" s="549"/>
      <c r="H66" s="549"/>
      <c r="I66" s="549"/>
      <c r="J66" s="549"/>
      <c r="K66" s="549"/>
      <c r="L66" s="549"/>
      <c r="M66" s="549"/>
    </row>
    <row r="67" spans="1:14">
      <c r="A67" s="63">
        <f>A65+1</f>
        <v>45</v>
      </c>
      <c r="B67" s="169" t="s">
        <v>683</v>
      </c>
      <c r="C67" s="542"/>
      <c r="D67" s="317"/>
      <c r="E67" s="317"/>
      <c r="F67" s="317"/>
      <c r="G67" s="66"/>
      <c r="H67" s="66"/>
      <c r="I67" s="66"/>
      <c r="J67" s="66"/>
      <c r="K67" s="66"/>
      <c r="L67" s="66"/>
      <c r="M67" s="66"/>
    </row>
    <row r="68" spans="1:14">
      <c r="A68" s="63">
        <f>A67+1</f>
        <v>46</v>
      </c>
      <c r="B68" s="169" t="s">
        <v>684</v>
      </c>
      <c r="C68" s="542"/>
      <c r="D68" s="317"/>
      <c r="E68" s="317"/>
      <c r="F68" s="317"/>
      <c r="G68" s="66"/>
      <c r="H68" s="66"/>
      <c r="I68" s="66"/>
      <c r="J68" s="66"/>
      <c r="K68" s="66"/>
      <c r="L68" s="66"/>
      <c r="M68" s="66"/>
    </row>
    <row r="69" spans="1:14">
      <c r="A69" s="63">
        <f>A68+1</f>
        <v>47</v>
      </c>
      <c r="B69" s="283" t="s">
        <v>702</v>
      </c>
      <c r="C69" s="258"/>
      <c r="D69" s="66"/>
      <c r="E69" s="66"/>
      <c r="F69" s="317"/>
      <c r="G69" s="317"/>
      <c r="H69" s="317"/>
      <c r="I69" s="317"/>
      <c r="J69" s="317"/>
      <c r="K69" s="317"/>
      <c r="L69" s="317"/>
      <c r="M69" s="317"/>
    </row>
    <row r="70" spans="1:14">
      <c r="B70" s="283" t="s">
        <v>39</v>
      </c>
      <c r="C70" s="542"/>
      <c r="D70" s="542"/>
      <c r="E70" s="542"/>
      <c r="F70" s="542"/>
      <c r="G70" s="542"/>
      <c r="H70" s="542"/>
      <c r="I70" s="542"/>
      <c r="J70" s="542"/>
      <c r="K70" s="542"/>
      <c r="L70" s="542"/>
      <c r="M70" s="542"/>
      <c r="N70" s="542"/>
    </row>
    <row r="71" spans="1:14">
      <c r="A71" s="63">
        <f>A69+1</f>
        <v>48</v>
      </c>
      <c r="B71" s="318" t="s">
        <v>683</v>
      </c>
      <c r="C71" s="258"/>
      <c r="D71" s="66"/>
      <c r="E71" s="66"/>
      <c r="F71" s="317"/>
      <c r="G71" s="317"/>
      <c r="H71" s="317"/>
      <c r="I71" s="317"/>
      <c r="J71" s="317"/>
      <c r="K71" s="317"/>
      <c r="L71" s="317"/>
      <c r="M71" s="317"/>
    </row>
    <row r="72" spans="1:14">
      <c r="A72" s="63">
        <f t="shared" ref="A72:A78" si="1">A71+1</f>
        <v>49</v>
      </c>
      <c r="B72" s="318" t="s">
        <v>684</v>
      </c>
      <c r="C72" s="258"/>
      <c r="D72" s="66"/>
      <c r="E72" s="66"/>
      <c r="F72" s="317"/>
      <c r="G72" s="317"/>
      <c r="H72" s="317"/>
      <c r="I72" s="317"/>
      <c r="J72" s="317"/>
      <c r="K72" s="317"/>
      <c r="L72" s="317"/>
      <c r="M72" s="317"/>
    </row>
    <row r="73" spans="1:14">
      <c r="A73" s="63">
        <f t="shared" si="1"/>
        <v>50</v>
      </c>
      <c r="B73" s="144" t="s">
        <v>843</v>
      </c>
      <c r="C73" s="539"/>
      <c r="D73" s="96"/>
      <c r="E73" s="96"/>
      <c r="F73" s="96"/>
      <c r="G73" s="96"/>
      <c r="H73" s="96"/>
      <c r="I73" s="96"/>
      <c r="J73" s="96"/>
      <c r="K73" s="96"/>
      <c r="L73" s="96"/>
      <c r="M73" s="96"/>
    </row>
    <row r="74" spans="1:14">
      <c r="A74" s="63">
        <f t="shared" si="1"/>
        <v>51</v>
      </c>
      <c r="B74" s="220" t="s">
        <v>705</v>
      </c>
      <c r="C74" s="539"/>
      <c r="D74" s="96"/>
      <c r="E74" s="96"/>
      <c r="F74" s="96"/>
      <c r="G74" s="96"/>
      <c r="H74" s="96"/>
      <c r="I74" s="96"/>
      <c r="J74" s="96"/>
      <c r="K74" s="96"/>
      <c r="L74" s="96"/>
      <c r="M74" s="96"/>
    </row>
    <row r="75" spans="1:14">
      <c r="A75" s="63">
        <f t="shared" si="1"/>
        <v>52</v>
      </c>
      <c r="B75" s="210" t="s">
        <v>706</v>
      </c>
      <c r="C75" s="539"/>
      <c r="D75" s="317"/>
      <c r="E75" s="317"/>
      <c r="F75" s="66"/>
      <c r="G75" s="66"/>
      <c r="H75" s="66"/>
      <c r="I75" s="66"/>
      <c r="J75" s="66"/>
      <c r="K75" s="66"/>
      <c r="L75" s="66"/>
      <c r="M75" s="66"/>
    </row>
    <row r="76" spans="1:14">
      <c r="A76" s="63">
        <f t="shared" si="1"/>
        <v>53</v>
      </c>
      <c r="B76" s="210" t="s">
        <v>707</v>
      </c>
      <c r="C76" s="539"/>
      <c r="D76" s="317"/>
      <c r="E76" s="317"/>
      <c r="F76" s="66"/>
      <c r="G76" s="66"/>
      <c r="H76" s="66"/>
      <c r="I76" s="66"/>
      <c r="J76" s="66"/>
      <c r="K76" s="66"/>
      <c r="L76" s="66"/>
      <c r="M76" s="66"/>
    </row>
    <row r="77" spans="1:14">
      <c r="A77" s="63">
        <f t="shared" si="1"/>
        <v>54</v>
      </c>
      <c r="B77" s="220" t="s">
        <v>708</v>
      </c>
      <c r="C77" s="539"/>
      <c r="D77" s="317"/>
      <c r="E77" s="317"/>
      <c r="F77" s="66"/>
      <c r="G77" s="66"/>
      <c r="H77" s="66"/>
      <c r="I77" s="66"/>
      <c r="J77" s="66"/>
      <c r="K77" s="66"/>
      <c r="L77" s="66"/>
      <c r="M77" s="66"/>
    </row>
    <row r="78" spans="1:14">
      <c r="A78" s="63">
        <f t="shared" si="1"/>
        <v>55</v>
      </c>
      <c r="B78" s="15" t="s">
        <v>703</v>
      </c>
      <c r="C78" s="258"/>
      <c r="D78" s="66"/>
      <c r="E78" s="66"/>
      <c r="F78" s="66"/>
      <c r="G78" s="66"/>
      <c r="H78" s="66"/>
      <c r="I78" s="66"/>
      <c r="J78" s="66"/>
      <c r="K78" s="66"/>
      <c r="L78" s="66"/>
      <c r="M78" s="66"/>
    </row>
    <row r="79" spans="1:14">
      <c r="B79" s="285" t="s">
        <v>678</v>
      </c>
      <c r="C79" s="542"/>
      <c r="D79" s="553"/>
      <c r="E79" s="553"/>
      <c r="F79" s="553"/>
      <c r="G79" s="553"/>
      <c r="H79" s="553"/>
      <c r="I79" s="553"/>
      <c r="J79" s="553"/>
      <c r="K79" s="553"/>
      <c r="L79" s="553"/>
      <c r="M79" s="553"/>
    </row>
    <row r="80" spans="1:14">
      <c r="A80" s="63">
        <f>A78+1</f>
        <v>56</v>
      </c>
      <c r="B80" s="283" t="s">
        <v>678</v>
      </c>
      <c r="C80" s="258"/>
      <c r="D80" s="66"/>
      <c r="E80" s="66"/>
      <c r="F80" s="66"/>
      <c r="G80" s="66"/>
      <c r="H80" s="66"/>
      <c r="I80" s="66"/>
      <c r="J80" s="66"/>
      <c r="K80" s="66"/>
      <c r="L80" s="66"/>
      <c r="M80" s="66"/>
    </row>
    <row r="81" spans="1:13">
      <c r="A81" s="63">
        <f>A80+1</f>
        <v>57</v>
      </c>
      <c r="B81" s="283" t="s">
        <v>704</v>
      </c>
      <c r="C81" s="258"/>
      <c r="D81" s="66"/>
      <c r="E81" s="66"/>
      <c r="F81" s="66"/>
      <c r="G81" s="66"/>
      <c r="H81" s="66"/>
      <c r="I81" s="66"/>
      <c r="J81" s="66"/>
      <c r="K81" s="66"/>
      <c r="L81" s="66"/>
      <c r="M81" s="66"/>
    </row>
    <row r="82" spans="1:13">
      <c r="B82" s="548"/>
      <c r="C82" s="542"/>
      <c r="D82" s="554"/>
      <c r="E82" s="554"/>
      <c r="F82" s="554"/>
      <c r="G82" s="554"/>
      <c r="H82" s="554"/>
      <c r="I82" s="554"/>
      <c r="J82" s="554"/>
      <c r="K82" s="554"/>
      <c r="L82" s="554"/>
      <c r="M82" s="554"/>
    </row>
    <row r="83" spans="1:13">
      <c r="A83" s="254" t="s">
        <v>709</v>
      </c>
      <c r="B83" s="425"/>
      <c r="C83" s="535"/>
      <c r="D83" s="425"/>
      <c r="E83" s="425"/>
      <c r="F83" s="425"/>
      <c r="G83" s="425"/>
      <c r="H83" s="425"/>
      <c r="I83" s="425"/>
      <c r="J83" s="425"/>
      <c r="K83" s="425"/>
      <c r="L83" s="425"/>
      <c r="M83" s="425"/>
    </row>
    <row r="84" spans="1:13">
      <c r="A84" s="63"/>
      <c r="B84" s="285" t="s">
        <v>659</v>
      </c>
      <c r="C84" s="496"/>
      <c r="D84" s="96"/>
      <c r="E84" s="96"/>
      <c r="F84" s="96"/>
      <c r="G84" s="96"/>
      <c r="H84" s="96"/>
      <c r="I84" s="96"/>
      <c r="J84" s="96"/>
      <c r="K84" s="96"/>
      <c r="L84" s="96"/>
      <c r="M84" s="96"/>
    </row>
    <row r="85" spans="1:13">
      <c r="A85" s="63">
        <v>58</v>
      </c>
      <c r="B85" s="15" t="s">
        <v>663</v>
      </c>
      <c r="C85" s="536"/>
      <c r="D85" s="66"/>
      <c r="E85" s="66"/>
      <c r="F85" s="66"/>
      <c r="G85" s="66"/>
      <c r="H85" s="66"/>
      <c r="I85" s="66"/>
      <c r="J85" s="66"/>
      <c r="K85" s="66"/>
      <c r="L85" s="66"/>
      <c r="M85" s="66"/>
    </row>
    <row r="86" spans="1:13">
      <c r="A86" s="63">
        <f t="shared" ref="A86:A99" si="2">A85+1</f>
        <v>59</v>
      </c>
      <c r="B86" s="15" t="s">
        <v>664</v>
      </c>
      <c r="C86" s="536"/>
      <c r="D86" s="66"/>
      <c r="E86" s="66"/>
      <c r="F86" s="66"/>
      <c r="G86" s="66"/>
      <c r="H86" s="66"/>
      <c r="I86" s="66"/>
      <c r="J86" s="66"/>
      <c r="K86" s="66"/>
      <c r="L86" s="66"/>
      <c r="M86" s="66"/>
    </row>
    <row r="87" spans="1:13">
      <c r="A87" s="63">
        <f t="shared" si="2"/>
        <v>60</v>
      </c>
      <c r="B87" s="15" t="s">
        <v>665</v>
      </c>
      <c r="C87" s="536"/>
      <c r="D87" s="66"/>
      <c r="E87" s="66"/>
      <c r="F87" s="66"/>
      <c r="G87" s="66"/>
      <c r="H87" s="66"/>
      <c r="I87" s="66"/>
      <c r="J87" s="66"/>
      <c r="K87" s="66"/>
      <c r="L87" s="66"/>
      <c r="M87" s="66"/>
    </row>
    <row r="88" spans="1:13">
      <c r="A88" s="63">
        <f t="shared" si="2"/>
        <v>61</v>
      </c>
      <c r="B88" s="15" t="s">
        <v>666</v>
      </c>
      <c r="C88" s="536"/>
      <c r="D88" s="66"/>
      <c r="E88" s="66"/>
      <c r="F88" s="66"/>
      <c r="G88" s="66"/>
      <c r="H88" s="66"/>
      <c r="I88" s="66"/>
      <c r="J88" s="66"/>
      <c r="K88" s="66"/>
      <c r="L88" s="66"/>
      <c r="M88" s="66"/>
    </row>
    <row r="89" spans="1:13">
      <c r="A89" s="63">
        <f t="shared" si="2"/>
        <v>62</v>
      </c>
      <c r="B89" s="256" t="s">
        <v>667</v>
      </c>
      <c r="C89" s="540"/>
      <c r="D89" s="207"/>
      <c r="E89" s="207"/>
      <c r="F89" s="207"/>
      <c r="G89" s="207"/>
      <c r="H89" s="207"/>
      <c r="I89" s="207"/>
      <c r="J89" s="207"/>
      <c r="K89" s="207"/>
      <c r="L89" s="207"/>
      <c r="M89" s="207"/>
    </row>
    <row r="90" spans="1:13">
      <c r="A90" s="63">
        <f t="shared" si="2"/>
        <v>63</v>
      </c>
      <c r="B90" s="257" t="s">
        <v>668</v>
      </c>
      <c r="C90" s="539"/>
      <c r="D90" s="66"/>
      <c r="E90" s="66"/>
      <c r="F90" s="66"/>
      <c r="G90" s="66"/>
      <c r="H90" s="66"/>
      <c r="I90" s="66"/>
      <c r="J90" s="66"/>
      <c r="K90" s="66"/>
      <c r="L90" s="66"/>
      <c r="M90" s="66"/>
    </row>
    <row r="91" spans="1:13">
      <c r="A91" s="63">
        <f t="shared" si="2"/>
        <v>64</v>
      </c>
      <c r="B91" s="257" t="s">
        <v>669</v>
      </c>
      <c r="C91" s="539"/>
      <c r="D91" s="66"/>
      <c r="E91" s="66"/>
      <c r="F91" s="66"/>
      <c r="G91" s="66"/>
      <c r="H91" s="66"/>
      <c r="I91" s="66"/>
      <c r="J91" s="66"/>
      <c r="K91" s="66"/>
      <c r="L91" s="66"/>
      <c r="M91" s="66"/>
    </row>
    <row r="92" spans="1:13">
      <c r="A92" s="63">
        <f t="shared" si="2"/>
        <v>65</v>
      </c>
      <c r="B92" s="15" t="s">
        <v>670</v>
      </c>
      <c r="C92" s="536"/>
      <c r="D92" s="96"/>
      <c r="E92" s="96"/>
      <c r="F92" s="96"/>
      <c r="G92" s="96"/>
      <c r="H92" s="96"/>
      <c r="I92" s="96"/>
      <c r="J92" s="96"/>
      <c r="K92" s="96"/>
      <c r="L92" s="96"/>
      <c r="M92" s="96"/>
    </row>
    <row r="93" spans="1:13">
      <c r="A93" s="63">
        <f t="shared" si="2"/>
        <v>66</v>
      </c>
      <c r="B93" s="257" t="s">
        <v>671</v>
      </c>
      <c r="C93" s="539"/>
      <c r="D93" s="66"/>
      <c r="E93" s="66"/>
      <c r="F93" s="66"/>
      <c r="G93" s="66"/>
      <c r="H93" s="66"/>
      <c r="I93" s="66"/>
      <c r="J93" s="66"/>
      <c r="K93" s="66"/>
      <c r="L93" s="66"/>
      <c r="M93" s="66"/>
    </row>
    <row r="94" spans="1:13">
      <c r="A94" s="63">
        <f t="shared" si="2"/>
        <v>67</v>
      </c>
      <c r="B94" s="257" t="s">
        <v>672</v>
      </c>
      <c r="C94" s="539"/>
      <c r="D94" s="66"/>
      <c r="E94" s="66"/>
      <c r="F94" s="66"/>
      <c r="G94" s="66"/>
      <c r="H94" s="66"/>
      <c r="I94" s="66"/>
      <c r="J94" s="66"/>
      <c r="K94" s="66"/>
      <c r="L94" s="66"/>
      <c r="M94" s="66"/>
    </row>
    <row r="95" spans="1:13">
      <c r="A95" s="63">
        <f t="shared" si="2"/>
        <v>68</v>
      </c>
      <c r="B95" s="257" t="s">
        <v>673</v>
      </c>
      <c r="C95" s="539"/>
      <c r="D95" s="66"/>
      <c r="E95" s="66"/>
      <c r="F95" s="66"/>
      <c r="G95" s="66"/>
      <c r="H95" s="66"/>
      <c r="I95" s="66"/>
      <c r="J95" s="66"/>
      <c r="K95" s="66"/>
      <c r="L95" s="66"/>
      <c r="M95" s="66"/>
    </row>
    <row r="96" spans="1:13" ht="15" customHeight="1">
      <c r="A96" s="63">
        <f t="shared" si="2"/>
        <v>69</v>
      </c>
      <c r="B96" s="257" t="s">
        <v>674</v>
      </c>
      <c r="C96" s="539"/>
      <c r="D96" s="66"/>
      <c r="E96" s="66"/>
      <c r="F96" s="66"/>
      <c r="G96" s="66"/>
      <c r="H96" s="66"/>
      <c r="I96" s="66"/>
      <c r="J96" s="66"/>
      <c r="K96" s="66"/>
      <c r="L96" s="66"/>
      <c r="M96" s="66"/>
    </row>
    <row r="97" spans="1:13">
      <c r="A97" s="63">
        <f t="shared" si="2"/>
        <v>70</v>
      </c>
      <c r="B97" s="257" t="s">
        <v>675</v>
      </c>
      <c r="C97" s="539"/>
      <c r="D97" s="66"/>
      <c r="E97" s="66"/>
      <c r="F97" s="66"/>
      <c r="G97" s="66"/>
      <c r="H97" s="66"/>
      <c r="I97" s="66"/>
      <c r="J97" s="66"/>
      <c r="K97" s="66"/>
      <c r="L97" s="66"/>
      <c r="M97" s="66"/>
    </row>
    <row r="98" spans="1:13">
      <c r="A98" s="63">
        <f t="shared" si="2"/>
        <v>71</v>
      </c>
      <c r="B98" s="257" t="s">
        <v>222</v>
      </c>
      <c r="C98" s="539"/>
      <c r="D98" s="66"/>
      <c r="E98" s="66"/>
      <c r="F98" s="66"/>
      <c r="G98" s="66"/>
      <c r="H98" s="66"/>
      <c r="I98" s="66"/>
      <c r="J98" s="66"/>
      <c r="K98" s="66"/>
      <c r="L98" s="66"/>
      <c r="M98" s="66"/>
    </row>
    <row r="99" spans="1:13">
      <c r="A99" s="63">
        <f t="shared" si="2"/>
        <v>72</v>
      </c>
      <c r="B99" s="15" t="s">
        <v>676</v>
      </c>
      <c r="C99" s="536"/>
      <c r="D99" s="66"/>
      <c r="E99" s="66"/>
      <c r="F99" s="66"/>
      <c r="G99" s="66"/>
      <c r="H99" s="66"/>
      <c r="I99" s="66"/>
      <c r="J99" s="66"/>
      <c r="K99" s="66"/>
      <c r="L99" s="66"/>
      <c r="M99" s="66"/>
    </row>
    <row r="100" spans="1:13">
      <c r="A100" s="63">
        <v>73</v>
      </c>
      <c r="B100" s="15" t="s">
        <v>959</v>
      </c>
      <c r="C100" s="536"/>
      <c r="D100" s="909"/>
      <c r="E100" s="909"/>
      <c r="F100" s="909"/>
      <c r="G100" s="909"/>
      <c r="H100" s="909"/>
      <c r="I100" s="909"/>
      <c r="J100" s="909"/>
      <c r="K100" s="909"/>
      <c r="L100" s="909"/>
      <c r="M100" s="909"/>
    </row>
    <row r="101" spans="1:13">
      <c r="B101" s="426"/>
      <c r="C101" s="536"/>
    </row>
    <row r="102" spans="1:13">
      <c r="A102" s="63">
        <v>74</v>
      </c>
      <c r="B102" s="255" t="s">
        <v>677</v>
      </c>
      <c r="C102" s="496"/>
      <c r="D102" s="66"/>
      <c r="E102" s="66"/>
      <c r="F102" s="66"/>
      <c r="G102" s="66"/>
      <c r="H102" s="66"/>
      <c r="I102" s="66"/>
      <c r="J102" s="66"/>
      <c r="K102" s="66"/>
      <c r="L102" s="66"/>
      <c r="M102" s="66"/>
    </row>
    <row r="103" spans="1:13">
      <c r="A103" s="63">
        <f>A102+1</f>
        <v>75</v>
      </c>
      <c r="B103" s="27" t="s">
        <v>710</v>
      </c>
      <c r="C103" s="258"/>
      <c r="D103" s="66"/>
      <c r="E103" s="66"/>
      <c r="F103" s="66"/>
      <c r="G103" s="66"/>
      <c r="H103" s="66"/>
      <c r="I103" s="66"/>
      <c r="J103" s="66"/>
      <c r="K103" s="66"/>
      <c r="L103" s="66"/>
      <c r="M103" s="66"/>
    </row>
    <row r="104" spans="1:13">
      <c r="B104" s="545"/>
      <c r="C104" s="496"/>
    </row>
    <row r="105" spans="1:13">
      <c r="A105" s="63">
        <f>A103+1</f>
        <v>76</v>
      </c>
      <c r="B105" s="255" t="s">
        <v>660</v>
      </c>
      <c r="C105" s="496"/>
      <c r="D105" s="96"/>
      <c r="E105" s="96"/>
      <c r="F105" s="96"/>
      <c r="G105" s="96"/>
      <c r="H105" s="96"/>
      <c r="I105" s="96"/>
      <c r="J105" s="96"/>
      <c r="K105" s="96"/>
      <c r="L105" s="96"/>
      <c r="M105" s="96"/>
    </row>
    <row r="146" ht="33" customHeight="1"/>
    <row r="149" ht="30" customHeight="1"/>
    <row r="173" ht="44.25" customHeight="1"/>
    <row r="176" ht="20.25" customHeight="1"/>
    <row r="180" ht="45.75" customHeight="1"/>
  </sheetData>
  <mergeCells count="3">
    <mergeCell ref="A1:M1"/>
    <mergeCell ref="C3:C4"/>
    <mergeCell ref="E3:M3"/>
  </mergeCells>
  <pageMargins left="0.7" right="0.7" top="0.75" bottom="0.75" header="0.3" footer="0.3"/>
  <pageSetup paperSize="5" scale="70" fitToHeight="0" orientation="landscape"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Z185"/>
  <sheetViews>
    <sheetView showGridLines="0" zoomScaleNormal="100" zoomScaleSheetLayoutView="100" workbookViewId="0">
      <selection sqref="A1:L1"/>
    </sheetView>
  </sheetViews>
  <sheetFormatPr defaultColWidth="9.109375" defaultRowHeight="14.4"/>
  <cols>
    <col min="1" max="1" width="8.33203125" style="404" customWidth="1"/>
    <col min="2" max="2" width="63.88671875" style="404" customWidth="1"/>
    <col min="3" max="3" width="17" style="404" customWidth="1"/>
    <col min="4" max="12" width="13.88671875" style="404" customWidth="1"/>
    <col min="13" max="78" width="9.109375" style="403"/>
    <col min="79" max="16384" width="9.109375" style="94"/>
  </cols>
  <sheetData>
    <row r="1" spans="1:78" ht="15.6">
      <c r="A1" s="1308" t="str">
        <f>'Summary Submission Cover Sheet'!D15&amp;" Retail Balance and Loss Projection Worksheet: "&amp;'Summary Submission Cover Sheet'!D12&amp;" in "&amp;'Summary Submission Cover Sheet'!B23</f>
        <v xml:space="preserve"> Retail Balance and Loss Projection Worksheet: XYZ in Baseline</v>
      </c>
      <c r="B1" s="1308"/>
      <c r="C1" s="1308"/>
      <c r="D1" s="1308"/>
      <c r="E1" s="1308"/>
      <c r="F1" s="1308"/>
      <c r="G1" s="1308"/>
      <c r="H1" s="1308"/>
      <c r="I1" s="1308"/>
      <c r="J1" s="1308"/>
      <c r="K1" s="1308"/>
      <c r="L1" s="1308"/>
      <c r="M1" s="543"/>
      <c r="N1" s="543"/>
      <c r="O1" s="543"/>
    </row>
    <row r="2" spans="1:78" s="2" customFormat="1" ht="18" customHeight="1">
      <c r="A2" s="408"/>
      <c r="B2" s="454"/>
      <c r="C2" s="454"/>
      <c r="D2" s="454"/>
      <c r="E2" s="454"/>
      <c r="F2" s="454"/>
      <c r="G2" s="454"/>
      <c r="H2" s="454"/>
      <c r="I2" s="454"/>
      <c r="J2" s="454"/>
      <c r="K2" s="454"/>
      <c r="L2" s="454"/>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row>
    <row r="3" spans="1:78" ht="15.75" customHeight="1">
      <c r="B3" s="406"/>
      <c r="C3" s="327" t="s">
        <v>26</v>
      </c>
      <c r="D3" s="1316" t="s">
        <v>27</v>
      </c>
      <c r="E3" s="1316"/>
      <c r="F3" s="1316"/>
      <c r="G3" s="1316"/>
      <c r="H3" s="1316"/>
      <c r="I3" s="1316"/>
      <c r="J3" s="1316"/>
      <c r="K3" s="1316"/>
      <c r="L3" s="1316"/>
    </row>
    <row r="4" spans="1:78" ht="15" thickBot="1">
      <c r="A4" s="229" t="s">
        <v>90</v>
      </c>
      <c r="B4" s="414"/>
      <c r="C4" s="328" t="s">
        <v>1058</v>
      </c>
      <c r="D4" s="162" t="s">
        <v>650</v>
      </c>
      <c r="E4" s="162" t="s">
        <v>651</v>
      </c>
      <c r="F4" s="162" t="s">
        <v>652</v>
      </c>
      <c r="G4" s="162" t="s">
        <v>653</v>
      </c>
      <c r="H4" s="162" t="s">
        <v>654</v>
      </c>
      <c r="I4" s="162" t="s">
        <v>655</v>
      </c>
      <c r="J4" s="162" t="s">
        <v>656</v>
      </c>
      <c r="K4" s="162" t="s">
        <v>657</v>
      </c>
      <c r="L4" s="162" t="s">
        <v>658</v>
      </c>
    </row>
    <row r="5" spans="1:78" ht="18" customHeight="1" thickTop="1">
      <c r="A5" s="417"/>
      <c r="B5" s="336" t="s">
        <v>339</v>
      </c>
    </row>
    <row r="6" spans="1:78" ht="18" customHeight="1">
      <c r="A6" s="71">
        <v>1</v>
      </c>
      <c r="B6" s="337" t="s">
        <v>234</v>
      </c>
      <c r="C6" s="226"/>
      <c r="D6" s="226"/>
      <c r="E6" s="226"/>
      <c r="F6" s="226"/>
      <c r="G6" s="226"/>
      <c r="H6" s="226"/>
      <c r="I6" s="226"/>
      <c r="J6" s="226"/>
      <c r="K6" s="226"/>
      <c r="L6" s="226"/>
    </row>
    <row r="7" spans="1:78" ht="18" customHeight="1">
      <c r="A7" s="71">
        <f>A6+1</f>
        <v>2</v>
      </c>
      <c r="B7" s="337" t="s">
        <v>228</v>
      </c>
      <c r="C7" s="226"/>
      <c r="D7" s="226"/>
      <c r="E7" s="226"/>
      <c r="F7" s="226"/>
      <c r="G7" s="226"/>
      <c r="H7" s="226"/>
      <c r="I7" s="226"/>
      <c r="J7" s="226"/>
      <c r="K7" s="226"/>
      <c r="L7" s="226"/>
    </row>
    <row r="8" spans="1:78" ht="18" customHeight="1">
      <c r="A8" s="71">
        <f t="shared" ref="A8:A13" si="0">A7+1</f>
        <v>3</v>
      </c>
      <c r="B8" s="337" t="s">
        <v>229</v>
      </c>
      <c r="C8" s="226"/>
      <c r="D8" s="226"/>
      <c r="E8" s="226"/>
      <c r="F8" s="226"/>
      <c r="G8" s="226"/>
      <c r="H8" s="226"/>
      <c r="I8" s="226"/>
      <c r="J8" s="226"/>
      <c r="K8" s="226"/>
      <c r="L8" s="226"/>
    </row>
    <row r="9" spans="1:78" ht="18" customHeight="1">
      <c r="A9" s="71">
        <f t="shared" si="0"/>
        <v>4</v>
      </c>
      <c r="B9" s="337" t="s">
        <v>230</v>
      </c>
      <c r="C9" s="226"/>
      <c r="D9" s="226"/>
      <c r="E9" s="226"/>
      <c r="F9" s="226"/>
      <c r="G9" s="226"/>
      <c r="H9" s="226"/>
      <c r="I9" s="226"/>
      <c r="J9" s="226"/>
      <c r="K9" s="226"/>
      <c r="L9" s="226"/>
    </row>
    <row r="10" spans="1:78">
      <c r="A10" s="71">
        <f t="shared" si="0"/>
        <v>5</v>
      </c>
      <c r="B10" s="337" t="s">
        <v>231</v>
      </c>
      <c r="C10" s="226"/>
      <c r="D10" s="226"/>
      <c r="E10" s="226"/>
      <c r="F10" s="226"/>
      <c r="G10" s="226"/>
      <c r="H10" s="226"/>
      <c r="I10" s="226"/>
      <c r="J10" s="226"/>
      <c r="K10" s="226"/>
      <c r="L10" s="226"/>
    </row>
    <row r="11" spans="1:78" ht="18" customHeight="1">
      <c r="A11" s="71">
        <f t="shared" si="0"/>
        <v>6</v>
      </c>
      <c r="B11" s="337" t="s">
        <v>270</v>
      </c>
      <c r="C11" s="226"/>
      <c r="D11" s="226"/>
      <c r="E11" s="226"/>
      <c r="F11" s="226"/>
      <c r="G11" s="226"/>
      <c r="H11" s="226"/>
      <c r="I11" s="226"/>
      <c r="J11" s="226"/>
      <c r="K11" s="226"/>
      <c r="L11" s="226"/>
    </row>
    <row r="12" spans="1:78" ht="18" customHeight="1">
      <c r="A12" s="71">
        <f t="shared" si="0"/>
        <v>7</v>
      </c>
      <c r="B12" s="338" t="s">
        <v>409</v>
      </c>
      <c r="C12" s="226"/>
      <c r="D12" s="207"/>
      <c r="E12" s="207"/>
      <c r="F12" s="207"/>
      <c r="G12" s="207"/>
      <c r="H12" s="207"/>
      <c r="I12" s="207"/>
      <c r="J12" s="207"/>
      <c r="K12" s="207"/>
      <c r="L12" s="207"/>
    </row>
    <row r="13" spans="1:78" ht="18" customHeight="1">
      <c r="A13" s="71">
        <f t="shared" si="0"/>
        <v>8</v>
      </c>
      <c r="B13" s="338" t="s">
        <v>410</v>
      </c>
      <c r="C13" s="226"/>
      <c r="D13" s="207"/>
      <c r="E13" s="207"/>
      <c r="F13" s="207"/>
      <c r="G13" s="207"/>
      <c r="H13" s="207"/>
      <c r="I13" s="207"/>
      <c r="J13" s="207"/>
      <c r="K13" s="207"/>
      <c r="L13" s="207"/>
    </row>
    <row r="14" spans="1:78" ht="18" customHeight="1">
      <c r="A14" s="417"/>
      <c r="B14" s="336" t="s">
        <v>340</v>
      </c>
    </row>
    <row r="15" spans="1:78" ht="18" customHeight="1">
      <c r="A15" s="71">
        <f>A13+1</f>
        <v>9</v>
      </c>
      <c r="B15" s="337" t="s">
        <v>234</v>
      </c>
      <c r="C15" s="226"/>
      <c r="D15" s="226"/>
      <c r="E15" s="226"/>
      <c r="F15" s="226"/>
      <c r="G15" s="226"/>
      <c r="H15" s="226"/>
      <c r="I15" s="226"/>
      <c r="J15" s="226"/>
      <c r="K15" s="226"/>
      <c r="L15" s="226"/>
    </row>
    <row r="16" spans="1:78" ht="18" customHeight="1">
      <c r="A16" s="71">
        <f>A15+1</f>
        <v>10</v>
      </c>
      <c r="B16" s="337" t="s">
        <v>228</v>
      </c>
      <c r="C16" s="226"/>
      <c r="D16" s="226"/>
      <c r="E16" s="226"/>
      <c r="F16" s="226"/>
      <c r="G16" s="226"/>
      <c r="H16" s="226"/>
      <c r="I16" s="226"/>
      <c r="J16" s="226"/>
      <c r="K16" s="226"/>
      <c r="L16" s="226"/>
    </row>
    <row r="17" spans="1:12" ht="18" customHeight="1">
      <c r="A17" s="71">
        <f t="shared" ref="A17:A22" si="1">A16+1</f>
        <v>11</v>
      </c>
      <c r="B17" s="337" t="s">
        <v>229</v>
      </c>
      <c r="C17" s="226"/>
      <c r="D17" s="226"/>
      <c r="E17" s="226"/>
      <c r="F17" s="226"/>
      <c r="G17" s="226"/>
      <c r="H17" s="226"/>
      <c r="I17" s="226"/>
      <c r="J17" s="226"/>
      <c r="K17" s="226"/>
      <c r="L17" s="226"/>
    </row>
    <row r="18" spans="1:12" ht="18" customHeight="1">
      <c r="A18" s="71">
        <f t="shared" si="1"/>
        <v>12</v>
      </c>
      <c r="B18" s="337" t="s">
        <v>230</v>
      </c>
      <c r="C18" s="226"/>
      <c r="D18" s="226"/>
      <c r="E18" s="226"/>
      <c r="F18" s="226"/>
      <c r="G18" s="226"/>
      <c r="H18" s="226"/>
      <c r="I18" s="226"/>
      <c r="J18" s="226"/>
      <c r="K18" s="226"/>
      <c r="L18" s="226"/>
    </row>
    <row r="19" spans="1:12" ht="18" customHeight="1">
      <c r="A19" s="71">
        <f t="shared" si="1"/>
        <v>13</v>
      </c>
      <c r="B19" s="337" t="s">
        <v>231</v>
      </c>
      <c r="C19" s="226"/>
      <c r="D19" s="226"/>
      <c r="E19" s="226"/>
      <c r="F19" s="226"/>
      <c r="G19" s="226"/>
      <c r="H19" s="226"/>
      <c r="I19" s="226"/>
      <c r="J19" s="226"/>
      <c r="K19" s="226"/>
      <c r="L19" s="226"/>
    </row>
    <row r="20" spans="1:12" ht="18" customHeight="1">
      <c r="A20" s="71">
        <f t="shared" si="1"/>
        <v>14</v>
      </c>
      <c r="B20" s="337" t="s">
        <v>270</v>
      </c>
      <c r="C20" s="226"/>
      <c r="D20" s="226"/>
      <c r="E20" s="226"/>
      <c r="F20" s="226"/>
      <c r="G20" s="226"/>
      <c r="H20" s="226"/>
      <c r="I20" s="226"/>
      <c r="J20" s="226"/>
      <c r="K20" s="226"/>
      <c r="L20" s="226"/>
    </row>
    <row r="21" spans="1:12" ht="18" customHeight="1">
      <c r="A21" s="71">
        <f t="shared" si="1"/>
        <v>15</v>
      </c>
      <c r="B21" s="338" t="s">
        <v>409</v>
      </c>
      <c r="C21" s="226"/>
      <c r="D21" s="207"/>
      <c r="E21" s="207"/>
      <c r="F21" s="207"/>
      <c r="G21" s="207"/>
      <c r="H21" s="207"/>
      <c r="I21" s="207"/>
      <c r="J21" s="207"/>
      <c r="K21" s="207"/>
      <c r="L21" s="207"/>
    </row>
    <row r="22" spans="1:12" ht="18" customHeight="1">
      <c r="A22" s="71">
        <f t="shared" si="1"/>
        <v>16</v>
      </c>
      <c r="B22" s="338" t="s">
        <v>410</v>
      </c>
      <c r="C22" s="226"/>
      <c r="D22" s="207"/>
      <c r="E22" s="207"/>
      <c r="F22" s="207"/>
      <c r="G22" s="207"/>
      <c r="H22" s="207"/>
      <c r="I22" s="207"/>
      <c r="J22" s="207"/>
      <c r="K22" s="207"/>
      <c r="L22" s="207"/>
    </row>
    <row r="23" spans="1:12" ht="18" customHeight="1">
      <c r="B23" s="339" t="s">
        <v>341</v>
      </c>
    </row>
    <row r="24" spans="1:12" ht="18" customHeight="1">
      <c r="A24" s="71">
        <f>A22+1</f>
        <v>17</v>
      </c>
      <c r="B24" s="337" t="s">
        <v>234</v>
      </c>
      <c r="C24" s="226"/>
      <c r="D24" s="226"/>
      <c r="E24" s="226"/>
      <c r="F24" s="226"/>
      <c r="G24" s="226"/>
      <c r="H24" s="226"/>
      <c r="I24" s="226"/>
      <c r="J24" s="226"/>
      <c r="K24" s="226"/>
      <c r="L24" s="226"/>
    </row>
    <row r="25" spans="1:12" ht="18" customHeight="1">
      <c r="A25" s="71">
        <f>A24+1</f>
        <v>18</v>
      </c>
      <c r="B25" s="337" t="s">
        <v>228</v>
      </c>
      <c r="C25" s="226"/>
      <c r="D25" s="226"/>
      <c r="E25" s="226"/>
      <c r="F25" s="226"/>
      <c r="G25" s="226"/>
      <c r="H25" s="226"/>
      <c r="I25" s="226"/>
      <c r="J25" s="226"/>
      <c r="K25" s="226"/>
      <c r="L25" s="226"/>
    </row>
    <row r="26" spans="1:12" ht="18" customHeight="1">
      <c r="A26" s="71">
        <f t="shared" ref="A26:A31" si="2">A25+1</f>
        <v>19</v>
      </c>
      <c r="B26" s="337" t="s">
        <v>229</v>
      </c>
      <c r="C26" s="226"/>
      <c r="D26" s="226"/>
      <c r="E26" s="226"/>
      <c r="F26" s="226"/>
      <c r="G26" s="226"/>
      <c r="H26" s="226"/>
      <c r="I26" s="226"/>
      <c r="J26" s="226"/>
      <c r="K26" s="226"/>
      <c r="L26" s="226"/>
    </row>
    <row r="27" spans="1:12" ht="18" customHeight="1">
      <c r="A27" s="71">
        <f t="shared" si="2"/>
        <v>20</v>
      </c>
      <c r="B27" s="337" t="s">
        <v>230</v>
      </c>
      <c r="C27" s="226"/>
      <c r="D27" s="226"/>
      <c r="E27" s="226"/>
      <c r="F27" s="226"/>
      <c r="G27" s="226"/>
      <c r="H27" s="226"/>
      <c r="I27" s="226"/>
      <c r="J27" s="226"/>
      <c r="K27" s="226"/>
      <c r="L27" s="226"/>
    </row>
    <row r="28" spans="1:12" ht="18" customHeight="1">
      <c r="A28" s="71">
        <f t="shared" si="2"/>
        <v>21</v>
      </c>
      <c r="B28" s="337" t="s">
        <v>231</v>
      </c>
      <c r="C28" s="226"/>
      <c r="D28" s="226"/>
      <c r="E28" s="226"/>
      <c r="F28" s="226"/>
      <c r="G28" s="226"/>
      <c r="H28" s="226"/>
      <c r="I28" s="226"/>
      <c r="J28" s="226"/>
      <c r="K28" s="226"/>
      <c r="L28" s="226"/>
    </row>
    <row r="29" spans="1:12" ht="18" customHeight="1">
      <c r="A29" s="71">
        <f t="shared" si="2"/>
        <v>22</v>
      </c>
      <c r="B29" s="337" t="s">
        <v>270</v>
      </c>
      <c r="C29" s="226"/>
      <c r="D29" s="226"/>
      <c r="E29" s="226"/>
      <c r="F29" s="226"/>
      <c r="G29" s="226"/>
      <c r="H29" s="226"/>
      <c r="I29" s="226"/>
      <c r="J29" s="226"/>
      <c r="K29" s="226"/>
      <c r="L29" s="226"/>
    </row>
    <row r="30" spans="1:12" ht="18" customHeight="1">
      <c r="A30" s="71">
        <f t="shared" si="2"/>
        <v>23</v>
      </c>
      <c r="B30" s="338" t="s">
        <v>409</v>
      </c>
      <c r="C30" s="226"/>
      <c r="D30" s="207"/>
      <c r="E30" s="207"/>
      <c r="F30" s="207"/>
      <c r="G30" s="207"/>
      <c r="H30" s="207"/>
      <c r="I30" s="207"/>
      <c r="J30" s="207"/>
      <c r="K30" s="207"/>
      <c r="L30" s="207"/>
    </row>
    <row r="31" spans="1:12" ht="18" customHeight="1">
      <c r="A31" s="71">
        <f t="shared" si="2"/>
        <v>24</v>
      </c>
      <c r="B31" s="338" t="s">
        <v>410</v>
      </c>
      <c r="C31" s="226"/>
      <c r="D31" s="207"/>
      <c r="E31" s="207"/>
      <c r="F31" s="207"/>
      <c r="G31" s="207"/>
      <c r="H31" s="207"/>
      <c r="I31" s="207"/>
      <c r="J31" s="207"/>
      <c r="K31" s="207"/>
      <c r="L31" s="207"/>
    </row>
    <row r="32" spans="1:12" ht="18" customHeight="1">
      <c r="B32" s="336" t="s">
        <v>342</v>
      </c>
    </row>
    <row r="33" spans="1:12" ht="18" customHeight="1">
      <c r="A33" s="71">
        <f>A31+1</f>
        <v>25</v>
      </c>
      <c r="B33" s="337" t="s">
        <v>234</v>
      </c>
      <c r="C33" s="207"/>
      <c r="D33" s="207"/>
      <c r="E33" s="207"/>
      <c r="F33" s="207"/>
      <c r="G33" s="207"/>
      <c r="H33" s="207"/>
      <c r="I33" s="207"/>
      <c r="J33" s="207"/>
      <c r="K33" s="207"/>
      <c r="L33" s="207"/>
    </row>
    <row r="34" spans="1:12" ht="18" customHeight="1">
      <c r="A34" s="206">
        <f t="shared" ref="A34:A42" si="3">A33+1</f>
        <v>26</v>
      </c>
      <c r="B34" s="315" t="s">
        <v>730</v>
      </c>
      <c r="C34" s="226"/>
      <c r="D34" s="226"/>
      <c r="E34" s="226"/>
      <c r="F34" s="226"/>
      <c r="G34" s="226"/>
      <c r="H34" s="226"/>
      <c r="I34" s="226"/>
      <c r="J34" s="226"/>
      <c r="K34" s="226"/>
      <c r="L34" s="226"/>
    </row>
    <row r="35" spans="1:12" ht="18" customHeight="1">
      <c r="A35" s="206">
        <f t="shared" si="3"/>
        <v>27</v>
      </c>
      <c r="B35" s="340" t="s">
        <v>731</v>
      </c>
      <c r="C35" s="780"/>
      <c r="D35" s="226"/>
      <c r="E35" s="226"/>
      <c r="F35" s="226"/>
      <c r="G35" s="226"/>
      <c r="H35" s="226"/>
      <c r="I35" s="226"/>
      <c r="J35" s="226"/>
      <c r="K35" s="226"/>
      <c r="L35" s="226"/>
    </row>
    <row r="36" spans="1:12" ht="18" customHeight="1">
      <c r="A36" s="206">
        <f t="shared" si="3"/>
        <v>28</v>
      </c>
      <c r="B36" s="340" t="s">
        <v>732</v>
      </c>
      <c r="C36" s="780"/>
      <c r="D36" s="780"/>
      <c r="E36" s="780"/>
      <c r="F36" s="780"/>
      <c r="G36" s="780"/>
      <c r="H36" s="780"/>
      <c r="I36" s="226"/>
      <c r="J36" s="226"/>
      <c r="K36" s="226"/>
      <c r="L36" s="226"/>
    </row>
    <row r="37" spans="1:12" ht="18" customHeight="1">
      <c r="A37" s="71">
        <f t="shared" si="3"/>
        <v>29</v>
      </c>
      <c r="B37" s="337" t="s">
        <v>229</v>
      </c>
      <c r="C37" s="226"/>
      <c r="D37" s="226"/>
      <c r="E37" s="226"/>
      <c r="F37" s="226"/>
      <c r="G37" s="226"/>
      <c r="H37" s="226"/>
      <c r="I37" s="226"/>
      <c r="J37" s="226"/>
      <c r="K37" s="226"/>
      <c r="L37" s="226"/>
    </row>
    <row r="38" spans="1:12" ht="18" customHeight="1">
      <c r="A38" s="71">
        <f t="shared" si="3"/>
        <v>30</v>
      </c>
      <c r="B38" s="337" t="s">
        <v>230</v>
      </c>
      <c r="C38" s="226"/>
      <c r="D38" s="226"/>
      <c r="E38" s="226"/>
      <c r="F38" s="226"/>
      <c r="G38" s="226"/>
      <c r="H38" s="226"/>
      <c r="I38" s="226"/>
      <c r="J38" s="226"/>
      <c r="K38" s="226"/>
      <c r="L38" s="226"/>
    </row>
    <row r="39" spans="1:12" ht="18" customHeight="1">
      <c r="A39" s="71">
        <f t="shared" si="3"/>
        <v>31</v>
      </c>
      <c r="B39" s="337" t="s">
        <v>231</v>
      </c>
      <c r="C39" s="226"/>
      <c r="D39" s="226"/>
      <c r="E39" s="226"/>
      <c r="F39" s="226"/>
      <c r="G39" s="226"/>
      <c r="H39" s="226"/>
      <c r="I39" s="226"/>
      <c r="J39" s="226"/>
      <c r="K39" s="226"/>
      <c r="L39" s="226"/>
    </row>
    <row r="40" spans="1:12" ht="18" customHeight="1">
      <c r="A40" s="71">
        <f t="shared" si="3"/>
        <v>32</v>
      </c>
      <c r="B40" s="337" t="s">
        <v>270</v>
      </c>
      <c r="C40" s="226"/>
      <c r="D40" s="226"/>
      <c r="E40" s="226"/>
      <c r="F40" s="226"/>
      <c r="G40" s="226"/>
      <c r="H40" s="226"/>
      <c r="I40" s="226"/>
      <c r="J40" s="226"/>
      <c r="K40" s="226"/>
      <c r="L40" s="226"/>
    </row>
    <row r="41" spans="1:12" ht="18" customHeight="1">
      <c r="A41" s="71">
        <f t="shared" si="3"/>
        <v>33</v>
      </c>
      <c r="B41" s="338" t="s">
        <v>409</v>
      </c>
      <c r="C41" s="226"/>
      <c r="D41" s="207"/>
      <c r="E41" s="207"/>
      <c r="F41" s="207"/>
      <c r="G41" s="207"/>
      <c r="H41" s="207"/>
      <c r="I41" s="207"/>
      <c r="J41" s="207"/>
      <c r="K41" s="207"/>
      <c r="L41" s="207"/>
    </row>
    <row r="42" spans="1:12" ht="18" customHeight="1">
      <c r="A42" s="71">
        <f t="shared" si="3"/>
        <v>34</v>
      </c>
      <c r="B42" s="338" t="s">
        <v>410</v>
      </c>
      <c r="C42" s="226"/>
      <c r="D42" s="207"/>
      <c r="E42" s="207"/>
      <c r="F42" s="207"/>
      <c r="G42" s="207"/>
      <c r="H42" s="207"/>
      <c r="I42" s="207"/>
      <c r="J42" s="207"/>
      <c r="K42" s="207"/>
      <c r="L42" s="207"/>
    </row>
    <row r="43" spans="1:12" ht="18" customHeight="1">
      <c r="B43" s="336" t="s">
        <v>500</v>
      </c>
      <c r="D43" s="241"/>
      <c r="E43" s="241"/>
      <c r="F43" s="241"/>
      <c r="G43" s="241"/>
      <c r="H43" s="241"/>
      <c r="I43" s="241"/>
      <c r="J43" s="241"/>
      <c r="K43" s="241"/>
      <c r="L43" s="241"/>
    </row>
    <row r="44" spans="1:12" ht="18" customHeight="1">
      <c r="A44" s="71">
        <f>A42+1</f>
        <v>35</v>
      </c>
      <c r="B44" s="337" t="s">
        <v>234</v>
      </c>
      <c r="C44" s="226"/>
      <c r="D44" s="226"/>
      <c r="E44" s="226"/>
      <c r="F44" s="226"/>
      <c r="G44" s="226"/>
      <c r="H44" s="226"/>
      <c r="I44" s="226"/>
      <c r="J44" s="226"/>
      <c r="K44" s="226"/>
      <c r="L44" s="226"/>
    </row>
    <row r="45" spans="1:12" ht="18" customHeight="1">
      <c r="A45" s="71">
        <f>A44+1</f>
        <v>36</v>
      </c>
      <c r="B45" s="337" t="s">
        <v>228</v>
      </c>
      <c r="C45" s="226"/>
      <c r="D45" s="226"/>
      <c r="E45" s="226"/>
      <c r="F45" s="226"/>
      <c r="G45" s="226"/>
      <c r="H45" s="226"/>
      <c r="I45" s="226"/>
      <c r="J45" s="226"/>
      <c r="K45" s="226"/>
      <c r="L45" s="226"/>
    </row>
    <row r="46" spans="1:12" ht="18" customHeight="1">
      <c r="A46" s="71">
        <f t="shared" ref="A46:A51" si="4">A45+1</f>
        <v>37</v>
      </c>
      <c r="B46" s="337" t="s">
        <v>229</v>
      </c>
      <c r="C46" s="226"/>
      <c r="D46" s="226"/>
      <c r="E46" s="226"/>
      <c r="F46" s="226"/>
      <c r="G46" s="226"/>
      <c r="H46" s="226"/>
      <c r="I46" s="226"/>
      <c r="J46" s="226"/>
      <c r="K46" s="226"/>
      <c r="L46" s="226"/>
    </row>
    <row r="47" spans="1:12" ht="18" customHeight="1">
      <c r="A47" s="71">
        <f t="shared" si="4"/>
        <v>38</v>
      </c>
      <c r="B47" s="337" t="s">
        <v>230</v>
      </c>
      <c r="C47" s="226"/>
      <c r="D47" s="226"/>
      <c r="E47" s="226"/>
      <c r="F47" s="226"/>
      <c r="G47" s="226"/>
      <c r="H47" s="226"/>
      <c r="I47" s="226"/>
      <c r="J47" s="226"/>
      <c r="K47" s="226"/>
      <c r="L47" s="226"/>
    </row>
    <row r="48" spans="1:12" ht="18" customHeight="1">
      <c r="A48" s="71">
        <f t="shared" si="4"/>
        <v>39</v>
      </c>
      <c r="B48" s="337" t="s">
        <v>231</v>
      </c>
      <c r="C48" s="226"/>
      <c r="D48" s="226"/>
      <c r="E48" s="226"/>
      <c r="F48" s="226"/>
      <c r="G48" s="226"/>
      <c r="H48" s="226"/>
      <c r="I48" s="226"/>
      <c r="J48" s="226"/>
      <c r="K48" s="226"/>
      <c r="L48" s="226"/>
    </row>
    <row r="49" spans="1:12" ht="18" customHeight="1">
      <c r="A49" s="71">
        <f t="shared" si="4"/>
        <v>40</v>
      </c>
      <c r="B49" s="337" t="s">
        <v>270</v>
      </c>
      <c r="C49" s="226"/>
      <c r="D49" s="226"/>
      <c r="E49" s="226"/>
      <c r="F49" s="226"/>
      <c r="G49" s="226"/>
      <c r="H49" s="226"/>
      <c r="I49" s="226"/>
      <c r="J49" s="226"/>
      <c r="K49" s="226"/>
      <c r="L49" s="226"/>
    </row>
    <row r="50" spans="1:12" ht="18" customHeight="1">
      <c r="A50" s="71">
        <f t="shared" si="4"/>
        <v>41</v>
      </c>
      <c r="B50" s="338" t="s">
        <v>409</v>
      </c>
      <c r="C50" s="226"/>
      <c r="D50" s="207"/>
      <c r="E50" s="207"/>
      <c r="F50" s="207"/>
      <c r="G50" s="207"/>
      <c r="H50" s="207"/>
      <c r="I50" s="207"/>
      <c r="J50" s="207"/>
      <c r="K50" s="207"/>
      <c r="L50" s="207"/>
    </row>
    <row r="51" spans="1:12" ht="18" customHeight="1">
      <c r="A51" s="71">
        <f t="shared" si="4"/>
        <v>42</v>
      </c>
      <c r="B51" s="338" t="s">
        <v>410</v>
      </c>
      <c r="C51" s="226"/>
      <c r="D51" s="207"/>
      <c r="E51" s="207"/>
      <c r="F51" s="207"/>
      <c r="G51" s="207"/>
      <c r="H51" s="207"/>
      <c r="I51" s="207"/>
      <c r="J51" s="207"/>
      <c r="K51" s="207"/>
      <c r="L51" s="207"/>
    </row>
    <row r="52" spans="1:12" ht="18" customHeight="1">
      <c r="B52" s="339" t="s">
        <v>501</v>
      </c>
    </row>
    <row r="53" spans="1:12" ht="18" customHeight="1">
      <c r="A53" s="71">
        <f>A51+1</f>
        <v>43</v>
      </c>
      <c r="B53" s="337" t="s">
        <v>234</v>
      </c>
      <c r="C53" s="226"/>
      <c r="D53" s="226"/>
      <c r="E53" s="226"/>
      <c r="F53" s="226"/>
      <c r="G53" s="226"/>
      <c r="H53" s="226"/>
      <c r="I53" s="226"/>
      <c r="J53" s="226"/>
      <c r="K53" s="226"/>
      <c r="L53" s="226"/>
    </row>
    <row r="54" spans="1:12" ht="18" customHeight="1">
      <c r="A54" s="71">
        <f>A53+1</f>
        <v>44</v>
      </c>
      <c r="B54" s="337" t="s">
        <v>228</v>
      </c>
      <c r="C54" s="226"/>
      <c r="D54" s="226"/>
      <c r="E54" s="226"/>
      <c r="F54" s="226"/>
      <c r="G54" s="226"/>
      <c r="H54" s="226"/>
      <c r="I54" s="226"/>
      <c r="J54" s="226"/>
      <c r="K54" s="226"/>
      <c r="L54" s="226"/>
    </row>
    <row r="55" spans="1:12" ht="18" customHeight="1">
      <c r="A55" s="71">
        <f t="shared" ref="A55:A60" si="5">A54+1</f>
        <v>45</v>
      </c>
      <c r="B55" s="337" t="s">
        <v>229</v>
      </c>
      <c r="C55" s="226"/>
      <c r="D55" s="226"/>
      <c r="E55" s="226"/>
      <c r="F55" s="226"/>
      <c r="G55" s="226"/>
      <c r="H55" s="226"/>
      <c r="I55" s="226"/>
      <c r="J55" s="226"/>
      <c r="K55" s="226"/>
      <c r="L55" s="226"/>
    </row>
    <row r="56" spans="1:12" ht="18" customHeight="1">
      <c r="A56" s="71">
        <f t="shared" si="5"/>
        <v>46</v>
      </c>
      <c r="B56" s="337" t="s">
        <v>230</v>
      </c>
      <c r="C56" s="226"/>
      <c r="D56" s="226"/>
      <c r="E56" s="226"/>
      <c r="F56" s="226"/>
      <c r="G56" s="226"/>
      <c r="H56" s="226"/>
      <c r="I56" s="226"/>
      <c r="J56" s="226"/>
      <c r="K56" s="226"/>
      <c r="L56" s="226"/>
    </row>
    <row r="57" spans="1:12" ht="18" customHeight="1">
      <c r="A57" s="71">
        <f t="shared" si="5"/>
        <v>47</v>
      </c>
      <c r="B57" s="337" t="s">
        <v>231</v>
      </c>
      <c r="C57" s="226"/>
      <c r="D57" s="226"/>
      <c r="E57" s="226"/>
      <c r="F57" s="226"/>
      <c r="G57" s="226"/>
      <c r="H57" s="226"/>
      <c r="I57" s="226"/>
      <c r="J57" s="226"/>
      <c r="K57" s="226"/>
      <c r="L57" s="226"/>
    </row>
    <row r="58" spans="1:12" ht="18" customHeight="1">
      <c r="A58" s="71">
        <f t="shared" si="5"/>
        <v>48</v>
      </c>
      <c r="B58" s="337" t="s">
        <v>270</v>
      </c>
      <c r="C58" s="226"/>
      <c r="D58" s="226"/>
      <c r="E58" s="226"/>
      <c r="F58" s="226"/>
      <c r="G58" s="226"/>
      <c r="H58" s="226"/>
      <c r="I58" s="226"/>
      <c r="J58" s="226"/>
      <c r="K58" s="226"/>
      <c r="L58" s="226"/>
    </row>
    <row r="59" spans="1:12" ht="18" customHeight="1">
      <c r="A59" s="71">
        <f t="shared" si="5"/>
        <v>49</v>
      </c>
      <c r="B59" s="338" t="s">
        <v>409</v>
      </c>
      <c r="C59" s="226"/>
      <c r="D59" s="207"/>
      <c r="E59" s="207"/>
      <c r="F59" s="207"/>
      <c r="G59" s="207"/>
      <c r="H59" s="207"/>
      <c r="I59" s="207"/>
      <c r="J59" s="207"/>
      <c r="K59" s="207"/>
      <c r="L59" s="207"/>
    </row>
    <row r="60" spans="1:12" ht="18" customHeight="1">
      <c r="A60" s="71">
        <f t="shared" si="5"/>
        <v>50</v>
      </c>
      <c r="B60" s="338" t="s">
        <v>410</v>
      </c>
      <c r="C60" s="226"/>
      <c r="D60" s="207"/>
      <c r="E60" s="207"/>
      <c r="F60" s="207"/>
      <c r="G60" s="207"/>
      <c r="H60" s="207"/>
      <c r="I60" s="207"/>
      <c r="J60" s="207"/>
      <c r="K60" s="207"/>
      <c r="L60" s="207"/>
    </row>
    <row r="61" spans="1:12" ht="18" customHeight="1">
      <c r="A61" s="417"/>
      <c r="B61" s="336" t="s">
        <v>272</v>
      </c>
    </row>
    <row r="62" spans="1:12" ht="18" customHeight="1">
      <c r="A62" s="71">
        <f>A60+1</f>
        <v>51</v>
      </c>
      <c r="B62" s="338" t="s">
        <v>548</v>
      </c>
      <c r="C62" s="226"/>
      <c r="D62" s="226"/>
      <c r="E62" s="226"/>
      <c r="F62" s="226"/>
      <c r="G62" s="226"/>
      <c r="H62" s="226"/>
      <c r="I62" s="226"/>
      <c r="J62" s="226"/>
      <c r="K62" s="226"/>
      <c r="L62" s="226"/>
    </row>
    <row r="63" spans="1:12" ht="18" customHeight="1">
      <c r="A63" s="71">
        <f>A62+1</f>
        <v>52</v>
      </c>
      <c r="B63" s="337" t="s">
        <v>229</v>
      </c>
      <c r="C63" s="226"/>
      <c r="D63" s="226"/>
      <c r="E63" s="226"/>
      <c r="F63" s="226"/>
      <c r="G63" s="226"/>
      <c r="H63" s="226"/>
      <c r="I63" s="226"/>
      <c r="J63" s="226"/>
      <c r="K63" s="226"/>
      <c r="L63" s="226"/>
    </row>
    <row r="64" spans="1:12" ht="18" customHeight="1">
      <c r="A64" s="71">
        <f>A63+1</f>
        <v>53</v>
      </c>
      <c r="B64" s="337" t="s">
        <v>230</v>
      </c>
      <c r="C64" s="226"/>
      <c r="D64" s="226"/>
      <c r="E64" s="226"/>
      <c r="F64" s="226"/>
      <c r="G64" s="226"/>
      <c r="H64" s="226"/>
      <c r="I64" s="226"/>
      <c r="J64" s="226"/>
      <c r="K64" s="226"/>
      <c r="L64" s="226"/>
    </row>
    <row r="65" spans="1:12" ht="18" customHeight="1">
      <c r="A65" s="71">
        <f>A64+1</f>
        <v>54</v>
      </c>
      <c r="B65" s="337" t="s">
        <v>231</v>
      </c>
      <c r="C65" s="226"/>
      <c r="D65" s="226"/>
      <c r="E65" s="226"/>
      <c r="F65" s="226"/>
      <c r="G65" s="226"/>
      <c r="H65" s="226"/>
      <c r="I65" s="226"/>
      <c r="J65" s="226"/>
      <c r="K65" s="226"/>
      <c r="L65" s="226"/>
    </row>
    <row r="66" spans="1:12" ht="18" customHeight="1">
      <c r="A66" s="71">
        <f>A65+1</f>
        <v>55</v>
      </c>
      <c r="B66" s="337" t="s">
        <v>270</v>
      </c>
      <c r="C66" s="226"/>
      <c r="D66" s="226"/>
      <c r="E66" s="226"/>
      <c r="F66" s="226"/>
      <c r="G66" s="226"/>
      <c r="H66" s="226"/>
      <c r="I66" s="226"/>
      <c r="J66" s="226"/>
      <c r="K66" s="226"/>
      <c r="L66" s="226"/>
    </row>
    <row r="67" spans="1:12" ht="18" customHeight="1">
      <c r="A67" s="417"/>
      <c r="B67" s="336" t="s">
        <v>378</v>
      </c>
    </row>
    <row r="68" spans="1:12" ht="18" customHeight="1">
      <c r="A68" s="71">
        <f>A66+1</f>
        <v>56</v>
      </c>
      <c r="B68" s="338" t="s">
        <v>548</v>
      </c>
      <c r="C68" s="226"/>
      <c r="D68" s="226"/>
      <c r="E68" s="226"/>
      <c r="F68" s="226"/>
      <c r="G68" s="226"/>
      <c r="H68" s="226"/>
      <c r="I68" s="226"/>
      <c r="J68" s="226"/>
      <c r="K68" s="226"/>
      <c r="L68" s="226"/>
    </row>
    <row r="69" spans="1:12" ht="18" customHeight="1">
      <c r="A69" s="71">
        <f>A68+1</f>
        <v>57</v>
      </c>
      <c r="B69" s="337" t="s">
        <v>229</v>
      </c>
      <c r="C69" s="226"/>
      <c r="D69" s="226"/>
      <c r="E69" s="226"/>
      <c r="F69" s="226"/>
      <c r="G69" s="226"/>
      <c r="H69" s="226"/>
      <c r="I69" s="226"/>
      <c r="J69" s="226"/>
      <c r="K69" s="226"/>
      <c r="L69" s="226"/>
    </row>
    <row r="70" spans="1:12" ht="18" customHeight="1">
      <c r="A70" s="71">
        <f>A69+1</f>
        <v>58</v>
      </c>
      <c r="B70" s="337" t="s">
        <v>230</v>
      </c>
      <c r="C70" s="226"/>
      <c r="D70" s="226"/>
      <c r="E70" s="226"/>
      <c r="F70" s="226"/>
      <c r="G70" s="226"/>
      <c r="H70" s="226"/>
      <c r="I70" s="226"/>
      <c r="J70" s="226"/>
      <c r="K70" s="226"/>
      <c r="L70" s="226"/>
    </row>
    <row r="71" spans="1:12" ht="18" customHeight="1">
      <c r="A71" s="71">
        <f>A70+1</f>
        <v>59</v>
      </c>
      <c r="B71" s="337" t="s">
        <v>231</v>
      </c>
      <c r="C71" s="226"/>
      <c r="D71" s="226"/>
      <c r="E71" s="226"/>
      <c r="F71" s="226"/>
      <c r="G71" s="226"/>
      <c r="H71" s="226"/>
      <c r="I71" s="226"/>
      <c r="J71" s="226"/>
      <c r="K71" s="226"/>
      <c r="L71" s="226"/>
    </row>
    <row r="72" spans="1:12" ht="18" customHeight="1">
      <c r="A72" s="71">
        <f>A71+1</f>
        <v>60</v>
      </c>
      <c r="B72" s="337" t="s">
        <v>270</v>
      </c>
      <c r="C72" s="226"/>
      <c r="D72" s="226"/>
      <c r="E72" s="226"/>
      <c r="F72" s="226"/>
      <c r="G72" s="226"/>
      <c r="H72" s="226"/>
      <c r="I72" s="226"/>
      <c r="J72" s="226"/>
      <c r="K72" s="226"/>
      <c r="L72" s="226"/>
    </row>
    <row r="73" spans="1:12" ht="18" customHeight="1">
      <c r="B73" s="336" t="s">
        <v>271</v>
      </c>
    </row>
    <row r="74" spans="1:12" ht="18" customHeight="1">
      <c r="A74" s="71">
        <f>A72+1</f>
        <v>61</v>
      </c>
      <c r="B74" s="337" t="s">
        <v>234</v>
      </c>
      <c r="C74" s="207"/>
      <c r="D74" s="207"/>
      <c r="E74" s="207"/>
      <c r="F74" s="207"/>
      <c r="G74" s="207"/>
      <c r="H74" s="207"/>
      <c r="I74" s="207"/>
      <c r="J74" s="207"/>
      <c r="K74" s="207"/>
      <c r="L74" s="207"/>
    </row>
    <row r="75" spans="1:12" ht="18" customHeight="1">
      <c r="A75" s="71">
        <f t="shared" ref="A75:A81" si="6">A74+1</f>
        <v>62</v>
      </c>
      <c r="B75" s="338" t="s">
        <v>730</v>
      </c>
      <c r="C75" s="226"/>
      <c r="D75" s="226"/>
      <c r="E75" s="226"/>
      <c r="F75" s="226"/>
      <c r="G75" s="226"/>
      <c r="H75" s="226"/>
      <c r="I75" s="226"/>
      <c r="J75" s="226"/>
      <c r="K75" s="226"/>
      <c r="L75" s="226"/>
    </row>
    <row r="76" spans="1:12" ht="18" customHeight="1">
      <c r="A76" s="71">
        <f t="shared" si="6"/>
        <v>63</v>
      </c>
      <c r="B76" s="341" t="s">
        <v>731</v>
      </c>
      <c r="C76" s="780"/>
      <c r="D76" s="226"/>
      <c r="E76" s="226"/>
      <c r="F76" s="226"/>
      <c r="G76" s="226"/>
      <c r="H76" s="226"/>
      <c r="I76" s="226"/>
      <c r="J76" s="226"/>
      <c r="K76" s="226"/>
      <c r="L76" s="226"/>
    </row>
    <row r="77" spans="1:12" ht="18" customHeight="1">
      <c r="A77" s="71">
        <f t="shared" si="6"/>
        <v>64</v>
      </c>
      <c r="B77" s="341" t="s">
        <v>732</v>
      </c>
      <c r="C77" s="780"/>
      <c r="D77" s="780"/>
      <c r="E77" s="780"/>
      <c r="F77" s="780"/>
      <c r="G77" s="780"/>
      <c r="H77" s="780"/>
      <c r="I77" s="226"/>
      <c r="J77" s="226"/>
      <c r="K77" s="226"/>
      <c r="L77" s="226"/>
    </row>
    <row r="78" spans="1:12" ht="18" customHeight="1">
      <c r="A78" s="71">
        <f t="shared" si="6"/>
        <v>65</v>
      </c>
      <c r="B78" s="337" t="s">
        <v>229</v>
      </c>
      <c r="C78" s="226"/>
      <c r="D78" s="226"/>
      <c r="E78" s="226"/>
      <c r="F78" s="226"/>
      <c r="G78" s="226"/>
      <c r="H78" s="226"/>
      <c r="I78" s="226"/>
      <c r="J78" s="226"/>
      <c r="K78" s="226"/>
      <c r="L78" s="226"/>
    </row>
    <row r="79" spans="1:12" ht="18" customHeight="1">
      <c r="A79" s="71">
        <f t="shared" si="6"/>
        <v>66</v>
      </c>
      <c r="B79" s="337" t="s">
        <v>230</v>
      </c>
      <c r="C79" s="226"/>
      <c r="D79" s="226"/>
      <c r="E79" s="226"/>
      <c r="F79" s="226"/>
      <c r="G79" s="226"/>
      <c r="H79" s="226"/>
      <c r="I79" s="226"/>
      <c r="J79" s="226"/>
      <c r="K79" s="226"/>
      <c r="L79" s="226"/>
    </row>
    <row r="80" spans="1:12" ht="18" customHeight="1">
      <c r="A80" s="71">
        <f t="shared" si="6"/>
        <v>67</v>
      </c>
      <c r="B80" s="337" t="s">
        <v>231</v>
      </c>
      <c r="C80" s="226"/>
      <c r="D80" s="226"/>
      <c r="E80" s="226"/>
      <c r="F80" s="226"/>
      <c r="G80" s="226"/>
      <c r="H80" s="226"/>
      <c r="I80" s="226"/>
      <c r="J80" s="226"/>
      <c r="K80" s="226"/>
      <c r="L80" s="226"/>
    </row>
    <row r="81" spans="1:12" ht="18" customHeight="1">
      <c r="A81" s="71">
        <f t="shared" si="6"/>
        <v>68</v>
      </c>
      <c r="B81" s="337" t="s">
        <v>270</v>
      </c>
      <c r="C81" s="226"/>
      <c r="D81" s="226"/>
      <c r="E81" s="226"/>
      <c r="F81" s="226"/>
      <c r="G81" s="226"/>
      <c r="H81" s="226"/>
      <c r="I81" s="226"/>
      <c r="J81" s="226"/>
      <c r="K81" s="226"/>
      <c r="L81" s="226"/>
    </row>
    <row r="82" spans="1:12" ht="18" customHeight="1">
      <c r="A82" s="417"/>
      <c r="B82" s="336" t="s">
        <v>498</v>
      </c>
    </row>
    <row r="83" spans="1:12" ht="18" customHeight="1">
      <c r="A83" s="71">
        <f>A81+1</f>
        <v>69</v>
      </c>
      <c r="B83" s="337" t="s">
        <v>234</v>
      </c>
      <c r="C83" s="207"/>
      <c r="D83" s="207"/>
      <c r="E83" s="207"/>
      <c r="F83" s="207"/>
      <c r="G83" s="207"/>
      <c r="H83" s="207"/>
      <c r="I83" s="207"/>
      <c r="J83" s="207"/>
      <c r="K83" s="207"/>
      <c r="L83" s="207"/>
    </row>
    <row r="84" spans="1:12" ht="18" customHeight="1">
      <c r="A84" s="71">
        <f t="shared" ref="A84:A90" si="7">A83+1</f>
        <v>70</v>
      </c>
      <c r="B84" s="338" t="s">
        <v>730</v>
      </c>
      <c r="C84" s="226"/>
      <c r="D84" s="226"/>
      <c r="E84" s="226"/>
      <c r="F84" s="226"/>
      <c r="G84" s="226"/>
      <c r="H84" s="226"/>
      <c r="I84" s="226"/>
      <c r="J84" s="226"/>
      <c r="K84" s="226"/>
      <c r="L84" s="226"/>
    </row>
    <row r="85" spans="1:12" ht="18" customHeight="1">
      <c r="A85" s="71">
        <f t="shared" si="7"/>
        <v>71</v>
      </c>
      <c r="B85" s="341" t="s">
        <v>731</v>
      </c>
      <c r="C85" s="780"/>
      <c r="D85" s="226"/>
      <c r="E85" s="226"/>
      <c r="F85" s="226"/>
      <c r="G85" s="226"/>
      <c r="H85" s="226"/>
      <c r="I85" s="226"/>
      <c r="J85" s="226"/>
      <c r="K85" s="226"/>
      <c r="L85" s="226"/>
    </row>
    <row r="86" spans="1:12" ht="18" customHeight="1">
      <c r="A86" s="71">
        <f t="shared" si="7"/>
        <v>72</v>
      </c>
      <c r="B86" s="341" t="s">
        <v>732</v>
      </c>
      <c r="C86" s="780"/>
      <c r="D86" s="780"/>
      <c r="E86" s="780"/>
      <c r="F86" s="780"/>
      <c r="G86" s="780"/>
      <c r="H86" s="780"/>
      <c r="I86" s="226"/>
      <c r="J86" s="226"/>
      <c r="K86" s="226"/>
      <c r="L86" s="226"/>
    </row>
    <row r="87" spans="1:12" ht="18" customHeight="1">
      <c r="A87" s="71">
        <f t="shared" si="7"/>
        <v>73</v>
      </c>
      <c r="B87" s="337" t="s">
        <v>229</v>
      </c>
      <c r="C87" s="226"/>
      <c r="D87" s="226"/>
      <c r="E87" s="226"/>
      <c r="F87" s="226"/>
      <c r="G87" s="226"/>
      <c r="H87" s="226"/>
      <c r="I87" s="226"/>
      <c r="J87" s="226"/>
      <c r="K87" s="226"/>
      <c r="L87" s="226"/>
    </row>
    <row r="88" spans="1:12" ht="18" customHeight="1">
      <c r="A88" s="71">
        <f t="shared" si="7"/>
        <v>74</v>
      </c>
      <c r="B88" s="337" t="s">
        <v>230</v>
      </c>
      <c r="C88" s="226"/>
      <c r="D88" s="226"/>
      <c r="E88" s="226"/>
      <c r="F88" s="226"/>
      <c r="G88" s="226"/>
      <c r="H88" s="226"/>
      <c r="I88" s="226"/>
      <c r="J88" s="226"/>
      <c r="K88" s="226"/>
      <c r="L88" s="226"/>
    </row>
    <row r="89" spans="1:12" ht="18" customHeight="1">
      <c r="A89" s="71">
        <f t="shared" si="7"/>
        <v>75</v>
      </c>
      <c r="B89" s="337" t="s">
        <v>231</v>
      </c>
      <c r="C89" s="226"/>
      <c r="D89" s="226"/>
      <c r="E89" s="226"/>
      <c r="F89" s="226"/>
      <c r="G89" s="226"/>
      <c r="H89" s="226"/>
      <c r="I89" s="226"/>
      <c r="J89" s="226"/>
      <c r="K89" s="226"/>
      <c r="L89" s="226"/>
    </row>
    <row r="90" spans="1:12" ht="18" customHeight="1">
      <c r="A90" s="71">
        <f t="shared" si="7"/>
        <v>76</v>
      </c>
      <c r="B90" s="337" t="s">
        <v>270</v>
      </c>
      <c r="C90" s="226"/>
      <c r="D90" s="226"/>
      <c r="E90" s="226"/>
      <c r="F90" s="226"/>
      <c r="G90" s="226"/>
      <c r="H90" s="226"/>
      <c r="I90" s="226"/>
      <c r="J90" s="226"/>
      <c r="K90" s="226"/>
      <c r="L90" s="226"/>
    </row>
    <row r="91" spans="1:12" ht="18" customHeight="1">
      <c r="A91" s="417"/>
      <c r="B91" s="336" t="s">
        <v>615</v>
      </c>
    </row>
    <row r="92" spans="1:12" ht="18" customHeight="1">
      <c r="A92" s="71">
        <f>A90+1</f>
        <v>77</v>
      </c>
      <c r="B92" s="337" t="s">
        <v>234</v>
      </c>
      <c r="C92" s="226"/>
      <c r="D92" s="226"/>
      <c r="E92" s="226"/>
      <c r="F92" s="226"/>
      <c r="G92" s="226"/>
      <c r="H92" s="226"/>
      <c r="I92" s="226"/>
      <c r="J92" s="226"/>
      <c r="K92" s="226"/>
      <c r="L92" s="226"/>
    </row>
    <row r="93" spans="1:12" ht="18" customHeight="1">
      <c r="A93" s="71">
        <f>A92+1</f>
        <v>78</v>
      </c>
      <c r="B93" s="337" t="s">
        <v>229</v>
      </c>
      <c r="C93" s="226"/>
      <c r="D93" s="226"/>
      <c r="E93" s="226"/>
      <c r="F93" s="226"/>
      <c r="G93" s="226"/>
      <c r="H93" s="226"/>
      <c r="I93" s="226"/>
      <c r="J93" s="226"/>
      <c r="K93" s="226"/>
      <c r="L93" s="226"/>
    </row>
    <row r="94" spans="1:12" ht="18" customHeight="1">
      <c r="A94" s="71">
        <f>A93+1</f>
        <v>79</v>
      </c>
      <c r="B94" s="337" t="s">
        <v>230</v>
      </c>
      <c r="C94" s="226"/>
      <c r="D94" s="226"/>
      <c r="E94" s="226"/>
      <c r="F94" s="226"/>
      <c r="G94" s="226"/>
      <c r="H94" s="226"/>
      <c r="I94" s="226"/>
      <c r="J94" s="226"/>
      <c r="K94" s="226"/>
      <c r="L94" s="226"/>
    </row>
    <row r="95" spans="1:12" ht="18" customHeight="1">
      <c r="A95" s="71">
        <f>A94+1</f>
        <v>80</v>
      </c>
      <c r="B95" s="337" t="s">
        <v>231</v>
      </c>
      <c r="C95" s="226"/>
      <c r="D95" s="226"/>
      <c r="E95" s="226"/>
      <c r="F95" s="226"/>
      <c r="G95" s="226"/>
      <c r="H95" s="226"/>
      <c r="I95" s="226"/>
      <c r="J95" s="226"/>
      <c r="K95" s="226"/>
      <c r="L95" s="226"/>
    </row>
    <row r="96" spans="1:12" ht="18" customHeight="1">
      <c r="A96" s="71">
        <f>A95+1</f>
        <v>81</v>
      </c>
      <c r="B96" s="337" t="s">
        <v>270</v>
      </c>
      <c r="C96" s="226"/>
      <c r="D96" s="226"/>
      <c r="E96" s="226"/>
      <c r="F96" s="226"/>
      <c r="G96" s="226"/>
      <c r="H96" s="226"/>
      <c r="I96" s="226"/>
      <c r="J96" s="226"/>
      <c r="K96" s="226"/>
      <c r="L96" s="226"/>
    </row>
    <row r="97" spans="1:12" ht="18" customHeight="1">
      <c r="B97" s="336" t="s">
        <v>616</v>
      </c>
    </row>
    <row r="98" spans="1:12" ht="18" customHeight="1">
      <c r="A98" s="71">
        <f>A96+1</f>
        <v>82</v>
      </c>
      <c r="B98" s="337" t="s">
        <v>234</v>
      </c>
      <c r="C98" s="226"/>
      <c r="D98" s="226"/>
      <c r="E98" s="226"/>
      <c r="F98" s="226"/>
      <c r="G98" s="226"/>
      <c r="H98" s="226"/>
      <c r="I98" s="226"/>
      <c r="J98" s="226"/>
      <c r="K98" s="226"/>
      <c r="L98" s="226"/>
    </row>
    <row r="99" spans="1:12" ht="18" customHeight="1">
      <c r="A99" s="71">
        <f>A98+1</f>
        <v>83</v>
      </c>
      <c r="B99" s="337" t="s">
        <v>229</v>
      </c>
      <c r="C99" s="226"/>
      <c r="D99" s="226"/>
      <c r="E99" s="226"/>
      <c r="F99" s="226"/>
      <c r="G99" s="226"/>
      <c r="H99" s="226"/>
      <c r="I99" s="226"/>
      <c r="J99" s="226"/>
      <c r="K99" s="226"/>
      <c r="L99" s="226"/>
    </row>
    <row r="100" spans="1:12" ht="18" customHeight="1">
      <c r="A100" s="71">
        <f>A99+1</f>
        <v>84</v>
      </c>
      <c r="B100" s="337" t="s">
        <v>230</v>
      </c>
      <c r="C100" s="226"/>
      <c r="D100" s="226"/>
      <c r="E100" s="226"/>
      <c r="F100" s="226"/>
      <c r="G100" s="226"/>
      <c r="H100" s="226"/>
      <c r="I100" s="226"/>
      <c r="J100" s="226"/>
      <c r="K100" s="226"/>
      <c r="L100" s="226"/>
    </row>
    <row r="101" spans="1:12" ht="18" customHeight="1">
      <c r="A101" s="71">
        <f>A100+1</f>
        <v>85</v>
      </c>
      <c r="B101" s="337" t="s">
        <v>231</v>
      </c>
      <c r="C101" s="226"/>
      <c r="D101" s="226"/>
      <c r="E101" s="226"/>
      <c r="F101" s="226"/>
      <c r="G101" s="226"/>
      <c r="H101" s="226"/>
      <c r="I101" s="226"/>
      <c r="J101" s="226"/>
      <c r="K101" s="226"/>
      <c r="L101" s="226"/>
    </row>
    <row r="102" spans="1:12" ht="18" customHeight="1">
      <c r="A102" s="71">
        <f>A101+1</f>
        <v>86</v>
      </c>
      <c r="B102" s="337" t="s">
        <v>270</v>
      </c>
      <c r="C102" s="226"/>
      <c r="D102" s="226"/>
      <c r="E102" s="226"/>
      <c r="F102" s="226"/>
      <c r="G102" s="226"/>
      <c r="H102" s="226"/>
      <c r="I102" s="226"/>
      <c r="J102" s="226"/>
      <c r="K102" s="226"/>
      <c r="L102" s="226"/>
    </row>
    <row r="103" spans="1:12" ht="18" customHeight="1">
      <c r="B103" s="336" t="s">
        <v>411</v>
      </c>
    </row>
    <row r="104" spans="1:12" ht="18" customHeight="1">
      <c r="A104" s="71">
        <f>A102+1</f>
        <v>87</v>
      </c>
      <c r="B104" s="337" t="s">
        <v>234</v>
      </c>
      <c r="C104" s="226"/>
      <c r="D104" s="226"/>
      <c r="E104" s="226"/>
      <c r="F104" s="226"/>
      <c r="G104" s="226"/>
      <c r="H104" s="226"/>
      <c r="I104" s="226"/>
      <c r="J104" s="226"/>
      <c r="K104" s="226"/>
      <c r="L104" s="226"/>
    </row>
    <row r="105" spans="1:12" ht="18" customHeight="1">
      <c r="A105" s="71">
        <f>A104+1</f>
        <v>88</v>
      </c>
      <c r="B105" s="337" t="s">
        <v>228</v>
      </c>
      <c r="C105" s="226"/>
      <c r="D105" s="226"/>
      <c r="E105" s="226"/>
      <c r="F105" s="226"/>
      <c r="G105" s="226"/>
      <c r="H105" s="226"/>
      <c r="I105" s="226"/>
      <c r="J105" s="226"/>
      <c r="K105" s="226"/>
      <c r="L105" s="226"/>
    </row>
    <row r="106" spans="1:12" ht="18" customHeight="1">
      <c r="A106" s="71">
        <f>A105+1</f>
        <v>89</v>
      </c>
      <c r="B106" s="337" t="s">
        <v>229</v>
      </c>
      <c r="C106" s="226"/>
      <c r="D106" s="226"/>
      <c r="E106" s="226"/>
      <c r="F106" s="226"/>
      <c r="G106" s="226"/>
      <c r="H106" s="226"/>
      <c r="I106" s="226"/>
      <c r="J106" s="226"/>
      <c r="K106" s="226"/>
      <c r="L106" s="226"/>
    </row>
    <row r="107" spans="1:12" ht="18" customHeight="1">
      <c r="A107" s="71">
        <f>A106+1</f>
        <v>90</v>
      </c>
      <c r="B107" s="337" t="s">
        <v>230</v>
      </c>
      <c r="C107" s="226"/>
      <c r="D107" s="226"/>
      <c r="E107" s="226"/>
      <c r="F107" s="226"/>
      <c r="G107" s="226"/>
      <c r="H107" s="226"/>
      <c r="I107" s="226"/>
      <c r="J107" s="226"/>
      <c r="K107" s="226"/>
      <c r="L107" s="226"/>
    </row>
    <row r="108" spans="1:12" ht="18" customHeight="1">
      <c r="A108" s="71">
        <f>A107+1</f>
        <v>91</v>
      </c>
      <c r="B108" s="337" t="s">
        <v>231</v>
      </c>
      <c r="C108" s="226"/>
      <c r="D108" s="226"/>
      <c r="E108" s="226"/>
      <c r="F108" s="226"/>
      <c r="G108" s="226"/>
      <c r="H108" s="226"/>
      <c r="I108" s="226"/>
      <c r="J108" s="226"/>
      <c r="K108" s="226"/>
      <c r="L108" s="226"/>
    </row>
    <row r="109" spans="1:12" ht="18" customHeight="1">
      <c r="A109" s="71">
        <f>A108+1</f>
        <v>92</v>
      </c>
      <c r="B109" s="337" t="s">
        <v>270</v>
      </c>
      <c r="C109" s="226"/>
      <c r="D109" s="226"/>
      <c r="E109" s="226"/>
      <c r="F109" s="226"/>
      <c r="G109" s="226"/>
      <c r="H109" s="226"/>
      <c r="I109" s="226"/>
      <c r="J109" s="226"/>
      <c r="K109" s="226"/>
      <c r="L109" s="226"/>
    </row>
    <row r="110" spans="1:12" ht="18" customHeight="1">
      <c r="B110" s="336" t="s">
        <v>412</v>
      </c>
    </row>
    <row r="111" spans="1:12" ht="18" customHeight="1">
      <c r="A111" s="71">
        <f>A109+1</f>
        <v>93</v>
      </c>
      <c r="B111" s="337" t="s">
        <v>234</v>
      </c>
      <c r="C111" s="226"/>
      <c r="D111" s="226"/>
      <c r="E111" s="226"/>
      <c r="F111" s="226"/>
      <c r="G111" s="226"/>
      <c r="H111" s="226"/>
      <c r="I111" s="226"/>
      <c r="J111" s="226"/>
      <c r="K111" s="226"/>
      <c r="L111" s="226"/>
    </row>
    <row r="112" spans="1:12" ht="18" customHeight="1">
      <c r="A112" s="71">
        <f>A111+1</f>
        <v>94</v>
      </c>
      <c r="B112" s="337" t="s">
        <v>228</v>
      </c>
      <c r="C112" s="226"/>
      <c r="D112" s="226"/>
      <c r="E112" s="226"/>
      <c r="F112" s="226"/>
      <c r="G112" s="226"/>
      <c r="H112" s="226"/>
      <c r="I112" s="226"/>
      <c r="J112" s="226"/>
      <c r="K112" s="226"/>
      <c r="L112" s="226"/>
    </row>
    <row r="113" spans="1:12" ht="18" customHeight="1">
      <c r="A113" s="71">
        <f>A112+1</f>
        <v>95</v>
      </c>
      <c r="B113" s="337" t="s">
        <v>229</v>
      </c>
      <c r="C113" s="226"/>
      <c r="D113" s="226"/>
      <c r="E113" s="226"/>
      <c r="F113" s="226"/>
      <c r="G113" s="226"/>
      <c r="H113" s="226"/>
      <c r="I113" s="226"/>
      <c r="J113" s="226"/>
      <c r="K113" s="226"/>
      <c r="L113" s="226"/>
    </row>
    <row r="114" spans="1:12" ht="18" customHeight="1">
      <c r="A114" s="71">
        <f>A113+1</f>
        <v>96</v>
      </c>
      <c r="B114" s="337" t="s">
        <v>230</v>
      </c>
      <c r="C114" s="226"/>
      <c r="D114" s="226"/>
      <c r="E114" s="226"/>
      <c r="F114" s="226"/>
      <c r="G114" s="226"/>
      <c r="H114" s="226"/>
      <c r="I114" s="226"/>
      <c r="J114" s="226"/>
      <c r="K114" s="226"/>
      <c r="L114" s="226"/>
    </row>
    <row r="115" spans="1:12" ht="18" customHeight="1">
      <c r="A115" s="71">
        <f>A114+1</f>
        <v>97</v>
      </c>
      <c r="B115" s="337" t="s">
        <v>231</v>
      </c>
      <c r="C115" s="226"/>
      <c r="D115" s="226"/>
      <c r="E115" s="226"/>
      <c r="F115" s="226"/>
      <c r="G115" s="226"/>
      <c r="H115" s="226"/>
      <c r="I115" s="226"/>
      <c r="J115" s="226"/>
      <c r="K115" s="226"/>
      <c r="L115" s="226"/>
    </row>
    <row r="116" spans="1:12" ht="18" customHeight="1">
      <c r="A116" s="71">
        <f>A115+1</f>
        <v>98</v>
      </c>
      <c r="B116" s="337" t="s">
        <v>270</v>
      </c>
      <c r="C116" s="226"/>
      <c r="D116" s="226"/>
      <c r="E116" s="226"/>
      <c r="F116" s="226"/>
      <c r="G116" s="226"/>
      <c r="H116" s="226"/>
      <c r="I116" s="226"/>
      <c r="J116" s="226"/>
      <c r="K116" s="226"/>
      <c r="L116" s="226"/>
    </row>
    <row r="117" spans="1:12" ht="18" customHeight="1">
      <c r="B117" s="336" t="s">
        <v>413</v>
      </c>
    </row>
    <row r="118" spans="1:12" ht="18" customHeight="1">
      <c r="A118" s="71">
        <f>A116+1</f>
        <v>99</v>
      </c>
      <c r="B118" s="337" t="s">
        <v>234</v>
      </c>
      <c r="C118" s="226"/>
      <c r="D118" s="226"/>
      <c r="E118" s="226"/>
      <c r="F118" s="226"/>
      <c r="G118" s="226"/>
      <c r="H118" s="226"/>
      <c r="I118" s="226"/>
      <c r="J118" s="226"/>
      <c r="K118" s="226"/>
      <c r="L118" s="226"/>
    </row>
    <row r="119" spans="1:12" ht="18" customHeight="1">
      <c r="A119" s="71">
        <f>A118+1</f>
        <v>100</v>
      </c>
      <c r="B119" s="337" t="s">
        <v>228</v>
      </c>
      <c r="C119" s="226"/>
      <c r="D119" s="226"/>
      <c r="E119" s="226"/>
      <c r="F119" s="226"/>
      <c r="G119" s="226"/>
      <c r="H119" s="226"/>
      <c r="I119" s="226"/>
      <c r="J119" s="226"/>
      <c r="K119" s="226"/>
      <c r="L119" s="226"/>
    </row>
    <row r="120" spans="1:12" ht="18" customHeight="1">
      <c r="A120" s="71">
        <f>A119+1</f>
        <v>101</v>
      </c>
      <c r="B120" s="337" t="s">
        <v>229</v>
      </c>
      <c r="C120" s="226"/>
      <c r="D120" s="226"/>
      <c r="E120" s="226"/>
      <c r="F120" s="226"/>
      <c r="G120" s="226"/>
      <c r="H120" s="226"/>
      <c r="I120" s="226"/>
      <c r="J120" s="226"/>
      <c r="K120" s="226"/>
      <c r="L120" s="226"/>
    </row>
    <row r="121" spans="1:12" ht="18" customHeight="1">
      <c r="A121" s="71">
        <f>A120+1</f>
        <v>102</v>
      </c>
      <c r="B121" s="337" t="s">
        <v>230</v>
      </c>
      <c r="C121" s="226"/>
      <c r="D121" s="226"/>
      <c r="E121" s="226"/>
      <c r="F121" s="226"/>
      <c r="G121" s="226"/>
      <c r="H121" s="226"/>
      <c r="I121" s="226"/>
      <c r="J121" s="226"/>
      <c r="K121" s="226"/>
      <c r="L121" s="226"/>
    </row>
    <row r="122" spans="1:12" ht="18" customHeight="1">
      <c r="A122" s="71">
        <f>A121+1</f>
        <v>103</v>
      </c>
      <c r="B122" s="337" t="s">
        <v>231</v>
      </c>
      <c r="C122" s="226"/>
      <c r="D122" s="226"/>
      <c r="E122" s="226"/>
      <c r="F122" s="226"/>
      <c r="G122" s="226"/>
      <c r="H122" s="226"/>
      <c r="I122" s="226"/>
      <c r="J122" s="226"/>
      <c r="K122" s="226"/>
      <c r="L122" s="226"/>
    </row>
    <row r="123" spans="1:12" ht="18" customHeight="1">
      <c r="A123" s="71">
        <f>A122+1</f>
        <v>104</v>
      </c>
      <c r="B123" s="337" t="s">
        <v>270</v>
      </c>
      <c r="C123" s="226"/>
      <c r="D123" s="226"/>
      <c r="E123" s="226"/>
      <c r="F123" s="226"/>
      <c r="G123" s="226"/>
      <c r="H123" s="226"/>
      <c r="I123" s="226"/>
      <c r="J123" s="226"/>
      <c r="K123" s="226"/>
      <c r="L123" s="226"/>
    </row>
    <row r="124" spans="1:12" ht="18" customHeight="1">
      <c r="B124" s="336" t="s">
        <v>414</v>
      </c>
    </row>
    <row r="125" spans="1:12" ht="18" customHeight="1">
      <c r="A125" s="71">
        <f>A123+1</f>
        <v>105</v>
      </c>
      <c r="B125" s="337" t="s">
        <v>234</v>
      </c>
      <c r="C125" s="226"/>
      <c r="D125" s="226"/>
      <c r="E125" s="226"/>
      <c r="F125" s="226"/>
      <c r="G125" s="226"/>
      <c r="H125" s="226"/>
      <c r="I125" s="226"/>
      <c r="J125" s="226"/>
      <c r="K125" s="226"/>
      <c r="L125" s="226"/>
    </row>
    <row r="126" spans="1:12" ht="18" customHeight="1">
      <c r="A126" s="71">
        <f>A125+1</f>
        <v>106</v>
      </c>
      <c r="B126" s="337" t="s">
        <v>228</v>
      </c>
      <c r="C126" s="226"/>
      <c r="D126" s="226"/>
      <c r="E126" s="226"/>
      <c r="F126" s="226"/>
      <c r="G126" s="226"/>
      <c r="H126" s="226"/>
      <c r="I126" s="226"/>
      <c r="J126" s="226"/>
      <c r="K126" s="226"/>
      <c r="L126" s="226"/>
    </row>
    <row r="127" spans="1:12" ht="18" customHeight="1">
      <c r="A127" s="71">
        <f>A126+1</f>
        <v>107</v>
      </c>
      <c r="B127" s="337" t="s">
        <v>229</v>
      </c>
      <c r="C127" s="226"/>
      <c r="D127" s="226"/>
      <c r="E127" s="226"/>
      <c r="F127" s="226"/>
      <c r="G127" s="226"/>
      <c r="H127" s="226"/>
      <c r="I127" s="226"/>
      <c r="J127" s="226"/>
      <c r="K127" s="226"/>
      <c r="L127" s="226"/>
    </row>
    <row r="128" spans="1:12" ht="18" customHeight="1">
      <c r="A128" s="71">
        <f>A127+1</f>
        <v>108</v>
      </c>
      <c r="B128" s="337" t="s">
        <v>230</v>
      </c>
      <c r="C128" s="226"/>
      <c r="D128" s="226"/>
      <c r="E128" s="226"/>
      <c r="F128" s="226"/>
      <c r="G128" s="226"/>
      <c r="H128" s="226"/>
      <c r="I128" s="226"/>
      <c r="J128" s="226"/>
      <c r="K128" s="226"/>
      <c r="L128" s="226"/>
    </row>
    <row r="129" spans="1:12" ht="18" customHeight="1">
      <c r="A129" s="71">
        <f>A128+1</f>
        <v>109</v>
      </c>
      <c r="B129" s="337" t="s">
        <v>231</v>
      </c>
      <c r="C129" s="226"/>
      <c r="D129" s="226"/>
      <c r="E129" s="226"/>
      <c r="F129" s="226"/>
      <c r="G129" s="226"/>
      <c r="H129" s="226"/>
      <c r="I129" s="226"/>
      <c r="J129" s="226"/>
      <c r="K129" s="226"/>
      <c r="L129" s="226"/>
    </row>
    <row r="130" spans="1:12" ht="18" customHeight="1">
      <c r="A130" s="71">
        <f>A129+1</f>
        <v>110</v>
      </c>
      <c r="B130" s="337" t="s">
        <v>270</v>
      </c>
      <c r="C130" s="226"/>
      <c r="D130" s="226"/>
      <c r="E130" s="226"/>
      <c r="F130" s="226"/>
      <c r="G130" s="226"/>
      <c r="H130" s="226"/>
      <c r="I130" s="226"/>
      <c r="J130" s="226"/>
      <c r="K130" s="226"/>
      <c r="L130" s="226"/>
    </row>
    <row r="131" spans="1:12" ht="18" customHeight="1">
      <c r="B131" s="336" t="s">
        <v>205</v>
      </c>
    </row>
    <row r="132" spans="1:12" ht="18" customHeight="1">
      <c r="A132" s="71">
        <f>A130+1</f>
        <v>111</v>
      </c>
      <c r="B132" s="337" t="s">
        <v>234</v>
      </c>
      <c r="C132" s="226"/>
      <c r="D132" s="226"/>
      <c r="E132" s="226"/>
      <c r="F132" s="226"/>
      <c r="G132" s="226"/>
      <c r="H132" s="226"/>
      <c r="I132" s="226"/>
      <c r="J132" s="226"/>
      <c r="K132" s="226"/>
      <c r="L132" s="226"/>
    </row>
    <row r="133" spans="1:12" ht="18" customHeight="1">
      <c r="A133" s="71">
        <f>A132+1</f>
        <v>112</v>
      </c>
      <c r="B133" s="337" t="s">
        <v>228</v>
      </c>
      <c r="C133" s="226"/>
      <c r="D133" s="226"/>
      <c r="E133" s="226"/>
      <c r="F133" s="226"/>
      <c r="G133" s="226"/>
      <c r="H133" s="226"/>
      <c r="I133" s="226"/>
      <c r="J133" s="226"/>
      <c r="K133" s="226"/>
      <c r="L133" s="226"/>
    </row>
    <row r="134" spans="1:12" ht="18" customHeight="1">
      <c r="A134" s="71">
        <f>A133+1</f>
        <v>113</v>
      </c>
      <c r="B134" s="337" t="s">
        <v>229</v>
      </c>
      <c r="C134" s="226"/>
      <c r="D134" s="226"/>
      <c r="E134" s="226"/>
      <c r="F134" s="226"/>
      <c r="G134" s="226"/>
      <c r="H134" s="226"/>
      <c r="I134" s="226"/>
      <c r="J134" s="226"/>
      <c r="K134" s="226"/>
      <c r="L134" s="226"/>
    </row>
    <row r="135" spans="1:12" ht="18" customHeight="1">
      <c r="A135" s="71">
        <f>A134+1</f>
        <v>114</v>
      </c>
      <c r="B135" s="337" t="s">
        <v>230</v>
      </c>
      <c r="C135" s="226"/>
      <c r="D135" s="226"/>
      <c r="E135" s="226"/>
      <c r="F135" s="226"/>
      <c r="G135" s="226"/>
      <c r="H135" s="226"/>
      <c r="I135" s="226"/>
      <c r="J135" s="226"/>
      <c r="K135" s="226"/>
      <c r="L135" s="226"/>
    </row>
    <row r="136" spans="1:12" ht="18" customHeight="1">
      <c r="A136" s="71">
        <f>A135+1</f>
        <v>115</v>
      </c>
      <c r="B136" s="337" t="s">
        <v>231</v>
      </c>
      <c r="C136" s="226"/>
      <c r="D136" s="226"/>
      <c r="E136" s="226"/>
      <c r="F136" s="226"/>
      <c r="G136" s="226"/>
      <c r="H136" s="226"/>
      <c r="I136" s="226"/>
      <c r="J136" s="226"/>
      <c r="K136" s="226"/>
      <c r="L136" s="226"/>
    </row>
    <row r="137" spans="1:12" ht="18" customHeight="1">
      <c r="A137" s="71">
        <f>A136+1</f>
        <v>116</v>
      </c>
      <c r="B137" s="337" t="s">
        <v>270</v>
      </c>
      <c r="C137" s="226"/>
      <c r="D137" s="226"/>
      <c r="E137" s="226"/>
      <c r="F137" s="226"/>
      <c r="G137" s="226"/>
      <c r="H137" s="226"/>
      <c r="I137" s="226"/>
      <c r="J137" s="226"/>
      <c r="K137" s="226"/>
      <c r="L137" s="226"/>
    </row>
    <row r="138" spans="1:12" ht="18" customHeight="1">
      <c r="B138" s="336" t="s">
        <v>206</v>
      </c>
    </row>
    <row r="139" spans="1:12" ht="18" customHeight="1">
      <c r="A139" s="71">
        <f>A137+1</f>
        <v>117</v>
      </c>
      <c r="B139" s="337" t="s">
        <v>234</v>
      </c>
      <c r="C139" s="226"/>
      <c r="D139" s="226"/>
      <c r="E139" s="226"/>
      <c r="F139" s="226"/>
      <c r="G139" s="226"/>
      <c r="H139" s="226"/>
      <c r="I139" s="226"/>
      <c r="J139" s="226"/>
      <c r="K139" s="226"/>
      <c r="L139" s="226"/>
    </row>
    <row r="140" spans="1:12" ht="18" customHeight="1">
      <c r="A140" s="71">
        <f>A139+1</f>
        <v>118</v>
      </c>
      <c r="B140" s="337" t="s">
        <v>228</v>
      </c>
      <c r="C140" s="226"/>
      <c r="D140" s="226"/>
      <c r="E140" s="226"/>
      <c r="F140" s="226"/>
      <c r="G140" s="226"/>
      <c r="H140" s="226"/>
      <c r="I140" s="226"/>
      <c r="J140" s="226"/>
      <c r="K140" s="226"/>
      <c r="L140" s="226"/>
    </row>
    <row r="141" spans="1:12" ht="18" customHeight="1">
      <c r="A141" s="71">
        <f>A140+1</f>
        <v>119</v>
      </c>
      <c r="B141" s="337" t="s">
        <v>229</v>
      </c>
      <c r="C141" s="226"/>
      <c r="D141" s="226"/>
      <c r="E141" s="226"/>
      <c r="F141" s="226"/>
      <c r="G141" s="226"/>
      <c r="H141" s="226"/>
      <c r="I141" s="226"/>
      <c r="J141" s="226"/>
      <c r="K141" s="226"/>
      <c r="L141" s="226"/>
    </row>
    <row r="142" spans="1:12" ht="18" customHeight="1">
      <c r="A142" s="71">
        <f>A141+1</f>
        <v>120</v>
      </c>
      <c r="B142" s="337" t="s">
        <v>230</v>
      </c>
      <c r="C142" s="226"/>
      <c r="D142" s="226"/>
      <c r="E142" s="226"/>
      <c r="F142" s="226"/>
      <c r="G142" s="226"/>
      <c r="H142" s="226"/>
      <c r="I142" s="226"/>
      <c r="J142" s="226"/>
      <c r="K142" s="226"/>
      <c r="L142" s="226"/>
    </row>
    <row r="143" spans="1:12" ht="18" customHeight="1">
      <c r="A143" s="71">
        <f>A142+1</f>
        <v>121</v>
      </c>
      <c r="B143" s="337" t="s">
        <v>231</v>
      </c>
      <c r="C143" s="226"/>
      <c r="D143" s="226"/>
      <c r="E143" s="226"/>
      <c r="F143" s="226"/>
      <c r="G143" s="226"/>
      <c r="H143" s="226"/>
      <c r="I143" s="226"/>
      <c r="J143" s="226"/>
      <c r="K143" s="226"/>
      <c r="L143" s="226"/>
    </row>
    <row r="144" spans="1:12" ht="18" customHeight="1">
      <c r="A144" s="71">
        <f>A143+1</f>
        <v>122</v>
      </c>
      <c r="B144" s="337" t="s">
        <v>270</v>
      </c>
      <c r="C144" s="226"/>
      <c r="D144" s="226"/>
      <c r="E144" s="226"/>
      <c r="F144" s="226"/>
      <c r="G144" s="226"/>
      <c r="H144" s="226"/>
      <c r="I144" s="226"/>
      <c r="J144" s="226"/>
      <c r="K144" s="226"/>
      <c r="L144" s="226"/>
    </row>
    <row r="145" spans="1:12" ht="18" customHeight="1">
      <c r="B145" s="336" t="s">
        <v>207</v>
      </c>
    </row>
    <row r="146" spans="1:12" ht="18" customHeight="1">
      <c r="A146" s="71">
        <f>A144+1</f>
        <v>123</v>
      </c>
      <c r="B146" s="337" t="s">
        <v>234</v>
      </c>
      <c r="C146" s="226"/>
      <c r="D146" s="226"/>
      <c r="E146" s="226"/>
      <c r="F146" s="226"/>
      <c r="G146" s="226"/>
      <c r="H146" s="226"/>
      <c r="I146" s="226"/>
      <c r="J146" s="226"/>
      <c r="K146" s="226"/>
      <c r="L146" s="226"/>
    </row>
    <row r="147" spans="1:12" ht="18" customHeight="1">
      <c r="A147" s="71">
        <f>A146+1</f>
        <v>124</v>
      </c>
      <c r="B147" s="337" t="s">
        <v>228</v>
      </c>
      <c r="C147" s="226"/>
      <c r="D147" s="226"/>
      <c r="E147" s="226"/>
      <c r="F147" s="226"/>
      <c r="G147" s="226"/>
      <c r="H147" s="226"/>
      <c r="I147" s="226"/>
      <c r="J147" s="226"/>
      <c r="K147" s="226"/>
      <c r="L147" s="226"/>
    </row>
    <row r="148" spans="1:12" ht="18" customHeight="1">
      <c r="A148" s="71">
        <f>A147+1</f>
        <v>125</v>
      </c>
      <c r="B148" s="337" t="s">
        <v>229</v>
      </c>
      <c r="C148" s="226"/>
      <c r="D148" s="226"/>
      <c r="E148" s="226"/>
      <c r="F148" s="226"/>
      <c r="G148" s="226"/>
      <c r="H148" s="226"/>
      <c r="I148" s="226"/>
      <c r="J148" s="226"/>
      <c r="K148" s="226"/>
      <c r="L148" s="226"/>
    </row>
    <row r="149" spans="1:12" ht="18" customHeight="1">
      <c r="A149" s="71">
        <f>A148+1</f>
        <v>126</v>
      </c>
      <c r="B149" s="337" t="s">
        <v>230</v>
      </c>
      <c r="C149" s="226"/>
      <c r="D149" s="226"/>
      <c r="E149" s="226"/>
      <c r="F149" s="226"/>
      <c r="G149" s="226"/>
      <c r="H149" s="226"/>
      <c r="I149" s="226"/>
      <c r="J149" s="226"/>
      <c r="K149" s="226"/>
      <c r="L149" s="226"/>
    </row>
    <row r="150" spans="1:12" ht="18" customHeight="1">
      <c r="A150" s="71">
        <f>A149+1</f>
        <v>127</v>
      </c>
      <c r="B150" s="337" t="s">
        <v>231</v>
      </c>
      <c r="C150" s="226"/>
      <c r="D150" s="226"/>
      <c r="E150" s="226"/>
      <c r="F150" s="226"/>
      <c r="G150" s="226"/>
      <c r="H150" s="226"/>
      <c r="I150" s="226"/>
      <c r="J150" s="226"/>
      <c r="K150" s="226"/>
      <c r="L150" s="226"/>
    </row>
    <row r="151" spans="1:12" ht="33" customHeight="1">
      <c r="A151" s="71">
        <f>A150+1</f>
        <v>128</v>
      </c>
      <c r="B151" s="337" t="s">
        <v>270</v>
      </c>
      <c r="C151" s="226"/>
      <c r="D151" s="226"/>
      <c r="E151" s="226"/>
      <c r="F151" s="226"/>
      <c r="G151" s="226"/>
      <c r="H151" s="226"/>
      <c r="I151" s="226"/>
      <c r="J151" s="226"/>
      <c r="K151" s="226"/>
      <c r="L151" s="226"/>
    </row>
    <row r="152" spans="1:12" ht="18" customHeight="1">
      <c r="B152" s="336" t="s">
        <v>714</v>
      </c>
    </row>
    <row r="153" spans="1:12" ht="18" customHeight="1">
      <c r="A153" s="71">
        <f>A151+1</f>
        <v>129</v>
      </c>
      <c r="B153" s="337" t="s">
        <v>234</v>
      </c>
      <c r="C153" s="226"/>
      <c r="D153" s="226"/>
      <c r="E153" s="226"/>
      <c r="F153" s="226"/>
      <c r="G153" s="226"/>
      <c r="H153" s="226"/>
      <c r="I153" s="226"/>
      <c r="J153" s="226"/>
      <c r="K153" s="226"/>
      <c r="L153" s="226"/>
    </row>
    <row r="154" spans="1:12" ht="30" customHeight="1">
      <c r="A154" s="71">
        <f>A153+1</f>
        <v>130</v>
      </c>
      <c r="B154" s="337" t="s">
        <v>228</v>
      </c>
      <c r="C154" s="226"/>
      <c r="D154" s="226"/>
      <c r="E154" s="226"/>
      <c r="F154" s="226"/>
      <c r="G154" s="226"/>
      <c r="H154" s="226"/>
      <c r="I154" s="226"/>
      <c r="J154" s="226"/>
      <c r="K154" s="226"/>
      <c r="L154" s="226"/>
    </row>
    <row r="155" spans="1:12" ht="18" customHeight="1">
      <c r="A155" s="71">
        <f>A154+1</f>
        <v>131</v>
      </c>
      <c r="B155" s="337" t="s">
        <v>229</v>
      </c>
      <c r="C155" s="226"/>
      <c r="D155" s="226"/>
      <c r="E155" s="226"/>
      <c r="F155" s="226"/>
      <c r="G155" s="226"/>
      <c r="H155" s="226"/>
      <c r="I155" s="226"/>
      <c r="J155" s="226"/>
      <c r="K155" s="226"/>
      <c r="L155" s="226"/>
    </row>
    <row r="156" spans="1:12" ht="18" customHeight="1">
      <c r="A156" s="71">
        <f>A155+1</f>
        <v>132</v>
      </c>
      <c r="B156" s="337" t="s">
        <v>230</v>
      </c>
      <c r="C156" s="226"/>
      <c r="D156" s="226"/>
      <c r="E156" s="226"/>
      <c r="F156" s="226"/>
      <c r="G156" s="226"/>
      <c r="H156" s="226"/>
      <c r="I156" s="226"/>
      <c r="J156" s="226"/>
      <c r="K156" s="226"/>
      <c r="L156" s="226"/>
    </row>
    <row r="157" spans="1:12" ht="18" customHeight="1">
      <c r="A157" s="71">
        <f>A156+1</f>
        <v>133</v>
      </c>
      <c r="B157" s="337" t="s">
        <v>231</v>
      </c>
      <c r="C157" s="226"/>
      <c r="D157" s="226"/>
      <c r="E157" s="226"/>
      <c r="F157" s="226"/>
      <c r="G157" s="226"/>
      <c r="H157" s="226"/>
      <c r="I157" s="226"/>
      <c r="J157" s="226"/>
      <c r="K157" s="226"/>
      <c r="L157" s="226"/>
    </row>
    <row r="158" spans="1:12" ht="18" customHeight="1">
      <c r="A158" s="71">
        <f>A157+1</f>
        <v>134</v>
      </c>
      <c r="B158" s="337" t="s">
        <v>270</v>
      </c>
      <c r="C158" s="226"/>
      <c r="D158" s="226"/>
      <c r="E158" s="226"/>
      <c r="F158" s="226"/>
      <c r="G158" s="226"/>
      <c r="H158" s="226"/>
      <c r="I158" s="226"/>
      <c r="J158" s="226"/>
      <c r="K158" s="226"/>
      <c r="L158" s="226"/>
    </row>
    <row r="159" spans="1:12" ht="18" customHeight="1">
      <c r="B159" s="336" t="s">
        <v>715</v>
      </c>
    </row>
    <row r="160" spans="1:12" ht="18" customHeight="1">
      <c r="A160" s="71">
        <f>A158+1</f>
        <v>135</v>
      </c>
      <c r="B160" s="337" t="s">
        <v>234</v>
      </c>
      <c r="C160" s="226"/>
      <c r="D160" s="226"/>
      <c r="E160" s="226"/>
      <c r="F160" s="226"/>
      <c r="G160" s="226"/>
      <c r="H160" s="226"/>
      <c r="I160" s="226"/>
      <c r="J160" s="226"/>
      <c r="K160" s="226"/>
      <c r="L160" s="226"/>
    </row>
    <row r="161" spans="1:12" ht="18" customHeight="1">
      <c r="A161" s="71">
        <f>A160+1</f>
        <v>136</v>
      </c>
      <c r="B161" s="337" t="s">
        <v>228</v>
      </c>
      <c r="C161" s="226"/>
      <c r="D161" s="226"/>
      <c r="E161" s="226"/>
      <c r="F161" s="226"/>
      <c r="G161" s="226"/>
      <c r="H161" s="226"/>
      <c r="I161" s="226"/>
      <c r="J161" s="226"/>
      <c r="K161" s="226"/>
      <c r="L161" s="226"/>
    </row>
    <row r="162" spans="1:12" ht="18" customHeight="1">
      <c r="A162" s="71">
        <f>A161+1</f>
        <v>137</v>
      </c>
      <c r="B162" s="337" t="s">
        <v>229</v>
      </c>
      <c r="C162" s="226"/>
      <c r="D162" s="226"/>
      <c r="E162" s="226"/>
      <c r="F162" s="226"/>
      <c r="G162" s="226"/>
      <c r="H162" s="226"/>
      <c r="I162" s="226"/>
      <c r="J162" s="226"/>
      <c r="K162" s="226"/>
      <c r="L162" s="226"/>
    </row>
    <row r="163" spans="1:12" ht="18" customHeight="1">
      <c r="A163" s="71">
        <f>A162+1</f>
        <v>138</v>
      </c>
      <c r="B163" s="337" t="s">
        <v>230</v>
      </c>
      <c r="C163" s="226"/>
      <c r="D163" s="226"/>
      <c r="E163" s="226"/>
      <c r="F163" s="226"/>
      <c r="G163" s="226"/>
      <c r="H163" s="226"/>
      <c r="I163" s="226"/>
      <c r="J163" s="226"/>
      <c r="K163" s="226"/>
      <c r="L163" s="226"/>
    </row>
    <row r="164" spans="1:12" ht="18" customHeight="1">
      <c r="A164" s="71">
        <f>A163+1</f>
        <v>139</v>
      </c>
      <c r="B164" s="337" t="s">
        <v>231</v>
      </c>
      <c r="C164" s="226"/>
      <c r="D164" s="226"/>
      <c r="E164" s="226"/>
      <c r="F164" s="226"/>
      <c r="G164" s="226"/>
      <c r="H164" s="226"/>
      <c r="I164" s="226"/>
      <c r="J164" s="226"/>
      <c r="K164" s="226"/>
      <c r="L164" s="226"/>
    </row>
    <row r="165" spans="1:12" ht="18" customHeight="1">
      <c r="A165" s="71">
        <f>A164+1</f>
        <v>140</v>
      </c>
      <c r="B165" s="337" t="s">
        <v>270</v>
      </c>
      <c r="C165" s="226"/>
      <c r="D165" s="226"/>
      <c r="E165" s="226"/>
      <c r="F165" s="226"/>
      <c r="G165" s="226"/>
      <c r="H165" s="226"/>
      <c r="I165" s="226"/>
      <c r="J165" s="226"/>
      <c r="K165" s="226"/>
      <c r="L165" s="226"/>
    </row>
    <row r="178" ht="44.25" customHeight="1"/>
    <row r="181" ht="20.25" customHeight="1"/>
    <row r="185" ht="45.75" customHeight="1"/>
  </sheetData>
  <protectedRanges>
    <protectedRange sqref="C104:L109 C111:L116 C132:L137 C139:L144 C146:L151 C160:L164 C53:L60 C6:L13 C15:L22 C24:L31 C44:L51 C92:L96 C83:L90 C98:L102 C68:L72 C74:L81 C62:L66 C153:L158 C125:L130 C118:L123 C33:L42" name="Retail Balance Worksheet"/>
  </protectedRanges>
  <mergeCells count="2">
    <mergeCell ref="D3:L3"/>
    <mergeCell ref="A1:L1"/>
  </mergeCells>
  <pageMargins left="0.7" right="0.7" top="0.75" bottom="0.75" header="0.3" footer="0.3"/>
  <pageSetup paperSize="5" scale="42" fitToHeight="0" orientation="portrait" r:id="rId1"/>
  <headerFooter>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CC245"/>
  <sheetViews>
    <sheetView showGridLines="0" zoomScale="70" zoomScaleNormal="70" zoomScaleSheetLayoutView="70" workbookViewId="0">
      <selection sqref="A1:R1"/>
    </sheetView>
  </sheetViews>
  <sheetFormatPr defaultColWidth="8.88671875" defaultRowHeight="15" customHeight="1"/>
  <cols>
    <col min="1" max="1" width="93.44140625" style="479" customWidth="1"/>
    <col min="2" max="3" width="12.6640625" style="479" customWidth="1"/>
    <col min="4" max="4" width="14.5546875" style="479" customWidth="1"/>
    <col min="5" max="10" width="12.6640625" style="479" customWidth="1"/>
    <col min="11" max="11" width="12.6640625" style="524" customWidth="1"/>
    <col min="12" max="16" width="12.6640625" style="479" customWidth="1"/>
    <col min="17" max="17" width="20.6640625" style="479" customWidth="1"/>
    <col min="18" max="18" width="17" style="479" customWidth="1"/>
    <col min="19" max="19" width="25.6640625" style="479" bestFit="1" customWidth="1"/>
    <col min="20" max="80" width="8.88671875" style="479"/>
    <col min="81" max="16384" width="8.88671875" style="271"/>
  </cols>
  <sheetData>
    <row r="1" spans="1:81" ht="15" customHeight="1">
      <c r="A1" s="1305" t="str">
        <f>'Summary Submission Cover Sheet'!D15&amp;" Retail Repurchase Worksheet: "&amp;'Summary Submission Cover Sheet'!D12&amp;" in "&amp;'Summary Submission Cover Sheet'!B23</f>
        <v xml:space="preserve"> Retail Repurchase Worksheet: XYZ in Baseline</v>
      </c>
      <c r="B1" s="1305"/>
      <c r="C1" s="1305"/>
      <c r="D1" s="1305"/>
      <c r="E1" s="1305"/>
      <c r="F1" s="1305"/>
      <c r="G1" s="1305"/>
      <c r="H1" s="1305"/>
      <c r="I1" s="1305"/>
      <c r="J1" s="1305"/>
      <c r="K1" s="1305"/>
      <c r="L1" s="1305"/>
      <c r="M1" s="1305"/>
      <c r="N1" s="1305"/>
      <c r="O1" s="1305"/>
      <c r="P1" s="1305"/>
      <c r="Q1" s="1305"/>
      <c r="R1" s="1305"/>
    </row>
    <row r="2" spans="1:81" ht="15" customHeight="1">
      <c r="A2" s="404"/>
      <c r="B2" s="417"/>
      <c r="C2" s="404"/>
      <c r="D2" s="404"/>
      <c r="E2" s="404"/>
      <c r="F2" s="404"/>
      <c r="G2" s="404"/>
      <c r="H2" s="404"/>
      <c r="I2" s="404"/>
      <c r="J2" s="404"/>
      <c r="K2" s="240"/>
      <c r="L2" s="404"/>
      <c r="M2" s="404"/>
      <c r="N2" s="404"/>
      <c r="O2" s="404"/>
      <c r="P2" s="404"/>
      <c r="Q2" s="1317" t="s">
        <v>273</v>
      </c>
      <c r="R2" s="404"/>
      <c r="S2" s="404"/>
      <c r="T2" s="404"/>
    </row>
    <row r="3" spans="1:81" ht="15" customHeight="1">
      <c r="A3" s="342" t="s">
        <v>1266</v>
      </c>
      <c r="B3" s="404"/>
      <c r="C3" s="404"/>
      <c r="D3" s="404"/>
      <c r="E3" s="404"/>
      <c r="F3" s="404"/>
      <c r="G3" s="404"/>
      <c r="H3" s="404"/>
      <c r="I3" s="404"/>
      <c r="J3" s="404"/>
      <c r="K3" s="240"/>
      <c r="L3" s="404"/>
      <c r="M3" s="404"/>
      <c r="N3" s="404"/>
      <c r="O3" s="404"/>
      <c r="P3" s="404"/>
      <c r="Q3" s="1317"/>
      <c r="R3" s="404"/>
      <c r="S3" s="404"/>
      <c r="T3" s="404"/>
    </row>
    <row r="4" spans="1:81" ht="15" customHeight="1">
      <c r="A4" s="1318" t="s">
        <v>200</v>
      </c>
      <c r="B4" s="1319" t="s">
        <v>274</v>
      </c>
      <c r="C4" s="1319"/>
      <c r="D4" s="1319"/>
      <c r="E4" s="1319"/>
      <c r="F4" s="1319"/>
      <c r="G4" s="1319"/>
      <c r="H4" s="1319"/>
      <c r="I4" s="1319"/>
      <c r="J4" s="1319"/>
      <c r="K4" s="1319"/>
      <c r="L4" s="1319"/>
      <c r="M4" s="1319"/>
      <c r="N4" s="1319"/>
      <c r="O4" s="1319"/>
      <c r="P4" s="404"/>
      <c r="Q4" s="1317"/>
      <c r="R4" s="404"/>
      <c r="S4" s="404"/>
      <c r="T4" s="404"/>
    </row>
    <row r="5" spans="1:81" ht="15" customHeight="1">
      <c r="A5" s="1318"/>
      <c r="B5" s="151">
        <v>2004</v>
      </c>
      <c r="C5" s="151">
        <v>2005</v>
      </c>
      <c r="D5" s="151">
        <v>2006</v>
      </c>
      <c r="E5" s="151">
        <v>2007</v>
      </c>
      <c r="F5" s="151">
        <v>2008</v>
      </c>
      <c r="G5" s="151">
        <v>2009</v>
      </c>
      <c r="H5" s="151">
        <v>2010</v>
      </c>
      <c r="I5" s="151">
        <v>2011</v>
      </c>
      <c r="J5" s="151">
        <v>2012</v>
      </c>
      <c r="K5" s="303">
        <v>2013</v>
      </c>
      <c r="L5" s="303">
        <v>2014</v>
      </c>
      <c r="M5" s="303">
        <v>2015</v>
      </c>
      <c r="N5" s="1288">
        <v>2016</v>
      </c>
      <c r="O5" s="151" t="s">
        <v>201</v>
      </c>
      <c r="P5" s="345" t="s">
        <v>202</v>
      </c>
      <c r="Q5" s="404"/>
      <c r="R5" s="404"/>
      <c r="S5" s="404"/>
      <c r="T5" s="404"/>
      <c r="U5" s="404"/>
      <c r="CC5" s="479"/>
    </row>
    <row r="6" spans="1:81" ht="15" customHeight="1">
      <c r="A6" s="1193" t="s">
        <v>203</v>
      </c>
      <c r="B6" s="226"/>
      <c r="C6" s="226"/>
      <c r="D6" s="226"/>
      <c r="E6" s="226"/>
      <c r="F6" s="226"/>
      <c r="G6" s="226"/>
      <c r="H6" s="226"/>
      <c r="I6" s="226"/>
      <c r="J6" s="226"/>
      <c r="K6" s="272"/>
      <c r="L6" s="272"/>
      <c r="M6" s="272"/>
      <c r="N6" s="272"/>
      <c r="O6" s="226"/>
      <c r="P6" s="207"/>
      <c r="Q6" s="79" t="s">
        <v>879</v>
      </c>
      <c r="S6" s="404"/>
      <c r="T6" s="404"/>
      <c r="U6" s="404"/>
      <c r="CC6" s="479"/>
    </row>
    <row r="7" spans="1:81" ht="15" customHeight="1">
      <c r="A7" s="1193" t="s">
        <v>1220</v>
      </c>
      <c r="B7" s="226"/>
      <c r="C7" s="226"/>
      <c r="D7" s="226"/>
      <c r="E7" s="226"/>
      <c r="F7" s="226"/>
      <c r="G7" s="226"/>
      <c r="H7" s="226"/>
      <c r="I7" s="226"/>
      <c r="J7" s="226"/>
      <c r="K7" s="272"/>
      <c r="L7" s="272"/>
      <c r="M7" s="272"/>
      <c r="N7" s="272"/>
      <c r="O7" s="226"/>
      <c r="P7" s="207"/>
      <c r="Q7" s="79" t="s">
        <v>879</v>
      </c>
      <c r="S7" s="404"/>
      <c r="T7" s="404"/>
      <c r="U7" s="404"/>
      <c r="CC7" s="479"/>
    </row>
    <row r="8" spans="1:81" ht="15" customHeight="1">
      <c r="A8" s="1193" t="s">
        <v>1221</v>
      </c>
      <c r="B8" s="226"/>
      <c r="C8" s="226"/>
      <c r="D8" s="226"/>
      <c r="E8" s="226"/>
      <c r="F8" s="226"/>
      <c r="G8" s="226"/>
      <c r="H8" s="226"/>
      <c r="I8" s="226"/>
      <c r="J8" s="226"/>
      <c r="K8" s="272"/>
      <c r="L8" s="272"/>
      <c r="M8" s="272"/>
      <c r="N8" s="272"/>
      <c r="O8" s="226"/>
      <c r="P8" s="207"/>
      <c r="Q8" s="79" t="s">
        <v>879</v>
      </c>
      <c r="S8" s="1317" t="s">
        <v>275</v>
      </c>
      <c r="T8" s="404"/>
      <c r="U8" s="404"/>
      <c r="CC8" s="479"/>
    </row>
    <row r="9" spans="1:81" ht="15" customHeight="1">
      <c r="A9" s="1193" t="s">
        <v>1222</v>
      </c>
      <c r="B9" s="408"/>
      <c r="C9" s="408"/>
      <c r="D9" s="408"/>
      <c r="E9" s="408"/>
      <c r="F9" s="408"/>
      <c r="G9" s="408"/>
      <c r="H9" s="408"/>
      <c r="I9" s="408"/>
      <c r="J9" s="408"/>
      <c r="K9" s="456"/>
      <c r="L9" s="456"/>
      <c r="M9" s="456"/>
      <c r="N9" s="456"/>
      <c r="O9" s="408"/>
      <c r="P9" s="408"/>
      <c r="Q9" s="79"/>
      <c r="S9" s="1317"/>
      <c r="T9" s="404"/>
      <c r="U9" s="404"/>
      <c r="CC9" s="479"/>
    </row>
    <row r="10" spans="1:81" ht="14.4">
      <c r="A10" s="1194" t="s">
        <v>204</v>
      </c>
      <c r="B10" s="226"/>
      <c r="C10" s="226"/>
      <c r="D10" s="226"/>
      <c r="E10" s="226"/>
      <c r="F10" s="226"/>
      <c r="G10" s="226"/>
      <c r="H10" s="226"/>
      <c r="I10" s="226"/>
      <c r="J10" s="226"/>
      <c r="K10" s="272"/>
      <c r="L10" s="272"/>
      <c r="M10" s="272"/>
      <c r="N10" s="272"/>
      <c r="O10" s="226"/>
      <c r="P10" s="207"/>
      <c r="Q10" s="79" t="s">
        <v>879</v>
      </c>
      <c r="S10" s="21" t="b">
        <f>P8=SUM(P10:P13)</f>
        <v>1</v>
      </c>
      <c r="T10" s="404"/>
      <c r="U10" s="404"/>
      <c r="CC10" s="479"/>
    </row>
    <row r="11" spans="1:81" ht="15" customHeight="1">
      <c r="A11" s="1194" t="s">
        <v>276</v>
      </c>
      <c r="B11" s="226"/>
      <c r="C11" s="226"/>
      <c r="D11" s="226"/>
      <c r="E11" s="226"/>
      <c r="F11" s="226"/>
      <c r="G11" s="226"/>
      <c r="H11" s="226"/>
      <c r="I11" s="226"/>
      <c r="J11" s="226"/>
      <c r="K11" s="272"/>
      <c r="L11" s="272"/>
      <c r="M11" s="272"/>
      <c r="N11" s="272"/>
      <c r="O11" s="226"/>
      <c r="P11" s="207"/>
      <c r="Q11" s="79" t="s">
        <v>879</v>
      </c>
      <c r="S11" s="404"/>
      <c r="T11" s="404"/>
      <c r="U11" s="404"/>
      <c r="CC11" s="479"/>
    </row>
    <row r="12" spans="1:81" ht="15" customHeight="1">
      <c r="A12" s="1194" t="s">
        <v>277</v>
      </c>
      <c r="B12" s="226"/>
      <c r="C12" s="226"/>
      <c r="D12" s="226"/>
      <c r="E12" s="226"/>
      <c r="F12" s="226"/>
      <c r="G12" s="226"/>
      <c r="H12" s="226"/>
      <c r="I12" s="226"/>
      <c r="J12" s="226"/>
      <c r="K12" s="272"/>
      <c r="L12" s="272"/>
      <c r="M12" s="272"/>
      <c r="N12" s="272"/>
      <c r="O12" s="226"/>
      <c r="P12" s="207"/>
      <c r="Q12" s="79" t="s">
        <v>879</v>
      </c>
      <c r="S12" s="404"/>
      <c r="T12" s="404"/>
      <c r="U12" s="404"/>
      <c r="CC12" s="479"/>
    </row>
    <row r="13" spans="1:81" ht="15" customHeight="1">
      <c r="A13" s="1195" t="s">
        <v>278</v>
      </c>
      <c r="B13" s="226"/>
      <c r="C13" s="226"/>
      <c r="D13" s="226"/>
      <c r="E13" s="226"/>
      <c r="F13" s="226"/>
      <c r="G13" s="226"/>
      <c r="H13" s="226"/>
      <c r="I13" s="226"/>
      <c r="J13" s="226"/>
      <c r="K13" s="272"/>
      <c r="L13" s="272"/>
      <c r="M13" s="272"/>
      <c r="N13" s="272"/>
      <c r="O13" s="226"/>
      <c r="P13" s="207"/>
      <c r="Q13" s="79" t="s">
        <v>879</v>
      </c>
      <c r="S13" s="404"/>
      <c r="T13" s="404"/>
      <c r="U13" s="404"/>
      <c r="CC13" s="479"/>
    </row>
    <row r="14" spans="1:81" ht="15" customHeight="1">
      <c r="A14" s="1193" t="s">
        <v>1223</v>
      </c>
      <c r="B14" s="226"/>
      <c r="C14" s="226"/>
      <c r="D14" s="226"/>
      <c r="E14" s="226"/>
      <c r="F14" s="226"/>
      <c r="G14" s="226"/>
      <c r="H14" s="226"/>
      <c r="I14" s="226"/>
      <c r="J14" s="226"/>
      <c r="K14" s="272"/>
      <c r="L14" s="272"/>
      <c r="M14" s="272"/>
      <c r="N14" s="272"/>
      <c r="O14" s="226"/>
      <c r="P14" s="207"/>
      <c r="Q14" s="79" t="s">
        <v>879</v>
      </c>
      <c r="S14" s="404"/>
      <c r="T14" s="404"/>
      <c r="U14" s="404"/>
      <c r="CC14" s="479"/>
    </row>
    <row r="15" spans="1:81" ht="15" customHeight="1">
      <c r="A15" s="1193" t="s">
        <v>1224</v>
      </c>
      <c r="B15" s="226"/>
      <c r="C15" s="226"/>
      <c r="D15" s="226"/>
      <c r="E15" s="226"/>
      <c r="F15" s="226"/>
      <c r="G15" s="226"/>
      <c r="H15" s="226"/>
      <c r="I15" s="226"/>
      <c r="J15" s="226"/>
      <c r="K15" s="272"/>
      <c r="L15" s="272"/>
      <c r="M15" s="272"/>
      <c r="N15" s="272"/>
      <c r="O15" s="226"/>
      <c r="P15" s="207"/>
      <c r="Q15" s="79" t="s">
        <v>879</v>
      </c>
      <c r="S15" s="404"/>
      <c r="T15" s="404"/>
      <c r="U15" s="404"/>
      <c r="CC15" s="479"/>
    </row>
    <row r="16" spans="1:81" ht="15" customHeight="1">
      <c r="A16" s="343" t="s">
        <v>613</v>
      </c>
      <c r="B16" s="226"/>
      <c r="C16" s="226"/>
      <c r="D16" s="226"/>
      <c r="E16" s="226"/>
      <c r="F16" s="226"/>
      <c r="G16" s="226"/>
      <c r="H16" s="226"/>
      <c r="I16" s="226"/>
      <c r="J16" s="226"/>
      <c r="K16" s="272"/>
      <c r="L16" s="272"/>
      <c r="M16" s="272"/>
      <c r="N16" s="272"/>
      <c r="O16" s="226"/>
      <c r="P16" s="207"/>
      <c r="Q16" s="79" t="s">
        <v>279</v>
      </c>
      <c r="S16" s="404"/>
      <c r="T16" s="404"/>
      <c r="U16" s="404"/>
      <c r="CC16" s="479"/>
    </row>
    <row r="17" spans="1:81" ht="15" customHeight="1">
      <c r="A17" s="343" t="s">
        <v>880</v>
      </c>
      <c r="B17" s="226"/>
      <c r="C17" s="226"/>
      <c r="D17" s="226"/>
      <c r="E17" s="226"/>
      <c r="F17" s="226"/>
      <c r="G17" s="226"/>
      <c r="H17" s="226"/>
      <c r="I17" s="226"/>
      <c r="J17" s="226"/>
      <c r="K17" s="272"/>
      <c r="L17" s="272"/>
      <c r="M17" s="272"/>
      <c r="N17" s="272"/>
      <c r="O17" s="226"/>
      <c r="P17" s="207"/>
      <c r="Q17" s="79" t="s">
        <v>279</v>
      </c>
      <c r="S17" s="404"/>
      <c r="T17" s="404"/>
      <c r="U17" s="404"/>
      <c r="CC17" s="479"/>
    </row>
    <row r="18" spans="1:81" ht="15" customHeight="1">
      <c r="A18" s="408"/>
      <c r="B18" s="227"/>
      <c r="C18" s="227"/>
      <c r="D18" s="227"/>
      <c r="E18" s="227"/>
      <c r="F18" s="227"/>
      <c r="G18" s="227"/>
      <c r="H18" s="227"/>
      <c r="I18" s="227"/>
      <c r="J18" s="227"/>
      <c r="K18" s="273"/>
      <c r="L18" s="227"/>
      <c r="M18" s="227"/>
      <c r="N18" s="227"/>
      <c r="O18" s="227"/>
      <c r="P18" s="404"/>
      <c r="Q18" s="404"/>
      <c r="S18" s="404"/>
      <c r="T18" s="404"/>
    </row>
    <row r="19" spans="1:81" ht="15" customHeight="1">
      <c r="A19" s="342" t="s">
        <v>1267</v>
      </c>
      <c r="B19" s="404"/>
      <c r="C19" s="404"/>
      <c r="D19" s="404"/>
      <c r="E19" s="404"/>
      <c r="F19" s="404"/>
      <c r="G19" s="404"/>
      <c r="H19" s="404"/>
      <c r="I19" s="404"/>
      <c r="J19" s="404"/>
      <c r="K19" s="240"/>
      <c r="L19" s="404"/>
      <c r="M19" s="404"/>
      <c r="N19" s="404"/>
      <c r="O19" s="404"/>
      <c r="P19" s="404"/>
      <c r="Q19" s="404"/>
      <c r="S19" s="404"/>
      <c r="T19" s="404"/>
    </row>
    <row r="20" spans="1:81" ht="15" customHeight="1">
      <c r="A20" s="1318" t="s">
        <v>200</v>
      </c>
      <c r="B20" s="1319" t="s">
        <v>274</v>
      </c>
      <c r="C20" s="1319"/>
      <c r="D20" s="1319"/>
      <c r="E20" s="1319"/>
      <c r="F20" s="1319"/>
      <c r="G20" s="1319"/>
      <c r="H20" s="1319"/>
      <c r="I20" s="1319"/>
      <c r="J20" s="1319"/>
      <c r="K20" s="1319"/>
      <c r="L20" s="1319"/>
      <c r="M20" s="1319"/>
      <c r="N20" s="1319"/>
      <c r="O20" s="1319"/>
      <c r="P20" s="404"/>
      <c r="Q20" s="404"/>
      <c r="S20" s="404"/>
      <c r="T20" s="404"/>
    </row>
    <row r="21" spans="1:81" ht="15" customHeight="1">
      <c r="A21" s="1318"/>
      <c r="B21" s="151">
        <f t="shared" ref="B21:J21" si="0">C21-1</f>
        <v>2004</v>
      </c>
      <c r="C21" s="151">
        <f t="shared" si="0"/>
        <v>2005</v>
      </c>
      <c r="D21" s="151">
        <f t="shared" si="0"/>
        <v>2006</v>
      </c>
      <c r="E21" s="151">
        <f t="shared" si="0"/>
        <v>2007</v>
      </c>
      <c r="F21" s="151">
        <f t="shared" si="0"/>
        <v>2008</v>
      </c>
      <c r="G21" s="151">
        <f t="shared" si="0"/>
        <v>2009</v>
      </c>
      <c r="H21" s="151">
        <f t="shared" si="0"/>
        <v>2010</v>
      </c>
      <c r="I21" s="151">
        <f t="shared" si="0"/>
        <v>2011</v>
      </c>
      <c r="J21" s="151">
        <f t="shared" si="0"/>
        <v>2012</v>
      </c>
      <c r="K21" s="303">
        <v>2013</v>
      </c>
      <c r="L21" s="303">
        <v>2014</v>
      </c>
      <c r="M21" s="303">
        <v>2015</v>
      </c>
      <c r="N21" s="1288">
        <v>2016</v>
      </c>
      <c r="O21" s="151" t="s">
        <v>201</v>
      </c>
      <c r="P21" s="345" t="s">
        <v>202</v>
      </c>
      <c r="Q21" s="404"/>
      <c r="S21" s="404"/>
      <c r="T21" s="404"/>
      <c r="U21" s="404"/>
      <c r="CC21" s="479"/>
    </row>
    <row r="22" spans="1:81" ht="15" customHeight="1">
      <c r="A22" s="1196" t="s">
        <v>203</v>
      </c>
      <c r="B22" s="226"/>
      <c r="C22" s="226"/>
      <c r="D22" s="226"/>
      <c r="E22" s="226"/>
      <c r="F22" s="226"/>
      <c r="G22" s="226"/>
      <c r="H22" s="226"/>
      <c r="I22" s="226"/>
      <c r="J22" s="226"/>
      <c r="K22" s="272"/>
      <c r="L22" s="272"/>
      <c r="M22" s="938"/>
      <c r="N22" s="938"/>
      <c r="O22" s="880"/>
      <c r="P22" s="918"/>
      <c r="Q22" s="79" t="s">
        <v>879</v>
      </c>
      <c r="S22" s="404"/>
      <c r="T22" s="404"/>
      <c r="U22" s="404"/>
      <c r="CC22" s="479"/>
    </row>
    <row r="23" spans="1:81" ht="15" customHeight="1">
      <c r="A23" s="1196" t="s">
        <v>1220</v>
      </c>
      <c r="B23" s="226"/>
      <c r="C23" s="226"/>
      <c r="D23" s="226"/>
      <c r="E23" s="226"/>
      <c r="F23" s="226"/>
      <c r="G23" s="226"/>
      <c r="H23" s="226"/>
      <c r="I23" s="226"/>
      <c r="J23" s="226"/>
      <c r="K23" s="272"/>
      <c r="L23" s="272"/>
      <c r="M23" s="938"/>
      <c r="N23" s="938"/>
      <c r="O23" s="880"/>
      <c r="P23" s="918"/>
      <c r="Q23" s="79" t="s">
        <v>879</v>
      </c>
      <c r="S23" s="404"/>
      <c r="T23" s="404"/>
      <c r="U23" s="404"/>
      <c r="CC23" s="479"/>
    </row>
    <row r="24" spans="1:81" ht="15" customHeight="1">
      <c r="A24" s="1196" t="s">
        <v>1221</v>
      </c>
      <c r="B24" s="226"/>
      <c r="C24" s="226"/>
      <c r="D24" s="226"/>
      <c r="E24" s="226"/>
      <c r="F24" s="226"/>
      <c r="G24" s="226"/>
      <c r="H24" s="226"/>
      <c r="I24" s="226"/>
      <c r="J24" s="226"/>
      <c r="K24" s="272"/>
      <c r="L24" s="272"/>
      <c r="M24" s="938"/>
      <c r="N24" s="938"/>
      <c r="O24" s="880"/>
      <c r="P24" s="918"/>
      <c r="Q24" s="79" t="s">
        <v>879</v>
      </c>
      <c r="S24" s="404"/>
      <c r="T24" s="404"/>
      <c r="U24" s="404"/>
      <c r="CC24" s="479"/>
    </row>
    <row r="25" spans="1:81" ht="15" customHeight="1">
      <c r="A25" s="343" t="s">
        <v>880</v>
      </c>
      <c r="B25" s="226"/>
      <c r="C25" s="226"/>
      <c r="D25" s="226"/>
      <c r="E25" s="226"/>
      <c r="F25" s="226"/>
      <c r="G25" s="226"/>
      <c r="H25" s="226"/>
      <c r="I25" s="226"/>
      <c r="J25" s="226"/>
      <c r="K25" s="272"/>
      <c r="L25" s="272"/>
      <c r="M25" s="938"/>
      <c r="N25" s="938"/>
      <c r="O25" s="880"/>
      <c r="P25" s="918"/>
      <c r="Q25" s="79" t="s">
        <v>279</v>
      </c>
      <c r="S25" s="404"/>
      <c r="T25" s="404"/>
      <c r="U25" s="404"/>
      <c r="CC25" s="479"/>
    </row>
    <row r="26" spans="1:81" ht="15" customHeight="1">
      <c r="A26" s="556"/>
      <c r="B26" s="228"/>
      <c r="C26" s="228"/>
      <c r="D26" s="228"/>
      <c r="E26" s="228"/>
      <c r="F26" s="228"/>
      <c r="G26" s="228"/>
      <c r="H26" s="228"/>
      <c r="I26" s="228"/>
      <c r="J26" s="228"/>
      <c r="K26" s="274"/>
      <c r="L26" s="228"/>
      <c r="M26" s="228"/>
      <c r="N26" s="228"/>
      <c r="O26" s="228"/>
      <c r="P26" s="274"/>
      <c r="Q26" s="404"/>
      <c r="S26" s="404"/>
      <c r="T26" s="404"/>
    </row>
    <row r="27" spans="1:81" ht="15" customHeight="1">
      <c r="A27" s="344" t="s">
        <v>280</v>
      </c>
      <c r="B27" s="404"/>
      <c r="C27" s="404"/>
      <c r="D27" s="404"/>
      <c r="E27" s="404"/>
      <c r="F27" s="404"/>
      <c r="G27" s="404"/>
      <c r="H27" s="404"/>
      <c r="I27" s="404"/>
      <c r="J27" s="404"/>
      <c r="K27" s="240"/>
      <c r="L27" s="404"/>
      <c r="M27" s="404"/>
      <c r="N27" s="404"/>
      <c r="O27" s="404"/>
      <c r="P27" s="404"/>
      <c r="Q27" s="404"/>
      <c r="S27" s="404"/>
      <c r="T27" s="404"/>
    </row>
    <row r="28" spans="1:81" ht="15" customHeight="1">
      <c r="A28" s="1318" t="s">
        <v>200</v>
      </c>
      <c r="B28" s="1319" t="s">
        <v>27</v>
      </c>
      <c r="C28" s="1319"/>
      <c r="D28" s="1319"/>
      <c r="E28" s="1319"/>
      <c r="F28" s="1319"/>
      <c r="G28" s="1319"/>
      <c r="H28" s="1319"/>
      <c r="I28" s="1319"/>
      <c r="J28" s="1319"/>
      <c r="K28" s="1319"/>
      <c r="L28" s="1319"/>
      <c r="M28" s="1319"/>
      <c r="N28" s="1319"/>
      <c r="O28" s="1319"/>
      <c r="P28" s="557"/>
      <c r="S28" s="878" t="s">
        <v>281</v>
      </c>
      <c r="T28" s="404"/>
    </row>
    <row r="29" spans="1:81" ht="15" customHeight="1">
      <c r="A29" s="1318"/>
      <c r="F29" s="151" t="s">
        <v>748</v>
      </c>
      <c r="G29" s="151" t="s">
        <v>749</v>
      </c>
      <c r="H29" s="151" t="s">
        <v>750</v>
      </c>
      <c r="I29" s="151" t="s">
        <v>751</v>
      </c>
      <c r="J29" s="151" t="s">
        <v>752</v>
      </c>
      <c r="K29" s="151" t="s">
        <v>753</v>
      </c>
      <c r="L29" s="151" t="s">
        <v>754</v>
      </c>
      <c r="M29" s="151" t="s">
        <v>755</v>
      </c>
      <c r="N29" s="151" t="s">
        <v>756</v>
      </c>
      <c r="O29" s="303" t="s">
        <v>757</v>
      </c>
      <c r="P29" s="345" t="s">
        <v>202</v>
      </c>
      <c r="Q29" s="404"/>
      <c r="S29" s="404"/>
      <c r="T29" s="878"/>
    </row>
    <row r="30" spans="1:81" ht="15" customHeight="1">
      <c r="A30" s="343" t="s">
        <v>881</v>
      </c>
      <c r="D30" s="1290" t="s">
        <v>1261</v>
      </c>
      <c r="E30" s="1289"/>
      <c r="F30" s="226"/>
      <c r="G30" s="226"/>
      <c r="H30" s="226"/>
      <c r="I30" s="226"/>
      <c r="J30" s="226"/>
      <c r="K30" s="226"/>
      <c r="L30" s="226"/>
      <c r="M30" s="226"/>
      <c r="N30" s="226"/>
      <c r="O30" s="272"/>
      <c r="P30" s="207"/>
      <c r="Q30" s="21" t="s">
        <v>279</v>
      </c>
      <c r="S30" s="21" t="b">
        <f>SUM(P25,P17)=P30</f>
        <v>1</v>
      </c>
      <c r="T30" s="404"/>
      <c r="CB30" s="271"/>
    </row>
    <row r="31" spans="1:81" ht="15" customHeight="1">
      <c r="A31" s="404"/>
      <c r="B31" s="404"/>
      <c r="C31" s="404"/>
      <c r="D31" s="404"/>
      <c r="E31" s="404"/>
      <c r="F31" s="404"/>
      <c r="G31" s="404"/>
      <c r="H31" s="404"/>
      <c r="I31" s="404"/>
      <c r="J31" s="404"/>
      <c r="K31" s="240"/>
      <c r="L31" s="408"/>
      <c r="M31" s="408"/>
      <c r="N31" s="408"/>
      <c r="O31" s="404"/>
      <c r="P31" s="404"/>
      <c r="Q31" s="404"/>
      <c r="S31" s="404"/>
      <c r="T31" s="404"/>
    </row>
    <row r="32" spans="1:81" ht="15" customHeight="1">
      <c r="A32" s="404"/>
      <c r="B32" s="404"/>
      <c r="C32" s="404"/>
      <c r="D32" s="404"/>
      <c r="E32" s="404"/>
      <c r="F32" s="404"/>
      <c r="G32" s="404"/>
      <c r="H32" s="404"/>
      <c r="I32" s="404"/>
      <c r="J32" s="404"/>
      <c r="K32" s="240"/>
      <c r="L32" s="404"/>
      <c r="M32" s="404"/>
      <c r="N32" s="404"/>
      <c r="O32" s="404"/>
      <c r="P32" s="404"/>
      <c r="Q32" s="404"/>
      <c r="S32" s="404"/>
      <c r="T32" s="404"/>
    </row>
    <row r="33" spans="1:81" ht="15" customHeight="1">
      <c r="A33" s="342" t="s">
        <v>1268</v>
      </c>
      <c r="B33" s="404"/>
      <c r="C33" s="404"/>
      <c r="D33" s="404"/>
      <c r="E33" s="404"/>
      <c r="F33" s="404"/>
      <c r="G33" s="404"/>
      <c r="H33" s="404"/>
      <c r="I33" s="404"/>
      <c r="J33" s="404"/>
      <c r="K33" s="240"/>
      <c r="L33" s="404"/>
      <c r="M33" s="404"/>
      <c r="N33" s="404"/>
      <c r="O33" s="404"/>
      <c r="P33" s="404"/>
      <c r="Q33" s="404"/>
      <c r="S33" s="404"/>
      <c r="T33" s="404"/>
    </row>
    <row r="34" spans="1:81" ht="15" customHeight="1">
      <c r="A34" s="1318" t="s">
        <v>200</v>
      </c>
      <c r="B34" s="1319" t="s">
        <v>274</v>
      </c>
      <c r="C34" s="1319"/>
      <c r="D34" s="1319"/>
      <c r="E34" s="1319"/>
      <c r="F34" s="1319"/>
      <c r="G34" s="1319"/>
      <c r="H34" s="1319"/>
      <c r="I34" s="1319"/>
      <c r="J34" s="1319"/>
      <c r="K34" s="1319"/>
      <c r="L34" s="1319"/>
      <c r="M34" s="1319"/>
      <c r="N34" s="1319"/>
      <c r="O34" s="1319"/>
      <c r="P34" s="404"/>
      <c r="Q34" s="404"/>
      <c r="S34" s="404"/>
      <c r="T34" s="404"/>
    </row>
    <row r="35" spans="1:81" ht="15" customHeight="1">
      <c r="A35" s="1318"/>
      <c r="B35" s="151">
        <f t="shared" ref="B35:J35" si="1">C35-1</f>
        <v>2004</v>
      </c>
      <c r="C35" s="151">
        <f t="shared" si="1"/>
        <v>2005</v>
      </c>
      <c r="D35" s="151">
        <f t="shared" si="1"/>
        <v>2006</v>
      </c>
      <c r="E35" s="151">
        <f t="shared" si="1"/>
        <v>2007</v>
      </c>
      <c r="F35" s="151">
        <f t="shared" si="1"/>
        <v>2008</v>
      </c>
      <c r="G35" s="151">
        <f t="shared" si="1"/>
        <v>2009</v>
      </c>
      <c r="H35" s="151">
        <f t="shared" si="1"/>
        <v>2010</v>
      </c>
      <c r="I35" s="151">
        <f t="shared" si="1"/>
        <v>2011</v>
      </c>
      <c r="J35" s="151">
        <f t="shared" si="1"/>
        <v>2012</v>
      </c>
      <c r="K35" s="303">
        <v>2013</v>
      </c>
      <c r="L35" s="303">
        <v>2014</v>
      </c>
      <c r="M35" s="303">
        <v>2015</v>
      </c>
      <c r="N35" s="1288">
        <v>2016</v>
      </c>
      <c r="O35" s="151" t="s">
        <v>201</v>
      </c>
      <c r="P35" s="345" t="s">
        <v>202</v>
      </c>
      <c r="Q35" s="404"/>
      <c r="S35" s="404"/>
      <c r="T35" s="404"/>
      <c r="U35" s="404"/>
      <c r="CC35" s="479"/>
    </row>
    <row r="36" spans="1:81" ht="15" customHeight="1">
      <c r="A36" s="1197" t="s">
        <v>203</v>
      </c>
      <c r="B36" s="226"/>
      <c r="C36" s="226"/>
      <c r="D36" s="226"/>
      <c r="E36" s="226"/>
      <c r="F36" s="226"/>
      <c r="G36" s="226"/>
      <c r="H36" s="226"/>
      <c r="I36" s="226"/>
      <c r="J36" s="226"/>
      <c r="K36" s="272"/>
      <c r="L36" s="272"/>
      <c r="M36" s="272"/>
      <c r="N36" s="272"/>
      <c r="O36" s="226"/>
      <c r="P36" s="207"/>
      <c r="Q36" s="79" t="s">
        <v>879</v>
      </c>
      <c r="S36" s="404"/>
      <c r="T36" s="404"/>
      <c r="U36" s="404"/>
      <c r="CC36" s="479"/>
    </row>
    <row r="37" spans="1:81" ht="15" customHeight="1">
      <c r="A37" s="1197" t="s">
        <v>1220</v>
      </c>
      <c r="B37" s="226"/>
      <c r="C37" s="226"/>
      <c r="D37" s="226"/>
      <c r="E37" s="226"/>
      <c r="F37" s="226"/>
      <c r="G37" s="226"/>
      <c r="H37" s="226"/>
      <c r="I37" s="226"/>
      <c r="J37" s="226"/>
      <c r="K37" s="272"/>
      <c r="L37" s="272"/>
      <c r="M37" s="272"/>
      <c r="N37" s="272"/>
      <c r="O37" s="226"/>
      <c r="P37" s="207"/>
      <c r="Q37" s="79" t="s">
        <v>879</v>
      </c>
      <c r="S37" s="404"/>
      <c r="T37" s="404"/>
      <c r="U37" s="404"/>
      <c r="CC37" s="479"/>
    </row>
    <row r="38" spans="1:81" ht="15" customHeight="1">
      <c r="A38" s="1197" t="s">
        <v>1221</v>
      </c>
      <c r="B38" s="226"/>
      <c r="C38" s="226"/>
      <c r="D38" s="226"/>
      <c r="E38" s="226"/>
      <c r="F38" s="226"/>
      <c r="G38" s="226"/>
      <c r="H38" s="226"/>
      <c r="I38" s="226"/>
      <c r="J38" s="226"/>
      <c r="K38" s="272"/>
      <c r="L38" s="272"/>
      <c r="M38" s="272"/>
      <c r="N38" s="272"/>
      <c r="O38" s="226"/>
      <c r="P38" s="207"/>
      <c r="Q38" s="79" t="s">
        <v>879</v>
      </c>
      <c r="S38" s="1317" t="s">
        <v>275</v>
      </c>
      <c r="T38" s="404"/>
      <c r="U38" s="404"/>
      <c r="CC38" s="479"/>
    </row>
    <row r="39" spans="1:81" ht="15" customHeight="1">
      <c r="A39" s="1197" t="s">
        <v>1222</v>
      </c>
      <c r="B39" s="408"/>
      <c r="C39" s="408"/>
      <c r="D39" s="408"/>
      <c r="E39" s="408"/>
      <c r="F39" s="408"/>
      <c r="G39" s="408"/>
      <c r="H39" s="408"/>
      <c r="I39" s="408"/>
      <c r="J39" s="408"/>
      <c r="K39" s="456"/>
      <c r="L39" s="456"/>
      <c r="M39" s="456"/>
      <c r="N39" s="456"/>
      <c r="O39" s="408"/>
      <c r="P39" s="408"/>
      <c r="Q39" s="404"/>
      <c r="S39" s="1317"/>
      <c r="T39" s="404"/>
      <c r="U39" s="404"/>
      <c r="CC39" s="479"/>
    </row>
    <row r="40" spans="1:81" ht="15" customHeight="1">
      <c r="A40" s="1198" t="s">
        <v>204</v>
      </c>
      <c r="B40" s="226"/>
      <c r="C40" s="226"/>
      <c r="D40" s="226"/>
      <c r="E40" s="226"/>
      <c r="F40" s="226"/>
      <c r="G40" s="226"/>
      <c r="H40" s="226"/>
      <c r="I40" s="226"/>
      <c r="J40" s="226"/>
      <c r="K40" s="272"/>
      <c r="L40" s="272"/>
      <c r="M40" s="272"/>
      <c r="N40" s="272"/>
      <c r="O40" s="226"/>
      <c r="P40" s="207"/>
      <c r="Q40" s="79" t="s">
        <v>879</v>
      </c>
      <c r="S40" s="21" t="b">
        <f>P38=SUM(P40:P43)</f>
        <v>1</v>
      </c>
      <c r="T40" s="404"/>
      <c r="U40" s="404"/>
      <c r="CC40" s="479"/>
    </row>
    <row r="41" spans="1:81" ht="15" customHeight="1">
      <c r="A41" s="1198" t="s">
        <v>276</v>
      </c>
      <c r="B41" s="226"/>
      <c r="C41" s="226"/>
      <c r="D41" s="226"/>
      <c r="E41" s="226"/>
      <c r="F41" s="226"/>
      <c r="G41" s="226"/>
      <c r="H41" s="226"/>
      <c r="I41" s="226"/>
      <c r="J41" s="226"/>
      <c r="K41" s="272"/>
      <c r="L41" s="272"/>
      <c r="M41" s="272"/>
      <c r="N41" s="272"/>
      <c r="O41" s="226"/>
      <c r="P41" s="207"/>
      <c r="Q41" s="79" t="s">
        <v>879</v>
      </c>
      <c r="S41" s="404"/>
      <c r="T41" s="404"/>
      <c r="U41" s="404"/>
      <c r="CC41" s="479"/>
    </row>
    <row r="42" spans="1:81" ht="15" customHeight="1">
      <c r="A42" s="1198" t="s">
        <v>277</v>
      </c>
      <c r="B42" s="226"/>
      <c r="C42" s="226"/>
      <c r="D42" s="226"/>
      <c r="E42" s="226"/>
      <c r="F42" s="226"/>
      <c r="G42" s="226"/>
      <c r="H42" s="226"/>
      <c r="I42" s="226"/>
      <c r="J42" s="226"/>
      <c r="K42" s="272"/>
      <c r="L42" s="272"/>
      <c r="M42" s="272"/>
      <c r="N42" s="272"/>
      <c r="O42" s="226"/>
      <c r="P42" s="207"/>
      <c r="Q42" s="79" t="s">
        <v>879</v>
      </c>
      <c r="S42" s="404"/>
      <c r="T42" s="404"/>
      <c r="U42" s="404"/>
      <c r="CC42" s="479"/>
    </row>
    <row r="43" spans="1:81" ht="15" customHeight="1">
      <c r="A43" s="1199" t="s">
        <v>278</v>
      </c>
      <c r="B43" s="226"/>
      <c r="C43" s="226"/>
      <c r="D43" s="226"/>
      <c r="E43" s="226"/>
      <c r="F43" s="226"/>
      <c r="G43" s="226"/>
      <c r="H43" s="226"/>
      <c r="I43" s="226"/>
      <c r="J43" s="226"/>
      <c r="K43" s="272"/>
      <c r="L43" s="272"/>
      <c r="M43" s="272"/>
      <c r="N43" s="272"/>
      <c r="O43" s="226"/>
      <c r="P43" s="207"/>
      <c r="Q43" s="79" t="s">
        <v>879</v>
      </c>
      <c r="S43" s="404"/>
      <c r="T43" s="404"/>
      <c r="U43" s="404"/>
      <c r="CC43" s="479"/>
    </row>
    <row r="44" spans="1:81" ht="15" customHeight="1">
      <c r="A44" s="1197" t="s">
        <v>1223</v>
      </c>
      <c r="B44" s="226"/>
      <c r="C44" s="226"/>
      <c r="D44" s="226"/>
      <c r="E44" s="226"/>
      <c r="F44" s="226"/>
      <c r="G44" s="226"/>
      <c r="H44" s="226"/>
      <c r="I44" s="226"/>
      <c r="J44" s="226"/>
      <c r="K44" s="272"/>
      <c r="L44" s="272"/>
      <c r="M44" s="272"/>
      <c r="N44" s="272"/>
      <c r="O44" s="226"/>
      <c r="P44" s="207"/>
      <c r="Q44" s="79" t="s">
        <v>879</v>
      </c>
      <c r="S44" s="404"/>
      <c r="T44" s="404"/>
      <c r="U44" s="404"/>
      <c r="CC44" s="479"/>
    </row>
    <row r="45" spans="1:81" ht="15" customHeight="1">
      <c r="A45" s="1197" t="s">
        <v>1224</v>
      </c>
      <c r="B45" s="226"/>
      <c r="C45" s="226"/>
      <c r="D45" s="226"/>
      <c r="E45" s="226"/>
      <c r="F45" s="226"/>
      <c r="G45" s="226"/>
      <c r="H45" s="226"/>
      <c r="I45" s="226"/>
      <c r="J45" s="226"/>
      <c r="K45" s="272"/>
      <c r="L45" s="272"/>
      <c r="M45" s="272"/>
      <c r="N45" s="272"/>
      <c r="O45" s="226"/>
      <c r="P45" s="207"/>
      <c r="Q45" s="79" t="s">
        <v>879</v>
      </c>
      <c r="S45" s="404"/>
      <c r="T45" s="404"/>
      <c r="U45" s="404"/>
      <c r="CC45" s="479"/>
    </row>
    <row r="46" spans="1:81" ht="15" customHeight="1">
      <c r="A46" s="343" t="s">
        <v>613</v>
      </c>
      <c r="B46" s="226"/>
      <c r="C46" s="226"/>
      <c r="D46" s="226"/>
      <c r="E46" s="226"/>
      <c r="F46" s="226"/>
      <c r="G46" s="226"/>
      <c r="H46" s="226"/>
      <c r="I46" s="226"/>
      <c r="J46" s="226"/>
      <c r="K46" s="272"/>
      <c r="L46" s="272"/>
      <c r="M46" s="272"/>
      <c r="N46" s="272"/>
      <c r="O46" s="226"/>
      <c r="P46" s="207"/>
      <c r="Q46" s="21" t="s">
        <v>279</v>
      </c>
      <c r="S46" s="404"/>
      <c r="T46" s="404"/>
      <c r="U46" s="404"/>
      <c r="V46" s="404"/>
      <c r="CC46" s="479"/>
    </row>
    <row r="47" spans="1:81" ht="15" customHeight="1">
      <c r="A47" s="343" t="s">
        <v>880</v>
      </c>
      <c r="B47" s="226"/>
      <c r="C47" s="226"/>
      <c r="D47" s="226"/>
      <c r="E47" s="226"/>
      <c r="F47" s="226"/>
      <c r="G47" s="226"/>
      <c r="H47" s="226"/>
      <c r="I47" s="226"/>
      <c r="J47" s="226"/>
      <c r="K47" s="272"/>
      <c r="L47" s="272"/>
      <c r="M47" s="272"/>
      <c r="N47" s="272"/>
      <c r="O47" s="226"/>
      <c r="P47" s="207"/>
      <c r="Q47" s="21" t="s">
        <v>279</v>
      </c>
      <c r="S47" s="404"/>
      <c r="T47" s="404"/>
      <c r="U47" s="404"/>
      <c r="V47" s="404"/>
      <c r="CC47" s="479"/>
    </row>
    <row r="48" spans="1:81" ht="15" customHeight="1">
      <c r="A48" s="408"/>
      <c r="B48" s="227"/>
      <c r="C48" s="227"/>
      <c r="D48" s="227"/>
      <c r="E48" s="227"/>
      <c r="F48" s="227"/>
      <c r="G48" s="227"/>
      <c r="H48" s="227"/>
      <c r="I48" s="227"/>
      <c r="J48" s="227"/>
      <c r="K48" s="273"/>
      <c r="L48" s="227"/>
      <c r="M48" s="227"/>
      <c r="N48" s="227"/>
      <c r="O48" s="227"/>
      <c r="P48" s="404"/>
      <c r="Q48" s="404"/>
      <c r="S48" s="404"/>
      <c r="T48" s="404"/>
      <c r="U48" s="404"/>
    </row>
    <row r="49" spans="1:81" ht="15" customHeight="1">
      <c r="A49" s="342" t="s">
        <v>1269</v>
      </c>
      <c r="B49" s="404"/>
      <c r="C49" s="404"/>
      <c r="D49" s="404"/>
      <c r="E49" s="404"/>
      <c r="F49" s="404"/>
      <c r="G49" s="404"/>
      <c r="H49" s="404"/>
      <c r="I49" s="404"/>
      <c r="J49" s="404"/>
      <c r="K49" s="240"/>
      <c r="L49" s="404"/>
      <c r="M49" s="404"/>
      <c r="N49" s="404"/>
      <c r="O49" s="404"/>
      <c r="P49" s="404"/>
      <c r="Q49" s="404"/>
      <c r="S49" s="404"/>
      <c r="T49" s="404"/>
      <c r="U49" s="404"/>
    </row>
    <row r="50" spans="1:81" ht="15" customHeight="1">
      <c r="A50" s="1318" t="s">
        <v>200</v>
      </c>
      <c r="B50" s="1319" t="s">
        <v>274</v>
      </c>
      <c r="C50" s="1319"/>
      <c r="D50" s="1319"/>
      <c r="E50" s="1319"/>
      <c r="F50" s="1319"/>
      <c r="G50" s="1319"/>
      <c r="H50" s="1319"/>
      <c r="I50" s="1319"/>
      <c r="J50" s="1319"/>
      <c r="K50" s="1319"/>
      <c r="L50" s="1319"/>
      <c r="M50" s="1319"/>
      <c r="N50" s="1319"/>
      <c r="O50" s="1319"/>
      <c r="P50" s="404"/>
      <c r="Q50" s="404"/>
      <c r="S50" s="404"/>
      <c r="T50" s="404"/>
      <c r="U50" s="404"/>
    </row>
    <row r="51" spans="1:81" ht="15" customHeight="1">
      <c r="A51" s="1318"/>
      <c r="B51" s="151">
        <f t="shared" ref="B51:J51" si="2">C51-1</f>
        <v>2004</v>
      </c>
      <c r="C51" s="151">
        <f t="shared" si="2"/>
        <v>2005</v>
      </c>
      <c r="D51" s="151">
        <f t="shared" si="2"/>
        <v>2006</v>
      </c>
      <c r="E51" s="151">
        <f t="shared" si="2"/>
        <v>2007</v>
      </c>
      <c r="F51" s="151">
        <f t="shared" si="2"/>
        <v>2008</v>
      </c>
      <c r="G51" s="151">
        <f t="shared" si="2"/>
        <v>2009</v>
      </c>
      <c r="H51" s="151">
        <f t="shared" si="2"/>
        <v>2010</v>
      </c>
      <c r="I51" s="151">
        <f t="shared" si="2"/>
        <v>2011</v>
      </c>
      <c r="J51" s="151">
        <f t="shared" si="2"/>
        <v>2012</v>
      </c>
      <c r="K51" s="303">
        <v>2013</v>
      </c>
      <c r="L51" s="303">
        <v>2014</v>
      </c>
      <c r="M51" s="303">
        <v>2015</v>
      </c>
      <c r="N51" s="1288">
        <v>2016</v>
      </c>
      <c r="O51" s="151" t="s">
        <v>201</v>
      </c>
      <c r="P51" s="345" t="s">
        <v>202</v>
      </c>
      <c r="Q51" s="404"/>
      <c r="S51" s="404"/>
      <c r="T51" s="404"/>
      <c r="U51" s="404"/>
      <c r="V51" s="404"/>
      <c r="CC51" s="479"/>
    </row>
    <row r="52" spans="1:81" ht="15" customHeight="1">
      <c r="A52" s="1200" t="s">
        <v>203</v>
      </c>
      <c r="B52" s="226"/>
      <c r="C52" s="226"/>
      <c r="D52" s="226"/>
      <c r="E52" s="226"/>
      <c r="F52" s="226"/>
      <c r="G52" s="226"/>
      <c r="H52" s="226"/>
      <c r="I52" s="226"/>
      <c r="J52" s="226"/>
      <c r="K52" s="272"/>
      <c r="L52" s="272"/>
      <c r="M52" s="272"/>
      <c r="N52" s="272"/>
      <c r="O52" s="226"/>
      <c r="P52" s="207"/>
      <c r="Q52" s="79" t="s">
        <v>879</v>
      </c>
      <c r="S52" s="404"/>
      <c r="T52" s="404"/>
      <c r="U52" s="404"/>
      <c r="V52" s="404"/>
      <c r="CC52" s="479"/>
    </row>
    <row r="53" spans="1:81" ht="15" customHeight="1">
      <c r="A53" s="1200" t="s">
        <v>1220</v>
      </c>
      <c r="B53" s="226"/>
      <c r="C53" s="226"/>
      <c r="D53" s="226"/>
      <c r="E53" s="226"/>
      <c r="F53" s="226"/>
      <c r="G53" s="226"/>
      <c r="H53" s="226"/>
      <c r="I53" s="226"/>
      <c r="J53" s="226"/>
      <c r="K53" s="272"/>
      <c r="L53" s="272"/>
      <c r="M53" s="272"/>
      <c r="N53" s="272"/>
      <c r="O53" s="226"/>
      <c r="P53" s="207"/>
      <c r="Q53" s="79" t="s">
        <v>879</v>
      </c>
      <c r="S53" s="404"/>
      <c r="T53" s="404"/>
      <c r="U53" s="404"/>
      <c r="V53" s="404"/>
      <c r="CC53" s="479"/>
    </row>
    <row r="54" spans="1:81" ht="15" customHeight="1">
      <c r="A54" s="1200" t="s">
        <v>1221</v>
      </c>
      <c r="B54" s="226"/>
      <c r="C54" s="226"/>
      <c r="D54" s="226"/>
      <c r="E54" s="226"/>
      <c r="F54" s="226"/>
      <c r="G54" s="226"/>
      <c r="H54" s="226"/>
      <c r="I54" s="226"/>
      <c r="J54" s="226"/>
      <c r="K54" s="272"/>
      <c r="L54" s="272"/>
      <c r="M54" s="272"/>
      <c r="N54" s="272"/>
      <c r="O54" s="226"/>
      <c r="P54" s="207"/>
      <c r="Q54" s="79" t="s">
        <v>879</v>
      </c>
      <c r="S54" s="404"/>
      <c r="T54" s="404"/>
      <c r="U54" s="404"/>
      <c r="V54" s="404"/>
      <c r="CC54" s="479"/>
    </row>
    <row r="55" spans="1:81" ht="15" customHeight="1">
      <c r="A55" s="343" t="s">
        <v>880</v>
      </c>
      <c r="B55" s="226"/>
      <c r="C55" s="226"/>
      <c r="D55" s="226"/>
      <c r="E55" s="226"/>
      <c r="F55" s="226"/>
      <c r="G55" s="226"/>
      <c r="H55" s="226"/>
      <c r="I55" s="226"/>
      <c r="J55" s="226"/>
      <c r="K55" s="272"/>
      <c r="L55" s="272"/>
      <c r="M55" s="272"/>
      <c r="N55" s="272"/>
      <c r="O55" s="226"/>
      <c r="P55" s="207"/>
      <c r="Q55" s="21" t="s">
        <v>279</v>
      </c>
      <c r="S55" s="404"/>
      <c r="T55" s="404"/>
      <c r="U55" s="404"/>
      <c r="V55" s="404"/>
      <c r="CC55" s="479"/>
    </row>
    <row r="56" spans="1:81" ht="15" customHeight="1">
      <c r="A56" s="556"/>
      <c r="B56" s="228"/>
      <c r="C56" s="228"/>
      <c r="D56" s="228"/>
      <c r="E56" s="228"/>
      <c r="F56" s="228"/>
      <c r="G56" s="228"/>
      <c r="H56" s="228"/>
      <c r="I56" s="228"/>
      <c r="J56" s="228"/>
      <c r="K56" s="274"/>
      <c r="L56" s="228"/>
      <c r="M56" s="228"/>
      <c r="N56" s="228"/>
      <c r="O56" s="228"/>
      <c r="P56" s="404"/>
      <c r="Q56" s="404"/>
      <c r="S56" s="404"/>
      <c r="T56" s="404"/>
      <c r="U56" s="404"/>
    </row>
    <row r="57" spans="1:81" ht="15" customHeight="1">
      <c r="A57" s="344" t="s">
        <v>282</v>
      </c>
      <c r="B57" s="404"/>
      <c r="C57" s="404"/>
      <c r="D57" s="404"/>
      <c r="E57" s="404"/>
      <c r="F57" s="404"/>
      <c r="G57" s="404"/>
      <c r="H57" s="404"/>
      <c r="I57" s="404"/>
      <c r="J57" s="404"/>
      <c r="K57" s="240"/>
      <c r="L57" s="404"/>
      <c r="M57" s="404"/>
      <c r="N57" s="404"/>
      <c r="O57" s="404"/>
      <c r="P57" s="404"/>
      <c r="Q57" s="404"/>
      <c r="S57" s="404"/>
      <c r="T57" s="404"/>
      <c r="U57" s="404"/>
    </row>
    <row r="58" spans="1:81" ht="15" customHeight="1">
      <c r="A58" s="1318" t="s">
        <v>200</v>
      </c>
      <c r="B58" s="1319" t="s">
        <v>27</v>
      </c>
      <c r="C58" s="1319"/>
      <c r="D58" s="1319"/>
      <c r="E58" s="1319"/>
      <c r="F58" s="1319"/>
      <c r="G58" s="1319"/>
      <c r="H58" s="1319"/>
      <c r="I58" s="1319"/>
      <c r="J58" s="1319"/>
      <c r="K58" s="1319"/>
      <c r="L58" s="1319"/>
      <c r="M58" s="1319"/>
      <c r="N58" s="1319"/>
      <c r="O58" s="1319"/>
      <c r="P58" s="557"/>
      <c r="S58" s="878" t="s">
        <v>281</v>
      </c>
      <c r="T58" s="404"/>
      <c r="U58" s="404"/>
    </row>
    <row r="59" spans="1:81" ht="15" customHeight="1">
      <c r="A59" s="1318"/>
      <c r="D59" s="151"/>
      <c r="E59" s="151"/>
      <c r="F59" s="151" t="s">
        <v>748</v>
      </c>
      <c r="G59" s="151" t="s">
        <v>749</v>
      </c>
      <c r="H59" s="151" t="s">
        <v>750</v>
      </c>
      <c r="I59" s="151" t="s">
        <v>751</v>
      </c>
      <c r="J59" s="151" t="s">
        <v>752</v>
      </c>
      <c r="K59" s="151" t="s">
        <v>753</v>
      </c>
      <c r="L59" s="151" t="s">
        <v>754</v>
      </c>
      <c r="M59" s="151" t="s">
        <v>755</v>
      </c>
      <c r="N59" s="151" t="s">
        <v>756</v>
      </c>
      <c r="O59" s="303" t="s">
        <v>757</v>
      </c>
      <c r="P59" s="345" t="s">
        <v>202</v>
      </c>
      <c r="Q59" s="404"/>
      <c r="S59" s="404"/>
      <c r="T59" s="878"/>
      <c r="U59" s="404"/>
    </row>
    <row r="60" spans="1:81" ht="15" customHeight="1">
      <c r="A60" s="343" t="s">
        <v>881</v>
      </c>
      <c r="D60" s="1290" t="s">
        <v>1261</v>
      </c>
      <c r="E60" s="1289"/>
      <c r="F60" s="226"/>
      <c r="G60" s="226"/>
      <c r="H60" s="226"/>
      <c r="I60" s="226"/>
      <c r="J60" s="226"/>
      <c r="K60" s="226"/>
      <c r="L60" s="226"/>
      <c r="M60" s="226"/>
      <c r="N60" s="226"/>
      <c r="O60" s="272"/>
      <c r="P60" s="207"/>
      <c r="Q60" s="21" t="s">
        <v>279</v>
      </c>
      <c r="S60" s="21" t="b">
        <f>SUM(P55,P47)=P60</f>
        <v>1</v>
      </c>
      <c r="U60" s="404"/>
    </row>
    <row r="61" spans="1:81" ht="15" customHeight="1">
      <c r="A61" s="404"/>
      <c r="B61" s="404"/>
      <c r="C61" s="404"/>
      <c r="D61" s="404"/>
      <c r="E61" s="404"/>
      <c r="F61" s="404"/>
      <c r="G61" s="404"/>
      <c r="H61" s="404"/>
      <c r="I61" s="404"/>
      <c r="J61" s="404"/>
      <c r="K61" s="240"/>
      <c r="L61" s="408"/>
      <c r="M61" s="408"/>
      <c r="N61" s="408"/>
      <c r="O61" s="404"/>
      <c r="P61" s="404"/>
      <c r="Q61" s="404"/>
      <c r="S61" s="404"/>
      <c r="T61" s="404"/>
      <c r="U61" s="404"/>
    </row>
    <row r="62" spans="1:81" ht="15" customHeight="1">
      <c r="A62" s="404"/>
      <c r="B62" s="404"/>
      <c r="C62" s="404"/>
      <c r="D62" s="404"/>
      <c r="E62" s="404"/>
      <c r="F62" s="404"/>
      <c r="G62" s="404"/>
      <c r="H62" s="404"/>
      <c r="I62" s="404"/>
      <c r="J62" s="404"/>
      <c r="K62" s="240"/>
      <c r="L62" s="404"/>
      <c r="M62" s="404"/>
      <c r="N62" s="404"/>
      <c r="O62" s="404"/>
      <c r="P62" s="404"/>
      <c r="Q62" s="404"/>
      <c r="S62" s="404"/>
      <c r="T62" s="404"/>
      <c r="U62" s="404"/>
    </row>
    <row r="63" spans="1:81" ht="15" customHeight="1">
      <c r="A63" s="342" t="s">
        <v>1270</v>
      </c>
      <c r="B63" s="404"/>
      <c r="C63" s="404"/>
      <c r="D63" s="404"/>
      <c r="E63" s="404"/>
      <c r="F63" s="404"/>
      <c r="G63" s="404"/>
      <c r="H63" s="404"/>
      <c r="I63" s="404"/>
      <c r="J63" s="404"/>
      <c r="K63" s="240"/>
      <c r="L63" s="404"/>
      <c r="M63" s="404"/>
      <c r="N63" s="404"/>
      <c r="O63" s="404"/>
      <c r="P63" s="404"/>
      <c r="Q63" s="404"/>
      <c r="S63" s="404"/>
      <c r="T63" s="404"/>
      <c r="U63" s="404"/>
    </row>
    <row r="64" spans="1:81" ht="15" customHeight="1">
      <c r="A64" s="1318" t="s">
        <v>200</v>
      </c>
      <c r="B64" s="1319" t="s">
        <v>274</v>
      </c>
      <c r="C64" s="1319"/>
      <c r="D64" s="1319"/>
      <c r="E64" s="1319"/>
      <c r="F64" s="1319"/>
      <c r="G64" s="1319"/>
      <c r="H64" s="1319"/>
      <c r="I64" s="1319"/>
      <c r="J64" s="1319"/>
      <c r="K64" s="1319"/>
      <c r="L64" s="1319"/>
      <c r="M64" s="1319"/>
      <c r="N64" s="1319"/>
      <c r="O64" s="1319"/>
      <c r="P64" s="404"/>
      <c r="Q64" s="404"/>
      <c r="S64" s="404"/>
      <c r="T64" s="404"/>
      <c r="U64" s="404"/>
    </row>
    <row r="65" spans="1:81" ht="15" customHeight="1">
      <c r="A65" s="1318"/>
      <c r="B65" s="151">
        <f t="shared" ref="B65:J65" si="3">C65-1</f>
        <v>2004</v>
      </c>
      <c r="C65" s="151">
        <f t="shared" si="3"/>
        <v>2005</v>
      </c>
      <c r="D65" s="151">
        <f t="shared" si="3"/>
        <v>2006</v>
      </c>
      <c r="E65" s="151">
        <f t="shared" si="3"/>
        <v>2007</v>
      </c>
      <c r="F65" s="151">
        <f t="shared" si="3"/>
        <v>2008</v>
      </c>
      <c r="G65" s="151">
        <f t="shared" si="3"/>
        <v>2009</v>
      </c>
      <c r="H65" s="151">
        <f t="shared" si="3"/>
        <v>2010</v>
      </c>
      <c r="I65" s="151">
        <f t="shared" si="3"/>
        <v>2011</v>
      </c>
      <c r="J65" s="151">
        <f t="shared" si="3"/>
        <v>2012</v>
      </c>
      <c r="K65" s="303">
        <v>2013</v>
      </c>
      <c r="L65" s="303">
        <v>2014</v>
      </c>
      <c r="M65" s="303">
        <v>2015</v>
      </c>
      <c r="N65" s="1288">
        <v>2016</v>
      </c>
      <c r="O65" s="151" t="s">
        <v>201</v>
      </c>
      <c r="P65" s="345" t="s">
        <v>202</v>
      </c>
      <c r="Q65" s="404"/>
      <c r="S65" s="404"/>
      <c r="T65" s="404"/>
      <c r="U65" s="404"/>
      <c r="V65" s="404"/>
      <c r="CC65" s="479"/>
    </row>
    <row r="66" spans="1:81" ht="15" customHeight="1">
      <c r="A66" s="1201" t="s">
        <v>203</v>
      </c>
      <c r="B66" s="226"/>
      <c r="C66" s="226"/>
      <c r="D66" s="226"/>
      <c r="E66" s="226"/>
      <c r="F66" s="226"/>
      <c r="G66" s="226"/>
      <c r="H66" s="226"/>
      <c r="I66" s="226"/>
      <c r="J66" s="226"/>
      <c r="K66" s="272"/>
      <c r="L66" s="272"/>
      <c r="M66" s="272"/>
      <c r="N66" s="272"/>
      <c r="O66" s="226"/>
      <c r="P66" s="207"/>
      <c r="Q66" s="79" t="s">
        <v>879</v>
      </c>
      <c r="S66" s="404"/>
      <c r="T66" s="404"/>
      <c r="U66" s="404"/>
      <c r="V66" s="404"/>
      <c r="CC66" s="479"/>
    </row>
    <row r="67" spans="1:81" ht="15" customHeight="1">
      <c r="A67" s="1201" t="s">
        <v>1220</v>
      </c>
      <c r="B67" s="226"/>
      <c r="C67" s="226"/>
      <c r="D67" s="226"/>
      <c r="E67" s="226"/>
      <c r="F67" s="226"/>
      <c r="G67" s="226"/>
      <c r="H67" s="226"/>
      <c r="I67" s="226"/>
      <c r="J67" s="226"/>
      <c r="K67" s="272"/>
      <c r="L67" s="272"/>
      <c r="M67" s="272"/>
      <c r="N67" s="272"/>
      <c r="O67" s="226"/>
      <c r="P67" s="207"/>
      <c r="Q67" s="79" t="s">
        <v>879</v>
      </c>
      <c r="S67" s="404"/>
      <c r="T67" s="404"/>
      <c r="U67" s="404"/>
      <c r="V67" s="404"/>
      <c r="CC67" s="479"/>
    </row>
    <row r="68" spans="1:81" ht="15" customHeight="1">
      <c r="A68" s="1201" t="s">
        <v>1221</v>
      </c>
      <c r="B68" s="226"/>
      <c r="C68" s="226"/>
      <c r="D68" s="226"/>
      <c r="E68" s="226"/>
      <c r="F68" s="226"/>
      <c r="G68" s="226"/>
      <c r="H68" s="226"/>
      <c r="I68" s="226"/>
      <c r="J68" s="226"/>
      <c r="K68" s="272"/>
      <c r="L68" s="272"/>
      <c r="M68" s="272"/>
      <c r="N68" s="272"/>
      <c r="O68" s="226"/>
      <c r="P68" s="207"/>
      <c r="Q68" s="79" t="s">
        <v>879</v>
      </c>
      <c r="S68" s="1317" t="s">
        <v>275</v>
      </c>
      <c r="T68" s="404"/>
      <c r="U68" s="404"/>
      <c r="V68" s="404"/>
      <c r="CC68" s="479"/>
    </row>
    <row r="69" spans="1:81" ht="15" customHeight="1">
      <c r="A69" s="1201" t="s">
        <v>1222</v>
      </c>
      <c r="B69" s="408"/>
      <c r="C69" s="408"/>
      <c r="D69" s="408"/>
      <c r="E69" s="408"/>
      <c r="F69" s="408"/>
      <c r="G69" s="408"/>
      <c r="H69" s="408"/>
      <c r="I69" s="408"/>
      <c r="J69" s="408"/>
      <c r="K69" s="456"/>
      <c r="L69" s="456"/>
      <c r="M69" s="456"/>
      <c r="N69" s="456"/>
      <c r="O69" s="408"/>
      <c r="P69" s="408"/>
      <c r="Q69" s="404"/>
      <c r="S69" s="1317"/>
      <c r="T69" s="404"/>
      <c r="U69" s="404"/>
      <c r="V69" s="404"/>
      <c r="CC69" s="479"/>
    </row>
    <row r="70" spans="1:81" ht="15" customHeight="1">
      <c r="A70" s="1202" t="s">
        <v>204</v>
      </c>
      <c r="B70" s="226"/>
      <c r="C70" s="226"/>
      <c r="D70" s="226"/>
      <c r="E70" s="226"/>
      <c r="F70" s="226"/>
      <c r="G70" s="226"/>
      <c r="H70" s="226"/>
      <c r="I70" s="226"/>
      <c r="J70" s="226"/>
      <c r="K70" s="272"/>
      <c r="L70" s="272"/>
      <c r="M70" s="272"/>
      <c r="N70" s="272"/>
      <c r="O70" s="226"/>
      <c r="P70" s="207"/>
      <c r="Q70" s="79" t="s">
        <v>879</v>
      </c>
      <c r="S70" s="21" t="b">
        <f>P68=SUM(P70:P73)</f>
        <v>1</v>
      </c>
      <c r="T70" s="404"/>
      <c r="U70" s="404"/>
      <c r="V70" s="404"/>
      <c r="CC70" s="479"/>
    </row>
    <row r="71" spans="1:81" ht="15" customHeight="1">
      <c r="A71" s="1202" t="s">
        <v>276</v>
      </c>
      <c r="B71" s="226"/>
      <c r="C71" s="226"/>
      <c r="D71" s="226"/>
      <c r="E71" s="226"/>
      <c r="F71" s="226"/>
      <c r="G71" s="226"/>
      <c r="H71" s="226"/>
      <c r="I71" s="226"/>
      <c r="J71" s="226"/>
      <c r="K71" s="272"/>
      <c r="L71" s="272"/>
      <c r="M71" s="272"/>
      <c r="N71" s="272"/>
      <c r="O71" s="226"/>
      <c r="P71" s="207"/>
      <c r="Q71" s="79" t="s">
        <v>879</v>
      </c>
      <c r="S71" s="404"/>
      <c r="T71" s="404"/>
      <c r="U71" s="404"/>
      <c r="V71" s="404"/>
      <c r="CC71" s="479"/>
    </row>
    <row r="72" spans="1:81" ht="15" customHeight="1">
      <c r="A72" s="1202" t="s">
        <v>277</v>
      </c>
      <c r="B72" s="226"/>
      <c r="C72" s="226"/>
      <c r="D72" s="226"/>
      <c r="E72" s="226"/>
      <c r="F72" s="226"/>
      <c r="G72" s="226"/>
      <c r="H72" s="226"/>
      <c r="I72" s="226"/>
      <c r="J72" s="226"/>
      <c r="K72" s="272"/>
      <c r="L72" s="272"/>
      <c r="M72" s="272"/>
      <c r="N72" s="272"/>
      <c r="O72" s="226"/>
      <c r="P72" s="207"/>
      <c r="Q72" s="79" t="s">
        <v>879</v>
      </c>
      <c r="S72" s="404"/>
      <c r="T72" s="404"/>
      <c r="U72" s="404"/>
      <c r="V72" s="404"/>
      <c r="CC72" s="479"/>
    </row>
    <row r="73" spans="1:81" ht="15" customHeight="1">
      <c r="A73" s="1203" t="s">
        <v>278</v>
      </c>
      <c r="B73" s="226"/>
      <c r="C73" s="226"/>
      <c r="D73" s="226"/>
      <c r="E73" s="226"/>
      <c r="F73" s="226"/>
      <c r="G73" s="226"/>
      <c r="H73" s="226"/>
      <c r="I73" s="226"/>
      <c r="J73" s="226"/>
      <c r="K73" s="272"/>
      <c r="L73" s="272"/>
      <c r="M73" s="272"/>
      <c r="N73" s="272"/>
      <c r="O73" s="226"/>
      <c r="P73" s="207"/>
      <c r="Q73" s="79" t="s">
        <v>879</v>
      </c>
      <c r="S73" s="404"/>
      <c r="T73" s="404"/>
      <c r="U73" s="404"/>
      <c r="V73" s="404"/>
      <c r="CC73" s="479"/>
    </row>
    <row r="74" spans="1:81" ht="14.4">
      <c r="A74" s="1201" t="s">
        <v>1223</v>
      </c>
      <c r="B74" s="226"/>
      <c r="C74" s="226"/>
      <c r="D74" s="226"/>
      <c r="E74" s="226"/>
      <c r="F74" s="226"/>
      <c r="G74" s="226"/>
      <c r="H74" s="226"/>
      <c r="I74" s="226"/>
      <c r="J74" s="226"/>
      <c r="K74" s="272"/>
      <c r="L74" s="272"/>
      <c r="M74" s="272"/>
      <c r="N74" s="272"/>
      <c r="O74" s="226"/>
      <c r="P74" s="207"/>
      <c r="Q74" s="79" t="s">
        <v>879</v>
      </c>
      <c r="S74" s="404"/>
      <c r="T74" s="404"/>
      <c r="U74" s="404"/>
      <c r="V74" s="404"/>
      <c r="CC74" s="479"/>
    </row>
    <row r="75" spans="1:81" ht="14.4">
      <c r="A75" s="1201" t="s">
        <v>1224</v>
      </c>
      <c r="B75" s="226"/>
      <c r="C75" s="226"/>
      <c r="D75" s="226"/>
      <c r="E75" s="226"/>
      <c r="F75" s="226"/>
      <c r="G75" s="226"/>
      <c r="H75" s="226"/>
      <c r="I75" s="226"/>
      <c r="J75" s="226"/>
      <c r="K75" s="272"/>
      <c r="L75" s="272"/>
      <c r="M75" s="272"/>
      <c r="N75" s="272"/>
      <c r="O75" s="226"/>
      <c r="P75" s="207"/>
      <c r="Q75" s="79" t="s">
        <v>879</v>
      </c>
      <c r="S75" s="404"/>
      <c r="T75" s="404"/>
      <c r="U75" s="404"/>
      <c r="V75" s="404"/>
      <c r="CC75" s="479"/>
    </row>
    <row r="76" spans="1:81" ht="14.4">
      <c r="A76" s="1201" t="s">
        <v>283</v>
      </c>
      <c r="B76" s="226"/>
      <c r="C76" s="226"/>
      <c r="D76" s="226"/>
      <c r="E76" s="226"/>
      <c r="F76" s="226"/>
      <c r="G76" s="226"/>
      <c r="H76" s="226"/>
      <c r="I76" s="226"/>
      <c r="J76" s="226"/>
      <c r="K76" s="272"/>
      <c r="L76" s="272"/>
      <c r="M76" s="272"/>
      <c r="N76" s="272"/>
      <c r="O76" s="226"/>
      <c r="P76" s="207"/>
      <c r="Q76" s="79" t="s">
        <v>879</v>
      </c>
      <c r="S76" s="404"/>
      <c r="T76" s="404"/>
      <c r="U76" s="404"/>
      <c r="V76" s="404"/>
      <c r="CC76" s="479"/>
    </row>
    <row r="77" spans="1:81" ht="14.4">
      <c r="A77" s="343" t="s">
        <v>613</v>
      </c>
      <c r="B77" s="226"/>
      <c r="C77" s="226"/>
      <c r="D77" s="226"/>
      <c r="E77" s="226"/>
      <c r="F77" s="226"/>
      <c r="G77" s="226"/>
      <c r="H77" s="226"/>
      <c r="I77" s="226"/>
      <c r="J77" s="226"/>
      <c r="K77" s="272"/>
      <c r="L77" s="272"/>
      <c r="M77" s="272"/>
      <c r="N77" s="272"/>
      <c r="O77" s="226"/>
      <c r="P77" s="207"/>
      <c r="Q77" s="21" t="s">
        <v>279</v>
      </c>
      <c r="S77" s="404"/>
      <c r="T77" s="404"/>
      <c r="U77" s="404"/>
      <c r="V77" s="404"/>
      <c r="CC77" s="479"/>
    </row>
    <row r="78" spans="1:81" ht="14.4">
      <c r="A78" s="343" t="s">
        <v>880</v>
      </c>
      <c r="B78" s="226"/>
      <c r="C78" s="226"/>
      <c r="D78" s="226"/>
      <c r="E78" s="226"/>
      <c r="F78" s="226"/>
      <c r="G78" s="226"/>
      <c r="H78" s="226"/>
      <c r="I78" s="226"/>
      <c r="J78" s="226"/>
      <c r="K78" s="272"/>
      <c r="L78" s="272"/>
      <c r="M78" s="272"/>
      <c r="N78" s="272"/>
      <c r="O78" s="226"/>
      <c r="P78" s="207"/>
      <c r="Q78" s="21" t="s">
        <v>279</v>
      </c>
      <c r="S78" s="404"/>
      <c r="T78" s="404"/>
      <c r="U78" s="404"/>
      <c r="V78" s="404"/>
      <c r="CC78" s="479"/>
    </row>
    <row r="79" spans="1:81" ht="14.4">
      <c r="A79" s="408"/>
      <c r="B79" s="227"/>
      <c r="C79" s="227"/>
      <c r="D79" s="227"/>
      <c r="E79" s="227"/>
      <c r="F79" s="227"/>
      <c r="G79" s="227"/>
      <c r="H79" s="227"/>
      <c r="I79" s="227"/>
      <c r="J79" s="227"/>
      <c r="K79" s="273"/>
      <c r="L79" s="227"/>
      <c r="M79" s="227"/>
      <c r="N79" s="227"/>
      <c r="O79" s="227"/>
      <c r="P79" s="404"/>
      <c r="Q79" s="404"/>
      <c r="S79" s="404"/>
      <c r="T79" s="404"/>
      <c r="U79" s="404"/>
    </row>
    <row r="80" spans="1:81" ht="15.6">
      <c r="A80" s="342" t="s">
        <v>1271</v>
      </c>
      <c r="B80" s="404"/>
      <c r="C80" s="404"/>
      <c r="D80" s="404"/>
      <c r="E80" s="404"/>
      <c r="F80" s="404"/>
      <c r="G80" s="404"/>
      <c r="H80" s="404"/>
      <c r="I80" s="404"/>
      <c r="J80" s="404"/>
      <c r="K80" s="240"/>
      <c r="L80" s="404"/>
      <c r="M80" s="404"/>
      <c r="N80" s="404"/>
      <c r="O80" s="404"/>
      <c r="P80" s="404"/>
      <c r="Q80" s="404"/>
      <c r="S80" s="404"/>
      <c r="T80" s="404"/>
      <c r="U80" s="404"/>
    </row>
    <row r="81" spans="1:81" ht="14.4">
      <c r="A81" s="1318" t="s">
        <v>200</v>
      </c>
      <c r="B81" s="1319" t="s">
        <v>274</v>
      </c>
      <c r="C81" s="1319"/>
      <c r="D81" s="1319"/>
      <c r="E81" s="1319"/>
      <c r="F81" s="1319"/>
      <c r="G81" s="1319"/>
      <c r="H81" s="1319"/>
      <c r="I81" s="1319"/>
      <c r="J81" s="1319"/>
      <c r="K81" s="1319"/>
      <c r="L81" s="1319"/>
      <c r="M81" s="1319"/>
      <c r="N81" s="1319"/>
      <c r="O81" s="1319"/>
      <c r="P81" s="404"/>
      <c r="Q81" s="404"/>
      <c r="S81" s="404"/>
      <c r="T81" s="404"/>
      <c r="U81" s="404"/>
    </row>
    <row r="82" spans="1:81" ht="14.4">
      <c r="A82" s="1318"/>
      <c r="B82" s="151">
        <f t="shared" ref="B82:J82" si="4">C82-1</f>
        <v>2004</v>
      </c>
      <c r="C82" s="151">
        <f t="shared" si="4"/>
        <v>2005</v>
      </c>
      <c r="D82" s="151">
        <f t="shared" si="4"/>
        <v>2006</v>
      </c>
      <c r="E82" s="151">
        <f t="shared" si="4"/>
        <v>2007</v>
      </c>
      <c r="F82" s="151">
        <f t="shared" si="4"/>
        <v>2008</v>
      </c>
      <c r="G82" s="151">
        <f t="shared" si="4"/>
        <v>2009</v>
      </c>
      <c r="H82" s="151">
        <f t="shared" si="4"/>
        <v>2010</v>
      </c>
      <c r="I82" s="151">
        <f t="shared" si="4"/>
        <v>2011</v>
      </c>
      <c r="J82" s="151">
        <f t="shared" si="4"/>
        <v>2012</v>
      </c>
      <c r="K82" s="303">
        <v>2013</v>
      </c>
      <c r="L82" s="303">
        <v>2014</v>
      </c>
      <c r="M82" s="303">
        <v>2015</v>
      </c>
      <c r="N82" s="1288">
        <v>2016</v>
      </c>
      <c r="O82" s="151" t="s">
        <v>201</v>
      </c>
      <c r="P82" s="345" t="s">
        <v>202</v>
      </c>
      <c r="Q82" s="404"/>
      <c r="S82" s="404"/>
      <c r="T82" s="404"/>
      <c r="U82" s="404"/>
      <c r="V82" s="404"/>
      <c r="CC82" s="479"/>
    </row>
    <row r="83" spans="1:81" ht="14.4">
      <c r="A83" s="1204" t="s">
        <v>203</v>
      </c>
      <c r="B83" s="226"/>
      <c r="C83" s="226"/>
      <c r="D83" s="226"/>
      <c r="E83" s="226"/>
      <c r="F83" s="226"/>
      <c r="G83" s="226"/>
      <c r="H83" s="226"/>
      <c r="I83" s="226"/>
      <c r="J83" s="226"/>
      <c r="K83" s="272"/>
      <c r="L83" s="272"/>
      <c r="M83" s="272"/>
      <c r="N83" s="272"/>
      <c r="O83" s="226"/>
      <c r="P83" s="207"/>
      <c r="Q83" s="79" t="s">
        <v>879</v>
      </c>
      <c r="S83" s="404"/>
      <c r="T83" s="404"/>
      <c r="U83" s="404"/>
      <c r="V83" s="404"/>
      <c r="CC83" s="479"/>
    </row>
    <row r="84" spans="1:81" ht="14.4">
      <c r="A84" s="1204" t="s">
        <v>1220</v>
      </c>
      <c r="B84" s="226"/>
      <c r="C84" s="226"/>
      <c r="D84" s="226"/>
      <c r="E84" s="226"/>
      <c r="F84" s="226"/>
      <c r="G84" s="226"/>
      <c r="H84" s="226"/>
      <c r="I84" s="226"/>
      <c r="J84" s="226"/>
      <c r="K84" s="272"/>
      <c r="L84" s="272"/>
      <c r="M84" s="272"/>
      <c r="N84" s="272"/>
      <c r="O84" s="226"/>
      <c r="P84" s="207"/>
      <c r="Q84" s="79" t="s">
        <v>879</v>
      </c>
      <c r="S84" s="404"/>
      <c r="T84" s="404"/>
      <c r="U84" s="404"/>
      <c r="V84" s="404"/>
      <c r="CC84" s="479"/>
    </row>
    <row r="85" spans="1:81" ht="14.4">
      <c r="A85" s="1204" t="s">
        <v>1221</v>
      </c>
      <c r="B85" s="226"/>
      <c r="C85" s="226"/>
      <c r="D85" s="226"/>
      <c r="E85" s="226"/>
      <c r="F85" s="226"/>
      <c r="G85" s="226"/>
      <c r="H85" s="226"/>
      <c r="I85" s="226"/>
      <c r="J85" s="226"/>
      <c r="K85" s="272"/>
      <c r="L85" s="272"/>
      <c r="M85" s="272"/>
      <c r="N85" s="272"/>
      <c r="O85" s="226"/>
      <c r="P85" s="207"/>
      <c r="Q85" s="79" t="s">
        <v>879</v>
      </c>
      <c r="S85" s="404"/>
      <c r="T85" s="404"/>
      <c r="U85" s="404"/>
      <c r="V85" s="404"/>
      <c r="CC85" s="479"/>
    </row>
    <row r="86" spans="1:81" ht="14.4">
      <c r="A86" s="343" t="s">
        <v>880</v>
      </c>
      <c r="B86" s="226"/>
      <c r="C86" s="226"/>
      <c r="D86" s="226"/>
      <c r="E86" s="226"/>
      <c r="F86" s="226"/>
      <c r="G86" s="226"/>
      <c r="H86" s="226"/>
      <c r="I86" s="226"/>
      <c r="J86" s="226"/>
      <c r="K86" s="272"/>
      <c r="L86" s="272"/>
      <c r="M86" s="272"/>
      <c r="N86" s="272"/>
      <c r="O86" s="226"/>
      <c r="P86" s="207"/>
      <c r="Q86" s="21" t="s">
        <v>279</v>
      </c>
      <c r="S86" s="404"/>
      <c r="T86" s="404"/>
      <c r="U86" s="404"/>
      <c r="V86" s="404"/>
      <c r="CC86" s="479"/>
    </row>
    <row r="87" spans="1:81" ht="14.4">
      <c r="A87" s="556"/>
      <c r="B87" s="228"/>
      <c r="C87" s="228"/>
      <c r="D87" s="228"/>
      <c r="E87" s="228"/>
      <c r="F87" s="228"/>
      <c r="G87" s="228"/>
      <c r="H87" s="228"/>
      <c r="I87" s="228"/>
      <c r="J87" s="228"/>
      <c r="K87" s="274"/>
      <c r="L87" s="228"/>
      <c r="M87" s="228"/>
      <c r="N87" s="228"/>
      <c r="O87" s="228"/>
      <c r="P87" s="404"/>
      <c r="Q87" s="404"/>
      <c r="S87" s="404"/>
      <c r="T87" s="404"/>
      <c r="U87" s="404"/>
    </row>
    <row r="88" spans="1:81" ht="15.6">
      <c r="A88" s="344" t="s">
        <v>284</v>
      </c>
      <c r="B88" s="404"/>
      <c r="C88" s="404"/>
      <c r="D88" s="404"/>
      <c r="E88" s="404"/>
      <c r="F88" s="404"/>
      <c r="G88" s="404"/>
      <c r="H88" s="404"/>
      <c r="I88" s="404"/>
      <c r="J88" s="404"/>
      <c r="K88" s="240"/>
      <c r="L88" s="404"/>
      <c r="M88" s="404"/>
      <c r="N88" s="404"/>
      <c r="O88" s="404"/>
      <c r="P88" s="404"/>
      <c r="Q88" s="404"/>
      <c r="S88" s="404"/>
      <c r="T88" s="404"/>
      <c r="U88" s="404"/>
    </row>
    <row r="89" spans="1:81" ht="15" customHeight="1">
      <c r="A89" s="1318" t="s">
        <v>200</v>
      </c>
      <c r="B89" s="1319" t="s">
        <v>27</v>
      </c>
      <c r="C89" s="1319"/>
      <c r="D89" s="1319"/>
      <c r="E89" s="1319"/>
      <c r="F89" s="1319"/>
      <c r="G89" s="1319"/>
      <c r="H89" s="1319"/>
      <c r="I89" s="1319"/>
      <c r="J89" s="1319"/>
      <c r="K89" s="1319"/>
      <c r="L89" s="1319"/>
      <c r="M89" s="1319"/>
      <c r="N89" s="1319"/>
      <c r="O89" s="1319"/>
      <c r="P89" s="557"/>
      <c r="S89" s="878" t="s">
        <v>281</v>
      </c>
      <c r="T89" s="404"/>
      <c r="U89" s="404"/>
    </row>
    <row r="90" spans="1:81" ht="15" customHeight="1">
      <c r="A90" s="1318"/>
      <c r="D90" s="151"/>
      <c r="F90" s="151" t="s">
        <v>748</v>
      </c>
      <c r="G90" s="151" t="s">
        <v>749</v>
      </c>
      <c r="H90" s="151" t="s">
        <v>750</v>
      </c>
      <c r="I90" s="151" t="s">
        <v>751</v>
      </c>
      <c r="J90" s="151" t="s">
        <v>752</v>
      </c>
      <c r="K90" s="151" t="s">
        <v>753</v>
      </c>
      <c r="L90" s="151" t="s">
        <v>754</v>
      </c>
      <c r="M90" s="151" t="s">
        <v>755</v>
      </c>
      <c r="N90" s="151" t="s">
        <v>756</v>
      </c>
      <c r="O90" s="303" t="s">
        <v>757</v>
      </c>
      <c r="P90" s="345" t="s">
        <v>202</v>
      </c>
      <c r="Q90" s="404"/>
      <c r="S90" s="404"/>
      <c r="T90" s="404"/>
      <c r="U90" s="404"/>
    </row>
    <row r="91" spans="1:81" ht="14.4">
      <c r="A91" s="343" t="s">
        <v>881</v>
      </c>
      <c r="D91" s="1290" t="s">
        <v>1261</v>
      </c>
      <c r="E91" s="1289"/>
      <c r="F91" s="226"/>
      <c r="G91" s="226"/>
      <c r="H91" s="226"/>
      <c r="I91" s="226"/>
      <c r="J91" s="226"/>
      <c r="K91" s="226"/>
      <c r="L91" s="226"/>
      <c r="M91" s="226"/>
      <c r="N91" s="226"/>
      <c r="O91" s="272"/>
      <c r="P91" s="207"/>
      <c r="Q91" s="21" t="s">
        <v>279</v>
      </c>
      <c r="S91" s="21" t="b">
        <f>P89=SUM(P91:P94)</f>
        <v>1</v>
      </c>
      <c r="T91" s="404"/>
      <c r="U91" s="404"/>
    </row>
    <row r="92" spans="1:81" ht="15" customHeight="1">
      <c r="A92" s="404"/>
      <c r="B92" s="404"/>
      <c r="C92" s="404"/>
      <c r="D92" s="408"/>
      <c r="E92" s="404"/>
      <c r="F92" s="404"/>
      <c r="G92" s="404"/>
      <c r="H92" s="404"/>
      <c r="I92" s="404"/>
      <c r="J92" s="404"/>
      <c r="K92" s="240"/>
      <c r="L92" s="408"/>
      <c r="M92" s="408"/>
      <c r="N92" s="408"/>
      <c r="O92" s="404"/>
      <c r="P92" s="404"/>
      <c r="Q92" s="404"/>
      <c r="S92" s="404"/>
      <c r="T92" s="404"/>
      <c r="U92" s="404"/>
    </row>
    <row r="93" spans="1:81" ht="15" customHeight="1">
      <c r="A93" s="404"/>
      <c r="B93" s="404"/>
      <c r="C93" s="404"/>
      <c r="D93" s="404"/>
      <c r="E93" s="404"/>
      <c r="F93" s="404"/>
      <c r="G93" s="404"/>
      <c r="H93" s="404"/>
      <c r="I93" s="404"/>
      <c r="J93" s="404"/>
      <c r="K93" s="240"/>
      <c r="L93" s="404"/>
      <c r="M93" s="404"/>
      <c r="N93" s="404"/>
      <c r="O93" s="404"/>
      <c r="P93" s="404"/>
      <c r="Q93" s="404"/>
      <c r="S93" s="404"/>
      <c r="T93" s="404"/>
      <c r="U93" s="404"/>
    </row>
    <row r="94" spans="1:81" ht="15" customHeight="1">
      <c r="A94" s="342" t="s">
        <v>1272</v>
      </c>
      <c r="B94" s="404"/>
      <c r="C94" s="404"/>
      <c r="D94" s="404"/>
      <c r="E94" s="404"/>
      <c r="F94" s="404"/>
      <c r="G94" s="404"/>
      <c r="H94" s="404"/>
      <c r="I94" s="404"/>
      <c r="J94" s="404"/>
      <c r="K94" s="240"/>
      <c r="L94" s="404"/>
      <c r="M94" s="404"/>
      <c r="N94" s="404"/>
      <c r="O94" s="404"/>
      <c r="P94" s="404"/>
      <c r="Q94" s="404"/>
      <c r="S94" s="404"/>
      <c r="T94" s="404"/>
      <c r="U94" s="404"/>
    </row>
    <row r="95" spans="1:81" ht="15" customHeight="1">
      <c r="A95" s="1318" t="s">
        <v>200</v>
      </c>
      <c r="B95" s="1319" t="s">
        <v>274</v>
      </c>
      <c r="C95" s="1319"/>
      <c r="D95" s="1319"/>
      <c r="E95" s="1319"/>
      <c r="F95" s="1319"/>
      <c r="G95" s="1319"/>
      <c r="H95" s="1319"/>
      <c r="I95" s="1319"/>
      <c r="J95" s="1319"/>
      <c r="K95" s="1319"/>
      <c r="L95" s="1319"/>
      <c r="M95" s="1319"/>
      <c r="N95" s="1319"/>
      <c r="O95" s="1319"/>
      <c r="P95" s="404"/>
      <c r="Q95" s="404"/>
      <c r="S95" s="404"/>
      <c r="T95" s="404"/>
      <c r="U95" s="404"/>
    </row>
    <row r="96" spans="1:81" ht="15" customHeight="1">
      <c r="A96" s="1318"/>
      <c r="B96" s="151">
        <f t="shared" ref="B96:J96" si="5">C96-1</f>
        <v>2004</v>
      </c>
      <c r="C96" s="151">
        <f t="shared" si="5"/>
        <v>2005</v>
      </c>
      <c r="D96" s="151">
        <f t="shared" si="5"/>
        <v>2006</v>
      </c>
      <c r="E96" s="151">
        <f t="shared" si="5"/>
        <v>2007</v>
      </c>
      <c r="F96" s="151">
        <f t="shared" si="5"/>
        <v>2008</v>
      </c>
      <c r="G96" s="151">
        <f t="shared" si="5"/>
        <v>2009</v>
      </c>
      <c r="H96" s="151">
        <f t="shared" si="5"/>
        <v>2010</v>
      </c>
      <c r="I96" s="151">
        <f t="shared" si="5"/>
        <v>2011</v>
      </c>
      <c r="J96" s="151">
        <f t="shared" si="5"/>
        <v>2012</v>
      </c>
      <c r="K96" s="303">
        <v>2013</v>
      </c>
      <c r="L96" s="303">
        <v>2014</v>
      </c>
      <c r="M96" s="303">
        <v>2015</v>
      </c>
      <c r="N96" s="1288">
        <v>2016</v>
      </c>
      <c r="O96" s="151" t="s">
        <v>201</v>
      </c>
      <c r="P96" s="345" t="s">
        <v>202</v>
      </c>
      <c r="Q96" s="404"/>
      <c r="S96" s="404"/>
      <c r="T96" s="404"/>
      <c r="U96" s="404"/>
      <c r="V96" s="404"/>
      <c r="CC96" s="479"/>
    </row>
    <row r="97" spans="1:81" ht="15" customHeight="1">
      <c r="A97" s="1205" t="s">
        <v>203</v>
      </c>
      <c r="B97" s="226"/>
      <c r="C97" s="226"/>
      <c r="D97" s="226"/>
      <c r="E97" s="226"/>
      <c r="F97" s="226"/>
      <c r="G97" s="226"/>
      <c r="H97" s="226"/>
      <c r="I97" s="226"/>
      <c r="J97" s="226"/>
      <c r="K97" s="272"/>
      <c r="L97" s="272"/>
      <c r="M97" s="272"/>
      <c r="N97" s="272"/>
      <c r="O97" s="226"/>
      <c r="P97" s="207"/>
      <c r="Q97" s="79" t="s">
        <v>879</v>
      </c>
      <c r="S97" s="404"/>
      <c r="T97" s="404"/>
      <c r="U97" s="404"/>
      <c r="V97" s="404"/>
      <c r="CC97" s="479"/>
    </row>
    <row r="98" spans="1:81" ht="15" customHeight="1">
      <c r="A98" s="1205" t="s">
        <v>1220</v>
      </c>
      <c r="B98" s="226"/>
      <c r="C98" s="226"/>
      <c r="D98" s="226"/>
      <c r="E98" s="226"/>
      <c r="F98" s="226"/>
      <c r="G98" s="226"/>
      <c r="H98" s="226"/>
      <c r="I98" s="226"/>
      <c r="J98" s="226"/>
      <c r="K98" s="272"/>
      <c r="L98" s="272"/>
      <c r="M98" s="272"/>
      <c r="N98" s="272"/>
      <c r="O98" s="226"/>
      <c r="P98" s="207"/>
      <c r="Q98" s="79" t="s">
        <v>879</v>
      </c>
      <c r="S98" s="404"/>
      <c r="T98" s="404"/>
      <c r="U98" s="404"/>
      <c r="V98" s="404"/>
      <c r="CC98" s="479"/>
    </row>
    <row r="99" spans="1:81" ht="15" customHeight="1">
      <c r="A99" s="1205" t="s">
        <v>1221</v>
      </c>
      <c r="B99" s="226"/>
      <c r="C99" s="226"/>
      <c r="D99" s="226"/>
      <c r="E99" s="226"/>
      <c r="F99" s="226"/>
      <c r="G99" s="226"/>
      <c r="H99" s="226"/>
      <c r="I99" s="226"/>
      <c r="J99" s="226"/>
      <c r="K99" s="272"/>
      <c r="L99" s="272"/>
      <c r="M99" s="272"/>
      <c r="N99" s="272"/>
      <c r="O99" s="226"/>
      <c r="P99" s="207"/>
      <c r="Q99" s="79" t="s">
        <v>879</v>
      </c>
      <c r="S99" s="1317" t="s">
        <v>275</v>
      </c>
      <c r="T99" s="404"/>
      <c r="U99" s="404"/>
      <c r="V99" s="404"/>
      <c r="CC99" s="479"/>
    </row>
    <row r="100" spans="1:81" ht="15" customHeight="1">
      <c r="A100" s="1205" t="s">
        <v>1222</v>
      </c>
      <c r="B100" s="408"/>
      <c r="C100" s="408"/>
      <c r="D100" s="408"/>
      <c r="E100" s="408"/>
      <c r="F100" s="408"/>
      <c r="G100" s="408"/>
      <c r="H100" s="408"/>
      <c r="I100" s="408"/>
      <c r="J100" s="408"/>
      <c r="K100" s="456"/>
      <c r="L100" s="456"/>
      <c r="M100" s="456"/>
      <c r="N100" s="456"/>
      <c r="O100" s="408"/>
      <c r="P100" s="408"/>
      <c r="Q100" s="404"/>
      <c r="S100" s="1317"/>
      <c r="T100" s="404"/>
      <c r="U100" s="404"/>
      <c r="V100" s="404"/>
      <c r="CC100" s="479"/>
    </row>
    <row r="101" spans="1:81" ht="15" customHeight="1">
      <c r="A101" s="1206" t="s">
        <v>204</v>
      </c>
      <c r="B101" s="226"/>
      <c r="C101" s="226"/>
      <c r="D101" s="226"/>
      <c r="E101" s="226"/>
      <c r="F101" s="226"/>
      <c r="G101" s="226"/>
      <c r="H101" s="226"/>
      <c r="I101" s="226"/>
      <c r="J101" s="226"/>
      <c r="K101" s="272"/>
      <c r="L101" s="272"/>
      <c r="M101" s="272"/>
      <c r="N101" s="272"/>
      <c r="O101" s="226"/>
      <c r="P101" s="207"/>
      <c r="Q101" s="79" t="s">
        <v>879</v>
      </c>
      <c r="S101" s="21" t="b">
        <f>P99=SUM(P101:P104)</f>
        <v>1</v>
      </c>
      <c r="T101" s="404"/>
      <c r="U101" s="404"/>
      <c r="V101" s="404"/>
      <c r="CC101" s="479"/>
    </row>
    <row r="102" spans="1:81" ht="15" customHeight="1">
      <c r="A102" s="1206" t="s">
        <v>276</v>
      </c>
      <c r="B102" s="226"/>
      <c r="C102" s="226"/>
      <c r="D102" s="226"/>
      <c r="E102" s="226"/>
      <c r="F102" s="226"/>
      <c r="G102" s="226"/>
      <c r="H102" s="226"/>
      <c r="I102" s="226"/>
      <c r="J102" s="226"/>
      <c r="K102" s="272"/>
      <c r="L102" s="272"/>
      <c r="M102" s="272"/>
      <c r="N102" s="272"/>
      <c r="O102" s="226"/>
      <c r="P102" s="207"/>
      <c r="Q102" s="79" t="s">
        <v>879</v>
      </c>
      <c r="S102" s="404"/>
      <c r="T102" s="404"/>
      <c r="U102" s="404"/>
      <c r="V102" s="404"/>
      <c r="CC102" s="479"/>
    </row>
    <row r="103" spans="1:81" ht="15" customHeight="1">
      <c r="A103" s="1206" t="s">
        <v>277</v>
      </c>
      <c r="B103" s="226"/>
      <c r="C103" s="226"/>
      <c r="D103" s="226"/>
      <c r="E103" s="226"/>
      <c r="F103" s="226"/>
      <c r="G103" s="226"/>
      <c r="H103" s="226"/>
      <c r="I103" s="226"/>
      <c r="J103" s="226"/>
      <c r="K103" s="272"/>
      <c r="L103" s="272"/>
      <c r="M103" s="272"/>
      <c r="N103" s="272"/>
      <c r="O103" s="226"/>
      <c r="P103" s="207"/>
      <c r="Q103" s="79" t="s">
        <v>879</v>
      </c>
      <c r="S103" s="404"/>
      <c r="T103" s="404"/>
      <c r="U103" s="404"/>
      <c r="V103" s="404"/>
      <c r="CC103" s="479"/>
    </row>
    <row r="104" spans="1:81" ht="14.4">
      <c r="A104" s="1207" t="s">
        <v>278</v>
      </c>
      <c r="B104" s="226"/>
      <c r="C104" s="226"/>
      <c r="D104" s="226"/>
      <c r="E104" s="226"/>
      <c r="F104" s="226"/>
      <c r="G104" s="226"/>
      <c r="H104" s="226"/>
      <c r="I104" s="226"/>
      <c r="J104" s="226"/>
      <c r="K104" s="272"/>
      <c r="L104" s="272"/>
      <c r="M104" s="272"/>
      <c r="N104" s="272"/>
      <c r="O104" s="226"/>
      <c r="P104" s="207"/>
      <c r="Q104" s="79" t="s">
        <v>879</v>
      </c>
      <c r="S104" s="404"/>
      <c r="T104" s="404"/>
      <c r="U104" s="404"/>
      <c r="V104" s="404"/>
      <c r="CC104" s="479"/>
    </row>
    <row r="105" spans="1:81" ht="14.4">
      <c r="A105" s="1205" t="s">
        <v>1223</v>
      </c>
      <c r="B105" s="226"/>
      <c r="C105" s="226"/>
      <c r="D105" s="226"/>
      <c r="E105" s="226"/>
      <c r="F105" s="226"/>
      <c r="G105" s="226"/>
      <c r="H105" s="226"/>
      <c r="I105" s="226"/>
      <c r="J105" s="226"/>
      <c r="K105" s="272"/>
      <c r="L105" s="272"/>
      <c r="M105" s="272"/>
      <c r="N105" s="272"/>
      <c r="O105" s="226"/>
      <c r="P105" s="207"/>
      <c r="Q105" s="79" t="s">
        <v>879</v>
      </c>
      <c r="S105" s="404"/>
      <c r="T105" s="404"/>
      <c r="U105" s="404"/>
      <c r="V105" s="404"/>
      <c r="CC105" s="479"/>
    </row>
    <row r="106" spans="1:81" ht="14.4">
      <c r="A106" s="1205" t="s">
        <v>1224</v>
      </c>
      <c r="B106" s="226"/>
      <c r="C106" s="226"/>
      <c r="D106" s="226"/>
      <c r="E106" s="226"/>
      <c r="F106" s="226"/>
      <c r="G106" s="226"/>
      <c r="H106" s="226"/>
      <c r="I106" s="226"/>
      <c r="J106" s="226"/>
      <c r="K106" s="272"/>
      <c r="L106" s="272"/>
      <c r="M106" s="272"/>
      <c r="N106" s="272"/>
      <c r="O106" s="226"/>
      <c r="P106" s="207"/>
      <c r="Q106" s="79" t="s">
        <v>879</v>
      </c>
      <c r="S106" s="404"/>
      <c r="T106" s="404"/>
      <c r="U106" s="404"/>
      <c r="V106" s="404"/>
      <c r="CC106" s="479"/>
    </row>
    <row r="107" spans="1:81" ht="14.4">
      <c r="A107" s="343" t="s">
        <v>613</v>
      </c>
      <c r="B107" s="226"/>
      <c r="C107" s="226"/>
      <c r="D107" s="226"/>
      <c r="E107" s="226"/>
      <c r="F107" s="226"/>
      <c r="G107" s="226"/>
      <c r="H107" s="226"/>
      <c r="I107" s="226"/>
      <c r="J107" s="226"/>
      <c r="K107" s="272"/>
      <c r="L107" s="272"/>
      <c r="M107" s="272"/>
      <c r="N107" s="272"/>
      <c r="O107" s="226"/>
      <c r="P107" s="207"/>
      <c r="Q107" s="21" t="s">
        <v>279</v>
      </c>
      <c r="S107" s="404"/>
      <c r="T107" s="404"/>
      <c r="U107" s="404"/>
      <c r="V107" s="404"/>
      <c r="CC107" s="479"/>
    </row>
    <row r="108" spans="1:81" ht="14.4">
      <c r="A108" s="343" t="s">
        <v>880</v>
      </c>
      <c r="B108" s="226"/>
      <c r="C108" s="226"/>
      <c r="D108" s="226"/>
      <c r="E108" s="226"/>
      <c r="F108" s="226"/>
      <c r="G108" s="226"/>
      <c r="H108" s="226"/>
      <c r="I108" s="226"/>
      <c r="J108" s="226"/>
      <c r="K108" s="272"/>
      <c r="L108" s="272"/>
      <c r="M108" s="272"/>
      <c r="N108" s="272"/>
      <c r="O108" s="226"/>
      <c r="P108" s="207"/>
      <c r="Q108" s="21" t="s">
        <v>279</v>
      </c>
      <c r="S108" s="404"/>
      <c r="T108" s="404"/>
      <c r="U108" s="404"/>
      <c r="V108" s="404"/>
      <c r="CC108" s="479"/>
    </row>
    <row r="109" spans="1:81" ht="14.4">
      <c r="A109" s="408"/>
      <c r="B109" s="227"/>
      <c r="C109" s="227"/>
      <c r="D109" s="227"/>
      <c r="E109" s="227"/>
      <c r="F109" s="227"/>
      <c r="G109" s="227"/>
      <c r="H109" s="227"/>
      <c r="I109" s="227"/>
      <c r="J109" s="227"/>
      <c r="K109" s="273"/>
      <c r="L109" s="227"/>
      <c r="M109" s="227"/>
      <c r="N109" s="227"/>
      <c r="O109" s="227"/>
      <c r="P109" s="404"/>
      <c r="Q109" s="404"/>
      <c r="S109" s="404"/>
      <c r="T109" s="404"/>
      <c r="U109" s="404"/>
    </row>
    <row r="110" spans="1:81" ht="15.6">
      <c r="A110" s="342" t="s">
        <v>1273</v>
      </c>
      <c r="B110" s="404"/>
      <c r="C110" s="404"/>
      <c r="D110" s="404"/>
      <c r="E110" s="404"/>
      <c r="F110" s="404"/>
      <c r="G110" s="404"/>
      <c r="H110" s="404"/>
      <c r="I110" s="404"/>
      <c r="J110" s="404"/>
      <c r="K110" s="240"/>
      <c r="L110" s="404"/>
      <c r="M110" s="404"/>
      <c r="N110" s="404"/>
      <c r="O110" s="404"/>
      <c r="P110" s="404"/>
      <c r="Q110" s="404"/>
      <c r="S110" s="404"/>
      <c r="T110" s="404"/>
      <c r="U110" s="404"/>
    </row>
    <row r="111" spans="1:81" ht="14.4">
      <c r="A111" s="1318" t="s">
        <v>200</v>
      </c>
      <c r="B111" s="1319" t="s">
        <v>274</v>
      </c>
      <c r="C111" s="1319"/>
      <c r="D111" s="1319"/>
      <c r="E111" s="1319"/>
      <c r="F111" s="1319"/>
      <c r="G111" s="1319"/>
      <c r="H111" s="1319"/>
      <c r="I111" s="1319"/>
      <c r="J111" s="1319"/>
      <c r="K111" s="1319"/>
      <c r="L111" s="1319"/>
      <c r="M111" s="1319"/>
      <c r="N111" s="1319"/>
      <c r="O111" s="1319"/>
      <c r="P111" s="404"/>
      <c r="Q111" s="404"/>
      <c r="S111" s="404"/>
      <c r="T111" s="404"/>
      <c r="U111" s="404"/>
    </row>
    <row r="112" spans="1:81" ht="14.4">
      <c r="A112" s="1318"/>
      <c r="B112" s="151">
        <f t="shared" ref="B112:J112" si="6">C112-1</f>
        <v>2004</v>
      </c>
      <c r="C112" s="151">
        <f t="shared" si="6"/>
        <v>2005</v>
      </c>
      <c r="D112" s="151">
        <f t="shared" si="6"/>
        <v>2006</v>
      </c>
      <c r="E112" s="151">
        <f t="shared" si="6"/>
        <v>2007</v>
      </c>
      <c r="F112" s="151">
        <f t="shared" si="6"/>
        <v>2008</v>
      </c>
      <c r="G112" s="151">
        <f t="shared" si="6"/>
        <v>2009</v>
      </c>
      <c r="H112" s="151">
        <f t="shared" si="6"/>
        <v>2010</v>
      </c>
      <c r="I112" s="151">
        <f t="shared" si="6"/>
        <v>2011</v>
      </c>
      <c r="J112" s="151">
        <f t="shared" si="6"/>
        <v>2012</v>
      </c>
      <c r="K112" s="303">
        <v>2013</v>
      </c>
      <c r="L112" s="303">
        <v>2014</v>
      </c>
      <c r="M112" s="303">
        <v>2015</v>
      </c>
      <c r="N112" s="1288">
        <v>2016</v>
      </c>
      <c r="O112" s="151" t="s">
        <v>201</v>
      </c>
      <c r="P112" s="345" t="s">
        <v>202</v>
      </c>
      <c r="Q112" s="404"/>
      <c r="S112" s="404"/>
      <c r="T112" s="404"/>
      <c r="U112" s="404"/>
      <c r="V112" s="404"/>
      <c r="CC112" s="479"/>
    </row>
    <row r="113" spans="1:81" ht="14.4">
      <c r="A113" s="1208" t="s">
        <v>203</v>
      </c>
      <c r="B113" s="226"/>
      <c r="C113" s="226"/>
      <c r="D113" s="226"/>
      <c r="E113" s="226"/>
      <c r="F113" s="226"/>
      <c r="G113" s="226"/>
      <c r="H113" s="226"/>
      <c r="I113" s="226"/>
      <c r="J113" s="226"/>
      <c r="K113" s="272"/>
      <c r="L113" s="272"/>
      <c r="M113" s="272"/>
      <c r="N113" s="272"/>
      <c r="O113" s="226"/>
      <c r="P113" s="207"/>
      <c r="Q113" s="79" t="s">
        <v>879</v>
      </c>
      <c r="S113" s="404"/>
      <c r="T113" s="404"/>
      <c r="U113" s="404"/>
      <c r="V113" s="404"/>
      <c r="CC113" s="479"/>
    </row>
    <row r="114" spans="1:81" ht="14.4">
      <c r="A114" s="1208" t="s">
        <v>1220</v>
      </c>
      <c r="B114" s="226"/>
      <c r="C114" s="226"/>
      <c r="D114" s="226"/>
      <c r="E114" s="226"/>
      <c r="F114" s="226"/>
      <c r="G114" s="226"/>
      <c r="H114" s="226"/>
      <c r="I114" s="226"/>
      <c r="J114" s="226"/>
      <c r="K114" s="272"/>
      <c r="L114" s="272"/>
      <c r="M114" s="272"/>
      <c r="N114" s="272"/>
      <c r="O114" s="226"/>
      <c r="P114" s="207"/>
      <c r="Q114" s="79" t="s">
        <v>879</v>
      </c>
      <c r="S114" s="404"/>
      <c r="T114" s="404"/>
      <c r="U114" s="404"/>
      <c r="V114" s="404"/>
      <c r="CC114" s="479"/>
    </row>
    <row r="115" spans="1:81" ht="14.4">
      <c r="A115" s="1208" t="s">
        <v>1221</v>
      </c>
      <c r="B115" s="226"/>
      <c r="C115" s="226"/>
      <c r="D115" s="226"/>
      <c r="E115" s="226"/>
      <c r="F115" s="226"/>
      <c r="G115" s="226"/>
      <c r="H115" s="226"/>
      <c r="I115" s="226"/>
      <c r="J115" s="226"/>
      <c r="K115" s="272"/>
      <c r="L115" s="272"/>
      <c r="M115" s="272"/>
      <c r="N115" s="272"/>
      <c r="O115" s="226"/>
      <c r="P115" s="207"/>
      <c r="Q115" s="79" t="s">
        <v>879</v>
      </c>
      <c r="S115" s="404"/>
      <c r="T115" s="404"/>
      <c r="U115" s="404"/>
      <c r="V115" s="404"/>
      <c r="CC115" s="479"/>
    </row>
    <row r="116" spans="1:81" ht="14.4">
      <c r="A116" s="343" t="s">
        <v>880</v>
      </c>
      <c r="B116" s="226"/>
      <c r="C116" s="226"/>
      <c r="D116" s="226"/>
      <c r="E116" s="226"/>
      <c r="F116" s="226"/>
      <c r="G116" s="226"/>
      <c r="H116" s="226"/>
      <c r="I116" s="226"/>
      <c r="J116" s="226"/>
      <c r="K116" s="272"/>
      <c r="L116" s="272"/>
      <c r="M116" s="272"/>
      <c r="N116" s="272"/>
      <c r="O116" s="226"/>
      <c r="P116" s="207"/>
      <c r="Q116" s="21" t="s">
        <v>279</v>
      </c>
      <c r="S116" s="404"/>
      <c r="T116" s="404"/>
      <c r="U116" s="404"/>
      <c r="V116" s="404"/>
      <c r="CC116" s="479"/>
    </row>
    <row r="117" spans="1:81" ht="14.4">
      <c r="A117" s="556"/>
      <c r="B117" s="228"/>
      <c r="C117" s="228"/>
      <c r="D117" s="228"/>
      <c r="E117" s="228"/>
      <c r="F117" s="228"/>
      <c r="G117" s="228"/>
      <c r="H117" s="228"/>
      <c r="I117" s="228"/>
      <c r="J117" s="228"/>
      <c r="K117" s="274"/>
      <c r="L117" s="228"/>
      <c r="M117" s="228"/>
      <c r="N117" s="228"/>
      <c r="O117" s="228"/>
      <c r="P117" s="404"/>
      <c r="Q117" s="404"/>
      <c r="S117" s="404"/>
      <c r="T117" s="404"/>
      <c r="U117" s="404"/>
    </row>
    <row r="118" spans="1:81" ht="15" customHeight="1">
      <c r="A118" s="344" t="s">
        <v>285</v>
      </c>
      <c r="B118" s="404"/>
      <c r="C118" s="404"/>
      <c r="D118" s="404"/>
      <c r="E118" s="404"/>
      <c r="F118" s="404"/>
      <c r="G118" s="404"/>
      <c r="H118" s="404"/>
      <c r="I118" s="404"/>
      <c r="J118" s="404"/>
      <c r="K118" s="240"/>
      <c r="L118" s="404"/>
      <c r="M118" s="404"/>
      <c r="N118" s="404"/>
      <c r="O118" s="404"/>
      <c r="P118" s="404"/>
      <c r="Q118" s="404"/>
      <c r="S118" s="1317" t="s">
        <v>281</v>
      </c>
      <c r="T118" s="404"/>
      <c r="U118" s="404"/>
    </row>
    <row r="119" spans="1:81" ht="15" customHeight="1">
      <c r="A119" s="1318" t="s">
        <v>200</v>
      </c>
      <c r="B119" s="1319" t="s">
        <v>27</v>
      </c>
      <c r="C119" s="1319"/>
      <c r="D119" s="1319"/>
      <c r="E119" s="1319"/>
      <c r="F119" s="1319"/>
      <c r="G119" s="1319"/>
      <c r="H119" s="1319"/>
      <c r="I119" s="1319"/>
      <c r="J119" s="1319"/>
      <c r="K119" s="1319"/>
      <c r="L119" s="1319"/>
      <c r="M119" s="1319"/>
      <c r="N119" s="1319"/>
      <c r="O119" s="1319"/>
      <c r="P119" s="557"/>
      <c r="S119" s="1317"/>
      <c r="T119" s="404"/>
      <c r="U119" s="404"/>
    </row>
    <row r="120" spans="1:81" ht="15" customHeight="1">
      <c r="A120" s="1318"/>
      <c r="F120" s="151" t="s">
        <v>748</v>
      </c>
      <c r="G120" s="151" t="s">
        <v>749</v>
      </c>
      <c r="H120" s="151" t="s">
        <v>750</v>
      </c>
      <c r="I120" s="151" t="s">
        <v>751</v>
      </c>
      <c r="J120" s="151" t="s">
        <v>752</v>
      </c>
      <c r="K120" s="151" t="s">
        <v>753</v>
      </c>
      <c r="L120" s="151" t="s">
        <v>754</v>
      </c>
      <c r="M120" s="151" t="s">
        <v>755</v>
      </c>
      <c r="N120" s="151" t="s">
        <v>756</v>
      </c>
      <c r="O120" s="303" t="s">
        <v>757</v>
      </c>
      <c r="P120" s="345" t="s">
        <v>202</v>
      </c>
      <c r="T120" s="404"/>
      <c r="U120" s="404"/>
    </row>
    <row r="121" spans="1:81" ht="14.4">
      <c r="A121" s="343" t="s">
        <v>881</v>
      </c>
      <c r="C121" s="462"/>
      <c r="D121" s="1290" t="s">
        <v>1261</v>
      </c>
      <c r="E121" s="1289"/>
      <c r="F121" s="226"/>
      <c r="G121" s="226"/>
      <c r="H121" s="226"/>
      <c r="I121" s="226"/>
      <c r="J121" s="226"/>
      <c r="K121" s="226"/>
      <c r="L121" s="226"/>
      <c r="M121" s="226"/>
      <c r="N121" s="226"/>
      <c r="O121" s="272"/>
      <c r="P121" s="207"/>
      <c r="Q121" s="21" t="s">
        <v>279</v>
      </c>
      <c r="T121" s="404"/>
      <c r="U121" s="404"/>
    </row>
    <row r="122" spans="1:81" ht="15" customHeight="1">
      <c r="A122" s="404"/>
      <c r="B122" s="404"/>
      <c r="C122" s="404"/>
      <c r="D122" s="404"/>
      <c r="E122" s="404"/>
      <c r="F122" s="404"/>
      <c r="G122" s="404"/>
      <c r="H122" s="404"/>
      <c r="I122" s="404"/>
      <c r="J122" s="404"/>
      <c r="K122" s="240"/>
      <c r="L122" s="408"/>
      <c r="M122" s="408"/>
      <c r="N122" s="408"/>
      <c r="O122" s="404"/>
      <c r="P122" s="404"/>
      <c r="Q122" s="404"/>
      <c r="S122" s="404"/>
      <c r="T122" s="404"/>
      <c r="U122" s="404"/>
    </row>
    <row r="123" spans="1:81" ht="15" customHeight="1">
      <c r="A123" s="404"/>
      <c r="B123" s="404"/>
      <c r="C123" s="404"/>
      <c r="D123" s="404"/>
      <c r="E123" s="404"/>
      <c r="F123" s="404"/>
      <c r="G123" s="404"/>
      <c r="H123" s="404"/>
      <c r="I123" s="404"/>
      <c r="J123" s="404"/>
      <c r="K123" s="240"/>
      <c r="L123" s="404"/>
      <c r="M123" s="404"/>
      <c r="N123" s="404"/>
      <c r="O123" s="404"/>
      <c r="P123" s="404"/>
      <c r="Q123" s="404"/>
      <c r="S123" s="404"/>
      <c r="T123" s="404"/>
      <c r="U123" s="404"/>
    </row>
    <row r="124" spans="1:81" ht="15" customHeight="1">
      <c r="A124" s="342" t="s">
        <v>1274</v>
      </c>
      <c r="B124" s="404"/>
      <c r="C124" s="404"/>
      <c r="D124" s="404"/>
      <c r="E124" s="404"/>
      <c r="F124" s="404"/>
      <c r="G124" s="404"/>
      <c r="H124" s="404"/>
      <c r="I124" s="404"/>
      <c r="J124" s="404"/>
      <c r="K124" s="240"/>
      <c r="L124" s="404"/>
      <c r="M124" s="404"/>
      <c r="N124" s="404"/>
      <c r="O124" s="404"/>
      <c r="P124" s="404"/>
      <c r="Q124" s="404"/>
      <c r="S124" s="404"/>
      <c r="T124" s="404"/>
      <c r="U124" s="404"/>
    </row>
    <row r="125" spans="1:81" ht="15" customHeight="1">
      <c r="A125" s="1318" t="s">
        <v>200</v>
      </c>
      <c r="B125" s="1319" t="s">
        <v>274</v>
      </c>
      <c r="C125" s="1319"/>
      <c r="D125" s="1319"/>
      <c r="E125" s="1319"/>
      <c r="F125" s="1319"/>
      <c r="G125" s="1319"/>
      <c r="H125" s="1319"/>
      <c r="I125" s="1319"/>
      <c r="J125" s="1319"/>
      <c r="K125" s="1319"/>
      <c r="L125" s="1319"/>
      <c r="M125" s="1319"/>
      <c r="N125" s="1319"/>
      <c r="O125" s="1319"/>
      <c r="P125" s="404"/>
      <c r="Q125" s="404"/>
      <c r="S125" s="404"/>
      <c r="T125" s="404"/>
      <c r="U125" s="404"/>
    </row>
    <row r="126" spans="1:81" ht="15" customHeight="1">
      <c r="A126" s="1318"/>
      <c r="B126" s="151">
        <f t="shared" ref="B126:J126" si="7">C126-1</f>
        <v>2004</v>
      </c>
      <c r="C126" s="151">
        <f t="shared" si="7"/>
        <v>2005</v>
      </c>
      <c r="D126" s="151">
        <f t="shared" si="7"/>
        <v>2006</v>
      </c>
      <c r="E126" s="151">
        <f t="shared" si="7"/>
        <v>2007</v>
      </c>
      <c r="F126" s="151">
        <f t="shared" si="7"/>
        <v>2008</v>
      </c>
      <c r="G126" s="151">
        <f t="shared" si="7"/>
        <v>2009</v>
      </c>
      <c r="H126" s="151">
        <f t="shared" si="7"/>
        <v>2010</v>
      </c>
      <c r="I126" s="151">
        <f t="shared" si="7"/>
        <v>2011</v>
      </c>
      <c r="J126" s="151">
        <f t="shared" si="7"/>
        <v>2012</v>
      </c>
      <c r="K126" s="303">
        <v>2013</v>
      </c>
      <c r="L126" s="303">
        <v>2014</v>
      </c>
      <c r="M126" s="303">
        <v>2015</v>
      </c>
      <c r="N126" s="1288">
        <v>2016</v>
      </c>
      <c r="O126" s="151" t="s">
        <v>201</v>
      </c>
      <c r="P126" s="345" t="s">
        <v>202</v>
      </c>
      <c r="Q126" s="404"/>
      <c r="S126" s="404"/>
      <c r="T126" s="404"/>
      <c r="U126" s="404"/>
      <c r="V126" s="404"/>
      <c r="CC126" s="479"/>
    </row>
    <row r="127" spans="1:81" ht="15" customHeight="1">
      <c r="A127" s="1209" t="s">
        <v>203</v>
      </c>
      <c r="B127" s="226"/>
      <c r="C127" s="226"/>
      <c r="D127" s="226"/>
      <c r="E127" s="226"/>
      <c r="F127" s="226"/>
      <c r="G127" s="226"/>
      <c r="H127" s="226"/>
      <c r="I127" s="226"/>
      <c r="J127" s="226"/>
      <c r="K127" s="272"/>
      <c r="L127" s="272"/>
      <c r="M127" s="272"/>
      <c r="N127" s="272"/>
      <c r="O127" s="226"/>
      <c r="P127" s="207"/>
      <c r="Q127" s="79" t="s">
        <v>879</v>
      </c>
      <c r="S127" s="404"/>
      <c r="T127" s="404"/>
      <c r="U127" s="404"/>
      <c r="V127" s="404"/>
      <c r="CC127" s="479"/>
    </row>
    <row r="128" spans="1:81" ht="15" customHeight="1">
      <c r="A128" s="1209" t="s">
        <v>1220</v>
      </c>
      <c r="B128" s="226"/>
      <c r="C128" s="226"/>
      <c r="D128" s="226"/>
      <c r="E128" s="226"/>
      <c r="F128" s="226"/>
      <c r="G128" s="226"/>
      <c r="H128" s="226"/>
      <c r="I128" s="226"/>
      <c r="J128" s="226"/>
      <c r="K128" s="272"/>
      <c r="L128" s="272"/>
      <c r="M128" s="272"/>
      <c r="N128" s="272"/>
      <c r="O128" s="226"/>
      <c r="P128" s="207"/>
      <c r="Q128" s="79" t="s">
        <v>879</v>
      </c>
      <c r="S128" s="404"/>
      <c r="T128" s="404"/>
      <c r="U128" s="404"/>
      <c r="V128" s="404"/>
      <c r="CC128" s="479"/>
    </row>
    <row r="129" spans="1:81" ht="15" customHeight="1">
      <c r="A129" s="1209" t="s">
        <v>1221</v>
      </c>
      <c r="B129" s="226"/>
      <c r="C129" s="226"/>
      <c r="D129" s="226"/>
      <c r="E129" s="226"/>
      <c r="F129" s="226"/>
      <c r="G129" s="226"/>
      <c r="H129" s="226"/>
      <c r="I129" s="226"/>
      <c r="J129" s="226"/>
      <c r="K129" s="272"/>
      <c r="L129" s="272"/>
      <c r="M129" s="272"/>
      <c r="N129" s="272"/>
      <c r="O129" s="226"/>
      <c r="P129" s="207"/>
      <c r="Q129" s="79" t="s">
        <v>879</v>
      </c>
      <c r="S129" s="1317" t="s">
        <v>275</v>
      </c>
      <c r="T129" s="404"/>
      <c r="U129" s="404"/>
      <c r="V129" s="404"/>
      <c r="CC129" s="479"/>
    </row>
    <row r="130" spans="1:81" ht="15" customHeight="1">
      <c r="A130" s="1209" t="s">
        <v>1222</v>
      </c>
      <c r="B130" s="408"/>
      <c r="C130" s="408"/>
      <c r="D130" s="408"/>
      <c r="E130" s="408"/>
      <c r="F130" s="408"/>
      <c r="G130" s="408"/>
      <c r="H130" s="408"/>
      <c r="I130" s="408"/>
      <c r="J130" s="408"/>
      <c r="K130" s="456"/>
      <c r="L130" s="456"/>
      <c r="M130" s="456"/>
      <c r="N130" s="456"/>
      <c r="O130" s="408"/>
      <c r="P130" s="408"/>
      <c r="Q130" s="404"/>
      <c r="S130" s="1317"/>
      <c r="T130" s="404"/>
      <c r="U130" s="404"/>
      <c r="V130" s="404"/>
      <c r="CC130" s="479"/>
    </row>
    <row r="131" spans="1:81" ht="15" customHeight="1">
      <c r="A131" s="1210" t="s">
        <v>204</v>
      </c>
      <c r="B131" s="226"/>
      <c r="C131" s="226"/>
      <c r="D131" s="226"/>
      <c r="E131" s="226"/>
      <c r="F131" s="226"/>
      <c r="G131" s="226"/>
      <c r="H131" s="226"/>
      <c r="I131" s="226"/>
      <c r="J131" s="226"/>
      <c r="K131" s="272"/>
      <c r="L131" s="272"/>
      <c r="M131" s="272"/>
      <c r="N131" s="272"/>
      <c r="O131" s="226"/>
      <c r="P131" s="207"/>
      <c r="Q131" s="79" t="s">
        <v>879</v>
      </c>
      <c r="S131" s="21" t="b">
        <f>P129=SUM(P131:P134)</f>
        <v>1</v>
      </c>
      <c r="T131" s="404"/>
      <c r="U131" s="404"/>
      <c r="V131" s="404"/>
      <c r="CC131" s="479"/>
    </row>
    <row r="132" spans="1:81" ht="15" customHeight="1">
      <c r="A132" s="1210" t="s">
        <v>276</v>
      </c>
      <c r="B132" s="226"/>
      <c r="C132" s="226"/>
      <c r="D132" s="226"/>
      <c r="E132" s="226"/>
      <c r="F132" s="226"/>
      <c r="G132" s="226"/>
      <c r="H132" s="226"/>
      <c r="I132" s="226"/>
      <c r="J132" s="226"/>
      <c r="K132" s="272"/>
      <c r="L132" s="272"/>
      <c r="M132" s="272"/>
      <c r="N132" s="272"/>
      <c r="O132" s="226"/>
      <c r="P132" s="207"/>
      <c r="Q132" s="79" t="s">
        <v>879</v>
      </c>
      <c r="S132" s="404"/>
      <c r="T132" s="404"/>
      <c r="U132" s="404"/>
      <c r="V132" s="404"/>
      <c r="CC132" s="479"/>
    </row>
    <row r="133" spans="1:81" ht="14.4">
      <c r="A133" s="1210" t="s">
        <v>277</v>
      </c>
      <c r="B133" s="226"/>
      <c r="C133" s="226"/>
      <c r="D133" s="226"/>
      <c r="E133" s="226"/>
      <c r="F133" s="226"/>
      <c r="G133" s="226"/>
      <c r="H133" s="226"/>
      <c r="I133" s="226"/>
      <c r="J133" s="226"/>
      <c r="K133" s="272"/>
      <c r="L133" s="272"/>
      <c r="M133" s="272"/>
      <c r="N133" s="272"/>
      <c r="O133" s="226"/>
      <c r="P133" s="207"/>
      <c r="Q133" s="79" t="s">
        <v>879</v>
      </c>
      <c r="S133" s="404"/>
      <c r="T133" s="404"/>
      <c r="U133" s="404"/>
      <c r="V133" s="404"/>
      <c r="CC133" s="479"/>
    </row>
    <row r="134" spans="1:81" ht="14.4">
      <c r="A134" s="1211" t="s">
        <v>278</v>
      </c>
      <c r="B134" s="226"/>
      <c r="C134" s="226"/>
      <c r="D134" s="226"/>
      <c r="E134" s="226"/>
      <c r="F134" s="226"/>
      <c r="G134" s="226"/>
      <c r="H134" s="226"/>
      <c r="I134" s="226"/>
      <c r="J134" s="226"/>
      <c r="K134" s="272"/>
      <c r="L134" s="272"/>
      <c r="M134" s="272"/>
      <c r="N134" s="272"/>
      <c r="O134" s="226"/>
      <c r="P134" s="207"/>
      <c r="Q134" s="79" t="s">
        <v>879</v>
      </c>
      <c r="S134" s="404"/>
      <c r="T134" s="404"/>
      <c r="U134" s="404"/>
      <c r="V134" s="404"/>
      <c r="CC134" s="479"/>
    </row>
    <row r="135" spans="1:81" ht="14.4">
      <c r="A135" s="1209" t="s">
        <v>1223</v>
      </c>
      <c r="B135" s="226"/>
      <c r="C135" s="226"/>
      <c r="D135" s="226"/>
      <c r="E135" s="226"/>
      <c r="F135" s="226"/>
      <c r="G135" s="226"/>
      <c r="H135" s="226"/>
      <c r="I135" s="226"/>
      <c r="J135" s="226"/>
      <c r="K135" s="272"/>
      <c r="L135" s="272"/>
      <c r="M135" s="272"/>
      <c r="N135" s="272"/>
      <c r="O135" s="226"/>
      <c r="P135" s="207"/>
      <c r="Q135" s="79" t="s">
        <v>879</v>
      </c>
      <c r="S135" s="404"/>
      <c r="T135" s="404"/>
      <c r="U135" s="404"/>
      <c r="V135" s="404"/>
      <c r="CC135" s="479"/>
    </row>
    <row r="136" spans="1:81" ht="14.4">
      <c r="A136" s="1209" t="s">
        <v>1224</v>
      </c>
      <c r="B136" s="226"/>
      <c r="C136" s="226"/>
      <c r="D136" s="226"/>
      <c r="E136" s="226"/>
      <c r="F136" s="226"/>
      <c r="G136" s="226"/>
      <c r="H136" s="226"/>
      <c r="I136" s="226"/>
      <c r="J136" s="226"/>
      <c r="K136" s="272"/>
      <c r="L136" s="272"/>
      <c r="M136" s="272"/>
      <c r="N136" s="272"/>
      <c r="O136" s="226"/>
      <c r="P136" s="207"/>
      <c r="Q136" s="79" t="s">
        <v>879</v>
      </c>
      <c r="S136" s="404"/>
      <c r="T136" s="404"/>
      <c r="U136" s="404"/>
      <c r="V136" s="404"/>
      <c r="CC136" s="479"/>
    </row>
    <row r="137" spans="1:81" ht="14.4">
      <c r="A137" s="343" t="s">
        <v>613</v>
      </c>
      <c r="B137" s="226"/>
      <c r="C137" s="226"/>
      <c r="D137" s="226"/>
      <c r="E137" s="226"/>
      <c r="F137" s="226"/>
      <c r="G137" s="226"/>
      <c r="H137" s="226"/>
      <c r="I137" s="226"/>
      <c r="J137" s="226"/>
      <c r="K137" s="272"/>
      <c r="L137" s="272"/>
      <c r="M137" s="272"/>
      <c r="N137" s="272"/>
      <c r="O137" s="226"/>
      <c r="P137" s="207"/>
      <c r="Q137" s="21" t="s">
        <v>279</v>
      </c>
      <c r="S137" s="404"/>
      <c r="T137" s="404"/>
      <c r="U137" s="404"/>
      <c r="V137" s="404"/>
      <c r="CC137" s="479"/>
    </row>
    <row r="138" spans="1:81" ht="14.4">
      <c r="A138" s="343" t="s">
        <v>880</v>
      </c>
      <c r="B138" s="226"/>
      <c r="C138" s="226"/>
      <c r="D138" s="226"/>
      <c r="E138" s="226"/>
      <c r="F138" s="226"/>
      <c r="G138" s="226"/>
      <c r="H138" s="226"/>
      <c r="I138" s="226"/>
      <c r="J138" s="226"/>
      <c r="K138" s="272"/>
      <c r="L138" s="272"/>
      <c r="M138" s="272"/>
      <c r="N138" s="272"/>
      <c r="O138" s="226"/>
      <c r="P138" s="207"/>
      <c r="Q138" s="21" t="s">
        <v>279</v>
      </c>
      <c r="S138" s="404"/>
      <c r="T138" s="404"/>
      <c r="U138" s="404"/>
      <c r="V138" s="404"/>
      <c r="CC138" s="479"/>
    </row>
    <row r="139" spans="1:81" ht="14.4">
      <c r="A139" s="408"/>
      <c r="B139" s="227"/>
      <c r="C139" s="227"/>
      <c r="D139" s="227"/>
      <c r="E139" s="227"/>
      <c r="F139" s="227"/>
      <c r="G139" s="227"/>
      <c r="H139" s="227"/>
      <c r="I139" s="227"/>
      <c r="J139" s="227"/>
      <c r="K139" s="273"/>
      <c r="L139" s="227"/>
      <c r="M139" s="227"/>
      <c r="N139" s="227"/>
      <c r="O139" s="227"/>
      <c r="P139" s="404"/>
      <c r="Q139" s="404"/>
      <c r="S139" s="404"/>
      <c r="T139" s="404"/>
      <c r="U139" s="404"/>
    </row>
    <row r="140" spans="1:81" ht="15.6">
      <c r="A140" s="342" t="s">
        <v>1275</v>
      </c>
      <c r="B140" s="404"/>
      <c r="C140" s="404"/>
      <c r="D140" s="404"/>
      <c r="E140" s="404"/>
      <c r="F140" s="404"/>
      <c r="G140" s="404"/>
      <c r="H140" s="404"/>
      <c r="I140" s="404"/>
      <c r="J140" s="404"/>
      <c r="K140" s="240"/>
      <c r="L140" s="404"/>
      <c r="M140" s="404"/>
      <c r="N140" s="404"/>
      <c r="O140" s="404"/>
      <c r="P140" s="404"/>
      <c r="Q140" s="404"/>
      <c r="S140" s="404"/>
      <c r="T140" s="404"/>
      <c r="U140" s="404"/>
    </row>
    <row r="141" spans="1:81" ht="14.4">
      <c r="A141" s="1318" t="s">
        <v>200</v>
      </c>
      <c r="B141" s="1319" t="s">
        <v>274</v>
      </c>
      <c r="C141" s="1319"/>
      <c r="D141" s="1319"/>
      <c r="E141" s="1319"/>
      <c r="F141" s="1319"/>
      <c r="G141" s="1319"/>
      <c r="H141" s="1319"/>
      <c r="I141" s="1319"/>
      <c r="J141" s="1319"/>
      <c r="K141" s="1319"/>
      <c r="L141" s="1319"/>
      <c r="M141" s="1319"/>
      <c r="N141" s="1319"/>
      <c r="O141" s="1319"/>
      <c r="P141" s="404"/>
      <c r="Q141" s="404"/>
      <c r="S141" s="404"/>
      <c r="T141" s="404"/>
      <c r="U141" s="404"/>
    </row>
    <row r="142" spans="1:81" ht="14.4">
      <c r="A142" s="1318"/>
      <c r="B142" s="151">
        <f t="shared" ref="B142:J142" si="8">C142-1</f>
        <v>2004</v>
      </c>
      <c r="C142" s="151">
        <f t="shared" si="8"/>
        <v>2005</v>
      </c>
      <c r="D142" s="151">
        <f t="shared" si="8"/>
        <v>2006</v>
      </c>
      <c r="E142" s="151">
        <f t="shared" si="8"/>
        <v>2007</v>
      </c>
      <c r="F142" s="151">
        <f t="shared" si="8"/>
        <v>2008</v>
      </c>
      <c r="G142" s="151">
        <f t="shared" si="8"/>
        <v>2009</v>
      </c>
      <c r="H142" s="151">
        <f t="shared" si="8"/>
        <v>2010</v>
      </c>
      <c r="I142" s="151">
        <f t="shared" si="8"/>
        <v>2011</v>
      </c>
      <c r="J142" s="151">
        <f t="shared" si="8"/>
        <v>2012</v>
      </c>
      <c r="K142" s="303">
        <v>2013</v>
      </c>
      <c r="L142" s="303">
        <v>2014</v>
      </c>
      <c r="M142" s="303">
        <v>2015</v>
      </c>
      <c r="N142" s="1288">
        <v>2016</v>
      </c>
      <c r="O142" s="151" t="s">
        <v>201</v>
      </c>
      <c r="P142" s="345" t="s">
        <v>202</v>
      </c>
      <c r="Q142" s="404"/>
      <c r="S142" s="404"/>
      <c r="T142" s="404"/>
      <c r="U142" s="404"/>
      <c r="V142" s="404"/>
      <c r="CC142" s="479"/>
    </row>
    <row r="143" spans="1:81" ht="14.4">
      <c r="A143" s="1212" t="s">
        <v>203</v>
      </c>
      <c r="B143" s="226"/>
      <c r="C143" s="226"/>
      <c r="D143" s="226"/>
      <c r="E143" s="226"/>
      <c r="F143" s="226"/>
      <c r="G143" s="226"/>
      <c r="H143" s="226"/>
      <c r="I143" s="226"/>
      <c r="J143" s="226"/>
      <c r="K143" s="272"/>
      <c r="L143" s="272"/>
      <c r="M143" s="272"/>
      <c r="N143" s="272"/>
      <c r="O143" s="226"/>
      <c r="P143" s="207"/>
      <c r="Q143" s="79" t="s">
        <v>879</v>
      </c>
      <c r="S143" s="404"/>
      <c r="T143" s="404"/>
      <c r="U143" s="404"/>
      <c r="V143" s="404"/>
      <c r="CC143" s="479"/>
    </row>
    <row r="144" spans="1:81" ht="14.4">
      <c r="A144" s="1212" t="s">
        <v>1220</v>
      </c>
      <c r="B144" s="226"/>
      <c r="C144" s="226"/>
      <c r="D144" s="226"/>
      <c r="E144" s="226"/>
      <c r="F144" s="226"/>
      <c r="G144" s="226"/>
      <c r="H144" s="226"/>
      <c r="I144" s="226"/>
      <c r="J144" s="226"/>
      <c r="K144" s="272"/>
      <c r="L144" s="272"/>
      <c r="M144" s="272"/>
      <c r="N144" s="272"/>
      <c r="O144" s="226"/>
      <c r="P144" s="207"/>
      <c r="Q144" s="79" t="s">
        <v>879</v>
      </c>
      <c r="S144" s="404"/>
      <c r="T144" s="404"/>
      <c r="U144" s="404"/>
      <c r="V144" s="404"/>
      <c r="CC144" s="479"/>
    </row>
    <row r="145" spans="1:81" ht="14.4">
      <c r="A145" s="1212" t="s">
        <v>1221</v>
      </c>
      <c r="B145" s="226"/>
      <c r="C145" s="226"/>
      <c r="D145" s="226"/>
      <c r="E145" s="226"/>
      <c r="F145" s="226"/>
      <c r="G145" s="226"/>
      <c r="H145" s="226"/>
      <c r="I145" s="226"/>
      <c r="J145" s="226"/>
      <c r="K145" s="272"/>
      <c r="L145" s="272"/>
      <c r="M145" s="272"/>
      <c r="N145" s="272"/>
      <c r="O145" s="226"/>
      <c r="P145" s="207"/>
      <c r="Q145" s="79" t="s">
        <v>879</v>
      </c>
      <c r="S145" s="404"/>
      <c r="T145" s="404"/>
      <c r="U145" s="404"/>
      <c r="V145" s="404"/>
      <c r="CC145" s="479"/>
    </row>
    <row r="146" spans="1:81" ht="14.4">
      <c r="A146" s="343" t="s">
        <v>880</v>
      </c>
      <c r="B146" s="226"/>
      <c r="C146" s="226"/>
      <c r="D146" s="226"/>
      <c r="E146" s="226"/>
      <c r="F146" s="226"/>
      <c r="G146" s="226"/>
      <c r="H146" s="226"/>
      <c r="I146" s="226"/>
      <c r="J146" s="226"/>
      <c r="K146" s="272"/>
      <c r="L146" s="272"/>
      <c r="M146" s="272"/>
      <c r="N146" s="272"/>
      <c r="O146" s="226"/>
      <c r="P146" s="207"/>
      <c r="Q146" s="21" t="s">
        <v>279</v>
      </c>
      <c r="S146" s="404"/>
      <c r="T146" s="404"/>
      <c r="U146" s="404"/>
      <c r="V146" s="404"/>
      <c r="CC146" s="479"/>
    </row>
    <row r="147" spans="1:81" ht="15" customHeight="1">
      <c r="A147" s="556"/>
      <c r="B147" s="228"/>
      <c r="C147" s="228"/>
      <c r="D147" s="228"/>
      <c r="E147" s="228"/>
      <c r="F147" s="228"/>
      <c r="G147" s="228"/>
      <c r="H147" s="228"/>
      <c r="I147" s="228"/>
      <c r="J147" s="228"/>
      <c r="K147" s="274"/>
      <c r="L147" s="228"/>
      <c r="M147" s="228"/>
      <c r="N147" s="228"/>
      <c r="O147" s="228"/>
      <c r="P147" s="404"/>
      <c r="Q147" s="404"/>
      <c r="S147" s="404"/>
      <c r="T147" s="404"/>
      <c r="U147" s="404"/>
    </row>
    <row r="148" spans="1:81" ht="15" customHeight="1">
      <c r="A148" s="344" t="s">
        <v>286</v>
      </c>
      <c r="B148" s="404"/>
      <c r="C148" s="404"/>
      <c r="D148" s="404"/>
      <c r="E148" s="404"/>
      <c r="F148" s="404"/>
      <c r="G148" s="404"/>
      <c r="H148" s="404"/>
      <c r="I148" s="404"/>
      <c r="J148" s="404"/>
      <c r="K148" s="240"/>
      <c r="L148" s="404"/>
      <c r="M148" s="404"/>
      <c r="N148" s="404"/>
      <c r="O148" s="404"/>
      <c r="P148" s="404"/>
      <c r="Q148" s="404"/>
      <c r="S148" s="404"/>
      <c r="T148" s="404"/>
      <c r="U148" s="404"/>
    </row>
    <row r="149" spans="1:81" ht="15" customHeight="1">
      <c r="A149" s="1318" t="s">
        <v>200</v>
      </c>
      <c r="B149" s="1319" t="s">
        <v>27</v>
      </c>
      <c r="C149" s="1319"/>
      <c r="D149" s="1319"/>
      <c r="E149" s="1319"/>
      <c r="F149" s="1319"/>
      <c r="G149" s="1319"/>
      <c r="H149" s="1319"/>
      <c r="I149" s="1319"/>
      <c r="J149" s="1319"/>
      <c r="K149" s="1319"/>
      <c r="L149" s="1319"/>
      <c r="M149" s="1319"/>
      <c r="N149" s="1319"/>
      <c r="O149" s="1319"/>
      <c r="P149" s="557"/>
      <c r="S149" s="1317" t="s">
        <v>281</v>
      </c>
      <c r="T149" s="404"/>
      <c r="U149" s="404"/>
    </row>
    <row r="150" spans="1:81" ht="15" customHeight="1">
      <c r="A150" s="1318"/>
      <c r="F150" s="151" t="s">
        <v>748</v>
      </c>
      <c r="G150" s="151" t="s">
        <v>749</v>
      </c>
      <c r="H150" s="151" t="s">
        <v>750</v>
      </c>
      <c r="I150" s="151" t="s">
        <v>751</v>
      </c>
      <c r="J150" s="151" t="s">
        <v>752</v>
      </c>
      <c r="K150" s="151" t="s">
        <v>753</v>
      </c>
      <c r="L150" s="151" t="s">
        <v>754</v>
      </c>
      <c r="M150" s="151" t="s">
        <v>755</v>
      </c>
      <c r="N150" s="151" t="s">
        <v>756</v>
      </c>
      <c r="O150" s="303" t="s">
        <v>757</v>
      </c>
      <c r="P150" s="345" t="s">
        <v>202</v>
      </c>
      <c r="Q150" s="404"/>
      <c r="S150" s="1317"/>
      <c r="T150" s="404"/>
      <c r="U150" s="404"/>
    </row>
    <row r="151" spans="1:81" ht="33" customHeight="1">
      <c r="A151" s="343" t="s">
        <v>881</v>
      </c>
      <c r="D151" s="1290" t="s">
        <v>1261</v>
      </c>
      <c r="E151" s="1289"/>
      <c r="F151" s="226"/>
      <c r="G151" s="226"/>
      <c r="H151" s="226"/>
      <c r="I151" s="226"/>
      <c r="J151" s="226"/>
      <c r="K151" s="226"/>
      <c r="L151" s="226"/>
      <c r="M151" s="226"/>
      <c r="N151" s="226"/>
      <c r="O151" s="272"/>
      <c r="P151" s="207"/>
      <c r="Q151" s="21" t="s">
        <v>279</v>
      </c>
      <c r="S151" s="21" t="b">
        <f>SUM(P146,P138)=P151</f>
        <v>1</v>
      </c>
      <c r="T151" s="404"/>
      <c r="U151" s="404"/>
    </row>
    <row r="152" spans="1:81" ht="15" customHeight="1">
      <c r="A152" s="404"/>
      <c r="B152" s="404"/>
      <c r="C152" s="404"/>
      <c r="D152" s="408"/>
      <c r="E152" s="404"/>
      <c r="F152" s="404"/>
      <c r="G152" s="404"/>
      <c r="H152" s="404"/>
      <c r="I152" s="404"/>
      <c r="J152" s="404"/>
      <c r="K152" s="240"/>
      <c r="L152" s="408"/>
      <c r="M152" s="408"/>
      <c r="N152" s="408"/>
      <c r="O152" s="404"/>
      <c r="P152" s="404"/>
      <c r="Q152" s="404"/>
      <c r="S152" s="404"/>
      <c r="T152" s="404"/>
      <c r="U152" s="404"/>
    </row>
    <row r="153" spans="1:81" ht="15" customHeight="1">
      <c r="A153" s="404"/>
      <c r="B153" s="404"/>
      <c r="C153" s="404"/>
      <c r="D153" s="404"/>
      <c r="E153" s="404"/>
      <c r="F153" s="404"/>
      <c r="G153" s="404"/>
      <c r="H153" s="404"/>
      <c r="I153" s="404"/>
      <c r="J153" s="404"/>
      <c r="K153" s="240"/>
      <c r="L153" s="404"/>
      <c r="M153" s="404"/>
      <c r="N153" s="404"/>
      <c r="O153" s="404"/>
      <c r="P153" s="404"/>
      <c r="Q153" s="404"/>
      <c r="S153" s="404"/>
      <c r="T153" s="404"/>
      <c r="U153" s="404"/>
    </row>
    <row r="154" spans="1:81" ht="30" customHeight="1">
      <c r="A154" s="342" t="s">
        <v>1276</v>
      </c>
      <c r="B154" s="404"/>
      <c r="C154" s="404"/>
      <c r="D154" s="404"/>
      <c r="E154" s="404"/>
      <c r="F154" s="404"/>
      <c r="G154" s="404"/>
      <c r="H154" s="404"/>
      <c r="I154" s="404"/>
      <c r="J154" s="404"/>
      <c r="K154" s="240"/>
      <c r="L154" s="404"/>
      <c r="M154" s="404"/>
      <c r="N154" s="404"/>
      <c r="O154" s="404"/>
      <c r="P154" s="404"/>
      <c r="Q154" s="404"/>
      <c r="S154" s="404"/>
      <c r="T154" s="404"/>
      <c r="U154" s="404"/>
    </row>
    <row r="155" spans="1:81" ht="15" customHeight="1">
      <c r="A155" s="1318" t="s">
        <v>200</v>
      </c>
      <c r="B155" s="1319" t="s">
        <v>274</v>
      </c>
      <c r="C155" s="1319"/>
      <c r="D155" s="1319"/>
      <c r="E155" s="1319"/>
      <c r="F155" s="1319"/>
      <c r="G155" s="1319"/>
      <c r="H155" s="1319"/>
      <c r="I155" s="1319"/>
      <c r="J155" s="1319"/>
      <c r="K155" s="1319"/>
      <c r="L155" s="1319"/>
      <c r="M155" s="1319"/>
      <c r="N155" s="1319"/>
      <c r="O155" s="1319"/>
      <c r="P155" s="404"/>
      <c r="Q155" s="404"/>
      <c r="S155" s="404"/>
      <c r="T155" s="404"/>
      <c r="U155" s="404"/>
    </row>
    <row r="156" spans="1:81" ht="15" customHeight="1">
      <c r="A156" s="1318"/>
      <c r="B156" s="151">
        <f t="shared" ref="B156:J156" si="9">C156-1</f>
        <v>2004</v>
      </c>
      <c r="C156" s="151">
        <f t="shared" si="9"/>
        <v>2005</v>
      </c>
      <c r="D156" s="151">
        <f t="shared" si="9"/>
        <v>2006</v>
      </c>
      <c r="E156" s="151">
        <f t="shared" si="9"/>
        <v>2007</v>
      </c>
      <c r="F156" s="151">
        <f t="shared" si="9"/>
        <v>2008</v>
      </c>
      <c r="G156" s="151">
        <f t="shared" si="9"/>
        <v>2009</v>
      </c>
      <c r="H156" s="151">
        <f t="shared" si="9"/>
        <v>2010</v>
      </c>
      <c r="I156" s="151">
        <f t="shared" si="9"/>
        <v>2011</v>
      </c>
      <c r="J156" s="151">
        <f t="shared" si="9"/>
        <v>2012</v>
      </c>
      <c r="K156" s="303">
        <v>2013</v>
      </c>
      <c r="L156" s="303">
        <v>2014</v>
      </c>
      <c r="M156" s="303">
        <v>2015</v>
      </c>
      <c r="N156" s="1288">
        <v>2016</v>
      </c>
      <c r="O156" s="151" t="s">
        <v>201</v>
      </c>
      <c r="P156" s="345" t="s">
        <v>202</v>
      </c>
      <c r="Q156" s="404"/>
      <c r="S156" s="404"/>
      <c r="T156" s="404"/>
      <c r="U156" s="404"/>
      <c r="V156" s="404"/>
      <c r="CC156" s="479"/>
    </row>
    <row r="157" spans="1:81" ht="15" customHeight="1">
      <c r="A157" s="1213" t="s">
        <v>203</v>
      </c>
      <c r="B157" s="226"/>
      <c r="C157" s="226"/>
      <c r="D157" s="226"/>
      <c r="E157" s="226"/>
      <c r="F157" s="226"/>
      <c r="G157" s="226"/>
      <c r="H157" s="226"/>
      <c r="I157" s="226"/>
      <c r="J157" s="226"/>
      <c r="K157" s="272"/>
      <c r="L157" s="272"/>
      <c r="M157" s="272"/>
      <c r="N157" s="272"/>
      <c r="O157" s="226"/>
      <c r="P157" s="207"/>
      <c r="Q157" s="79" t="s">
        <v>879</v>
      </c>
      <c r="S157" s="404"/>
      <c r="T157" s="404"/>
      <c r="U157" s="404"/>
      <c r="V157" s="404"/>
      <c r="CC157" s="479"/>
    </row>
    <row r="158" spans="1:81" ht="15" customHeight="1">
      <c r="A158" s="1213" t="s">
        <v>1220</v>
      </c>
      <c r="B158" s="226"/>
      <c r="C158" s="226"/>
      <c r="D158" s="226"/>
      <c r="E158" s="226"/>
      <c r="F158" s="226"/>
      <c r="G158" s="226"/>
      <c r="H158" s="226"/>
      <c r="I158" s="226"/>
      <c r="J158" s="226"/>
      <c r="K158" s="272"/>
      <c r="L158" s="272"/>
      <c r="M158" s="272"/>
      <c r="N158" s="272"/>
      <c r="O158" s="226"/>
      <c r="P158" s="207"/>
      <c r="Q158" s="79" t="s">
        <v>879</v>
      </c>
      <c r="S158" s="404"/>
      <c r="T158" s="404"/>
      <c r="U158" s="404"/>
      <c r="V158" s="404"/>
      <c r="CC158" s="479"/>
    </row>
    <row r="159" spans="1:81" ht="15" customHeight="1">
      <c r="A159" s="1213" t="s">
        <v>1221</v>
      </c>
      <c r="B159" s="226"/>
      <c r="C159" s="226"/>
      <c r="D159" s="226"/>
      <c r="E159" s="226"/>
      <c r="F159" s="226"/>
      <c r="G159" s="226"/>
      <c r="H159" s="226"/>
      <c r="I159" s="226"/>
      <c r="J159" s="226"/>
      <c r="K159" s="272"/>
      <c r="L159" s="272"/>
      <c r="M159" s="272"/>
      <c r="N159" s="272"/>
      <c r="O159" s="226"/>
      <c r="P159" s="207"/>
      <c r="Q159" s="79" t="s">
        <v>879</v>
      </c>
      <c r="S159" s="1317" t="s">
        <v>275</v>
      </c>
      <c r="T159" s="404"/>
      <c r="U159" s="404"/>
      <c r="V159" s="404"/>
      <c r="CC159" s="479"/>
    </row>
    <row r="160" spans="1:81" ht="15" customHeight="1">
      <c r="A160" s="1213" t="s">
        <v>1222</v>
      </c>
      <c r="B160" s="408"/>
      <c r="C160" s="408"/>
      <c r="D160" s="408"/>
      <c r="E160" s="408"/>
      <c r="F160" s="408"/>
      <c r="G160" s="408"/>
      <c r="H160" s="408"/>
      <c r="I160" s="408"/>
      <c r="J160" s="408"/>
      <c r="K160" s="456"/>
      <c r="L160" s="456"/>
      <c r="M160" s="456"/>
      <c r="N160" s="456"/>
      <c r="O160" s="408"/>
      <c r="P160" s="408"/>
      <c r="Q160" s="404"/>
      <c r="S160" s="1317"/>
      <c r="T160" s="404"/>
      <c r="U160" s="404"/>
      <c r="V160" s="404"/>
      <c r="CC160" s="479"/>
    </row>
    <row r="161" spans="1:81" ht="15" customHeight="1">
      <c r="A161" s="1214" t="s">
        <v>204</v>
      </c>
      <c r="B161" s="226"/>
      <c r="C161" s="226"/>
      <c r="D161" s="226"/>
      <c r="E161" s="226"/>
      <c r="F161" s="226"/>
      <c r="G161" s="226"/>
      <c r="H161" s="226"/>
      <c r="I161" s="226"/>
      <c r="J161" s="226"/>
      <c r="K161" s="272"/>
      <c r="L161" s="272"/>
      <c r="M161" s="272"/>
      <c r="N161" s="272"/>
      <c r="O161" s="226"/>
      <c r="P161" s="207"/>
      <c r="Q161" s="79" t="s">
        <v>879</v>
      </c>
      <c r="S161" s="21" t="b">
        <f>P159=SUM(P161:P164)</f>
        <v>1</v>
      </c>
      <c r="T161" s="404"/>
      <c r="U161" s="404"/>
      <c r="V161" s="404"/>
      <c r="CC161" s="479"/>
    </row>
    <row r="162" spans="1:81" ht="14.4">
      <c r="A162" s="1214" t="s">
        <v>276</v>
      </c>
      <c r="B162" s="226"/>
      <c r="C162" s="226"/>
      <c r="D162" s="226"/>
      <c r="E162" s="226"/>
      <c r="F162" s="226"/>
      <c r="G162" s="226"/>
      <c r="H162" s="226"/>
      <c r="I162" s="226"/>
      <c r="J162" s="226"/>
      <c r="K162" s="272"/>
      <c r="L162" s="272"/>
      <c r="M162" s="272"/>
      <c r="N162" s="272"/>
      <c r="O162" s="226"/>
      <c r="P162" s="207"/>
      <c r="Q162" s="79" t="s">
        <v>879</v>
      </c>
      <c r="S162" s="404"/>
      <c r="T162" s="404"/>
      <c r="U162" s="404"/>
      <c r="V162" s="404"/>
      <c r="CC162" s="479"/>
    </row>
    <row r="163" spans="1:81" ht="14.4">
      <c r="A163" s="1214" t="s">
        <v>277</v>
      </c>
      <c r="B163" s="226"/>
      <c r="C163" s="226"/>
      <c r="D163" s="226"/>
      <c r="E163" s="226"/>
      <c r="F163" s="226"/>
      <c r="G163" s="226"/>
      <c r="H163" s="226"/>
      <c r="I163" s="226"/>
      <c r="J163" s="226"/>
      <c r="K163" s="272"/>
      <c r="L163" s="272"/>
      <c r="M163" s="272"/>
      <c r="N163" s="272"/>
      <c r="O163" s="226"/>
      <c r="P163" s="207"/>
      <c r="Q163" s="79" t="s">
        <v>879</v>
      </c>
      <c r="S163" s="404"/>
      <c r="T163" s="404"/>
      <c r="U163" s="404"/>
      <c r="V163" s="404"/>
      <c r="CC163" s="479"/>
    </row>
    <row r="164" spans="1:81" ht="14.4">
      <c r="A164" s="1215" t="s">
        <v>278</v>
      </c>
      <c r="B164" s="226"/>
      <c r="C164" s="226"/>
      <c r="D164" s="226"/>
      <c r="E164" s="226"/>
      <c r="F164" s="226"/>
      <c r="G164" s="226"/>
      <c r="H164" s="226"/>
      <c r="I164" s="226"/>
      <c r="J164" s="226"/>
      <c r="K164" s="272"/>
      <c r="L164" s="272"/>
      <c r="M164" s="272"/>
      <c r="N164" s="272"/>
      <c r="O164" s="226"/>
      <c r="P164" s="207"/>
      <c r="Q164" s="79" t="s">
        <v>879</v>
      </c>
      <c r="S164" s="404"/>
      <c r="T164" s="404"/>
      <c r="U164" s="404"/>
      <c r="V164" s="404"/>
      <c r="CC164" s="479"/>
    </row>
    <row r="165" spans="1:81" ht="14.4">
      <c r="A165" s="1213" t="s">
        <v>1223</v>
      </c>
      <c r="B165" s="226"/>
      <c r="C165" s="226"/>
      <c r="D165" s="226"/>
      <c r="E165" s="226"/>
      <c r="F165" s="226"/>
      <c r="G165" s="226"/>
      <c r="H165" s="226"/>
      <c r="I165" s="226"/>
      <c r="J165" s="226"/>
      <c r="K165" s="272"/>
      <c r="L165" s="272"/>
      <c r="M165" s="272"/>
      <c r="N165" s="272"/>
      <c r="O165" s="226"/>
      <c r="P165" s="207"/>
      <c r="Q165" s="79" t="s">
        <v>879</v>
      </c>
      <c r="S165" s="404"/>
      <c r="T165" s="404"/>
      <c r="U165" s="404"/>
      <c r="V165" s="404"/>
      <c r="CC165" s="479"/>
    </row>
    <row r="166" spans="1:81" ht="14.4">
      <c r="A166" s="1213" t="s">
        <v>1224</v>
      </c>
      <c r="B166" s="226"/>
      <c r="C166" s="226"/>
      <c r="D166" s="226"/>
      <c r="E166" s="226"/>
      <c r="F166" s="226"/>
      <c r="G166" s="226"/>
      <c r="H166" s="226"/>
      <c r="I166" s="226"/>
      <c r="J166" s="226"/>
      <c r="K166" s="272"/>
      <c r="L166" s="272"/>
      <c r="M166" s="272"/>
      <c r="N166" s="272"/>
      <c r="O166" s="226"/>
      <c r="P166" s="207"/>
      <c r="Q166" s="79" t="s">
        <v>879</v>
      </c>
      <c r="S166" s="404"/>
      <c r="T166" s="404"/>
      <c r="U166" s="404"/>
      <c r="V166" s="404"/>
      <c r="CC166" s="479"/>
    </row>
    <row r="167" spans="1:81" ht="14.4">
      <c r="A167" s="343" t="s">
        <v>613</v>
      </c>
      <c r="B167" s="226"/>
      <c r="C167" s="226"/>
      <c r="D167" s="226"/>
      <c r="E167" s="226"/>
      <c r="F167" s="226"/>
      <c r="G167" s="226"/>
      <c r="H167" s="226"/>
      <c r="I167" s="226"/>
      <c r="J167" s="226"/>
      <c r="K167" s="272"/>
      <c r="L167" s="272"/>
      <c r="M167" s="272"/>
      <c r="N167" s="272"/>
      <c r="O167" s="226"/>
      <c r="P167" s="207"/>
      <c r="Q167" s="21" t="s">
        <v>279</v>
      </c>
      <c r="S167" s="404"/>
      <c r="T167" s="404"/>
      <c r="U167" s="404"/>
      <c r="V167" s="404"/>
      <c r="CC167" s="479"/>
    </row>
    <row r="168" spans="1:81" ht="14.4">
      <c r="A168" s="343" t="s">
        <v>882</v>
      </c>
      <c r="B168" s="226"/>
      <c r="C168" s="226"/>
      <c r="D168" s="226"/>
      <c r="E168" s="226"/>
      <c r="F168" s="226"/>
      <c r="G168" s="226"/>
      <c r="H168" s="226"/>
      <c r="I168" s="226"/>
      <c r="J168" s="226"/>
      <c r="K168" s="272"/>
      <c r="L168" s="272"/>
      <c r="M168" s="272"/>
      <c r="N168" s="272"/>
      <c r="O168" s="226"/>
      <c r="P168" s="207"/>
      <c r="Q168" s="21" t="s">
        <v>279</v>
      </c>
      <c r="S168" s="404"/>
      <c r="T168" s="404"/>
      <c r="U168" s="404"/>
      <c r="V168" s="404"/>
      <c r="CC168" s="479"/>
    </row>
    <row r="169" spans="1:81" ht="14.4">
      <c r="A169" s="408"/>
      <c r="B169" s="227"/>
      <c r="C169" s="227"/>
      <c r="D169" s="227"/>
      <c r="E169" s="227"/>
      <c r="F169" s="227"/>
      <c r="G169" s="227"/>
      <c r="H169" s="227"/>
      <c r="I169" s="227"/>
      <c r="J169" s="227"/>
      <c r="K169" s="273"/>
      <c r="L169" s="227"/>
      <c r="M169" s="227"/>
      <c r="N169" s="227"/>
      <c r="O169" s="227"/>
      <c r="P169" s="404"/>
      <c r="Q169" s="404"/>
      <c r="S169" s="404"/>
      <c r="T169" s="404"/>
      <c r="U169" s="404"/>
    </row>
    <row r="170" spans="1:81" ht="15.6">
      <c r="A170" s="342" t="s">
        <v>1277</v>
      </c>
      <c r="B170" s="404"/>
      <c r="C170" s="404"/>
      <c r="D170" s="404"/>
      <c r="E170" s="404"/>
      <c r="F170" s="404"/>
      <c r="G170" s="404"/>
      <c r="H170" s="404"/>
      <c r="I170" s="404"/>
      <c r="J170" s="404"/>
      <c r="K170" s="240"/>
      <c r="L170" s="404"/>
      <c r="M170" s="404"/>
      <c r="N170" s="404"/>
      <c r="O170" s="404"/>
      <c r="P170" s="404"/>
      <c r="Q170" s="404"/>
      <c r="S170" s="404"/>
      <c r="T170" s="404"/>
      <c r="U170" s="404"/>
    </row>
    <row r="171" spans="1:81" ht="14.4">
      <c r="A171" s="1318" t="s">
        <v>200</v>
      </c>
      <c r="B171" s="1319" t="s">
        <v>274</v>
      </c>
      <c r="C171" s="1319"/>
      <c r="D171" s="1319"/>
      <c r="E171" s="1319"/>
      <c r="F171" s="1319"/>
      <c r="G171" s="1319"/>
      <c r="H171" s="1319"/>
      <c r="I171" s="1319"/>
      <c r="J171" s="1319"/>
      <c r="K171" s="1319"/>
      <c r="L171" s="1319"/>
      <c r="M171" s="1319"/>
      <c r="N171" s="1319"/>
      <c r="O171" s="1319"/>
      <c r="P171" s="404"/>
      <c r="Q171" s="404"/>
      <c r="S171" s="404"/>
      <c r="T171" s="404"/>
      <c r="U171" s="404"/>
    </row>
    <row r="172" spans="1:81" ht="14.4">
      <c r="A172" s="1318"/>
      <c r="B172" s="151">
        <f t="shared" ref="B172:J172" si="10">C172-1</f>
        <v>2004</v>
      </c>
      <c r="C172" s="151">
        <f t="shared" si="10"/>
        <v>2005</v>
      </c>
      <c r="D172" s="151">
        <f t="shared" si="10"/>
        <v>2006</v>
      </c>
      <c r="E172" s="151">
        <f t="shared" si="10"/>
        <v>2007</v>
      </c>
      <c r="F172" s="151">
        <f t="shared" si="10"/>
        <v>2008</v>
      </c>
      <c r="G172" s="151">
        <f t="shared" si="10"/>
        <v>2009</v>
      </c>
      <c r="H172" s="151">
        <f t="shared" si="10"/>
        <v>2010</v>
      </c>
      <c r="I172" s="151">
        <f t="shared" si="10"/>
        <v>2011</v>
      </c>
      <c r="J172" s="151">
        <f t="shared" si="10"/>
        <v>2012</v>
      </c>
      <c r="K172" s="303">
        <v>2013</v>
      </c>
      <c r="L172" s="303">
        <v>2014</v>
      </c>
      <c r="M172" s="303">
        <v>2015</v>
      </c>
      <c r="N172" s="1288">
        <v>2016</v>
      </c>
      <c r="O172" s="151" t="s">
        <v>201</v>
      </c>
      <c r="P172" s="345" t="s">
        <v>202</v>
      </c>
      <c r="Q172" s="404"/>
      <c r="S172" s="404"/>
      <c r="T172" s="404"/>
      <c r="U172" s="404"/>
      <c r="V172" s="404"/>
      <c r="CC172" s="479"/>
    </row>
    <row r="173" spans="1:81" ht="14.4">
      <c r="A173" s="1216" t="s">
        <v>203</v>
      </c>
      <c r="B173" s="226"/>
      <c r="C173" s="226"/>
      <c r="D173" s="226"/>
      <c r="E173" s="226"/>
      <c r="F173" s="226"/>
      <c r="G173" s="226"/>
      <c r="H173" s="226"/>
      <c r="I173" s="226"/>
      <c r="J173" s="226"/>
      <c r="K173" s="272"/>
      <c r="L173" s="272"/>
      <c r="M173" s="272"/>
      <c r="N173" s="272"/>
      <c r="O173" s="226"/>
      <c r="P173" s="207"/>
      <c r="Q173" s="79" t="s">
        <v>879</v>
      </c>
      <c r="S173" s="404"/>
      <c r="T173" s="404"/>
      <c r="U173" s="404"/>
      <c r="V173" s="404"/>
      <c r="CC173" s="479"/>
    </row>
    <row r="174" spans="1:81" ht="14.4">
      <c r="A174" s="1216" t="s">
        <v>1220</v>
      </c>
      <c r="B174" s="226"/>
      <c r="C174" s="226"/>
      <c r="D174" s="226"/>
      <c r="E174" s="226"/>
      <c r="F174" s="226"/>
      <c r="G174" s="226"/>
      <c r="H174" s="226"/>
      <c r="I174" s="226"/>
      <c r="J174" s="226"/>
      <c r="K174" s="272"/>
      <c r="L174" s="272"/>
      <c r="M174" s="272"/>
      <c r="N174" s="272"/>
      <c r="O174" s="226"/>
      <c r="P174" s="207"/>
      <c r="Q174" s="79" t="s">
        <v>879</v>
      </c>
      <c r="S174" s="404"/>
      <c r="T174" s="404"/>
      <c r="U174" s="404"/>
      <c r="V174" s="404"/>
      <c r="CC174" s="479"/>
    </row>
    <row r="175" spans="1:81" ht="14.4">
      <c r="A175" s="1216" t="s">
        <v>1221</v>
      </c>
      <c r="B175" s="226"/>
      <c r="C175" s="226"/>
      <c r="D175" s="226"/>
      <c r="E175" s="226"/>
      <c r="F175" s="226"/>
      <c r="G175" s="226"/>
      <c r="H175" s="226"/>
      <c r="I175" s="226"/>
      <c r="J175" s="226"/>
      <c r="K175" s="272"/>
      <c r="L175" s="272"/>
      <c r="M175" s="272"/>
      <c r="N175" s="272"/>
      <c r="O175" s="226"/>
      <c r="P175" s="207"/>
      <c r="Q175" s="79" t="s">
        <v>879</v>
      </c>
      <c r="S175" s="404"/>
      <c r="T175" s="404"/>
      <c r="U175" s="404"/>
      <c r="V175" s="404"/>
      <c r="CC175" s="479"/>
    </row>
    <row r="176" spans="1:81" ht="14.4">
      <c r="A176" s="343" t="s">
        <v>882</v>
      </c>
      <c r="B176" s="226"/>
      <c r="C176" s="226"/>
      <c r="D176" s="226"/>
      <c r="E176" s="226"/>
      <c r="F176" s="226"/>
      <c r="G176" s="226"/>
      <c r="H176" s="226"/>
      <c r="I176" s="226"/>
      <c r="J176" s="226"/>
      <c r="K176" s="272"/>
      <c r="L176" s="272"/>
      <c r="M176" s="272"/>
      <c r="N176" s="272"/>
      <c r="O176" s="226"/>
      <c r="P176" s="207"/>
      <c r="Q176" s="21" t="s">
        <v>279</v>
      </c>
      <c r="S176" s="404"/>
      <c r="T176" s="404"/>
      <c r="U176" s="404"/>
      <c r="V176" s="404"/>
      <c r="CC176" s="479"/>
    </row>
    <row r="177" spans="1:21" ht="15" customHeight="1">
      <c r="A177" s="556"/>
      <c r="B177" s="228"/>
      <c r="C177" s="228"/>
      <c r="D177" s="228"/>
      <c r="E177" s="228"/>
      <c r="F177" s="228"/>
      <c r="G177" s="228"/>
      <c r="H177" s="228"/>
      <c r="I177" s="228"/>
      <c r="J177" s="228"/>
      <c r="K177" s="274"/>
      <c r="L177" s="228"/>
      <c r="M177" s="228"/>
      <c r="N177" s="228"/>
      <c r="O177" s="228"/>
      <c r="P177" s="404"/>
      <c r="Q177" s="404"/>
      <c r="S177" s="404"/>
      <c r="T177" s="404"/>
      <c r="U177" s="404"/>
    </row>
    <row r="178" spans="1:21" ht="44.25" customHeight="1">
      <c r="A178" s="344" t="s">
        <v>287</v>
      </c>
      <c r="B178" s="404"/>
      <c r="C178" s="404"/>
      <c r="D178" s="404"/>
      <c r="E178" s="404"/>
      <c r="F178" s="404"/>
      <c r="G178" s="404"/>
      <c r="H178" s="404"/>
      <c r="I178" s="404"/>
      <c r="J178" s="404"/>
      <c r="K178" s="240"/>
      <c r="L178" s="404"/>
      <c r="M178" s="404"/>
      <c r="N178" s="404"/>
      <c r="O178" s="404"/>
      <c r="P178" s="404"/>
      <c r="Q178" s="404"/>
      <c r="S178" s="404"/>
      <c r="T178" s="404"/>
      <c r="U178" s="404"/>
    </row>
    <row r="179" spans="1:21" ht="15" customHeight="1">
      <c r="A179" s="1318" t="s">
        <v>200</v>
      </c>
      <c r="B179" s="1319" t="s">
        <v>27</v>
      </c>
      <c r="C179" s="1319"/>
      <c r="D179" s="1319"/>
      <c r="E179" s="1319"/>
      <c r="F179" s="1319"/>
      <c r="G179" s="1319"/>
      <c r="H179" s="1319"/>
      <c r="I179" s="1319"/>
      <c r="J179" s="1319"/>
      <c r="K179" s="1319"/>
      <c r="L179" s="1319"/>
      <c r="M179" s="1319"/>
      <c r="N179" s="1319"/>
      <c r="O179" s="1319"/>
      <c r="P179" s="557"/>
      <c r="S179" s="1317" t="s">
        <v>281</v>
      </c>
      <c r="T179" s="404"/>
      <c r="U179" s="404"/>
    </row>
    <row r="180" spans="1:21" ht="15" customHeight="1">
      <c r="A180" s="1318"/>
      <c r="F180" s="151" t="s">
        <v>748</v>
      </c>
      <c r="G180" s="151" t="s">
        <v>749</v>
      </c>
      <c r="H180" s="151" t="s">
        <v>750</v>
      </c>
      <c r="I180" s="151" t="s">
        <v>751</v>
      </c>
      <c r="J180" s="151" t="s">
        <v>752</v>
      </c>
      <c r="K180" s="151" t="s">
        <v>753</v>
      </c>
      <c r="L180" s="151" t="s">
        <v>754</v>
      </c>
      <c r="M180" s="151" t="s">
        <v>755</v>
      </c>
      <c r="N180" s="151" t="s">
        <v>756</v>
      </c>
      <c r="O180" s="303" t="s">
        <v>757</v>
      </c>
      <c r="P180" s="345" t="s">
        <v>202</v>
      </c>
      <c r="Q180" s="404"/>
      <c r="S180" s="1317"/>
      <c r="T180" s="404"/>
      <c r="U180" s="404"/>
    </row>
    <row r="181" spans="1:21" ht="20.25" customHeight="1">
      <c r="A181" s="343" t="s">
        <v>883</v>
      </c>
      <c r="D181" s="1290" t="s">
        <v>1261</v>
      </c>
      <c r="E181" s="1289"/>
      <c r="F181" s="226"/>
      <c r="G181" s="226"/>
      <c r="H181" s="226"/>
      <c r="I181" s="226"/>
      <c r="J181" s="226"/>
      <c r="K181" s="226"/>
      <c r="L181" s="226"/>
      <c r="M181" s="226"/>
      <c r="N181" s="226"/>
      <c r="O181" s="272"/>
      <c r="P181" s="207"/>
      <c r="Q181" s="21" t="s">
        <v>279</v>
      </c>
      <c r="S181" s="21" t="b">
        <f>SUM(P176,P168)=P181</f>
        <v>1</v>
      </c>
      <c r="T181" s="404"/>
      <c r="U181" s="404"/>
    </row>
    <row r="182" spans="1:21" ht="15" customHeight="1">
      <c r="A182" s="404"/>
      <c r="B182" s="404"/>
      <c r="C182" s="404"/>
      <c r="D182" s="404"/>
      <c r="E182" s="404"/>
      <c r="F182" s="404"/>
      <c r="G182" s="404"/>
      <c r="H182" s="404"/>
      <c r="I182" s="404"/>
      <c r="J182" s="404"/>
      <c r="K182" s="240"/>
      <c r="L182" s="408"/>
      <c r="M182" s="408"/>
      <c r="N182" s="408"/>
      <c r="O182" s="404"/>
      <c r="P182" s="404"/>
      <c r="Q182" s="404"/>
      <c r="S182" s="404"/>
      <c r="T182" s="404"/>
      <c r="U182" s="404"/>
    </row>
    <row r="183" spans="1:21" ht="15" customHeight="1">
      <c r="A183" s="404"/>
      <c r="B183" s="404"/>
      <c r="C183" s="404"/>
      <c r="D183" s="404"/>
      <c r="E183" s="404"/>
      <c r="F183" s="404"/>
      <c r="G183" s="404"/>
      <c r="H183" s="404"/>
      <c r="I183" s="404"/>
      <c r="J183" s="404"/>
      <c r="K183" s="240"/>
      <c r="L183" s="404"/>
      <c r="M183" s="404"/>
      <c r="N183" s="404"/>
      <c r="O183" s="404"/>
      <c r="P183" s="404"/>
      <c r="Q183" s="404"/>
      <c r="S183" s="404"/>
      <c r="T183" s="404"/>
      <c r="U183" s="404"/>
    </row>
    <row r="184" spans="1:21" ht="15" customHeight="1">
      <c r="A184" s="344" t="s">
        <v>323</v>
      </c>
      <c r="B184" s="404"/>
      <c r="C184" s="404"/>
      <c r="D184" s="404"/>
      <c r="E184" s="404"/>
      <c r="F184" s="404"/>
      <c r="G184" s="404"/>
      <c r="H184" s="404"/>
      <c r="I184" s="404"/>
      <c r="J184" s="404"/>
      <c r="K184" s="240"/>
      <c r="L184" s="404"/>
      <c r="M184" s="404"/>
      <c r="N184" s="404"/>
      <c r="O184" s="404"/>
      <c r="P184" s="404"/>
      <c r="Q184" s="404"/>
      <c r="S184" s="404"/>
      <c r="T184" s="404"/>
      <c r="U184" s="404"/>
    </row>
    <row r="185" spans="1:21" ht="45.75" customHeight="1">
      <c r="A185" s="1318" t="s">
        <v>200</v>
      </c>
      <c r="B185" s="1319" t="s">
        <v>27</v>
      </c>
      <c r="C185" s="1319"/>
      <c r="D185" s="1319"/>
      <c r="E185" s="1319"/>
      <c r="F185" s="1319"/>
      <c r="G185" s="1319"/>
      <c r="H185" s="1319"/>
      <c r="I185" s="1319"/>
      <c r="J185" s="1319"/>
      <c r="K185" s="1319"/>
      <c r="L185" s="1319"/>
      <c r="M185" s="1319"/>
      <c r="N185" s="1319"/>
      <c r="O185" s="1319"/>
      <c r="P185" s="557"/>
      <c r="Q185" s="404"/>
      <c r="S185" s="404"/>
      <c r="T185" s="404"/>
      <c r="U185" s="404"/>
    </row>
    <row r="186" spans="1:21" ht="15" customHeight="1">
      <c r="A186" s="1318"/>
      <c r="F186" s="151" t="s">
        <v>748</v>
      </c>
      <c r="G186" s="151" t="s">
        <v>749</v>
      </c>
      <c r="H186" s="151" t="s">
        <v>750</v>
      </c>
      <c r="I186" s="151" t="s">
        <v>751</v>
      </c>
      <c r="J186" s="151" t="s">
        <v>752</v>
      </c>
      <c r="K186" s="151" t="s">
        <v>753</v>
      </c>
      <c r="L186" s="151" t="s">
        <v>754</v>
      </c>
      <c r="M186" s="151" t="s">
        <v>755</v>
      </c>
      <c r="N186" s="151" t="s">
        <v>756</v>
      </c>
      <c r="O186" s="303" t="s">
        <v>757</v>
      </c>
      <c r="P186" s="345" t="s">
        <v>202</v>
      </c>
      <c r="Q186" s="404"/>
      <c r="T186" s="404"/>
      <c r="U186" s="404"/>
    </row>
    <row r="187" spans="1:21" ht="14.4">
      <c r="A187" s="343" t="s">
        <v>883</v>
      </c>
      <c r="D187" s="1290" t="s">
        <v>1261</v>
      </c>
      <c r="E187" s="1289"/>
      <c r="F187" s="207"/>
      <c r="G187" s="207"/>
      <c r="H187" s="207"/>
      <c r="I187" s="207"/>
      <c r="J187" s="207"/>
      <c r="K187" s="207"/>
      <c r="L187" s="207"/>
      <c r="M187" s="207"/>
      <c r="N187" s="207"/>
      <c r="O187" s="207"/>
      <c r="P187" s="207"/>
      <c r="Q187" s="21" t="s">
        <v>279</v>
      </c>
      <c r="T187" s="404"/>
      <c r="U187" s="404"/>
    </row>
    <row r="188" spans="1:21" ht="15" customHeight="1">
      <c r="A188" s="404"/>
      <c r="B188" s="404"/>
      <c r="C188" s="404"/>
      <c r="D188" s="404"/>
      <c r="E188" s="404"/>
      <c r="F188" s="404"/>
      <c r="G188" s="404"/>
      <c r="H188" s="404"/>
      <c r="I188" s="404"/>
      <c r="J188" s="404"/>
      <c r="K188" s="240"/>
      <c r="L188" s="404"/>
      <c r="M188" s="404"/>
      <c r="N188" s="404"/>
      <c r="O188" s="404"/>
      <c r="P188" s="404"/>
      <c r="Q188" s="404"/>
      <c r="R188" s="404"/>
      <c r="S188" s="404"/>
      <c r="T188" s="404"/>
      <c r="U188" s="404"/>
    </row>
    <row r="189" spans="1:21" ht="15" customHeight="1">
      <c r="A189" s="404"/>
      <c r="B189" s="404"/>
      <c r="C189" s="404"/>
      <c r="D189" s="404"/>
      <c r="E189" s="404"/>
      <c r="F189" s="404"/>
      <c r="G189" s="404"/>
      <c r="H189" s="404"/>
      <c r="I189" s="404"/>
      <c r="J189" s="404"/>
      <c r="K189" s="240"/>
      <c r="L189" s="404"/>
      <c r="M189" s="404"/>
      <c r="N189" s="404"/>
      <c r="O189" s="404"/>
      <c r="P189" s="404"/>
      <c r="Q189" s="404"/>
      <c r="R189" s="404"/>
      <c r="S189" s="404"/>
      <c r="T189" s="404"/>
      <c r="U189" s="404"/>
    </row>
    <row r="190" spans="1:21" ht="15" customHeight="1">
      <c r="A190" s="404"/>
      <c r="B190" s="404"/>
      <c r="C190" s="404"/>
      <c r="D190" s="404"/>
      <c r="E190" s="404"/>
      <c r="F190" s="404"/>
      <c r="G190" s="404"/>
      <c r="H190" s="404"/>
      <c r="I190" s="404"/>
      <c r="J190" s="404"/>
      <c r="K190" s="240"/>
      <c r="L190" s="404"/>
      <c r="M190" s="404"/>
      <c r="N190" s="404"/>
      <c r="O190" s="404"/>
      <c r="P190" s="404"/>
      <c r="Q190" s="404"/>
      <c r="R190" s="404"/>
      <c r="S190" s="404"/>
    </row>
    <row r="191" spans="1:21" ht="15" customHeight="1">
      <c r="A191" s="241"/>
      <c r="B191" s="55" t="s">
        <v>26</v>
      </c>
      <c r="C191" s="403"/>
      <c r="D191" s="403"/>
      <c r="E191" s="403"/>
      <c r="F191" s="403"/>
      <c r="G191" s="403"/>
      <c r="H191" s="403"/>
      <c r="I191" s="403"/>
      <c r="J191" s="403"/>
      <c r="K191" s="483"/>
      <c r="L191" s="403"/>
      <c r="M191" s="403"/>
      <c r="N191" s="403"/>
      <c r="O191" s="403"/>
      <c r="P191" s="403"/>
      <c r="Q191" s="403"/>
      <c r="R191" s="403"/>
      <c r="S191" s="404"/>
    </row>
    <row r="192" spans="1:21" ht="15" customHeight="1" thickBot="1">
      <c r="A192" s="326" t="s">
        <v>334</v>
      </c>
      <c r="B192" s="88" t="s">
        <v>1007</v>
      </c>
      <c r="C192" s="403"/>
      <c r="D192" s="403"/>
      <c r="E192" s="403"/>
      <c r="F192" s="403"/>
      <c r="G192" s="403"/>
      <c r="H192" s="403"/>
      <c r="I192" s="403"/>
      <c r="J192" s="403"/>
      <c r="K192" s="483"/>
      <c r="L192" s="403"/>
      <c r="M192" s="403"/>
      <c r="N192" s="403"/>
      <c r="O192" s="403"/>
      <c r="P192" s="403"/>
      <c r="Q192" s="403"/>
      <c r="R192" s="403"/>
      <c r="S192" s="404"/>
    </row>
    <row r="193" spans="1:22" ht="15" customHeight="1" thickTop="1">
      <c r="A193" s="213" t="s">
        <v>235</v>
      </c>
      <c r="B193" s="207"/>
      <c r="C193" s="403"/>
      <c r="D193" s="403"/>
      <c r="E193" s="403"/>
      <c r="F193" s="403"/>
      <c r="G193" s="403"/>
      <c r="H193" s="403"/>
      <c r="I193" s="403"/>
      <c r="J193" s="403"/>
      <c r="K193" s="483"/>
      <c r="L193" s="403"/>
      <c r="M193" s="403"/>
      <c r="N193" s="403"/>
      <c r="O193" s="403"/>
      <c r="P193" s="403"/>
      <c r="Q193" s="403"/>
      <c r="R193" s="403"/>
      <c r="S193" s="404"/>
    </row>
    <row r="194" spans="1:22" ht="15" customHeight="1">
      <c r="A194" s="213" t="s">
        <v>17</v>
      </c>
      <c r="B194" s="207"/>
      <c r="C194" s="403"/>
      <c r="D194" s="403"/>
      <c r="E194" s="403"/>
      <c r="F194" s="403"/>
      <c r="G194" s="403"/>
      <c r="H194" s="403"/>
      <c r="I194" s="403"/>
      <c r="J194" s="403"/>
      <c r="K194" s="483"/>
      <c r="L194" s="403"/>
      <c r="M194" s="403"/>
      <c r="N194" s="403"/>
      <c r="O194" s="403"/>
      <c r="P194" s="403"/>
      <c r="Q194" s="403"/>
      <c r="R194" s="403"/>
      <c r="S194" s="404"/>
    </row>
    <row r="195" spans="1:22" ht="15" customHeight="1">
      <c r="A195" s="213" t="s">
        <v>236</v>
      </c>
      <c r="B195" s="207"/>
      <c r="C195" s="403"/>
      <c r="D195" s="403"/>
      <c r="E195" s="403"/>
      <c r="F195" s="403"/>
      <c r="G195" s="403"/>
      <c r="H195" s="403"/>
      <c r="I195" s="403"/>
      <c r="J195" s="403"/>
      <c r="K195" s="483"/>
      <c r="L195" s="403"/>
      <c r="M195" s="403"/>
      <c r="N195" s="403"/>
      <c r="O195" s="403"/>
      <c r="P195" s="403"/>
      <c r="Q195" s="403"/>
      <c r="R195" s="403"/>
      <c r="S195" s="404"/>
    </row>
    <row r="196" spans="1:22" ht="15" customHeight="1">
      <c r="A196" s="213" t="s">
        <v>237</v>
      </c>
      <c r="B196" s="207"/>
      <c r="C196" s="403"/>
      <c r="D196" s="403"/>
      <c r="E196" s="403"/>
      <c r="F196" s="403"/>
      <c r="G196" s="403"/>
      <c r="H196" s="403"/>
      <c r="I196" s="403"/>
      <c r="J196" s="403"/>
      <c r="K196" s="483"/>
      <c r="L196" s="403"/>
      <c r="M196" s="403"/>
      <c r="N196" s="403"/>
      <c r="O196" s="403"/>
      <c r="P196" s="403"/>
      <c r="Q196" s="403"/>
      <c r="R196" s="403"/>
      <c r="S196" s="404"/>
    </row>
    <row r="197" spans="1:22" ht="15" customHeight="1">
      <c r="A197" s="404"/>
      <c r="B197" s="404"/>
      <c r="C197" s="403"/>
      <c r="D197" s="403"/>
      <c r="E197" s="403"/>
      <c r="F197" s="403"/>
      <c r="G197" s="403"/>
      <c r="H197" s="403"/>
      <c r="I197" s="403"/>
      <c r="J197" s="403"/>
      <c r="K197" s="483"/>
      <c r="L197" s="403"/>
      <c r="M197" s="403"/>
      <c r="N197" s="403"/>
      <c r="O197" s="403"/>
      <c r="P197" s="403"/>
      <c r="Q197" s="403"/>
      <c r="R197" s="403"/>
      <c r="S197" s="404"/>
    </row>
    <row r="199" spans="1:22" s="867" customFormat="1" ht="15" customHeight="1">
      <c r="A199" s="1223" t="s">
        <v>969</v>
      </c>
      <c r="B199" s="866"/>
      <c r="C199" s="866"/>
      <c r="D199" s="866"/>
      <c r="E199" s="866"/>
      <c r="F199" s="866"/>
      <c r="G199" s="866"/>
      <c r="H199" s="866"/>
      <c r="I199" s="866"/>
      <c r="J199" s="866"/>
      <c r="K199" s="866"/>
      <c r="L199" s="866"/>
      <c r="M199" s="866"/>
      <c r="N199" s="866"/>
      <c r="O199" s="866"/>
      <c r="P199" s="866"/>
      <c r="Q199" s="866"/>
      <c r="R199" s="866"/>
      <c r="S199" s="866"/>
      <c r="T199" s="866"/>
    </row>
    <row r="200" spans="1:22" s="867" customFormat="1" ht="15" customHeight="1">
      <c r="A200" s="1224" t="s">
        <v>200</v>
      </c>
      <c r="B200" s="1320" t="s">
        <v>274</v>
      </c>
      <c r="C200" s="1320"/>
      <c r="D200" s="1320"/>
      <c r="E200" s="1320"/>
      <c r="F200" s="1320"/>
      <c r="G200" s="1320"/>
      <c r="H200" s="1320"/>
      <c r="I200" s="1320"/>
      <c r="J200" s="1320"/>
      <c r="K200" s="1320"/>
      <c r="L200" s="1320"/>
      <c r="M200" s="1320"/>
      <c r="N200" s="1320"/>
      <c r="O200" s="1320"/>
      <c r="P200" s="1320"/>
      <c r="Q200" s="866"/>
      <c r="R200" s="866"/>
      <c r="S200" s="866"/>
      <c r="T200" s="866"/>
      <c r="U200" s="866"/>
      <c r="V200" s="866"/>
    </row>
    <row r="201" spans="1:22" s="867" customFormat="1" ht="15" customHeight="1">
      <c r="A201" s="1223" t="s">
        <v>970</v>
      </c>
      <c r="B201" s="868">
        <f t="shared" ref="B201:H201" si="11">C201-1</f>
        <v>2004</v>
      </c>
      <c r="C201" s="868">
        <f t="shared" si="11"/>
        <v>2005</v>
      </c>
      <c r="D201" s="868">
        <f t="shared" si="11"/>
        <v>2006</v>
      </c>
      <c r="E201" s="868">
        <f t="shared" si="11"/>
        <v>2007</v>
      </c>
      <c r="F201" s="868">
        <f t="shared" si="11"/>
        <v>2008</v>
      </c>
      <c r="G201" s="868">
        <f t="shared" si="11"/>
        <v>2009</v>
      </c>
      <c r="H201" s="868">
        <f t="shared" si="11"/>
        <v>2010</v>
      </c>
      <c r="I201" s="868">
        <f>J201-1</f>
        <v>2011</v>
      </c>
      <c r="J201" s="868">
        <f>K201-1</f>
        <v>2012</v>
      </c>
      <c r="K201" s="868">
        <v>2013</v>
      </c>
      <c r="L201" s="868">
        <v>2014</v>
      </c>
      <c r="M201" s="303">
        <v>2015</v>
      </c>
      <c r="N201" s="303">
        <v>2016</v>
      </c>
      <c r="O201" s="868" t="s">
        <v>201</v>
      </c>
      <c r="P201" s="869" t="s">
        <v>202</v>
      </c>
      <c r="Q201" s="866"/>
      <c r="R201" s="866"/>
      <c r="S201" s="866"/>
      <c r="T201" s="866"/>
      <c r="U201" s="866"/>
      <c r="V201" s="866"/>
    </row>
    <row r="202" spans="1:22" s="867" customFormat="1" ht="15" customHeight="1">
      <c r="A202" s="1225" t="s">
        <v>971</v>
      </c>
      <c r="B202" s="272"/>
      <c r="C202" s="272"/>
      <c r="D202" s="272"/>
      <c r="E202" s="272"/>
      <c r="F202" s="272"/>
      <c r="G202" s="272"/>
      <c r="H202" s="272"/>
      <c r="I202" s="272"/>
      <c r="J202" s="272"/>
      <c r="K202" s="272"/>
      <c r="L202" s="272"/>
      <c r="M202" s="272"/>
      <c r="N202" s="272"/>
      <c r="O202" s="272"/>
      <c r="P202" s="272"/>
      <c r="Q202" s="866"/>
      <c r="R202" s="866"/>
      <c r="S202" s="866"/>
      <c r="T202" s="866"/>
      <c r="U202" s="866"/>
      <c r="V202" s="866"/>
    </row>
    <row r="203" spans="1:22" s="867" customFormat="1" ht="15" customHeight="1">
      <c r="A203" s="1225" t="s">
        <v>972</v>
      </c>
      <c r="B203" s="272"/>
      <c r="C203" s="272"/>
      <c r="D203" s="272"/>
      <c r="E203" s="272"/>
      <c r="F203" s="272"/>
      <c r="G203" s="272"/>
      <c r="H203" s="272"/>
      <c r="I203" s="272"/>
      <c r="J203" s="272"/>
      <c r="K203" s="272"/>
      <c r="L203" s="272"/>
      <c r="M203" s="272"/>
      <c r="N203" s="272"/>
      <c r="O203" s="272"/>
      <c r="P203" s="272"/>
      <c r="Q203" s="866"/>
      <c r="R203" s="866"/>
      <c r="S203" s="866"/>
      <c r="T203" s="866"/>
      <c r="U203" s="866"/>
      <c r="V203" s="866"/>
    </row>
    <row r="204" spans="1:22" s="867" customFormat="1" ht="15" customHeight="1">
      <c r="A204" s="1225" t="s">
        <v>973</v>
      </c>
      <c r="B204" s="272"/>
      <c r="C204" s="272"/>
      <c r="D204" s="272"/>
      <c r="E204" s="272"/>
      <c r="F204" s="272"/>
      <c r="G204" s="272"/>
      <c r="H204" s="272"/>
      <c r="I204" s="272"/>
      <c r="J204" s="272"/>
      <c r="K204" s="272"/>
      <c r="L204" s="272"/>
      <c r="M204" s="272"/>
      <c r="N204" s="272"/>
      <c r="O204" s="272"/>
      <c r="P204" s="879"/>
      <c r="Q204" s="866"/>
      <c r="R204" s="866"/>
      <c r="S204" s="866"/>
      <c r="T204" s="866"/>
      <c r="U204" s="866"/>
      <c r="V204" s="866"/>
    </row>
    <row r="205" spans="1:22" s="867" customFormat="1" ht="15" customHeight="1">
      <c r="A205" s="1225" t="s">
        <v>974</v>
      </c>
      <c r="B205" s="274"/>
      <c r="C205" s="274"/>
      <c r="D205" s="274"/>
      <c r="E205" s="274"/>
      <c r="F205" s="274"/>
      <c r="G205" s="274"/>
      <c r="H205" s="274"/>
      <c r="I205" s="274"/>
      <c r="J205" s="274"/>
      <c r="K205" s="274"/>
      <c r="L205" s="274"/>
      <c r="M205" s="274"/>
      <c r="N205" s="274"/>
      <c r="O205" s="274"/>
      <c r="P205" s="881"/>
      <c r="Q205" s="866"/>
      <c r="R205" s="866"/>
      <c r="S205" s="866"/>
      <c r="T205" s="866"/>
      <c r="U205" s="866"/>
      <c r="V205" s="866"/>
    </row>
    <row r="206" spans="1:22" s="867" customFormat="1" ht="15" customHeight="1">
      <c r="A206" s="1225" t="s">
        <v>975</v>
      </c>
      <c r="B206" s="274"/>
      <c r="C206" s="274"/>
      <c r="D206" s="274"/>
      <c r="E206" s="274"/>
      <c r="F206" s="274"/>
      <c r="G206" s="274"/>
      <c r="H206" s="274"/>
      <c r="I206" s="274"/>
      <c r="J206" s="274"/>
      <c r="K206" s="274"/>
      <c r="L206" s="274"/>
      <c r="M206" s="274"/>
      <c r="N206" s="274"/>
      <c r="O206" s="274"/>
      <c r="P206" s="274"/>
      <c r="Q206" s="866"/>
      <c r="R206" s="866"/>
      <c r="S206" s="866"/>
      <c r="T206" s="866"/>
      <c r="U206" s="866"/>
      <c r="V206" s="866"/>
    </row>
    <row r="207" spans="1:22" s="867" customFormat="1" ht="15" customHeight="1">
      <c r="A207" s="1225"/>
      <c r="B207" s="1320" t="s">
        <v>274</v>
      </c>
      <c r="C207" s="1320"/>
      <c r="D207" s="1320"/>
      <c r="E207" s="1320"/>
      <c r="F207" s="1320"/>
      <c r="G207" s="1320"/>
      <c r="H207" s="1320"/>
      <c r="I207" s="1320"/>
      <c r="J207" s="1320"/>
      <c r="K207" s="1320"/>
      <c r="L207" s="1320"/>
      <c r="M207" s="1320"/>
      <c r="N207" s="1320"/>
      <c r="O207" s="1320"/>
      <c r="P207" s="1320"/>
      <c r="Q207" s="866"/>
      <c r="R207" s="866"/>
      <c r="S207" s="866"/>
      <c r="T207" s="866"/>
      <c r="U207" s="866"/>
      <c r="V207" s="866"/>
    </row>
    <row r="208" spans="1:22" s="867" customFormat="1" ht="15" customHeight="1">
      <c r="A208" s="1223" t="s">
        <v>976</v>
      </c>
      <c r="B208" s="868">
        <f t="shared" ref="B208:H208" si="12">C208-1</f>
        <v>2004</v>
      </c>
      <c r="C208" s="868">
        <f t="shared" si="12"/>
        <v>2005</v>
      </c>
      <c r="D208" s="868">
        <f t="shared" si="12"/>
        <v>2006</v>
      </c>
      <c r="E208" s="868">
        <f t="shared" si="12"/>
        <v>2007</v>
      </c>
      <c r="F208" s="868">
        <f t="shared" si="12"/>
        <v>2008</v>
      </c>
      <c r="G208" s="868">
        <f t="shared" si="12"/>
        <v>2009</v>
      </c>
      <c r="H208" s="868">
        <f t="shared" si="12"/>
        <v>2010</v>
      </c>
      <c r="I208" s="868">
        <f>J208-1</f>
        <v>2011</v>
      </c>
      <c r="J208" s="868">
        <f>K208-1</f>
        <v>2012</v>
      </c>
      <c r="K208" s="868">
        <v>2013</v>
      </c>
      <c r="L208" s="868">
        <v>2014</v>
      </c>
      <c r="M208" s="303">
        <v>2015</v>
      </c>
      <c r="N208" s="303">
        <v>2016</v>
      </c>
      <c r="O208" s="868" t="s">
        <v>201</v>
      </c>
      <c r="P208" s="869" t="s">
        <v>202</v>
      </c>
      <c r="Q208" s="866"/>
      <c r="R208" s="866"/>
      <c r="S208" s="866"/>
      <c r="T208" s="866"/>
      <c r="U208" s="866"/>
      <c r="V208" s="866"/>
    </row>
    <row r="209" spans="1:22" s="867" customFormat="1" ht="15" customHeight="1">
      <c r="A209" s="1225" t="s">
        <v>971</v>
      </c>
      <c r="B209" s="272"/>
      <c r="C209" s="272"/>
      <c r="D209" s="272"/>
      <c r="E209" s="272"/>
      <c r="F209" s="272"/>
      <c r="G209" s="272"/>
      <c r="H209" s="272"/>
      <c r="I209" s="272"/>
      <c r="J209" s="272"/>
      <c r="K209" s="272"/>
      <c r="L209" s="272"/>
      <c r="M209" s="272"/>
      <c r="N209" s="272"/>
      <c r="O209" s="272"/>
      <c r="P209" s="272"/>
      <c r="Q209" s="866"/>
      <c r="R209" s="866"/>
      <c r="S209" s="866"/>
      <c r="T209" s="866"/>
      <c r="U209" s="866"/>
      <c r="V209" s="866"/>
    </row>
    <row r="210" spans="1:22" s="867" customFormat="1" ht="15" customHeight="1">
      <c r="A210" s="1225" t="s">
        <v>972</v>
      </c>
      <c r="B210" s="272"/>
      <c r="C210" s="272"/>
      <c r="D210" s="272"/>
      <c r="E210" s="272"/>
      <c r="F210" s="272"/>
      <c r="G210" s="272"/>
      <c r="H210" s="272"/>
      <c r="I210" s="272"/>
      <c r="J210" s="272"/>
      <c r="K210" s="272"/>
      <c r="L210" s="272"/>
      <c r="M210" s="272"/>
      <c r="N210" s="272"/>
      <c r="O210" s="272"/>
      <c r="P210" s="272"/>
      <c r="Q210" s="866"/>
      <c r="R210" s="866"/>
      <c r="S210" s="866"/>
      <c r="T210" s="866"/>
      <c r="U210" s="866"/>
      <c r="V210" s="866"/>
    </row>
    <row r="211" spans="1:22" s="867" customFormat="1" ht="15" customHeight="1">
      <c r="A211" s="1225" t="s">
        <v>973</v>
      </c>
      <c r="B211" s="272"/>
      <c r="C211" s="272"/>
      <c r="D211" s="272"/>
      <c r="E211" s="272"/>
      <c r="F211" s="272"/>
      <c r="G211" s="272"/>
      <c r="H211" s="272"/>
      <c r="I211" s="272"/>
      <c r="J211" s="272"/>
      <c r="K211" s="272"/>
      <c r="L211" s="272"/>
      <c r="M211" s="272"/>
      <c r="N211" s="272"/>
      <c r="O211" s="272"/>
      <c r="P211" s="879"/>
      <c r="Q211" s="866"/>
      <c r="R211" s="866"/>
      <c r="S211" s="866"/>
      <c r="T211" s="866"/>
      <c r="U211" s="866"/>
      <c r="V211" s="866"/>
    </row>
    <row r="212" spans="1:22" s="867" customFormat="1" ht="15" customHeight="1">
      <c r="A212" s="1225" t="s">
        <v>974</v>
      </c>
      <c r="B212" s="274"/>
      <c r="C212" s="274"/>
      <c r="D212" s="274"/>
      <c r="E212" s="274"/>
      <c r="F212" s="274"/>
      <c r="G212" s="274"/>
      <c r="H212" s="274"/>
      <c r="I212" s="274"/>
      <c r="J212" s="274"/>
      <c r="K212" s="274"/>
      <c r="L212" s="274"/>
      <c r="M212" s="274"/>
      <c r="N212" s="274"/>
      <c r="O212" s="274"/>
      <c r="P212" s="881"/>
      <c r="Q212" s="866"/>
      <c r="R212" s="866"/>
      <c r="S212" s="866"/>
      <c r="T212" s="866"/>
      <c r="U212" s="866"/>
      <c r="V212" s="866"/>
    </row>
    <row r="213" spans="1:22" s="867" customFormat="1" ht="15" customHeight="1">
      <c r="A213" s="1225" t="s">
        <v>975</v>
      </c>
      <c r="B213" s="274"/>
      <c r="C213" s="274"/>
      <c r="D213" s="274"/>
      <c r="E213" s="274"/>
      <c r="F213" s="274"/>
      <c r="G213" s="274"/>
      <c r="H213" s="274"/>
      <c r="I213" s="274"/>
      <c r="J213" s="274"/>
      <c r="K213" s="274"/>
      <c r="L213" s="274"/>
      <c r="M213" s="274"/>
      <c r="N213" s="274"/>
      <c r="O213" s="274"/>
      <c r="P213" s="274"/>
      <c r="Q213" s="866"/>
      <c r="R213" s="866"/>
      <c r="S213" s="866"/>
      <c r="T213" s="866"/>
      <c r="U213" s="866"/>
      <c r="V213" s="866"/>
    </row>
    <row r="214" spans="1:22" s="867" customFormat="1" ht="15" customHeight="1">
      <c r="A214" s="1225"/>
      <c r="B214" s="1320" t="s">
        <v>274</v>
      </c>
      <c r="C214" s="1320"/>
      <c r="D214" s="1320"/>
      <c r="E214" s="1320"/>
      <c r="F214" s="1320"/>
      <c r="G214" s="1320"/>
      <c r="H214" s="1320"/>
      <c r="I214" s="1320"/>
      <c r="J214" s="1320"/>
      <c r="K214" s="1320"/>
      <c r="L214" s="1320"/>
      <c r="M214" s="1320"/>
      <c r="N214" s="1320"/>
      <c r="O214" s="1320"/>
      <c r="P214" s="1320"/>
      <c r="Q214" s="866"/>
      <c r="R214" s="866"/>
      <c r="S214" s="866"/>
      <c r="T214" s="866"/>
      <c r="U214" s="866"/>
      <c r="V214" s="866"/>
    </row>
    <row r="215" spans="1:22" s="867" customFormat="1" ht="15" customHeight="1">
      <c r="A215" s="1223" t="s">
        <v>977</v>
      </c>
      <c r="B215" s="868">
        <f t="shared" ref="B215:H215" si="13">C215-1</f>
        <v>2004</v>
      </c>
      <c r="C215" s="868">
        <f t="shared" si="13"/>
        <v>2005</v>
      </c>
      <c r="D215" s="868">
        <f t="shared" si="13"/>
        <v>2006</v>
      </c>
      <c r="E215" s="868">
        <f t="shared" si="13"/>
        <v>2007</v>
      </c>
      <c r="F215" s="868">
        <f t="shared" si="13"/>
        <v>2008</v>
      </c>
      <c r="G215" s="868">
        <f t="shared" si="13"/>
        <v>2009</v>
      </c>
      <c r="H215" s="868">
        <f t="shared" si="13"/>
        <v>2010</v>
      </c>
      <c r="I215" s="868">
        <f>J215-1</f>
        <v>2011</v>
      </c>
      <c r="J215" s="868">
        <f>K215-1</f>
        <v>2012</v>
      </c>
      <c r="K215" s="868">
        <v>2013</v>
      </c>
      <c r="L215" s="868">
        <v>2014</v>
      </c>
      <c r="M215" s="303">
        <v>2015</v>
      </c>
      <c r="N215" s="303">
        <v>2016</v>
      </c>
      <c r="O215" s="868" t="s">
        <v>201</v>
      </c>
      <c r="P215" s="869" t="s">
        <v>202</v>
      </c>
      <c r="Q215" s="866"/>
      <c r="R215" s="866"/>
      <c r="S215" s="866"/>
      <c r="T215" s="866"/>
      <c r="U215" s="866"/>
      <c r="V215" s="866"/>
    </row>
    <row r="216" spans="1:22" s="867" customFormat="1" ht="15" customHeight="1">
      <c r="A216" s="1225" t="s">
        <v>971</v>
      </c>
      <c r="B216" s="272"/>
      <c r="C216" s="272"/>
      <c r="D216" s="272"/>
      <c r="E216" s="272"/>
      <c r="F216" s="272"/>
      <c r="G216" s="272"/>
      <c r="H216" s="272"/>
      <c r="I216" s="272"/>
      <c r="J216" s="272"/>
      <c r="K216" s="272"/>
      <c r="L216" s="272"/>
      <c r="M216" s="272"/>
      <c r="N216" s="272"/>
      <c r="O216" s="272"/>
      <c r="P216" s="272"/>
      <c r="Q216" s="866"/>
      <c r="R216" s="866"/>
      <c r="S216" s="866"/>
      <c r="T216" s="866"/>
      <c r="U216" s="866"/>
      <c r="V216" s="866"/>
    </row>
    <row r="217" spans="1:22" s="867" customFormat="1" ht="15" customHeight="1">
      <c r="A217" s="1225" t="s">
        <v>972</v>
      </c>
      <c r="B217" s="272"/>
      <c r="C217" s="272"/>
      <c r="D217" s="272"/>
      <c r="E217" s="272"/>
      <c r="F217" s="272"/>
      <c r="G217" s="272"/>
      <c r="H217" s="272"/>
      <c r="I217" s="272"/>
      <c r="J217" s="272"/>
      <c r="K217" s="272"/>
      <c r="L217" s="272"/>
      <c r="M217" s="272"/>
      <c r="N217" s="272"/>
      <c r="O217" s="272"/>
      <c r="P217" s="272"/>
      <c r="Q217" s="866"/>
      <c r="R217" s="866"/>
      <c r="S217" s="866"/>
      <c r="T217" s="866"/>
      <c r="U217" s="866"/>
      <c r="V217" s="866"/>
    </row>
    <row r="218" spans="1:22" s="867" customFormat="1" ht="15" customHeight="1">
      <c r="A218" s="1225" t="s">
        <v>973</v>
      </c>
      <c r="B218" s="272"/>
      <c r="C218" s="272"/>
      <c r="D218" s="272"/>
      <c r="E218" s="272"/>
      <c r="F218" s="272"/>
      <c r="G218" s="272"/>
      <c r="H218" s="272"/>
      <c r="I218" s="272"/>
      <c r="J218" s="272"/>
      <c r="K218" s="272"/>
      <c r="L218" s="272"/>
      <c r="M218" s="272"/>
      <c r="N218" s="272"/>
      <c r="O218" s="272"/>
      <c r="P218" s="879"/>
      <c r="Q218" s="866"/>
      <c r="R218" s="866"/>
      <c r="S218" s="866"/>
      <c r="T218" s="866"/>
      <c r="U218" s="866"/>
      <c r="V218" s="866"/>
    </row>
    <row r="219" spans="1:22" s="867" customFormat="1" ht="15" customHeight="1">
      <c r="A219" s="1225" t="s">
        <v>974</v>
      </c>
      <c r="B219" s="274"/>
      <c r="C219" s="274"/>
      <c r="D219" s="274"/>
      <c r="E219" s="274"/>
      <c r="F219" s="274"/>
      <c r="G219" s="274"/>
      <c r="H219" s="274"/>
      <c r="I219" s="274"/>
      <c r="J219" s="274"/>
      <c r="K219" s="274"/>
      <c r="L219" s="274"/>
      <c r="M219" s="274"/>
      <c r="N219" s="274"/>
      <c r="O219" s="274"/>
      <c r="P219" s="881"/>
      <c r="Q219" s="866"/>
      <c r="R219" s="866"/>
      <c r="S219" s="866"/>
      <c r="T219" s="866"/>
      <c r="U219" s="866"/>
      <c r="V219" s="866"/>
    </row>
    <row r="220" spans="1:22" s="867" customFormat="1" ht="15" customHeight="1">
      <c r="A220" s="1225" t="s">
        <v>975</v>
      </c>
      <c r="B220" s="274"/>
      <c r="C220" s="274"/>
      <c r="D220" s="274"/>
      <c r="E220" s="274"/>
      <c r="F220" s="274"/>
      <c r="G220" s="274"/>
      <c r="H220" s="274"/>
      <c r="I220" s="274"/>
      <c r="J220" s="274"/>
      <c r="K220" s="274"/>
      <c r="L220" s="274"/>
      <c r="M220" s="274"/>
      <c r="N220" s="274"/>
      <c r="O220" s="274"/>
      <c r="P220" s="274"/>
      <c r="Q220" s="866"/>
      <c r="R220" s="866"/>
      <c r="S220" s="866"/>
      <c r="T220" s="866"/>
      <c r="U220" s="866"/>
      <c r="V220" s="866"/>
    </row>
    <row r="221" spans="1:22" s="867" customFormat="1" ht="15" customHeight="1">
      <c r="A221" s="1223"/>
      <c r="B221" s="1320" t="s">
        <v>274</v>
      </c>
      <c r="C221" s="1320"/>
      <c r="D221" s="1320"/>
      <c r="E221" s="1320"/>
      <c r="F221" s="1320"/>
      <c r="G221" s="1320"/>
      <c r="H221" s="1320"/>
      <c r="I221" s="1320"/>
      <c r="J221" s="1320"/>
      <c r="K221" s="1320"/>
      <c r="L221" s="1320"/>
      <c r="M221" s="1320"/>
      <c r="N221" s="1320"/>
      <c r="O221" s="1320"/>
      <c r="P221" s="1320"/>
      <c r="Q221" s="866"/>
      <c r="R221" s="866"/>
      <c r="S221" s="866"/>
      <c r="T221" s="866"/>
      <c r="U221" s="866"/>
      <c r="V221" s="866"/>
    </row>
    <row r="222" spans="1:22" s="867" customFormat="1" ht="15" customHeight="1">
      <c r="A222" s="1223" t="s">
        <v>978</v>
      </c>
      <c r="B222" s="868">
        <f t="shared" ref="B222:H222" si="14">C222-1</f>
        <v>2004</v>
      </c>
      <c r="C222" s="868">
        <f t="shared" si="14"/>
        <v>2005</v>
      </c>
      <c r="D222" s="868">
        <f t="shared" si="14"/>
        <v>2006</v>
      </c>
      <c r="E222" s="868">
        <f t="shared" si="14"/>
        <v>2007</v>
      </c>
      <c r="F222" s="868">
        <f t="shared" si="14"/>
        <v>2008</v>
      </c>
      <c r="G222" s="868">
        <f t="shared" si="14"/>
        <v>2009</v>
      </c>
      <c r="H222" s="868">
        <f t="shared" si="14"/>
        <v>2010</v>
      </c>
      <c r="I222" s="868">
        <f>J222-1</f>
        <v>2011</v>
      </c>
      <c r="J222" s="868">
        <f>K222-1</f>
        <v>2012</v>
      </c>
      <c r="K222" s="868">
        <v>2013</v>
      </c>
      <c r="L222" s="868">
        <v>2014</v>
      </c>
      <c r="M222" s="303">
        <v>2015</v>
      </c>
      <c r="N222" s="303">
        <v>2016</v>
      </c>
      <c r="O222" s="868" t="s">
        <v>201</v>
      </c>
      <c r="P222" s="869" t="s">
        <v>202</v>
      </c>
      <c r="Q222" s="866"/>
      <c r="R222" s="866"/>
      <c r="S222" s="866"/>
      <c r="T222" s="866"/>
      <c r="U222" s="866"/>
      <c r="V222" s="866"/>
    </row>
    <row r="223" spans="1:22" s="867" customFormat="1" ht="15" customHeight="1">
      <c r="A223" s="1225" t="s">
        <v>971</v>
      </c>
      <c r="B223" s="272"/>
      <c r="C223" s="272"/>
      <c r="D223" s="272"/>
      <c r="E223" s="272"/>
      <c r="F223" s="272"/>
      <c r="G223" s="272"/>
      <c r="H223" s="272"/>
      <c r="I223" s="272"/>
      <c r="J223" s="272"/>
      <c r="K223" s="272"/>
      <c r="L223" s="272"/>
      <c r="M223" s="272"/>
      <c r="N223" s="272"/>
      <c r="O223" s="272"/>
      <c r="P223" s="272"/>
      <c r="Q223" s="866"/>
      <c r="R223" s="866"/>
      <c r="S223" s="866"/>
      <c r="T223" s="866"/>
      <c r="U223" s="866"/>
      <c r="V223" s="866"/>
    </row>
    <row r="224" spans="1:22" s="867" customFormat="1" ht="15" customHeight="1">
      <c r="A224" s="1225" t="s">
        <v>972</v>
      </c>
      <c r="B224" s="272"/>
      <c r="C224" s="272"/>
      <c r="D224" s="272"/>
      <c r="E224" s="272"/>
      <c r="F224" s="272"/>
      <c r="G224" s="272"/>
      <c r="H224" s="272"/>
      <c r="I224" s="272"/>
      <c r="J224" s="272"/>
      <c r="K224" s="272"/>
      <c r="L224" s="272"/>
      <c r="M224" s="272"/>
      <c r="N224" s="272"/>
      <c r="O224" s="272"/>
      <c r="P224" s="272"/>
      <c r="Q224" s="866"/>
      <c r="R224" s="866"/>
      <c r="S224" s="866"/>
      <c r="T224" s="866"/>
      <c r="U224" s="866"/>
      <c r="V224" s="866"/>
    </row>
    <row r="225" spans="1:22" s="867" customFormat="1" ht="15" customHeight="1">
      <c r="A225" s="1225" t="s">
        <v>973</v>
      </c>
      <c r="B225" s="272"/>
      <c r="C225" s="272"/>
      <c r="D225" s="272"/>
      <c r="E225" s="272"/>
      <c r="F225" s="272"/>
      <c r="G225" s="272"/>
      <c r="H225" s="272"/>
      <c r="I225" s="272"/>
      <c r="J225" s="272"/>
      <c r="K225" s="272"/>
      <c r="L225" s="272"/>
      <c r="M225" s="272"/>
      <c r="N225" s="272"/>
      <c r="O225" s="272"/>
      <c r="P225" s="879"/>
    </row>
    <row r="226" spans="1:22" s="867" customFormat="1" ht="15" customHeight="1">
      <c r="A226" s="1225" t="s">
        <v>974</v>
      </c>
      <c r="B226" s="274"/>
      <c r="C226" s="274"/>
      <c r="D226" s="274"/>
      <c r="E226" s="274"/>
      <c r="F226" s="274"/>
      <c r="G226" s="274"/>
      <c r="H226" s="274"/>
      <c r="I226" s="274"/>
      <c r="J226" s="274"/>
      <c r="K226" s="274"/>
      <c r="L226" s="274"/>
      <c r="M226" s="274"/>
      <c r="N226" s="274"/>
      <c r="O226" s="274"/>
      <c r="P226" s="881"/>
      <c r="Q226" s="866"/>
      <c r="R226" s="866"/>
      <c r="S226" s="866"/>
      <c r="T226" s="866"/>
      <c r="U226" s="866"/>
      <c r="V226" s="866"/>
    </row>
    <row r="227" spans="1:22" s="867" customFormat="1" ht="15" customHeight="1">
      <c r="A227" s="1225" t="s">
        <v>975</v>
      </c>
      <c r="B227" s="274"/>
      <c r="C227" s="274"/>
      <c r="D227" s="274"/>
      <c r="E227" s="274"/>
      <c r="F227" s="274"/>
      <c r="G227" s="274"/>
      <c r="H227" s="274"/>
      <c r="I227" s="274"/>
      <c r="J227" s="274"/>
      <c r="K227" s="274"/>
      <c r="L227" s="274"/>
      <c r="M227" s="274"/>
      <c r="N227" s="274"/>
      <c r="O227" s="274"/>
      <c r="P227" s="274"/>
      <c r="Q227" s="866"/>
      <c r="R227" s="866"/>
      <c r="S227" s="866"/>
      <c r="T227" s="866"/>
      <c r="U227" s="866"/>
      <c r="V227" s="866"/>
    </row>
    <row r="228" spans="1:22" s="867" customFormat="1" ht="15" customHeight="1">
      <c r="A228" s="1225"/>
      <c r="B228" s="1320" t="s">
        <v>274</v>
      </c>
      <c r="C228" s="1320"/>
      <c r="D228" s="1320"/>
      <c r="E228" s="1320"/>
      <c r="F228" s="1320"/>
      <c r="G228" s="1320"/>
      <c r="H228" s="1320"/>
      <c r="I228" s="1320"/>
      <c r="J228" s="1320"/>
      <c r="K228" s="1320"/>
      <c r="L228" s="1320"/>
      <c r="M228" s="1320"/>
      <c r="N228" s="1320"/>
      <c r="O228" s="1320"/>
      <c r="P228" s="1320"/>
    </row>
    <row r="229" spans="1:22" s="867" customFormat="1" ht="15" customHeight="1">
      <c r="A229" s="1223" t="s">
        <v>979</v>
      </c>
      <c r="B229" s="868">
        <f t="shared" ref="B229:H229" si="15">C229-1</f>
        <v>2004</v>
      </c>
      <c r="C229" s="868">
        <f t="shared" si="15"/>
        <v>2005</v>
      </c>
      <c r="D229" s="868">
        <f t="shared" si="15"/>
        <v>2006</v>
      </c>
      <c r="E229" s="868">
        <f t="shared" si="15"/>
        <v>2007</v>
      </c>
      <c r="F229" s="868">
        <f t="shared" si="15"/>
        <v>2008</v>
      </c>
      <c r="G229" s="868">
        <f t="shared" si="15"/>
        <v>2009</v>
      </c>
      <c r="H229" s="868">
        <f t="shared" si="15"/>
        <v>2010</v>
      </c>
      <c r="I229" s="868">
        <f>J229-1</f>
        <v>2011</v>
      </c>
      <c r="J229" s="868">
        <f>K229-1</f>
        <v>2012</v>
      </c>
      <c r="K229" s="868">
        <v>2013</v>
      </c>
      <c r="L229" s="868">
        <v>2014</v>
      </c>
      <c r="M229" s="303">
        <v>2015</v>
      </c>
      <c r="N229" s="303">
        <v>2016</v>
      </c>
      <c r="O229" s="868" t="s">
        <v>201</v>
      </c>
      <c r="P229" s="869" t="s">
        <v>202</v>
      </c>
    </row>
    <row r="230" spans="1:22" s="867" customFormat="1" ht="15" customHeight="1">
      <c r="A230" s="1225" t="s">
        <v>971</v>
      </c>
      <c r="B230" s="272"/>
      <c r="C230" s="272"/>
      <c r="D230" s="272"/>
      <c r="E230" s="272"/>
      <c r="F230" s="272"/>
      <c r="G230" s="272"/>
      <c r="H230" s="272"/>
      <c r="I230" s="272"/>
      <c r="J230" s="272"/>
      <c r="K230" s="272"/>
      <c r="L230" s="272"/>
      <c r="M230" s="272"/>
      <c r="N230" s="272"/>
      <c r="O230" s="272"/>
      <c r="P230" s="272"/>
    </row>
    <row r="231" spans="1:22" s="867" customFormat="1" ht="15" customHeight="1">
      <c r="A231" s="1225" t="s">
        <v>972</v>
      </c>
      <c r="B231" s="272"/>
      <c r="C231" s="272"/>
      <c r="D231" s="272"/>
      <c r="E231" s="272"/>
      <c r="F231" s="272"/>
      <c r="G231" s="272"/>
      <c r="H231" s="272"/>
      <c r="I231" s="272"/>
      <c r="J231" s="272"/>
      <c r="K231" s="272"/>
      <c r="L231" s="272"/>
      <c r="M231" s="272"/>
      <c r="N231" s="272"/>
      <c r="O231" s="272"/>
      <c r="P231" s="272"/>
    </row>
    <row r="232" spans="1:22" s="867" customFormat="1" ht="15" customHeight="1">
      <c r="A232" s="1225" t="s">
        <v>973</v>
      </c>
      <c r="B232" s="272"/>
      <c r="C232" s="272"/>
      <c r="D232" s="272"/>
      <c r="E232" s="272"/>
      <c r="F232" s="272"/>
      <c r="G232" s="272"/>
      <c r="H232" s="272"/>
      <c r="I232" s="272"/>
      <c r="J232" s="272"/>
      <c r="K232" s="272"/>
      <c r="L232" s="272"/>
      <c r="M232" s="272"/>
      <c r="N232" s="272"/>
      <c r="O232" s="272"/>
      <c r="P232" s="879"/>
    </row>
    <row r="233" spans="1:22" s="867" customFormat="1" ht="15" customHeight="1">
      <c r="A233" s="1225" t="s">
        <v>974</v>
      </c>
      <c r="B233" s="274"/>
      <c r="C233" s="274"/>
      <c r="D233" s="274"/>
      <c r="E233" s="274"/>
      <c r="F233" s="274"/>
      <c r="G233" s="274"/>
      <c r="H233" s="274"/>
      <c r="I233" s="274"/>
      <c r="J233" s="274"/>
      <c r="K233" s="274"/>
      <c r="L233" s="274"/>
      <c r="M233" s="274"/>
      <c r="N233" s="274"/>
      <c r="O233" s="274"/>
      <c r="P233" s="881"/>
      <c r="Q233" s="866"/>
      <c r="R233" s="866"/>
      <c r="S233" s="866"/>
      <c r="T233" s="866"/>
      <c r="U233" s="866"/>
      <c r="V233" s="866"/>
    </row>
    <row r="234" spans="1:22" s="867" customFormat="1" ht="15" customHeight="1">
      <c r="A234" s="1225" t="s">
        <v>975</v>
      </c>
      <c r="B234" s="274"/>
      <c r="C234" s="274"/>
      <c r="D234" s="274"/>
      <c r="E234" s="274"/>
      <c r="F234" s="274"/>
      <c r="G234" s="274"/>
      <c r="H234" s="274"/>
      <c r="I234" s="274"/>
      <c r="J234" s="274"/>
      <c r="K234" s="274"/>
      <c r="L234" s="274"/>
      <c r="M234" s="274"/>
      <c r="N234" s="274"/>
      <c r="O234" s="274"/>
      <c r="P234" s="274"/>
      <c r="Q234" s="866"/>
      <c r="R234" s="866"/>
      <c r="S234" s="866"/>
      <c r="T234" s="866"/>
      <c r="U234" s="866"/>
      <c r="V234" s="866"/>
    </row>
    <row r="235" spans="1:22" s="867" customFormat="1" ht="15" customHeight="1">
      <c r="A235" s="1225"/>
      <c r="B235" s="1320" t="s">
        <v>274</v>
      </c>
      <c r="C235" s="1320"/>
      <c r="D235" s="1320"/>
      <c r="E235" s="1320"/>
      <c r="F235" s="1320"/>
      <c r="G235" s="1320"/>
      <c r="H235" s="1320"/>
      <c r="I235" s="1320"/>
      <c r="J235" s="1320"/>
      <c r="K235" s="1320"/>
      <c r="L235" s="1320"/>
      <c r="M235" s="1320"/>
      <c r="N235" s="1320"/>
      <c r="O235" s="1320"/>
      <c r="P235" s="1320"/>
    </row>
    <row r="236" spans="1:22" s="867" customFormat="1" ht="15" customHeight="1">
      <c r="A236" s="1223" t="s">
        <v>980</v>
      </c>
      <c r="B236" s="868">
        <f t="shared" ref="B236:H236" si="16">C236-1</f>
        <v>2004</v>
      </c>
      <c r="C236" s="868">
        <f t="shared" si="16"/>
        <v>2005</v>
      </c>
      <c r="D236" s="868">
        <f t="shared" si="16"/>
        <v>2006</v>
      </c>
      <c r="E236" s="868">
        <f t="shared" si="16"/>
        <v>2007</v>
      </c>
      <c r="F236" s="868">
        <f t="shared" si="16"/>
        <v>2008</v>
      </c>
      <c r="G236" s="868">
        <f t="shared" si="16"/>
        <v>2009</v>
      </c>
      <c r="H236" s="868">
        <f t="shared" si="16"/>
        <v>2010</v>
      </c>
      <c r="I236" s="868">
        <f>J236-1</f>
        <v>2011</v>
      </c>
      <c r="J236" s="868">
        <f>K236-1</f>
        <v>2012</v>
      </c>
      <c r="K236" s="868">
        <v>2013</v>
      </c>
      <c r="L236" s="868">
        <v>2014</v>
      </c>
      <c r="M236" s="303">
        <v>2015</v>
      </c>
      <c r="N236" s="303">
        <v>2016</v>
      </c>
      <c r="O236" s="868" t="s">
        <v>201</v>
      </c>
      <c r="P236" s="869" t="s">
        <v>202</v>
      </c>
    </row>
    <row r="237" spans="1:22" s="867" customFormat="1" ht="15" customHeight="1">
      <c r="A237" s="1225" t="s">
        <v>971</v>
      </c>
      <c r="B237" s="272"/>
      <c r="C237" s="272"/>
      <c r="D237" s="272"/>
      <c r="E237" s="272"/>
      <c r="F237" s="272"/>
      <c r="G237" s="272"/>
      <c r="H237" s="272"/>
      <c r="I237" s="272"/>
      <c r="J237" s="272"/>
      <c r="K237" s="272"/>
      <c r="L237" s="272"/>
      <c r="M237" s="272"/>
      <c r="N237" s="272"/>
      <c r="O237" s="272"/>
      <c r="P237" s="272"/>
    </row>
    <row r="238" spans="1:22" s="867" customFormat="1" ht="15" customHeight="1">
      <c r="A238" s="1225" t="s">
        <v>972</v>
      </c>
      <c r="B238" s="272"/>
      <c r="C238" s="272"/>
      <c r="D238" s="272"/>
      <c r="E238" s="272"/>
      <c r="F238" s="272"/>
      <c r="G238" s="272"/>
      <c r="H238" s="272"/>
      <c r="I238" s="272"/>
      <c r="J238" s="272"/>
      <c r="K238" s="272"/>
      <c r="L238" s="272"/>
      <c r="M238" s="272"/>
      <c r="N238" s="272"/>
      <c r="O238" s="272"/>
      <c r="P238" s="272"/>
    </row>
    <row r="239" spans="1:22" s="867" customFormat="1" ht="15" customHeight="1">
      <c r="A239" s="1225" t="s">
        <v>973</v>
      </c>
      <c r="B239" s="272"/>
      <c r="C239" s="272"/>
      <c r="D239" s="272"/>
      <c r="E239" s="272"/>
      <c r="F239" s="272"/>
      <c r="G239" s="272"/>
      <c r="H239" s="272"/>
      <c r="I239" s="272"/>
      <c r="J239" s="272"/>
      <c r="K239" s="272"/>
      <c r="L239" s="272"/>
      <c r="M239" s="272"/>
      <c r="N239" s="272"/>
      <c r="O239" s="272"/>
      <c r="P239" s="879"/>
    </row>
    <row r="240" spans="1:22" s="867" customFormat="1" ht="15" customHeight="1">
      <c r="A240" s="1225" t="s">
        <v>974</v>
      </c>
      <c r="B240" s="274"/>
      <c r="C240" s="274"/>
      <c r="D240" s="274"/>
      <c r="E240" s="274"/>
      <c r="F240" s="274"/>
      <c r="G240" s="274"/>
      <c r="H240" s="274"/>
      <c r="I240" s="274"/>
      <c r="J240" s="274"/>
      <c r="K240" s="274"/>
      <c r="L240" s="274"/>
      <c r="M240" s="274"/>
      <c r="N240" s="274"/>
      <c r="O240" s="274"/>
      <c r="P240" s="881"/>
      <c r="Q240" s="866"/>
      <c r="R240" s="866"/>
      <c r="S240" s="866"/>
      <c r="T240" s="866"/>
      <c r="U240" s="866"/>
      <c r="V240" s="866"/>
    </row>
    <row r="241" spans="1:80" s="867" customFormat="1" ht="15" customHeight="1">
      <c r="A241" s="1225" t="s">
        <v>975</v>
      </c>
      <c r="B241" s="274"/>
      <c r="C241" s="274"/>
      <c r="D241" s="274"/>
      <c r="E241" s="274"/>
      <c r="F241" s="274"/>
      <c r="G241" s="274"/>
      <c r="H241" s="274"/>
      <c r="I241" s="274"/>
      <c r="J241" s="274"/>
      <c r="K241" s="274"/>
      <c r="L241" s="274"/>
      <c r="M241" s="274"/>
      <c r="N241" s="274"/>
      <c r="O241" s="274"/>
      <c r="P241" s="274"/>
      <c r="Q241" s="866"/>
      <c r="R241" s="866"/>
      <c r="S241" s="866"/>
      <c r="T241" s="866"/>
      <c r="U241" s="866"/>
      <c r="V241" s="866"/>
    </row>
    <row r="242" spans="1:80" s="867" customFormat="1" ht="15" customHeight="1">
      <c r="A242" s="524"/>
      <c r="B242" s="524"/>
      <c r="C242" s="524"/>
      <c r="D242" s="524"/>
      <c r="E242" s="524"/>
      <c r="F242" s="524"/>
      <c r="G242" s="524"/>
      <c r="H242" s="524"/>
      <c r="I242" s="524"/>
      <c r="J242" s="524"/>
      <c r="K242" s="524"/>
      <c r="L242" s="524"/>
      <c r="M242" s="524"/>
      <c r="N242" s="524"/>
      <c r="O242" s="524"/>
      <c r="P242" s="524"/>
      <c r="Q242" s="524"/>
      <c r="R242" s="524"/>
      <c r="S242" s="524"/>
      <c r="T242" s="524"/>
      <c r="U242" s="524"/>
      <c r="V242" s="524"/>
      <c r="W242" s="524"/>
      <c r="X242" s="524"/>
      <c r="Y242" s="524"/>
      <c r="Z242" s="524"/>
      <c r="AA242" s="524"/>
      <c r="AB242" s="524"/>
      <c r="AC242" s="524"/>
      <c r="AD242" s="524"/>
      <c r="AE242" s="524"/>
      <c r="AF242" s="524"/>
      <c r="AG242" s="524"/>
      <c r="AH242" s="524"/>
      <c r="AI242" s="524"/>
      <c r="AJ242" s="524"/>
      <c r="AK242" s="524"/>
      <c r="AL242" s="524"/>
      <c r="AM242" s="524"/>
      <c r="AN242" s="524"/>
      <c r="AO242" s="524"/>
      <c r="AP242" s="524"/>
      <c r="AQ242" s="524"/>
      <c r="AR242" s="524"/>
      <c r="AS242" s="524"/>
      <c r="AT242" s="524"/>
      <c r="AU242" s="524"/>
      <c r="AV242" s="524"/>
      <c r="AW242" s="524"/>
      <c r="AX242" s="524"/>
      <c r="AY242" s="524"/>
      <c r="AZ242" s="524"/>
      <c r="BA242" s="524"/>
      <c r="BB242" s="524"/>
      <c r="BC242" s="524"/>
      <c r="BD242" s="524"/>
      <c r="BE242" s="524"/>
      <c r="BF242" s="524"/>
      <c r="BG242" s="524"/>
      <c r="BH242" s="524"/>
      <c r="BI242" s="524"/>
      <c r="BJ242" s="524"/>
      <c r="BK242" s="524"/>
      <c r="BL242" s="524"/>
      <c r="BM242" s="524"/>
      <c r="BN242" s="524"/>
      <c r="BO242" s="524"/>
      <c r="BP242" s="524"/>
      <c r="BQ242" s="524"/>
      <c r="BR242" s="524"/>
      <c r="BS242" s="524"/>
      <c r="BT242" s="524"/>
      <c r="BU242" s="524"/>
      <c r="BV242" s="524"/>
      <c r="BW242" s="524"/>
      <c r="BX242" s="524"/>
      <c r="BY242" s="524"/>
      <c r="BZ242" s="524"/>
      <c r="CA242" s="524"/>
      <c r="CB242" s="524"/>
    </row>
    <row r="243" spans="1:80" s="867" customFormat="1" ht="15" customHeight="1">
      <c r="A243" s="524"/>
      <c r="B243" s="524"/>
      <c r="C243" s="524"/>
      <c r="D243" s="524"/>
      <c r="E243" s="524"/>
      <c r="F243" s="524"/>
      <c r="G243" s="524"/>
      <c r="H243" s="524"/>
      <c r="I243" s="524"/>
      <c r="J243" s="524"/>
      <c r="K243" s="524"/>
      <c r="L243" s="524"/>
      <c r="M243" s="524"/>
      <c r="N243" s="524"/>
      <c r="O243" s="524"/>
      <c r="P243" s="524"/>
      <c r="Q243" s="524"/>
      <c r="R243" s="524"/>
      <c r="S243" s="524"/>
      <c r="T243" s="524"/>
      <c r="U243" s="524"/>
      <c r="V243" s="524"/>
      <c r="W243" s="524"/>
      <c r="X243" s="524"/>
      <c r="Y243" s="524"/>
      <c r="Z243" s="524"/>
      <c r="AA243" s="524"/>
      <c r="AB243" s="524"/>
      <c r="AC243" s="524"/>
      <c r="AD243" s="524"/>
      <c r="AE243" s="524"/>
      <c r="AF243" s="524"/>
      <c r="AG243" s="524"/>
      <c r="AH243" s="524"/>
      <c r="AI243" s="524"/>
      <c r="AJ243" s="524"/>
      <c r="AK243" s="524"/>
      <c r="AL243" s="524"/>
      <c r="AM243" s="524"/>
      <c r="AN243" s="524"/>
      <c r="AO243" s="524"/>
      <c r="AP243" s="524"/>
      <c r="AQ243" s="524"/>
      <c r="AR243" s="524"/>
      <c r="AS243" s="524"/>
      <c r="AT243" s="524"/>
      <c r="AU243" s="524"/>
      <c r="AV243" s="524"/>
      <c r="AW243" s="524"/>
      <c r="AX243" s="524"/>
      <c r="AY243" s="524"/>
      <c r="AZ243" s="524"/>
      <c r="BA243" s="524"/>
      <c r="BB243" s="524"/>
      <c r="BC243" s="524"/>
      <c r="BD243" s="524"/>
      <c r="BE243" s="524"/>
      <c r="BF243" s="524"/>
      <c r="BG243" s="524"/>
      <c r="BH243" s="524"/>
      <c r="BI243" s="524"/>
      <c r="BJ243" s="524"/>
      <c r="BK243" s="524"/>
      <c r="BL243" s="524"/>
      <c r="BM243" s="524"/>
      <c r="BN243" s="524"/>
      <c r="BO243" s="524"/>
      <c r="BP243" s="524"/>
      <c r="BQ243" s="524"/>
      <c r="BR243" s="524"/>
      <c r="BS243" s="524"/>
      <c r="BT243" s="524"/>
      <c r="BU243" s="524"/>
      <c r="BV243" s="524"/>
      <c r="BW243" s="524"/>
      <c r="BX243" s="524"/>
      <c r="BY243" s="524"/>
      <c r="BZ243" s="524"/>
      <c r="CA243" s="524"/>
      <c r="CB243" s="524"/>
    </row>
    <row r="244" spans="1:80" s="867" customFormat="1" ht="15" customHeight="1">
      <c r="A244" s="524"/>
      <c r="B244" s="524"/>
      <c r="C244" s="524"/>
      <c r="D244" s="524"/>
      <c r="E244" s="524"/>
      <c r="F244" s="524"/>
      <c r="G244" s="524"/>
      <c r="H244" s="524"/>
      <c r="I244" s="524"/>
      <c r="J244" s="524"/>
      <c r="K244" s="524"/>
      <c r="L244" s="524"/>
      <c r="M244" s="524"/>
      <c r="N244" s="524"/>
      <c r="O244" s="524"/>
      <c r="P244" s="524"/>
      <c r="Q244" s="524"/>
      <c r="R244" s="524"/>
      <c r="S244" s="524"/>
      <c r="T244" s="524"/>
      <c r="U244" s="524"/>
      <c r="V244" s="524"/>
      <c r="W244" s="524"/>
      <c r="X244" s="524"/>
      <c r="Y244" s="524"/>
      <c r="Z244" s="524"/>
      <c r="AA244" s="524"/>
      <c r="AB244" s="524"/>
      <c r="AC244" s="524"/>
      <c r="AD244" s="524"/>
      <c r="AE244" s="524"/>
      <c r="AF244" s="524"/>
      <c r="AG244" s="524"/>
      <c r="AH244" s="524"/>
      <c r="AI244" s="524"/>
      <c r="AJ244" s="524"/>
      <c r="AK244" s="524"/>
      <c r="AL244" s="524"/>
      <c r="AM244" s="524"/>
      <c r="AN244" s="524"/>
      <c r="AO244" s="524"/>
      <c r="AP244" s="524"/>
      <c r="AQ244" s="524"/>
      <c r="AR244" s="524"/>
      <c r="AS244" s="524"/>
      <c r="AT244" s="524"/>
      <c r="AU244" s="524"/>
      <c r="AV244" s="524"/>
      <c r="AW244" s="524"/>
      <c r="AX244" s="524"/>
      <c r="AY244" s="524"/>
      <c r="AZ244" s="524"/>
      <c r="BA244" s="524"/>
      <c r="BB244" s="524"/>
      <c r="BC244" s="524"/>
      <c r="BD244" s="524"/>
      <c r="BE244" s="524"/>
      <c r="BF244" s="524"/>
      <c r="BG244" s="524"/>
      <c r="BH244" s="524"/>
      <c r="BI244" s="524"/>
      <c r="BJ244" s="524"/>
      <c r="BK244" s="524"/>
      <c r="BL244" s="524"/>
      <c r="BM244" s="524"/>
      <c r="BN244" s="524"/>
      <c r="BO244" s="524"/>
      <c r="BP244" s="524"/>
      <c r="BQ244" s="524"/>
      <c r="BR244" s="524"/>
      <c r="BS244" s="524"/>
      <c r="BT244" s="524"/>
      <c r="BU244" s="524"/>
      <c r="BV244" s="524"/>
      <c r="BW244" s="524"/>
      <c r="BX244" s="524"/>
      <c r="BY244" s="524"/>
      <c r="BZ244" s="524"/>
      <c r="CA244" s="524"/>
      <c r="CB244" s="524"/>
    </row>
    <row r="245" spans="1:80" s="867" customFormat="1" ht="15" customHeight="1">
      <c r="A245" s="524"/>
      <c r="B245" s="524"/>
      <c r="C245" s="524"/>
      <c r="D245" s="524"/>
      <c r="E245" s="524"/>
      <c r="F245" s="524"/>
      <c r="G245" s="524"/>
      <c r="H245" s="524"/>
      <c r="I245" s="524"/>
      <c r="J245" s="524"/>
      <c r="K245" s="524"/>
      <c r="L245" s="524"/>
      <c r="M245" s="524"/>
      <c r="N245" s="524"/>
      <c r="O245" s="524"/>
      <c r="P245" s="524"/>
      <c r="Q245" s="524"/>
      <c r="R245" s="524"/>
      <c r="S245" s="524"/>
      <c r="T245" s="524"/>
      <c r="U245" s="524"/>
      <c r="V245" s="524"/>
      <c r="W245" s="524"/>
      <c r="X245" s="524"/>
      <c r="Y245" s="524"/>
      <c r="Z245" s="524"/>
      <c r="AA245" s="524"/>
      <c r="AB245" s="524"/>
      <c r="AC245" s="524"/>
      <c r="AD245" s="524"/>
      <c r="AE245" s="524"/>
      <c r="AF245" s="524"/>
      <c r="AG245" s="524"/>
      <c r="AH245" s="524"/>
      <c r="AI245" s="524"/>
      <c r="AJ245" s="524"/>
      <c r="AK245" s="524"/>
      <c r="AL245" s="524"/>
      <c r="AM245" s="524"/>
      <c r="AN245" s="524"/>
      <c r="AO245" s="524"/>
      <c r="AP245" s="524"/>
      <c r="AQ245" s="524"/>
      <c r="AR245" s="524"/>
      <c r="AS245" s="524"/>
      <c r="AT245" s="524"/>
      <c r="AU245" s="524"/>
      <c r="AV245" s="524"/>
      <c r="AW245" s="524"/>
      <c r="AX245" s="524"/>
      <c r="AY245" s="524"/>
      <c r="AZ245" s="524"/>
      <c r="BA245" s="524"/>
      <c r="BB245" s="524"/>
      <c r="BC245" s="524"/>
      <c r="BD245" s="524"/>
      <c r="BE245" s="524"/>
      <c r="BF245" s="524"/>
      <c r="BG245" s="524"/>
      <c r="BH245" s="524"/>
      <c r="BI245" s="524"/>
      <c r="BJ245" s="524"/>
      <c r="BK245" s="524"/>
      <c r="BL245" s="524"/>
      <c r="BM245" s="524"/>
      <c r="BN245" s="524"/>
      <c r="BO245" s="524"/>
      <c r="BP245" s="524"/>
      <c r="BQ245" s="524"/>
      <c r="BR245" s="524"/>
      <c r="BS245" s="524"/>
      <c r="BT245" s="524"/>
      <c r="BU245" s="524"/>
      <c r="BV245" s="524"/>
      <c r="BW245" s="524"/>
      <c r="BX245" s="524"/>
      <c r="BY245" s="524"/>
      <c r="BZ245" s="524"/>
      <c r="CA245" s="524"/>
      <c r="CB245" s="524"/>
    </row>
  </sheetData>
  <protectedRanges>
    <protectedRange sqref="B10:J18 K18:O18 B6:P8 K10:P17 B40:K48 L48:O48 B36:P38 L40:P47 B70:K79 L79:O79 B66:P68 L70:P78 B22:O26 P26 B52:K56 L56:O56 L52:P55 B83:K87 L87:O87 L83:P86 B101:K109 L109:O109 B97:P99 L101:P108 B113:K117 L117:O117 L113:P116 B131:K139 L139:O139 B127:P129 L131:P138 B143:K147 L147:O147 L143:P146 B161:K169 L169:O169 B157:P159 L161:P168 B173:K177 L177:O177 L173:P176 D30:P30 D60:P60 D91:P91 D121:P121 D151:P151 D181:P181 D187:P187" name="Retail Repurchase Worksheet_1_1"/>
    <protectedRange sqref="C193:K194" name="Range2_1"/>
    <protectedRange sqref="C195:K195 B193:B196" name="Range1_1"/>
    <protectedRange sqref="B202:P206 B209:P213 B216:P220 B223:P227 B230:P234 B237:P241" name="Retail Repurchase Worksheet_1_1_1"/>
  </protectedRanges>
  <mergeCells count="55">
    <mergeCell ref="B235:P235"/>
    <mergeCell ref="B200:P200"/>
    <mergeCell ref="B207:P207"/>
    <mergeCell ref="B214:P214"/>
    <mergeCell ref="B221:P221"/>
    <mergeCell ref="B228:P228"/>
    <mergeCell ref="A1:R1"/>
    <mergeCell ref="Q2:Q4"/>
    <mergeCell ref="A4:A5"/>
    <mergeCell ref="B4:O4"/>
    <mergeCell ref="S8:S9"/>
    <mergeCell ref="S38:S39"/>
    <mergeCell ref="A50:A51"/>
    <mergeCell ref="B50:O50"/>
    <mergeCell ref="A20:A21"/>
    <mergeCell ref="B20:O20"/>
    <mergeCell ref="A28:A29"/>
    <mergeCell ref="B28:O28"/>
    <mergeCell ref="A34:A35"/>
    <mergeCell ref="B34:O34"/>
    <mergeCell ref="A58:A59"/>
    <mergeCell ref="B58:O58"/>
    <mergeCell ref="S68:S69"/>
    <mergeCell ref="A81:A82"/>
    <mergeCell ref="B81:O81"/>
    <mergeCell ref="A64:A65"/>
    <mergeCell ref="B64:O64"/>
    <mergeCell ref="A89:A90"/>
    <mergeCell ref="B89:O89"/>
    <mergeCell ref="A149:A150"/>
    <mergeCell ref="B149:O149"/>
    <mergeCell ref="S149:S150"/>
    <mergeCell ref="A95:A96"/>
    <mergeCell ref="B95:O95"/>
    <mergeCell ref="A125:A126"/>
    <mergeCell ref="B125:O125"/>
    <mergeCell ref="S99:S100"/>
    <mergeCell ref="A111:A112"/>
    <mergeCell ref="B111:O111"/>
    <mergeCell ref="A119:A120"/>
    <mergeCell ref="B119:O119"/>
    <mergeCell ref="S118:S119"/>
    <mergeCell ref="S129:S130"/>
    <mergeCell ref="A141:A142"/>
    <mergeCell ref="B141:O141"/>
    <mergeCell ref="A185:A186"/>
    <mergeCell ref="B185:O185"/>
    <mergeCell ref="A155:A156"/>
    <mergeCell ref="B155:O155"/>
    <mergeCell ref="S159:S160"/>
    <mergeCell ref="A171:A172"/>
    <mergeCell ref="B171:O171"/>
    <mergeCell ref="A179:A180"/>
    <mergeCell ref="B179:O179"/>
    <mergeCell ref="S179:S180"/>
  </mergeCells>
  <pageMargins left="0.7" right="0.7" top="0.75" bottom="0.75" header="0.3" footer="0.3"/>
  <pageSetup paperSize="5" scale="45" fitToHeight="0" orientation="landscape" r:id="rId1"/>
  <headerFooter>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Z136"/>
  <sheetViews>
    <sheetView showGridLines="0" zoomScaleNormal="100" zoomScaleSheetLayoutView="40" workbookViewId="0">
      <selection sqref="A1:L1"/>
    </sheetView>
  </sheetViews>
  <sheetFormatPr defaultColWidth="9.109375" defaultRowHeight="14.4"/>
  <cols>
    <col min="1" max="1" width="9.109375" style="417"/>
    <col min="2" max="2" width="69.44140625" style="404" customWidth="1"/>
    <col min="3" max="3" width="20" style="404" customWidth="1"/>
    <col min="4" max="4" width="9.109375" style="404" customWidth="1"/>
    <col min="5" max="78" width="9.109375" style="404"/>
    <col min="79" max="16384" width="9.109375" style="79"/>
  </cols>
  <sheetData>
    <row r="1" spans="1:15" ht="15.6">
      <c r="A1" s="1322" t="str">
        <f>'Summary Submission Cover Sheet'!D15&amp;" ASC 310-30 Worksheet: "&amp;'Summary Submission Cover Sheet'!D12&amp;" in "&amp;'Summary Submission Cover Sheet'!B23</f>
        <v xml:space="preserve"> ASC 310-30 Worksheet: XYZ in Baseline</v>
      </c>
      <c r="B1" s="1322"/>
      <c r="C1" s="1322"/>
      <c r="D1" s="1322"/>
      <c r="E1" s="1322"/>
      <c r="F1" s="1322"/>
      <c r="G1" s="1322"/>
      <c r="H1" s="1322"/>
      <c r="I1" s="1322"/>
      <c r="J1" s="1322"/>
      <c r="K1" s="1322"/>
      <c r="L1" s="1322"/>
      <c r="M1" s="1226"/>
      <c r="N1" s="558"/>
      <c r="O1" s="558"/>
    </row>
    <row r="2" spans="1:15" ht="15.6">
      <c r="A2" s="1220" t="s">
        <v>408</v>
      </c>
      <c r="B2" s="1227"/>
      <c r="C2" s="1227"/>
      <c r="D2" s="1227"/>
      <c r="E2" s="1227"/>
      <c r="F2" s="1227"/>
      <c r="G2" s="1227"/>
      <c r="H2" s="1227"/>
      <c r="I2" s="1227"/>
      <c r="J2" s="1227"/>
      <c r="K2" s="1227"/>
      <c r="L2" s="1227"/>
      <c r="M2" s="1226"/>
      <c r="N2" s="558"/>
      <c r="O2" s="558"/>
    </row>
    <row r="3" spans="1:15" ht="45" customHeight="1">
      <c r="A3" s="1228"/>
      <c r="B3" s="1229"/>
      <c r="C3" s="1229"/>
      <c r="D3" s="1221" t="s">
        <v>26</v>
      </c>
      <c r="E3" s="1321" t="s">
        <v>27</v>
      </c>
      <c r="F3" s="1321"/>
      <c r="G3" s="1321"/>
      <c r="H3" s="1321"/>
      <c r="I3" s="1321"/>
      <c r="J3" s="1321"/>
      <c r="K3" s="1321"/>
      <c r="L3" s="1321"/>
      <c r="M3" s="1321"/>
    </row>
    <row r="4" spans="1:15" ht="29.4" thickBot="1">
      <c r="A4" s="1222" t="s">
        <v>90</v>
      </c>
      <c r="B4" s="1230" t="s">
        <v>1</v>
      </c>
      <c r="C4" s="1231" t="s">
        <v>359</v>
      </c>
      <c r="D4" s="1222" t="s">
        <v>649</v>
      </c>
      <c r="E4" s="1232" t="s">
        <v>650</v>
      </c>
      <c r="F4" s="1232" t="s">
        <v>651</v>
      </c>
      <c r="G4" s="1232" t="s">
        <v>652</v>
      </c>
      <c r="H4" s="1232" t="s">
        <v>653</v>
      </c>
      <c r="I4" s="1232" t="s">
        <v>654</v>
      </c>
      <c r="J4" s="1232" t="s">
        <v>655</v>
      </c>
      <c r="K4" s="1232" t="s">
        <v>656</v>
      </c>
      <c r="L4" s="1232" t="s">
        <v>657</v>
      </c>
      <c r="M4" s="1232" t="s">
        <v>658</v>
      </c>
    </row>
    <row r="5" spans="1:15" ht="15" thickTop="1">
      <c r="A5" s="1233">
        <v>1</v>
      </c>
      <c r="B5" s="1234" t="s">
        <v>358</v>
      </c>
      <c r="C5" s="1235" t="s">
        <v>350</v>
      </c>
      <c r="D5" s="1218"/>
      <c r="E5" s="1218"/>
      <c r="F5" s="1218"/>
      <c r="G5" s="1218"/>
      <c r="H5" s="1218"/>
      <c r="I5" s="1218"/>
      <c r="J5" s="1218"/>
      <c r="K5" s="1218"/>
      <c r="L5" s="1218"/>
      <c r="M5" s="1218"/>
    </row>
    <row r="6" spans="1:15">
      <c r="A6" s="1236">
        <v>2</v>
      </c>
      <c r="B6" s="1237" t="s">
        <v>357</v>
      </c>
      <c r="C6" s="1235" t="s">
        <v>350</v>
      </c>
      <c r="D6" s="1218"/>
      <c r="E6" s="1218"/>
      <c r="F6" s="1218"/>
      <c r="G6" s="1218"/>
      <c r="H6" s="1218"/>
      <c r="I6" s="1218"/>
      <c r="J6" s="1218"/>
      <c r="K6" s="1218"/>
      <c r="L6" s="1218"/>
      <c r="M6" s="1218"/>
    </row>
    <row r="7" spans="1:15">
      <c r="A7" s="1236">
        <v>3</v>
      </c>
      <c r="B7" s="1238" t="s">
        <v>356</v>
      </c>
      <c r="C7" s="1235" t="s">
        <v>600</v>
      </c>
      <c r="D7" s="1219"/>
      <c r="E7" s="1219"/>
      <c r="F7" s="1239"/>
      <c r="G7" s="1219"/>
      <c r="H7" s="1219"/>
      <c r="I7" s="1219"/>
      <c r="J7" s="1219"/>
      <c r="K7" s="1219"/>
      <c r="L7" s="1219"/>
      <c r="M7" s="1219"/>
    </row>
    <row r="8" spans="1:15">
      <c r="A8" s="1240"/>
      <c r="B8" s="1241"/>
      <c r="C8" s="1229"/>
      <c r="D8" s="1229"/>
      <c r="E8" s="1229"/>
      <c r="F8" s="1229"/>
      <c r="G8" s="1229"/>
      <c r="H8" s="1229"/>
      <c r="I8" s="1229"/>
      <c r="J8" s="1229"/>
      <c r="K8" s="1229"/>
      <c r="L8" s="1229"/>
      <c r="M8" s="1229"/>
    </row>
    <row r="9" spans="1:15">
      <c r="A9" s="1236">
        <v>4</v>
      </c>
      <c r="B9" s="1237" t="s">
        <v>601</v>
      </c>
      <c r="C9" s="1235" t="s">
        <v>350</v>
      </c>
      <c r="D9" s="1242"/>
      <c r="E9" s="1242"/>
      <c r="F9" s="1242"/>
      <c r="G9" s="1242"/>
      <c r="H9" s="1242"/>
      <c r="I9" s="1242"/>
      <c r="J9" s="1242"/>
      <c r="K9" s="1242"/>
      <c r="L9" s="1242"/>
      <c r="M9" s="1242"/>
    </row>
    <row r="10" spans="1:15">
      <c r="A10" s="1240"/>
      <c r="B10" s="1241"/>
      <c r="C10" s="1243"/>
      <c r="D10" s="1217"/>
      <c r="E10" s="1217"/>
      <c r="F10" s="1217"/>
      <c r="G10" s="1217"/>
      <c r="H10" s="1217"/>
      <c r="I10" s="1217"/>
      <c r="J10" s="1217"/>
      <c r="K10" s="1217"/>
      <c r="L10" s="1217"/>
      <c r="M10" s="1217"/>
    </row>
    <row r="11" spans="1:15" ht="28.8">
      <c r="A11" s="1236">
        <v>5</v>
      </c>
      <c r="B11" s="1244" t="s">
        <v>602</v>
      </c>
      <c r="C11" s="1235" t="s">
        <v>350</v>
      </c>
      <c r="D11" s="1245"/>
      <c r="E11" s="1219"/>
      <c r="F11" s="1219"/>
      <c r="G11" s="1219"/>
      <c r="H11" s="1219"/>
      <c r="I11" s="1219"/>
      <c r="J11" s="1219"/>
      <c r="K11" s="1219"/>
      <c r="L11" s="1219"/>
      <c r="M11" s="1219"/>
    </row>
    <row r="12" spans="1:15">
      <c r="A12" s="1240"/>
      <c r="B12" s="1241"/>
      <c r="C12" s="1229"/>
      <c r="D12" s="1217"/>
      <c r="E12" s="1217"/>
      <c r="F12" s="1217"/>
      <c r="G12" s="1217"/>
      <c r="H12" s="1217"/>
      <c r="I12" s="1217"/>
      <c r="J12" s="1217"/>
      <c r="K12" s="1217"/>
      <c r="L12" s="1217"/>
      <c r="M12" s="1217"/>
    </row>
    <row r="13" spans="1:15">
      <c r="A13" s="1236">
        <v>6</v>
      </c>
      <c r="B13" s="1237" t="s">
        <v>603</v>
      </c>
      <c r="C13" s="1235" t="s">
        <v>350</v>
      </c>
      <c r="D13" s="1242"/>
      <c r="E13" s="1242"/>
      <c r="F13" s="1242"/>
      <c r="G13" s="1242"/>
      <c r="H13" s="1242"/>
      <c r="I13" s="1242"/>
      <c r="J13" s="1242"/>
      <c r="K13" s="1242"/>
      <c r="L13" s="1242"/>
      <c r="M13" s="1242"/>
    </row>
    <row r="14" spans="1:15">
      <c r="A14" s="1240"/>
      <c r="B14" s="1241"/>
      <c r="C14" s="1229"/>
      <c r="D14" s="1217"/>
      <c r="E14" s="1217"/>
      <c r="F14" s="1217"/>
      <c r="G14" s="1217"/>
      <c r="H14" s="1217"/>
      <c r="I14" s="1217"/>
      <c r="J14" s="1217"/>
      <c r="K14" s="1217"/>
      <c r="L14" s="1217"/>
      <c r="M14" s="1217"/>
    </row>
    <row r="15" spans="1:15">
      <c r="A15" s="1236">
        <v>7</v>
      </c>
      <c r="B15" s="1237" t="s">
        <v>605</v>
      </c>
      <c r="C15" s="1235" t="s">
        <v>353</v>
      </c>
      <c r="D15" s="1245"/>
      <c r="E15" s="1219"/>
      <c r="F15" s="1219"/>
      <c r="G15" s="1219"/>
      <c r="H15" s="1219"/>
      <c r="I15" s="1219"/>
      <c r="J15" s="1219"/>
      <c r="K15" s="1219"/>
      <c r="L15" s="1219"/>
      <c r="M15" s="1219"/>
    </row>
    <row r="16" spans="1:15">
      <c r="A16" s="1236">
        <v>8</v>
      </c>
      <c r="B16" s="1237" t="s">
        <v>606</v>
      </c>
      <c r="C16" s="1235" t="s">
        <v>353</v>
      </c>
      <c r="D16" s="1245"/>
      <c r="E16" s="1219"/>
      <c r="F16" s="1219"/>
      <c r="G16" s="1219"/>
      <c r="H16" s="1219"/>
      <c r="I16" s="1219"/>
      <c r="J16" s="1219"/>
      <c r="K16" s="1219"/>
      <c r="L16" s="1219"/>
      <c r="M16" s="1219"/>
    </row>
    <row r="17" spans="1:13">
      <c r="A17" s="1240"/>
      <c r="B17" s="1246"/>
      <c r="C17" s="1229"/>
      <c r="D17" s="1229"/>
      <c r="E17" s="1229"/>
      <c r="F17" s="1229"/>
      <c r="G17" s="1229"/>
      <c r="H17" s="1229"/>
      <c r="I17" s="1229"/>
      <c r="J17" s="1229"/>
      <c r="K17" s="1229"/>
      <c r="L17" s="1229"/>
      <c r="M17" s="1229"/>
    </row>
    <row r="18" spans="1:13">
      <c r="A18" s="1236">
        <v>9</v>
      </c>
      <c r="B18" s="1237" t="s">
        <v>607</v>
      </c>
      <c r="C18" s="1235" t="s">
        <v>604</v>
      </c>
      <c r="D18" s="1218"/>
      <c r="E18" s="1218"/>
      <c r="F18" s="1218"/>
      <c r="G18" s="1218"/>
      <c r="H18" s="1218"/>
      <c r="I18" s="1218"/>
      <c r="J18" s="1218"/>
      <c r="K18" s="1218"/>
      <c r="L18" s="1218"/>
      <c r="M18" s="1218"/>
    </row>
    <row r="19" spans="1:13">
      <c r="A19" s="1240"/>
      <c r="B19" s="1241"/>
      <c r="C19" s="1243"/>
      <c r="D19" s="1217"/>
      <c r="E19" s="1217"/>
      <c r="F19" s="1217"/>
      <c r="G19" s="1217"/>
      <c r="H19" s="1217"/>
      <c r="I19" s="1217"/>
      <c r="J19" s="1217"/>
      <c r="K19" s="1217"/>
      <c r="L19" s="1217"/>
      <c r="M19" s="1217"/>
    </row>
    <row r="20" spans="1:13">
      <c r="A20" s="1236">
        <v>10</v>
      </c>
      <c r="B20" s="1237" t="s">
        <v>1225</v>
      </c>
      <c r="C20" s="1235" t="s">
        <v>353</v>
      </c>
      <c r="D20" s="1218"/>
      <c r="E20" s="1218"/>
      <c r="F20" s="1218"/>
      <c r="G20" s="1218"/>
      <c r="H20" s="1218"/>
      <c r="I20" s="1218"/>
      <c r="J20" s="1218"/>
      <c r="K20" s="1218"/>
      <c r="L20" s="1218"/>
      <c r="M20" s="1218"/>
    </row>
    <row r="21" spans="1:13">
      <c r="A21" s="1236">
        <v>11</v>
      </c>
      <c r="B21" s="1237" t="s">
        <v>608</v>
      </c>
      <c r="C21" s="1235" t="s">
        <v>353</v>
      </c>
      <c r="D21" s="1218"/>
      <c r="E21" s="1218"/>
      <c r="F21" s="1218"/>
      <c r="G21" s="1218"/>
      <c r="H21" s="1218"/>
      <c r="I21" s="1218"/>
      <c r="J21" s="1218"/>
      <c r="K21" s="1218"/>
      <c r="L21" s="1218"/>
      <c r="M21" s="1218"/>
    </row>
    <row r="22" spans="1:13">
      <c r="A22" s="1240"/>
      <c r="B22" s="1241"/>
      <c r="C22" s="1229"/>
      <c r="D22" s="1229"/>
      <c r="E22" s="1229"/>
      <c r="F22" s="1229"/>
      <c r="G22" s="1229"/>
      <c r="H22" s="1229"/>
      <c r="I22" s="1229"/>
      <c r="J22" s="1229"/>
      <c r="K22" s="1229"/>
      <c r="L22" s="1229"/>
      <c r="M22" s="1229"/>
    </row>
    <row r="23" spans="1:13">
      <c r="A23" s="1236">
        <v>12</v>
      </c>
      <c r="B23" s="1237" t="s">
        <v>355</v>
      </c>
      <c r="C23" s="1235" t="s">
        <v>350</v>
      </c>
      <c r="D23" s="1218"/>
      <c r="E23" s="1218"/>
      <c r="F23" s="1218"/>
      <c r="G23" s="1218"/>
      <c r="H23" s="1218"/>
      <c r="I23" s="1218"/>
      <c r="J23" s="1218"/>
      <c r="K23" s="1218"/>
      <c r="L23" s="1218"/>
      <c r="M23" s="1218"/>
    </row>
    <row r="24" spans="1:13">
      <c r="A24" s="1240"/>
      <c r="B24" s="1241"/>
      <c r="C24" s="1229"/>
      <c r="D24" s="1229"/>
      <c r="E24" s="1229"/>
      <c r="F24" s="1229"/>
      <c r="G24" s="1229"/>
      <c r="H24" s="1229"/>
      <c r="I24" s="1229"/>
      <c r="J24" s="1229"/>
      <c r="K24" s="1229"/>
      <c r="L24" s="1229"/>
      <c r="M24" s="1229"/>
    </row>
    <row r="25" spans="1:13">
      <c r="A25" s="1240"/>
      <c r="B25" s="1246"/>
      <c r="C25" s="1229"/>
      <c r="D25" s="1229"/>
      <c r="E25" s="1229"/>
      <c r="F25" s="1229"/>
      <c r="G25" s="1229"/>
      <c r="H25" s="1229"/>
      <c r="I25" s="1229"/>
      <c r="J25" s="1229"/>
      <c r="K25" s="1229"/>
      <c r="L25" s="1229"/>
      <c r="M25" s="1229"/>
    </row>
    <row r="26" spans="1:13">
      <c r="A26" s="1236">
        <v>13</v>
      </c>
      <c r="B26" s="1237" t="s">
        <v>354</v>
      </c>
      <c r="C26" s="1235" t="s">
        <v>353</v>
      </c>
      <c r="D26" s="1218"/>
      <c r="E26" s="1218"/>
      <c r="F26" s="1218"/>
      <c r="G26" s="1218"/>
      <c r="H26" s="1218"/>
      <c r="I26" s="1218"/>
      <c r="J26" s="1218"/>
      <c r="K26" s="1218"/>
      <c r="L26" s="1218"/>
      <c r="M26" s="1218"/>
    </row>
    <row r="27" spans="1:13">
      <c r="A27" s="1240"/>
      <c r="B27" s="1241"/>
      <c r="C27" s="1229"/>
      <c r="D27" s="1229"/>
      <c r="E27" s="1229"/>
      <c r="F27" s="1229"/>
      <c r="G27" s="1229"/>
      <c r="H27" s="1229"/>
      <c r="I27" s="1229"/>
      <c r="J27" s="1229"/>
      <c r="K27" s="1229"/>
      <c r="L27" s="1229"/>
      <c r="M27" s="1229"/>
    </row>
    <row r="28" spans="1:13">
      <c r="A28" s="1236">
        <v>14</v>
      </c>
      <c r="B28" s="1237" t="s">
        <v>352</v>
      </c>
      <c r="C28" s="1235" t="s">
        <v>351</v>
      </c>
      <c r="D28" s="1242"/>
      <c r="E28" s="1242"/>
      <c r="F28" s="1242"/>
      <c r="G28" s="1242"/>
      <c r="H28" s="1242"/>
      <c r="I28" s="1242"/>
      <c r="J28" s="1242"/>
      <c r="K28" s="1242"/>
      <c r="L28" s="1242"/>
      <c r="M28" s="1242"/>
    </row>
    <row r="29" spans="1:13">
      <c r="A29" s="1228"/>
      <c r="B29" s="1229"/>
      <c r="C29" s="1229"/>
      <c r="D29" s="1229"/>
      <c r="E29" s="1229"/>
      <c r="F29" s="1229"/>
      <c r="G29" s="1229"/>
      <c r="H29" s="1229"/>
      <c r="I29" s="1229"/>
      <c r="J29" s="1229"/>
      <c r="K29" s="1229"/>
      <c r="L29" s="1229"/>
      <c r="M29" s="1229"/>
    </row>
    <row r="30" spans="1:13" ht="28.8">
      <c r="A30" s="1228"/>
      <c r="B30" s="1229"/>
      <c r="C30" s="1229"/>
      <c r="D30" s="1221" t="s">
        <v>26</v>
      </c>
      <c r="E30" s="1321" t="s">
        <v>27</v>
      </c>
      <c r="F30" s="1321"/>
      <c r="G30" s="1321"/>
      <c r="H30" s="1321"/>
      <c r="I30" s="1321"/>
      <c r="J30" s="1321"/>
      <c r="K30" s="1321"/>
      <c r="L30" s="1321"/>
      <c r="M30" s="1321"/>
    </row>
    <row r="31" spans="1:13" ht="29.4" thickBot="1">
      <c r="A31" s="1222" t="s">
        <v>90</v>
      </c>
      <c r="B31" s="1230" t="s">
        <v>534</v>
      </c>
      <c r="C31" s="1231" t="s">
        <v>359</v>
      </c>
      <c r="D31" s="1222" t="s">
        <v>649</v>
      </c>
      <c r="E31" s="1232" t="s">
        <v>650</v>
      </c>
      <c r="F31" s="1232" t="s">
        <v>651</v>
      </c>
      <c r="G31" s="1232" t="s">
        <v>652</v>
      </c>
      <c r="H31" s="1232" t="s">
        <v>653</v>
      </c>
      <c r="I31" s="1232" t="s">
        <v>654</v>
      </c>
      <c r="J31" s="1232" t="s">
        <v>655</v>
      </c>
      <c r="K31" s="1232" t="s">
        <v>656</v>
      </c>
      <c r="L31" s="1232" t="s">
        <v>657</v>
      </c>
      <c r="M31" s="1232" t="s">
        <v>658</v>
      </c>
    </row>
    <row r="32" spans="1:13" ht="15" thickTop="1">
      <c r="A32" s="1233">
        <v>1</v>
      </c>
      <c r="B32" s="1234" t="s">
        <v>358</v>
      </c>
      <c r="C32" s="1235" t="s">
        <v>350</v>
      </c>
      <c r="D32" s="1218"/>
      <c r="E32" s="1218"/>
      <c r="F32" s="1218"/>
      <c r="G32" s="1218"/>
      <c r="H32" s="1218"/>
      <c r="I32" s="1218"/>
      <c r="J32" s="1218"/>
      <c r="K32" s="1218"/>
      <c r="L32" s="1218"/>
      <c r="M32" s="1218"/>
    </row>
    <row r="33" spans="1:13">
      <c r="A33" s="1236">
        <v>2</v>
      </c>
      <c r="B33" s="1237" t="s">
        <v>357</v>
      </c>
      <c r="C33" s="1235" t="s">
        <v>350</v>
      </c>
      <c r="D33" s="1218"/>
      <c r="E33" s="1218"/>
      <c r="F33" s="1218"/>
      <c r="G33" s="1218"/>
      <c r="H33" s="1218"/>
      <c r="I33" s="1218"/>
      <c r="J33" s="1218"/>
      <c r="K33" s="1218"/>
      <c r="L33" s="1218"/>
      <c r="M33" s="1218"/>
    </row>
    <row r="34" spans="1:13">
      <c r="A34" s="1236">
        <v>3</v>
      </c>
      <c r="B34" s="1238" t="s">
        <v>356</v>
      </c>
      <c r="C34" s="1235" t="s">
        <v>600</v>
      </c>
      <c r="D34" s="1219"/>
      <c r="E34" s="1219"/>
      <c r="F34" s="1219"/>
      <c r="G34" s="1219"/>
      <c r="H34" s="1219"/>
      <c r="I34" s="1219"/>
      <c r="J34" s="1219"/>
      <c r="K34" s="1219"/>
      <c r="L34" s="1219"/>
      <c r="M34" s="1219"/>
    </row>
    <row r="35" spans="1:13">
      <c r="A35" s="1240"/>
      <c r="B35" s="1241"/>
      <c r="C35" s="1229"/>
      <c r="D35" s="1229"/>
      <c r="E35" s="1229"/>
      <c r="F35" s="1229"/>
      <c r="G35" s="1229"/>
      <c r="H35" s="1229"/>
      <c r="I35" s="1229"/>
      <c r="J35" s="1229"/>
      <c r="K35" s="1229"/>
      <c r="L35" s="1229"/>
      <c r="M35" s="1229"/>
    </row>
    <row r="36" spans="1:13">
      <c r="A36" s="1236">
        <v>4</v>
      </c>
      <c r="B36" s="1237" t="s">
        <v>601</v>
      </c>
      <c r="C36" s="1235" t="s">
        <v>350</v>
      </c>
      <c r="D36" s="1242"/>
      <c r="E36" s="1242"/>
      <c r="F36" s="1242"/>
      <c r="G36" s="1242"/>
      <c r="H36" s="1242"/>
      <c r="I36" s="1242"/>
      <c r="J36" s="1242"/>
      <c r="K36" s="1242"/>
      <c r="L36" s="1242"/>
      <c r="M36" s="1242"/>
    </row>
    <row r="37" spans="1:13">
      <c r="A37" s="1240"/>
      <c r="B37" s="1241"/>
      <c r="C37" s="1243"/>
      <c r="D37" s="1217"/>
      <c r="E37" s="1217"/>
      <c r="F37" s="1217"/>
      <c r="G37" s="1217"/>
      <c r="H37" s="1217"/>
      <c r="I37" s="1217"/>
      <c r="J37" s="1217"/>
      <c r="K37" s="1217"/>
      <c r="L37" s="1217"/>
      <c r="M37" s="1217"/>
    </row>
    <row r="38" spans="1:13" ht="28.8">
      <c r="A38" s="1236">
        <v>5</v>
      </c>
      <c r="B38" s="1237" t="s">
        <v>602</v>
      </c>
      <c r="C38" s="1235" t="s">
        <v>350</v>
      </c>
      <c r="D38" s="1245"/>
      <c r="E38" s="1219"/>
      <c r="F38" s="1219"/>
      <c r="G38" s="1219"/>
      <c r="H38" s="1219"/>
      <c r="I38" s="1219"/>
      <c r="J38" s="1219"/>
      <c r="K38" s="1219"/>
      <c r="L38" s="1219"/>
      <c r="M38" s="1219"/>
    </row>
    <row r="39" spans="1:13">
      <c r="A39" s="1240"/>
      <c r="B39" s="1241"/>
      <c r="C39" s="1229"/>
      <c r="D39" s="1217"/>
      <c r="E39" s="1217"/>
      <c r="F39" s="1217"/>
      <c r="G39" s="1217"/>
      <c r="H39" s="1217"/>
      <c r="I39" s="1217"/>
      <c r="J39" s="1217"/>
      <c r="K39" s="1217"/>
      <c r="L39" s="1217"/>
      <c r="M39" s="1217"/>
    </row>
    <row r="40" spans="1:13">
      <c r="A40" s="1236">
        <v>6</v>
      </c>
      <c r="B40" s="1237" t="s">
        <v>603</v>
      </c>
      <c r="C40" s="1235" t="s">
        <v>350</v>
      </c>
      <c r="D40" s="1242"/>
      <c r="E40" s="1242"/>
      <c r="F40" s="1242"/>
      <c r="G40" s="1242"/>
      <c r="H40" s="1242"/>
      <c r="I40" s="1242"/>
      <c r="J40" s="1242"/>
      <c r="K40" s="1242"/>
      <c r="L40" s="1242"/>
      <c r="M40" s="1242"/>
    </row>
    <row r="41" spans="1:13">
      <c r="A41" s="1240"/>
      <c r="B41" s="1241"/>
      <c r="C41" s="1229"/>
      <c r="D41" s="1217"/>
      <c r="E41" s="1217"/>
      <c r="F41" s="1217"/>
      <c r="G41" s="1217"/>
      <c r="H41" s="1217"/>
      <c r="I41" s="1217"/>
      <c r="J41" s="1217"/>
      <c r="K41" s="1217"/>
      <c r="L41" s="1217"/>
      <c r="M41" s="1217"/>
    </row>
    <row r="42" spans="1:13">
      <c r="A42" s="1236">
        <v>7</v>
      </c>
      <c r="B42" s="1237" t="s">
        <v>605</v>
      </c>
      <c r="C42" s="1235" t="s">
        <v>353</v>
      </c>
      <c r="D42" s="1245"/>
      <c r="E42" s="1219"/>
      <c r="F42" s="1219"/>
      <c r="G42" s="1219"/>
      <c r="H42" s="1219"/>
      <c r="I42" s="1219"/>
      <c r="J42" s="1219"/>
      <c r="K42" s="1219"/>
      <c r="L42" s="1219"/>
      <c r="M42" s="1219"/>
    </row>
    <row r="43" spans="1:13">
      <c r="A43" s="1236">
        <v>8</v>
      </c>
      <c r="B43" s="1237" t="s">
        <v>606</v>
      </c>
      <c r="C43" s="1235" t="s">
        <v>353</v>
      </c>
      <c r="D43" s="1245"/>
      <c r="E43" s="1219"/>
      <c r="F43" s="1219"/>
      <c r="G43" s="1219"/>
      <c r="H43" s="1219"/>
      <c r="I43" s="1219"/>
      <c r="J43" s="1219"/>
      <c r="K43" s="1219"/>
      <c r="L43" s="1219"/>
      <c r="M43" s="1219"/>
    </row>
    <row r="44" spans="1:13">
      <c r="A44" s="1240"/>
      <c r="B44" s="1246"/>
      <c r="C44" s="1229"/>
      <c r="D44" s="1229"/>
      <c r="E44" s="1229"/>
      <c r="F44" s="1229"/>
      <c r="G44" s="1229"/>
      <c r="H44" s="1229"/>
      <c r="I44" s="1229"/>
      <c r="J44" s="1229"/>
      <c r="K44" s="1229"/>
      <c r="L44" s="1229"/>
      <c r="M44" s="1229"/>
    </row>
    <row r="45" spans="1:13">
      <c r="A45" s="1236">
        <v>9</v>
      </c>
      <c r="B45" s="1237" t="s">
        <v>607</v>
      </c>
      <c r="C45" s="1235" t="s">
        <v>604</v>
      </c>
      <c r="D45" s="1218"/>
      <c r="E45" s="1218"/>
      <c r="F45" s="1218"/>
      <c r="G45" s="1218"/>
      <c r="H45" s="1218"/>
      <c r="I45" s="1218"/>
      <c r="J45" s="1218"/>
      <c r="K45" s="1218"/>
      <c r="L45" s="1218"/>
      <c r="M45" s="1218"/>
    </row>
    <row r="46" spans="1:13">
      <c r="A46" s="1240"/>
      <c r="B46" s="1241"/>
      <c r="C46" s="1243"/>
      <c r="D46" s="1217"/>
      <c r="E46" s="1217"/>
      <c r="F46" s="1217"/>
      <c r="G46" s="1217"/>
      <c r="H46" s="1217"/>
      <c r="I46" s="1217"/>
      <c r="J46" s="1217"/>
      <c r="K46" s="1217"/>
      <c r="L46" s="1217"/>
      <c r="M46" s="1217"/>
    </row>
    <row r="47" spans="1:13">
      <c r="A47" s="1236">
        <v>10</v>
      </c>
      <c r="B47" s="1237" t="s">
        <v>1225</v>
      </c>
      <c r="C47" s="1235" t="s">
        <v>353</v>
      </c>
      <c r="D47" s="1218"/>
      <c r="E47" s="1218"/>
      <c r="F47" s="1218"/>
      <c r="G47" s="1218"/>
      <c r="H47" s="1218"/>
      <c r="I47" s="1218"/>
      <c r="J47" s="1218"/>
      <c r="K47" s="1218"/>
      <c r="L47" s="1218"/>
      <c r="M47" s="1218"/>
    </row>
    <row r="48" spans="1:13">
      <c r="A48" s="1236">
        <v>11</v>
      </c>
      <c r="B48" s="1237" t="s">
        <v>608</v>
      </c>
      <c r="C48" s="1235" t="s">
        <v>353</v>
      </c>
      <c r="D48" s="1218"/>
      <c r="E48" s="1218"/>
      <c r="F48" s="1218"/>
      <c r="G48" s="1218"/>
      <c r="H48" s="1218"/>
      <c r="I48" s="1218"/>
      <c r="J48" s="1218"/>
      <c r="K48" s="1218"/>
      <c r="L48" s="1218"/>
      <c r="M48" s="1218"/>
    </row>
    <row r="49" spans="1:13">
      <c r="A49" s="1240"/>
      <c r="B49" s="1241"/>
      <c r="C49" s="1229"/>
      <c r="D49" s="1229"/>
      <c r="E49" s="1229"/>
      <c r="F49" s="1229"/>
      <c r="G49" s="1229"/>
      <c r="H49" s="1229"/>
      <c r="I49" s="1229"/>
      <c r="J49" s="1229"/>
      <c r="K49" s="1229"/>
      <c r="L49" s="1229"/>
      <c r="M49" s="1229"/>
    </row>
    <row r="50" spans="1:13">
      <c r="A50" s="1236">
        <v>12</v>
      </c>
      <c r="B50" s="1237" t="s">
        <v>355</v>
      </c>
      <c r="C50" s="1235" t="s">
        <v>350</v>
      </c>
      <c r="D50" s="1218"/>
      <c r="E50" s="1218"/>
      <c r="F50" s="1218"/>
      <c r="G50" s="1218"/>
      <c r="H50" s="1218"/>
      <c r="I50" s="1218"/>
      <c r="J50" s="1218"/>
      <c r="K50" s="1218"/>
      <c r="L50" s="1218"/>
      <c r="M50" s="1218"/>
    </row>
    <row r="51" spans="1:13">
      <c r="A51" s="1240"/>
      <c r="B51" s="1241"/>
      <c r="C51" s="1229"/>
      <c r="D51" s="1229"/>
      <c r="E51" s="1229"/>
      <c r="F51" s="1229"/>
      <c r="G51" s="1229"/>
      <c r="H51" s="1229"/>
      <c r="I51" s="1229"/>
      <c r="J51" s="1229"/>
      <c r="K51" s="1229"/>
      <c r="L51" s="1229"/>
      <c r="M51" s="1229"/>
    </row>
    <row r="52" spans="1:13">
      <c r="A52" s="1240"/>
      <c r="B52" s="1246"/>
      <c r="C52" s="1229"/>
      <c r="D52" s="1229"/>
      <c r="E52" s="1229"/>
      <c r="F52" s="1229"/>
      <c r="G52" s="1229"/>
      <c r="H52" s="1229"/>
      <c r="I52" s="1229"/>
      <c r="J52" s="1229"/>
      <c r="K52" s="1229"/>
      <c r="L52" s="1229"/>
      <c r="M52" s="1229"/>
    </row>
    <row r="53" spans="1:13">
      <c r="A53" s="1236">
        <v>13</v>
      </c>
      <c r="B53" s="1237" t="s">
        <v>354</v>
      </c>
      <c r="C53" s="1235" t="s">
        <v>353</v>
      </c>
      <c r="D53" s="1218"/>
      <c r="E53" s="1218"/>
      <c r="F53" s="1218"/>
      <c r="G53" s="1218"/>
      <c r="H53" s="1218"/>
      <c r="I53" s="1218"/>
      <c r="J53" s="1218"/>
      <c r="K53" s="1218"/>
      <c r="L53" s="1218"/>
      <c r="M53" s="1218"/>
    </row>
    <row r="54" spans="1:13">
      <c r="A54" s="1240"/>
      <c r="B54" s="1241"/>
      <c r="C54" s="1229"/>
      <c r="D54" s="1229"/>
      <c r="E54" s="1229"/>
      <c r="F54" s="1229"/>
      <c r="G54" s="1229"/>
      <c r="H54" s="1229"/>
      <c r="I54" s="1229"/>
      <c r="J54" s="1229"/>
      <c r="K54" s="1229"/>
      <c r="L54" s="1229"/>
      <c r="M54" s="1229"/>
    </row>
    <row r="55" spans="1:13">
      <c r="A55" s="1236">
        <v>14</v>
      </c>
      <c r="B55" s="1237" t="s">
        <v>352</v>
      </c>
      <c r="C55" s="1235" t="s">
        <v>351</v>
      </c>
      <c r="D55" s="1242"/>
      <c r="E55" s="1242"/>
      <c r="F55" s="1242"/>
      <c r="G55" s="1242"/>
      <c r="H55" s="1242"/>
      <c r="I55" s="1242"/>
      <c r="J55" s="1242"/>
      <c r="K55" s="1242"/>
      <c r="L55" s="1242"/>
      <c r="M55" s="1242"/>
    </row>
    <row r="56" spans="1:13">
      <c r="A56" s="1228"/>
      <c r="B56" s="1229"/>
      <c r="C56" s="1229"/>
      <c r="D56" s="1229"/>
      <c r="E56" s="1229"/>
      <c r="F56" s="1229"/>
      <c r="G56" s="1229"/>
      <c r="H56" s="1229"/>
      <c r="I56" s="1229"/>
      <c r="J56" s="1229"/>
      <c r="K56" s="1229"/>
      <c r="L56" s="1229"/>
      <c r="M56" s="1229"/>
    </row>
    <row r="57" spans="1:13" ht="15" customHeight="1">
      <c r="A57" s="1228"/>
      <c r="B57" s="1229"/>
      <c r="C57" s="1229"/>
      <c r="D57" s="1221" t="s">
        <v>26</v>
      </c>
      <c r="E57" s="1321" t="s">
        <v>27</v>
      </c>
      <c r="F57" s="1321"/>
      <c r="G57" s="1321"/>
      <c r="H57" s="1321"/>
      <c r="I57" s="1321"/>
      <c r="J57" s="1321"/>
      <c r="K57" s="1321"/>
      <c r="L57" s="1321"/>
      <c r="M57" s="1321"/>
    </row>
    <row r="58" spans="1:13" ht="29.4" thickBot="1">
      <c r="A58" s="1222" t="s">
        <v>90</v>
      </c>
      <c r="B58" s="1230" t="s">
        <v>4</v>
      </c>
      <c r="C58" s="1231" t="s">
        <v>359</v>
      </c>
      <c r="D58" s="1222" t="s">
        <v>649</v>
      </c>
      <c r="E58" s="1232" t="s">
        <v>650</v>
      </c>
      <c r="F58" s="1232" t="s">
        <v>651</v>
      </c>
      <c r="G58" s="1232" t="s">
        <v>652</v>
      </c>
      <c r="H58" s="1232" t="s">
        <v>653</v>
      </c>
      <c r="I58" s="1232" t="s">
        <v>654</v>
      </c>
      <c r="J58" s="1232" t="s">
        <v>655</v>
      </c>
      <c r="K58" s="1232" t="s">
        <v>656</v>
      </c>
      <c r="L58" s="1232" t="s">
        <v>657</v>
      </c>
      <c r="M58" s="1232" t="s">
        <v>658</v>
      </c>
    </row>
    <row r="59" spans="1:13" ht="15" thickTop="1">
      <c r="A59" s="1233">
        <v>1</v>
      </c>
      <c r="B59" s="1234" t="s">
        <v>358</v>
      </c>
      <c r="C59" s="1235" t="s">
        <v>350</v>
      </c>
      <c r="D59" s="1218"/>
      <c r="E59" s="1218"/>
      <c r="F59" s="1218"/>
      <c r="G59" s="1218"/>
      <c r="H59" s="1218"/>
      <c r="I59" s="1218"/>
      <c r="J59" s="1218"/>
      <c r="K59" s="1218"/>
      <c r="L59" s="1218"/>
      <c r="M59" s="1218"/>
    </row>
    <row r="60" spans="1:13">
      <c r="A60" s="1236">
        <v>2</v>
      </c>
      <c r="B60" s="1237" t="s">
        <v>357</v>
      </c>
      <c r="C60" s="1235" t="s">
        <v>350</v>
      </c>
      <c r="D60" s="1218"/>
      <c r="E60" s="1218"/>
      <c r="F60" s="1218"/>
      <c r="G60" s="1218"/>
      <c r="H60" s="1218"/>
      <c r="I60" s="1218"/>
      <c r="J60" s="1218"/>
      <c r="K60" s="1218"/>
      <c r="L60" s="1218"/>
      <c r="M60" s="1218"/>
    </row>
    <row r="61" spans="1:13">
      <c r="A61" s="1236">
        <v>3</v>
      </c>
      <c r="B61" s="1238" t="s">
        <v>356</v>
      </c>
      <c r="C61" s="1235" t="s">
        <v>600</v>
      </c>
      <c r="D61" s="1219"/>
      <c r="E61" s="1219"/>
      <c r="F61" s="1219"/>
      <c r="G61" s="1219"/>
      <c r="H61" s="1219"/>
      <c r="I61" s="1219"/>
      <c r="J61" s="1219"/>
      <c r="K61" s="1219"/>
      <c r="L61" s="1219"/>
      <c r="M61" s="1219"/>
    </row>
    <row r="62" spans="1:13">
      <c r="A62" s="1240"/>
      <c r="B62" s="1241"/>
      <c r="C62" s="1229"/>
      <c r="D62" s="1229"/>
      <c r="E62" s="1229"/>
      <c r="F62" s="1229"/>
      <c r="G62" s="1229"/>
      <c r="H62" s="1229"/>
      <c r="I62" s="1229"/>
      <c r="J62" s="1229"/>
      <c r="K62" s="1229"/>
      <c r="L62" s="1229"/>
      <c r="M62" s="1229"/>
    </row>
    <row r="63" spans="1:13">
      <c r="A63" s="1236">
        <v>4</v>
      </c>
      <c r="B63" s="1237" t="s">
        <v>601</v>
      </c>
      <c r="C63" s="1235" t="s">
        <v>350</v>
      </c>
      <c r="D63" s="1242"/>
      <c r="E63" s="1242"/>
      <c r="F63" s="1242"/>
      <c r="G63" s="1242"/>
      <c r="H63" s="1242"/>
      <c r="I63" s="1242"/>
      <c r="J63" s="1242"/>
      <c r="K63" s="1242"/>
      <c r="L63" s="1242"/>
      <c r="M63" s="1242"/>
    </row>
    <row r="64" spans="1:13">
      <c r="A64" s="1240"/>
      <c r="B64" s="1241"/>
      <c r="C64" s="1243"/>
      <c r="D64" s="1217"/>
      <c r="E64" s="1217"/>
      <c r="F64" s="1217"/>
      <c r="G64" s="1217"/>
      <c r="H64" s="1217"/>
      <c r="I64" s="1217"/>
      <c r="J64" s="1217"/>
      <c r="K64" s="1217"/>
      <c r="L64" s="1217"/>
      <c r="M64" s="1217"/>
    </row>
    <row r="65" spans="1:13" ht="28.8">
      <c r="A65" s="1236">
        <v>5</v>
      </c>
      <c r="B65" s="1237" t="s">
        <v>602</v>
      </c>
      <c r="C65" s="1235" t="s">
        <v>350</v>
      </c>
      <c r="D65" s="1245"/>
      <c r="E65" s="1219"/>
      <c r="F65" s="1219"/>
      <c r="G65" s="1219"/>
      <c r="H65" s="1219"/>
      <c r="I65" s="1219"/>
      <c r="J65" s="1219"/>
      <c r="K65" s="1219"/>
      <c r="L65" s="1219"/>
      <c r="M65" s="1219"/>
    </row>
    <row r="66" spans="1:13">
      <c r="A66" s="1240"/>
      <c r="B66" s="1241"/>
      <c r="C66" s="1229"/>
      <c r="D66" s="1217"/>
      <c r="E66" s="1217"/>
      <c r="F66" s="1217"/>
      <c r="G66" s="1217"/>
      <c r="H66" s="1217"/>
      <c r="I66" s="1217"/>
      <c r="J66" s="1217"/>
      <c r="K66" s="1217"/>
      <c r="L66" s="1217"/>
      <c r="M66" s="1217"/>
    </row>
    <row r="67" spans="1:13">
      <c r="A67" s="1236">
        <v>6</v>
      </c>
      <c r="B67" s="1237" t="s">
        <v>603</v>
      </c>
      <c r="C67" s="1235" t="s">
        <v>350</v>
      </c>
      <c r="D67" s="1242"/>
      <c r="E67" s="1242"/>
      <c r="F67" s="1242"/>
      <c r="G67" s="1242"/>
      <c r="H67" s="1242"/>
      <c r="I67" s="1242"/>
      <c r="J67" s="1242"/>
      <c r="K67" s="1242"/>
      <c r="L67" s="1242"/>
      <c r="M67" s="1242"/>
    </row>
    <row r="68" spans="1:13">
      <c r="A68" s="1240"/>
      <c r="B68" s="1241"/>
      <c r="C68" s="1229"/>
      <c r="D68" s="1217"/>
      <c r="E68" s="1217"/>
      <c r="F68" s="1217"/>
      <c r="G68" s="1217"/>
      <c r="H68" s="1217"/>
      <c r="I68" s="1217"/>
      <c r="J68" s="1217"/>
      <c r="K68" s="1217"/>
      <c r="L68" s="1217"/>
      <c r="M68" s="1217"/>
    </row>
    <row r="69" spans="1:13">
      <c r="A69" s="1236">
        <v>7</v>
      </c>
      <c r="B69" s="1237" t="s">
        <v>605</v>
      </c>
      <c r="C69" s="1235" t="s">
        <v>353</v>
      </c>
      <c r="D69" s="1245"/>
      <c r="E69" s="1219"/>
      <c r="F69" s="1219"/>
      <c r="G69" s="1219"/>
      <c r="H69" s="1219"/>
      <c r="I69" s="1219"/>
      <c r="J69" s="1219"/>
      <c r="K69" s="1219"/>
      <c r="L69" s="1219"/>
      <c r="M69" s="1219"/>
    </row>
    <row r="70" spans="1:13">
      <c r="A70" s="1236">
        <v>8</v>
      </c>
      <c r="B70" s="1237" t="s">
        <v>606</v>
      </c>
      <c r="C70" s="1235" t="s">
        <v>353</v>
      </c>
      <c r="D70" s="1245"/>
      <c r="E70" s="1219"/>
      <c r="F70" s="1219"/>
      <c r="G70" s="1219"/>
      <c r="H70" s="1219"/>
      <c r="I70" s="1219"/>
      <c r="J70" s="1219"/>
      <c r="K70" s="1219"/>
      <c r="L70" s="1219"/>
      <c r="M70" s="1219"/>
    </row>
    <row r="71" spans="1:13">
      <c r="A71" s="1240"/>
      <c r="B71" s="1246"/>
      <c r="C71" s="1229"/>
      <c r="D71" s="1229"/>
      <c r="E71" s="1229"/>
      <c r="F71" s="1229"/>
      <c r="G71" s="1229"/>
      <c r="H71" s="1229"/>
      <c r="I71" s="1229"/>
      <c r="J71" s="1229"/>
      <c r="K71" s="1229"/>
      <c r="L71" s="1229"/>
      <c r="M71" s="1229"/>
    </row>
    <row r="72" spans="1:13">
      <c r="A72" s="1236">
        <v>9</v>
      </c>
      <c r="B72" s="1237" t="s">
        <v>607</v>
      </c>
      <c r="C72" s="1235" t="s">
        <v>604</v>
      </c>
      <c r="D72" s="1218"/>
      <c r="E72" s="1218"/>
      <c r="F72" s="1218"/>
      <c r="G72" s="1218"/>
      <c r="H72" s="1218"/>
      <c r="I72" s="1218"/>
      <c r="J72" s="1218"/>
      <c r="K72" s="1218"/>
      <c r="L72" s="1218"/>
      <c r="M72" s="1218"/>
    </row>
    <row r="73" spans="1:13">
      <c r="A73" s="1240"/>
      <c r="B73" s="1241"/>
      <c r="C73" s="1243"/>
      <c r="D73" s="1217"/>
      <c r="E73" s="1217"/>
      <c r="F73" s="1217"/>
      <c r="G73" s="1217"/>
      <c r="H73" s="1217"/>
      <c r="I73" s="1217"/>
      <c r="J73" s="1217"/>
      <c r="K73" s="1217"/>
      <c r="L73" s="1217"/>
      <c r="M73" s="1217"/>
    </row>
    <row r="74" spans="1:13">
      <c r="A74" s="1236">
        <v>10</v>
      </c>
      <c r="B74" s="1237" t="s">
        <v>1225</v>
      </c>
      <c r="C74" s="1235" t="s">
        <v>353</v>
      </c>
      <c r="D74" s="1218"/>
      <c r="E74" s="1218"/>
      <c r="F74" s="1218"/>
      <c r="G74" s="1218"/>
      <c r="H74" s="1218"/>
      <c r="I74" s="1218"/>
      <c r="J74" s="1218"/>
      <c r="K74" s="1218"/>
      <c r="L74" s="1218"/>
      <c r="M74" s="1218"/>
    </row>
    <row r="75" spans="1:13">
      <c r="A75" s="1236">
        <v>11</v>
      </c>
      <c r="B75" s="1237" t="s">
        <v>608</v>
      </c>
      <c r="C75" s="1235" t="s">
        <v>353</v>
      </c>
      <c r="D75" s="1218"/>
      <c r="E75" s="1218"/>
      <c r="F75" s="1218"/>
      <c r="G75" s="1218"/>
      <c r="H75" s="1218"/>
      <c r="I75" s="1218"/>
      <c r="J75" s="1218"/>
      <c r="K75" s="1218"/>
      <c r="L75" s="1218"/>
      <c r="M75" s="1218"/>
    </row>
    <row r="76" spans="1:13">
      <c r="A76" s="1240"/>
      <c r="B76" s="1241"/>
      <c r="C76" s="1229"/>
      <c r="D76" s="1229"/>
      <c r="E76" s="1229"/>
      <c r="F76" s="1229"/>
      <c r="G76" s="1229"/>
      <c r="H76" s="1229"/>
      <c r="I76" s="1229"/>
      <c r="J76" s="1229"/>
      <c r="K76" s="1229"/>
      <c r="L76" s="1229"/>
      <c r="M76" s="1229"/>
    </row>
    <row r="77" spans="1:13">
      <c r="A77" s="1236">
        <v>12</v>
      </c>
      <c r="B77" s="1237" t="s">
        <v>355</v>
      </c>
      <c r="C77" s="1235" t="s">
        <v>350</v>
      </c>
      <c r="D77" s="1218"/>
      <c r="E77" s="1218"/>
      <c r="F77" s="1218"/>
      <c r="G77" s="1218"/>
      <c r="H77" s="1218"/>
      <c r="I77" s="1218"/>
      <c r="J77" s="1218"/>
      <c r="K77" s="1218"/>
      <c r="L77" s="1218"/>
      <c r="M77" s="1218"/>
    </row>
    <row r="78" spans="1:13">
      <c r="A78" s="1240"/>
      <c r="B78" s="1241"/>
      <c r="C78" s="1229"/>
      <c r="D78" s="1229"/>
      <c r="E78" s="1229"/>
      <c r="F78" s="1229"/>
      <c r="G78" s="1229"/>
      <c r="H78" s="1229"/>
      <c r="I78" s="1229"/>
      <c r="J78" s="1229"/>
      <c r="K78" s="1229"/>
      <c r="L78" s="1229"/>
      <c r="M78" s="1229"/>
    </row>
    <row r="79" spans="1:13">
      <c r="A79" s="1240"/>
      <c r="B79" s="1246"/>
      <c r="C79" s="1229"/>
      <c r="D79" s="1229"/>
      <c r="E79" s="1229"/>
      <c r="F79" s="1229"/>
      <c r="G79" s="1229"/>
      <c r="H79" s="1229"/>
      <c r="I79" s="1229"/>
      <c r="J79" s="1229"/>
      <c r="K79" s="1229"/>
      <c r="L79" s="1229"/>
      <c r="M79" s="1229"/>
    </row>
    <row r="80" spans="1:13">
      <c r="A80" s="1236">
        <v>13</v>
      </c>
      <c r="B80" s="1237" t="s">
        <v>354</v>
      </c>
      <c r="C80" s="1235" t="s">
        <v>353</v>
      </c>
      <c r="D80" s="1218"/>
      <c r="E80" s="1218"/>
      <c r="F80" s="1218"/>
      <c r="G80" s="1218"/>
      <c r="H80" s="1218"/>
      <c r="I80" s="1218"/>
      <c r="J80" s="1218"/>
      <c r="K80" s="1218"/>
      <c r="L80" s="1218"/>
      <c r="M80" s="1218"/>
    </row>
    <row r="81" spans="1:13">
      <c r="A81" s="1240"/>
      <c r="B81" s="1241"/>
      <c r="C81" s="1229"/>
      <c r="D81" s="1229"/>
      <c r="E81" s="1229"/>
      <c r="F81" s="1229"/>
      <c r="G81" s="1229"/>
      <c r="H81" s="1229"/>
      <c r="I81" s="1229"/>
      <c r="J81" s="1229"/>
      <c r="K81" s="1229"/>
      <c r="L81" s="1229"/>
      <c r="M81" s="1229"/>
    </row>
    <row r="82" spans="1:13">
      <c r="A82" s="1236">
        <v>14</v>
      </c>
      <c r="B82" s="1237" t="s">
        <v>352</v>
      </c>
      <c r="C82" s="1235" t="s">
        <v>351</v>
      </c>
      <c r="D82" s="1242"/>
      <c r="E82" s="1242"/>
      <c r="F82" s="1242"/>
      <c r="G82" s="1242"/>
      <c r="H82" s="1242"/>
      <c r="I82" s="1242"/>
      <c r="J82" s="1242"/>
      <c r="K82" s="1242"/>
      <c r="L82" s="1242"/>
      <c r="M82" s="1242"/>
    </row>
    <row r="83" spans="1:13">
      <c r="A83" s="1228"/>
      <c r="B83" s="1229"/>
      <c r="C83" s="1229"/>
      <c r="D83" s="1229"/>
      <c r="E83" s="1229"/>
      <c r="F83" s="1229"/>
      <c r="G83" s="1229"/>
      <c r="H83" s="1229"/>
      <c r="I83" s="1229"/>
      <c r="J83" s="1229"/>
      <c r="K83" s="1229"/>
      <c r="L83" s="1229"/>
      <c r="M83" s="1229"/>
    </row>
    <row r="84" spans="1:13" ht="15" customHeight="1">
      <c r="A84" s="1228"/>
      <c r="B84" s="1229"/>
      <c r="C84" s="1229"/>
      <c r="D84" s="1221" t="s">
        <v>26</v>
      </c>
      <c r="E84" s="1321" t="s">
        <v>27</v>
      </c>
      <c r="F84" s="1321"/>
      <c r="G84" s="1321"/>
      <c r="H84" s="1321"/>
      <c r="I84" s="1321"/>
      <c r="J84" s="1321"/>
      <c r="K84" s="1321"/>
      <c r="L84" s="1321"/>
      <c r="M84" s="1321"/>
    </row>
    <row r="85" spans="1:13" ht="29.4" thickBot="1">
      <c r="A85" s="1222" t="s">
        <v>90</v>
      </c>
      <c r="B85" s="1230" t="s">
        <v>535</v>
      </c>
      <c r="C85" s="1231" t="s">
        <v>359</v>
      </c>
      <c r="D85" s="1222" t="s">
        <v>649</v>
      </c>
      <c r="E85" s="1232" t="s">
        <v>650</v>
      </c>
      <c r="F85" s="1232" t="s">
        <v>651</v>
      </c>
      <c r="G85" s="1232" t="s">
        <v>652</v>
      </c>
      <c r="H85" s="1232" t="s">
        <v>653</v>
      </c>
      <c r="I85" s="1232" t="s">
        <v>654</v>
      </c>
      <c r="J85" s="1232" t="s">
        <v>655</v>
      </c>
      <c r="K85" s="1232" t="s">
        <v>656</v>
      </c>
      <c r="L85" s="1232" t="s">
        <v>657</v>
      </c>
      <c r="M85" s="1232" t="s">
        <v>658</v>
      </c>
    </row>
    <row r="86" spans="1:13" ht="15" thickTop="1">
      <c r="A86" s="1233">
        <v>1</v>
      </c>
      <c r="B86" s="1234" t="s">
        <v>358</v>
      </c>
      <c r="C86" s="1235" t="s">
        <v>350</v>
      </c>
      <c r="D86" s="1218"/>
      <c r="E86" s="1218"/>
      <c r="F86" s="1218"/>
      <c r="G86" s="1218"/>
      <c r="H86" s="1218"/>
      <c r="I86" s="1218"/>
      <c r="J86" s="1218"/>
      <c r="K86" s="1218"/>
      <c r="L86" s="1218"/>
      <c r="M86" s="1218"/>
    </row>
    <row r="87" spans="1:13">
      <c r="A87" s="1236">
        <v>2</v>
      </c>
      <c r="B87" s="1237" t="s">
        <v>357</v>
      </c>
      <c r="C87" s="1235" t="s">
        <v>350</v>
      </c>
      <c r="D87" s="1218"/>
      <c r="E87" s="1218"/>
      <c r="F87" s="1218"/>
      <c r="G87" s="1218"/>
      <c r="H87" s="1218"/>
      <c r="I87" s="1218"/>
      <c r="J87" s="1218"/>
      <c r="K87" s="1218"/>
      <c r="L87" s="1218"/>
      <c r="M87" s="1218"/>
    </row>
    <row r="88" spans="1:13">
      <c r="A88" s="1236">
        <v>3</v>
      </c>
      <c r="B88" s="1238" t="s">
        <v>356</v>
      </c>
      <c r="C88" s="1235" t="s">
        <v>600</v>
      </c>
      <c r="D88" s="1219"/>
      <c r="E88" s="1219"/>
      <c r="F88" s="1219"/>
      <c r="G88" s="1219"/>
      <c r="H88" s="1219"/>
      <c r="I88" s="1219"/>
      <c r="J88" s="1219"/>
      <c r="K88" s="1219"/>
      <c r="L88" s="1219"/>
      <c r="M88" s="1219"/>
    </row>
    <row r="89" spans="1:13">
      <c r="A89" s="1240"/>
      <c r="B89" s="1241"/>
      <c r="C89" s="1229"/>
      <c r="D89" s="1229"/>
      <c r="E89" s="1229"/>
      <c r="F89" s="1229"/>
      <c r="G89" s="1229"/>
      <c r="H89" s="1229"/>
      <c r="I89" s="1229"/>
      <c r="J89" s="1229"/>
      <c r="K89" s="1229"/>
      <c r="L89" s="1229"/>
      <c r="M89" s="1229"/>
    </row>
    <row r="90" spans="1:13">
      <c r="A90" s="1236">
        <v>4</v>
      </c>
      <c r="B90" s="1237" t="s">
        <v>601</v>
      </c>
      <c r="C90" s="1235" t="s">
        <v>350</v>
      </c>
      <c r="D90" s="1242"/>
      <c r="E90" s="1242"/>
      <c r="F90" s="1242"/>
      <c r="G90" s="1242"/>
      <c r="H90" s="1242"/>
      <c r="I90" s="1242"/>
      <c r="J90" s="1242"/>
      <c r="K90" s="1242"/>
      <c r="L90" s="1242"/>
      <c r="M90" s="1242"/>
    </row>
    <row r="91" spans="1:13">
      <c r="A91" s="1240"/>
      <c r="B91" s="1241"/>
      <c r="C91" s="1243"/>
      <c r="D91" s="1217"/>
      <c r="E91" s="1217"/>
      <c r="F91" s="1217"/>
      <c r="G91" s="1217"/>
      <c r="H91" s="1217"/>
      <c r="I91" s="1217"/>
      <c r="J91" s="1217"/>
      <c r="K91" s="1217"/>
      <c r="L91" s="1217"/>
      <c r="M91" s="1217"/>
    </row>
    <row r="92" spans="1:13" ht="28.8">
      <c r="A92" s="1236">
        <v>5</v>
      </c>
      <c r="B92" s="1237" t="s">
        <v>602</v>
      </c>
      <c r="C92" s="1235" t="s">
        <v>350</v>
      </c>
      <c r="D92" s="1245"/>
      <c r="E92" s="1219"/>
      <c r="F92" s="1219"/>
      <c r="G92" s="1219"/>
      <c r="H92" s="1219"/>
      <c r="I92" s="1219"/>
      <c r="J92" s="1219"/>
      <c r="K92" s="1219"/>
      <c r="L92" s="1219"/>
      <c r="M92" s="1219"/>
    </row>
    <row r="93" spans="1:13">
      <c r="A93" s="1240"/>
      <c r="B93" s="1241"/>
      <c r="C93" s="1229"/>
      <c r="D93" s="1217"/>
      <c r="E93" s="1217"/>
      <c r="F93" s="1217"/>
      <c r="G93" s="1217"/>
      <c r="H93" s="1217"/>
      <c r="I93" s="1217"/>
      <c r="J93" s="1217"/>
      <c r="K93" s="1217"/>
      <c r="L93" s="1217"/>
      <c r="M93" s="1217"/>
    </row>
    <row r="94" spans="1:13">
      <c r="A94" s="1236">
        <v>6</v>
      </c>
      <c r="B94" s="1237" t="s">
        <v>603</v>
      </c>
      <c r="C94" s="1235" t="s">
        <v>350</v>
      </c>
      <c r="D94" s="1242"/>
      <c r="E94" s="1242"/>
      <c r="F94" s="1242"/>
      <c r="G94" s="1242"/>
      <c r="H94" s="1242"/>
      <c r="I94" s="1242"/>
      <c r="J94" s="1242"/>
      <c r="K94" s="1242"/>
      <c r="L94" s="1242"/>
      <c r="M94" s="1242"/>
    </row>
    <row r="95" spans="1:13">
      <c r="A95" s="1240"/>
      <c r="B95" s="1241"/>
      <c r="C95" s="1229"/>
      <c r="D95" s="1217"/>
      <c r="E95" s="1217"/>
      <c r="F95" s="1217"/>
      <c r="G95" s="1217"/>
      <c r="H95" s="1217"/>
      <c r="I95" s="1217"/>
      <c r="J95" s="1217"/>
      <c r="K95" s="1217"/>
      <c r="L95" s="1217"/>
      <c r="M95" s="1217"/>
    </row>
    <row r="96" spans="1:13">
      <c r="A96" s="1236">
        <v>7</v>
      </c>
      <c r="B96" s="1237" t="s">
        <v>605</v>
      </c>
      <c r="C96" s="1235" t="s">
        <v>353</v>
      </c>
      <c r="D96" s="1245"/>
      <c r="E96" s="1219"/>
      <c r="F96" s="1219"/>
      <c r="G96" s="1219"/>
      <c r="H96" s="1219"/>
      <c r="I96" s="1219"/>
      <c r="J96" s="1219"/>
      <c r="K96" s="1219"/>
      <c r="L96" s="1219"/>
      <c r="M96" s="1219"/>
    </row>
    <row r="97" spans="1:13">
      <c r="A97" s="1236">
        <v>8</v>
      </c>
      <c r="B97" s="1237" t="s">
        <v>606</v>
      </c>
      <c r="C97" s="1235" t="s">
        <v>353</v>
      </c>
      <c r="D97" s="1245"/>
      <c r="E97" s="1219"/>
      <c r="F97" s="1219"/>
      <c r="G97" s="1219"/>
      <c r="H97" s="1219"/>
      <c r="I97" s="1219"/>
      <c r="J97" s="1219"/>
      <c r="K97" s="1219"/>
      <c r="L97" s="1219"/>
      <c r="M97" s="1219"/>
    </row>
    <row r="98" spans="1:13">
      <c r="A98" s="1240"/>
      <c r="B98" s="1246"/>
      <c r="C98" s="1229"/>
      <c r="D98" s="1229"/>
      <c r="E98" s="1229"/>
      <c r="F98" s="1229"/>
      <c r="G98" s="1229"/>
      <c r="H98" s="1229"/>
      <c r="I98" s="1229"/>
      <c r="J98" s="1229"/>
      <c r="K98" s="1229"/>
      <c r="L98" s="1229"/>
      <c r="M98" s="1229"/>
    </row>
    <row r="99" spans="1:13">
      <c r="A99" s="1236">
        <v>9</v>
      </c>
      <c r="B99" s="1237" t="s">
        <v>607</v>
      </c>
      <c r="C99" s="1235" t="s">
        <v>604</v>
      </c>
      <c r="D99" s="1218"/>
      <c r="E99" s="1218"/>
      <c r="F99" s="1218"/>
      <c r="G99" s="1218"/>
      <c r="H99" s="1218"/>
      <c r="I99" s="1218"/>
      <c r="J99" s="1218"/>
      <c r="K99" s="1218"/>
      <c r="L99" s="1218"/>
      <c r="M99" s="1218"/>
    </row>
    <row r="100" spans="1:13">
      <c r="A100" s="1240"/>
      <c r="B100" s="1241"/>
      <c r="C100" s="1243"/>
      <c r="D100" s="1217"/>
      <c r="E100" s="1217"/>
      <c r="F100" s="1217"/>
      <c r="G100" s="1217"/>
      <c r="H100" s="1217"/>
      <c r="I100" s="1217"/>
      <c r="J100" s="1217"/>
      <c r="K100" s="1217"/>
      <c r="L100" s="1217"/>
      <c r="M100" s="1217"/>
    </row>
    <row r="101" spans="1:13">
      <c r="A101" s="1236">
        <v>10</v>
      </c>
      <c r="B101" s="1237" t="s">
        <v>1225</v>
      </c>
      <c r="C101" s="1235" t="s">
        <v>353</v>
      </c>
      <c r="D101" s="1218"/>
      <c r="E101" s="1218"/>
      <c r="F101" s="1218"/>
      <c r="G101" s="1218"/>
      <c r="H101" s="1218"/>
      <c r="I101" s="1218"/>
      <c r="J101" s="1218"/>
      <c r="K101" s="1218"/>
      <c r="L101" s="1218"/>
      <c r="M101" s="1218"/>
    </row>
    <row r="102" spans="1:13">
      <c r="A102" s="1236">
        <v>11</v>
      </c>
      <c r="B102" s="1237" t="s">
        <v>608</v>
      </c>
      <c r="C102" s="1235" t="s">
        <v>353</v>
      </c>
      <c r="D102" s="1218"/>
      <c r="E102" s="1218"/>
      <c r="F102" s="1218"/>
      <c r="G102" s="1218"/>
      <c r="H102" s="1218"/>
      <c r="I102" s="1218"/>
      <c r="J102" s="1218"/>
      <c r="K102" s="1218"/>
      <c r="L102" s="1218"/>
      <c r="M102" s="1218"/>
    </row>
    <row r="103" spans="1:13">
      <c r="A103" s="1240"/>
      <c r="B103" s="1241"/>
      <c r="C103" s="1229"/>
      <c r="D103" s="1229"/>
      <c r="E103" s="1229"/>
      <c r="F103" s="1229"/>
      <c r="G103" s="1229"/>
      <c r="H103" s="1229"/>
      <c r="I103" s="1229"/>
      <c r="J103" s="1229"/>
      <c r="K103" s="1229"/>
      <c r="L103" s="1229"/>
      <c r="M103" s="1229"/>
    </row>
    <row r="104" spans="1:13">
      <c r="A104" s="1236">
        <v>12</v>
      </c>
      <c r="B104" s="1237" t="s">
        <v>355</v>
      </c>
      <c r="C104" s="1235" t="s">
        <v>350</v>
      </c>
      <c r="D104" s="1218"/>
      <c r="E104" s="1218"/>
      <c r="F104" s="1218"/>
      <c r="G104" s="1218"/>
      <c r="H104" s="1218"/>
      <c r="I104" s="1218"/>
      <c r="J104" s="1218"/>
      <c r="K104" s="1218"/>
      <c r="L104" s="1218"/>
      <c r="M104" s="1218"/>
    </row>
    <row r="105" spans="1:13">
      <c r="A105" s="1240"/>
      <c r="B105" s="1241"/>
      <c r="C105" s="1229"/>
      <c r="D105" s="1229"/>
      <c r="E105" s="1229"/>
      <c r="F105" s="1229"/>
      <c r="G105" s="1229"/>
      <c r="H105" s="1229"/>
      <c r="I105" s="1229"/>
      <c r="J105" s="1229"/>
      <c r="K105" s="1229"/>
      <c r="L105" s="1229"/>
      <c r="M105" s="1229"/>
    </row>
    <row r="106" spans="1:13">
      <c r="A106" s="1240"/>
      <c r="B106" s="1246"/>
      <c r="C106" s="1229"/>
      <c r="D106" s="1229"/>
      <c r="E106" s="1229"/>
      <c r="F106" s="1229"/>
      <c r="G106" s="1229"/>
      <c r="H106" s="1229"/>
      <c r="I106" s="1229"/>
      <c r="J106" s="1229"/>
      <c r="K106" s="1229"/>
      <c r="L106" s="1229"/>
      <c r="M106" s="1229"/>
    </row>
    <row r="107" spans="1:13">
      <c r="A107" s="1236">
        <v>13</v>
      </c>
      <c r="B107" s="1237" t="s">
        <v>354</v>
      </c>
      <c r="C107" s="1235" t="s">
        <v>353</v>
      </c>
      <c r="D107" s="1218"/>
      <c r="E107" s="1218"/>
      <c r="F107" s="1218"/>
      <c r="G107" s="1218"/>
      <c r="H107" s="1218"/>
      <c r="I107" s="1218"/>
      <c r="J107" s="1218"/>
      <c r="K107" s="1218"/>
      <c r="L107" s="1218"/>
      <c r="M107" s="1218"/>
    </row>
    <row r="108" spans="1:13">
      <c r="A108" s="1240"/>
      <c r="B108" s="1241"/>
      <c r="C108" s="1229"/>
      <c r="D108" s="1229"/>
      <c r="E108" s="1229"/>
      <c r="F108" s="1229"/>
      <c r="G108" s="1229"/>
      <c r="H108" s="1229"/>
      <c r="I108" s="1229"/>
      <c r="J108" s="1229"/>
      <c r="K108" s="1229"/>
      <c r="L108" s="1229"/>
      <c r="M108" s="1229"/>
    </row>
    <row r="109" spans="1:13">
      <c r="A109" s="1236">
        <v>14</v>
      </c>
      <c r="B109" s="1237" t="s">
        <v>352</v>
      </c>
      <c r="C109" s="1235" t="s">
        <v>351</v>
      </c>
      <c r="D109" s="1242"/>
      <c r="E109" s="1242"/>
      <c r="F109" s="1242"/>
      <c r="G109" s="1242"/>
      <c r="H109" s="1242"/>
      <c r="I109" s="1242"/>
      <c r="J109" s="1242"/>
      <c r="K109" s="1242"/>
      <c r="L109" s="1242"/>
      <c r="M109" s="1242"/>
    </row>
    <row r="110" spans="1:13">
      <c r="A110" s="1228"/>
      <c r="B110" s="1229"/>
      <c r="C110" s="1229"/>
      <c r="D110" s="1229"/>
      <c r="E110" s="1229"/>
      <c r="F110" s="1229"/>
      <c r="G110" s="1229"/>
      <c r="H110" s="1229"/>
      <c r="I110" s="1229"/>
      <c r="J110" s="1229"/>
      <c r="K110" s="1229"/>
      <c r="L110" s="1229"/>
      <c r="M110" s="1229"/>
    </row>
    <row r="111" spans="1:13" ht="15" customHeight="1">
      <c r="A111" s="1228"/>
      <c r="B111" s="1229"/>
      <c r="C111" s="1229"/>
      <c r="D111" s="1221" t="s">
        <v>26</v>
      </c>
      <c r="E111" s="1321" t="s">
        <v>27</v>
      </c>
      <c r="F111" s="1321"/>
      <c r="G111" s="1321"/>
      <c r="H111" s="1321"/>
      <c r="I111" s="1321"/>
      <c r="J111" s="1321"/>
      <c r="K111" s="1321"/>
      <c r="L111" s="1321"/>
      <c r="M111" s="1321"/>
    </row>
    <row r="112" spans="1:13" ht="29.4" thickBot="1">
      <c r="A112" s="1222" t="s">
        <v>90</v>
      </c>
      <c r="B112" s="1230" t="s">
        <v>536</v>
      </c>
      <c r="C112" s="1231" t="s">
        <v>359</v>
      </c>
      <c r="D112" s="1222" t="s">
        <v>649</v>
      </c>
      <c r="E112" s="1232" t="s">
        <v>650</v>
      </c>
      <c r="F112" s="1232" t="s">
        <v>651</v>
      </c>
      <c r="G112" s="1232" t="s">
        <v>652</v>
      </c>
      <c r="H112" s="1232" t="s">
        <v>653</v>
      </c>
      <c r="I112" s="1232" t="s">
        <v>654</v>
      </c>
      <c r="J112" s="1232" t="s">
        <v>655</v>
      </c>
      <c r="K112" s="1232" t="s">
        <v>656</v>
      </c>
      <c r="L112" s="1232" t="s">
        <v>657</v>
      </c>
      <c r="M112" s="1232" t="s">
        <v>658</v>
      </c>
    </row>
    <row r="113" spans="1:13" ht="15" thickTop="1">
      <c r="A113" s="1233">
        <v>1</v>
      </c>
      <c r="B113" s="1234" t="s">
        <v>358</v>
      </c>
      <c r="C113" s="1235" t="s">
        <v>350</v>
      </c>
      <c r="D113" s="1218"/>
      <c r="E113" s="1218"/>
      <c r="F113" s="1218"/>
      <c r="G113" s="1218"/>
      <c r="H113" s="1218"/>
      <c r="I113" s="1218"/>
      <c r="J113" s="1218"/>
      <c r="K113" s="1218"/>
      <c r="L113" s="1218"/>
      <c r="M113" s="1218"/>
    </row>
    <row r="114" spans="1:13">
      <c r="A114" s="1236">
        <v>2</v>
      </c>
      <c r="B114" s="1237" t="s">
        <v>357</v>
      </c>
      <c r="C114" s="1235" t="s">
        <v>350</v>
      </c>
      <c r="D114" s="1218"/>
      <c r="E114" s="1218"/>
      <c r="F114" s="1218"/>
      <c r="G114" s="1218"/>
      <c r="H114" s="1218"/>
      <c r="I114" s="1218"/>
      <c r="J114" s="1218"/>
      <c r="K114" s="1218"/>
      <c r="L114" s="1218"/>
      <c r="M114" s="1218"/>
    </row>
    <row r="115" spans="1:13">
      <c r="A115" s="1236">
        <v>3</v>
      </c>
      <c r="B115" s="1238" t="s">
        <v>356</v>
      </c>
      <c r="C115" s="1235" t="s">
        <v>600</v>
      </c>
      <c r="D115" s="1219"/>
      <c r="E115" s="1219"/>
      <c r="F115" s="1219"/>
      <c r="G115" s="1219"/>
      <c r="H115" s="1219"/>
      <c r="I115" s="1219"/>
      <c r="J115" s="1219"/>
      <c r="K115" s="1219"/>
      <c r="L115" s="1219"/>
      <c r="M115" s="1219"/>
    </row>
    <row r="116" spans="1:13">
      <c r="A116" s="1240"/>
      <c r="B116" s="1241"/>
      <c r="C116" s="1229"/>
      <c r="D116" s="1229"/>
      <c r="E116" s="1229"/>
      <c r="F116" s="1229"/>
      <c r="G116" s="1229"/>
      <c r="H116" s="1229"/>
      <c r="I116" s="1229"/>
      <c r="J116" s="1229"/>
      <c r="K116" s="1229"/>
      <c r="L116" s="1229"/>
      <c r="M116" s="1229"/>
    </row>
    <row r="117" spans="1:13">
      <c r="A117" s="1236">
        <v>4</v>
      </c>
      <c r="B117" s="1237" t="s">
        <v>601</v>
      </c>
      <c r="C117" s="1235" t="s">
        <v>350</v>
      </c>
      <c r="D117" s="1242"/>
      <c r="E117" s="1242"/>
      <c r="F117" s="1242"/>
      <c r="G117" s="1242"/>
      <c r="H117" s="1242"/>
      <c r="I117" s="1242"/>
      <c r="J117" s="1242"/>
      <c r="K117" s="1242"/>
      <c r="L117" s="1242"/>
      <c r="M117" s="1242"/>
    </row>
    <row r="118" spans="1:13">
      <c r="A118" s="1240"/>
      <c r="B118" s="1241"/>
      <c r="C118" s="1243"/>
      <c r="D118" s="1217"/>
      <c r="E118" s="1217"/>
      <c r="F118" s="1217"/>
      <c r="G118" s="1217"/>
      <c r="H118" s="1217"/>
      <c r="I118" s="1217"/>
      <c r="J118" s="1217"/>
      <c r="K118" s="1217"/>
      <c r="L118" s="1217"/>
      <c r="M118" s="1217"/>
    </row>
    <row r="119" spans="1:13" ht="28.8">
      <c r="A119" s="1236">
        <v>5</v>
      </c>
      <c r="B119" s="1237" t="s">
        <v>602</v>
      </c>
      <c r="C119" s="1235" t="s">
        <v>350</v>
      </c>
      <c r="D119" s="1245"/>
      <c r="E119" s="1219"/>
      <c r="F119" s="1219"/>
      <c r="G119" s="1219"/>
      <c r="H119" s="1219"/>
      <c r="I119" s="1219"/>
      <c r="J119" s="1219"/>
      <c r="K119" s="1219"/>
      <c r="L119" s="1219"/>
      <c r="M119" s="1219"/>
    </row>
    <row r="120" spans="1:13">
      <c r="A120" s="1240"/>
      <c r="B120" s="1241"/>
      <c r="C120" s="1229"/>
      <c r="D120" s="1217"/>
      <c r="E120" s="1217"/>
      <c r="F120" s="1217"/>
      <c r="G120" s="1217"/>
      <c r="H120" s="1217"/>
      <c r="I120" s="1217"/>
      <c r="J120" s="1217"/>
      <c r="K120" s="1217"/>
      <c r="L120" s="1217"/>
      <c r="M120" s="1217"/>
    </row>
    <row r="121" spans="1:13">
      <c r="A121" s="1236">
        <v>6</v>
      </c>
      <c r="B121" s="1237" t="s">
        <v>603</v>
      </c>
      <c r="C121" s="1235" t="s">
        <v>350</v>
      </c>
      <c r="D121" s="1242"/>
      <c r="E121" s="1242"/>
      <c r="F121" s="1242"/>
      <c r="G121" s="1242"/>
      <c r="H121" s="1242"/>
      <c r="I121" s="1242"/>
      <c r="J121" s="1242"/>
      <c r="K121" s="1242"/>
      <c r="L121" s="1242"/>
      <c r="M121" s="1242"/>
    </row>
    <row r="122" spans="1:13">
      <c r="A122" s="1240"/>
      <c r="B122" s="1241"/>
      <c r="C122" s="1229"/>
      <c r="D122" s="1217"/>
      <c r="E122" s="1217"/>
      <c r="F122" s="1217"/>
      <c r="G122" s="1217"/>
      <c r="H122" s="1217"/>
      <c r="I122" s="1217"/>
      <c r="J122" s="1217"/>
      <c r="K122" s="1217"/>
      <c r="L122" s="1217"/>
      <c r="M122" s="1217"/>
    </row>
    <row r="123" spans="1:13">
      <c r="A123" s="1236">
        <v>7</v>
      </c>
      <c r="B123" s="1237" t="s">
        <v>605</v>
      </c>
      <c r="C123" s="1235" t="s">
        <v>353</v>
      </c>
      <c r="D123" s="1245"/>
      <c r="E123" s="1219"/>
      <c r="F123" s="1219"/>
      <c r="G123" s="1219"/>
      <c r="H123" s="1219"/>
      <c r="I123" s="1219"/>
      <c r="J123" s="1219"/>
      <c r="K123" s="1219"/>
      <c r="L123" s="1219"/>
      <c r="M123" s="1219"/>
    </row>
    <row r="124" spans="1:13">
      <c r="A124" s="1236">
        <v>8</v>
      </c>
      <c r="B124" s="1237" t="s">
        <v>606</v>
      </c>
      <c r="C124" s="1235" t="s">
        <v>353</v>
      </c>
      <c r="D124" s="1245"/>
      <c r="E124" s="1219"/>
      <c r="F124" s="1219"/>
      <c r="G124" s="1219"/>
      <c r="H124" s="1219"/>
      <c r="I124" s="1219"/>
      <c r="J124" s="1219"/>
      <c r="K124" s="1219"/>
      <c r="L124" s="1219"/>
      <c r="M124" s="1219"/>
    </row>
    <row r="125" spans="1:13">
      <c r="A125" s="1240"/>
      <c r="B125" s="1246"/>
      <c r="C125" s="1229"/>
      <c r="D125" s="1229"/>
      <c r="E125" s="1229"/>
      <c r="F125" s="1229"/>
      <c r="G125" s="1229"/>
      <c r="H125" s="1229"/>
      <c r="I125" s="1229"/>
      <c r="J125" s="1229"/>
      <c r="K125" s="1229"/>
      <c r="L125" s="1229"/>
      <c r="M125" s="1229"/>
    </row>
    <row r="126" spans="1:13">
      <c r="A126" s="1236">
        <v>9</v>
      </c>
      <c r="B126" s="1237" t="s">
        <v>607</v>
      </c>
      <c r="C126" s="1235" t="s">
        <v>604</v>
      </c>
      <c r="D126" s="1218"/>
      <c r="E126" s="1218"/>
      <c r="F126" s="1218"/>
      <c r="G126" s="1218"/>
      <c r="H126" s="1218"/>
      <c r="I126" s="1218"/>
      <c r="J126" s="1218"/>
      <c r="K126" s="1218"/>
      <c r="L126" s="1218"/>
      <c r="M126" s="1218"/>
    </row>
    <row r="127" spans="1:13">
      <c r="A127" s="1240"/>
      <c r="B127" s="1241"/>
      <c r="C127" s="1243"/>
      <c r="D127" s="1217"/>
      <c r="E127" s="1217"/>
      <c r="F127" s="1217"/>
      <c r="G127" s="1217"/>
      <c r="H127" s="1217"/>
      <c r="I127" s="1217"/>
      <c r="J127" s="1217"/>
      <c r="K127" s="1217"/>
      <c r="L127" s="1217"/>
      <c r="M127" s="1217"/>
    </row>
    <row r="128" spans="1:13">
      <c r="A128" s="1236">
        <v>10</v>
      </c>
      <c r="B128" s="1237" t="s">
        <v>1225</v>
      </c>
      <c r="C128" s="1235" t="s">
        <v>353</v>
      </c>
      <c r="D128" s="1218"/>
      <c r="E128" s="1218"/>
      <c r="F128" s="1218"/>
      <c r="G128" s="1218"/>
      <c r="H128" s="1218"/>
      <c r="I128" s="1218"/>
      <c r="J128" s="1218"/>
      <c r="K128" s="1218"/>
      <c r="L128" s="1218"/>
      <c r="M128" s="1218"/>
    </row>
    <row r="129" spans="1:13">
      <c r="A129" s="1236">
        <v>11</v>
      </c>
      <c r="B129" s="1237" t="s">
        <v>608</v>
      </c>
      <c r="C129" s="1235" t="s">
        <v>353</v>
      </c>
      <c r="D129" s="1218"/>
      <c r="E129" s="1218"/>
      <c r="F129" s="1218"/>
      <c r="G129" s="1218"/>
      <c r="H129" s="1218"/>
      <c r="I129" s="1218"/>
      <c r="J129" s="1218"/>
      <c r="K129" s="1218"/>
      <c r="L129" s="1218"/>
      <c r="M129" s="1218"/>
    </row>
    <row r="130" spans="1:13">
      <c r="A130" s="1240"/>
      <c r="B130" s="1241"/>
      <c r="C130" s="1229"/>
      <c r="D130" s="1229"/>
      <c r="E130" s="1229"/>
      <c r="F130" s="1229"/>
      <c r="G130" s="1229"/>
      <c r="H130" s="1229"/>
      <c r="I130" s="1229"/>
      <c r="J130" s="1229"/>
      <c r="K130" s="1229"/>
      <c r="L130" s="1229"/>
      <c r="M130" s="1229"/>
    </row>
    <row r="131" spans="1:13">
      <c r="A131" s="1236">
        <v>12</v>
      </c>
      <c r="B131" s="1237" t="s">
        <v>355</v>
      </c>
      <c r="C131" s="1235" t="s">
        <v>350</v>
      </c>
      <c r="D131" s="1218"/>
      <c r="E131" s="1218"/>
      <c r="F131" s="1218"/>
      <c r="G131" s="1218"/>
      <c r="H131" s="1218"/>
      <c r="I131" s="1218"/>
      <c r="J131" s="1218"/>
      <c r="K131" s="1218"/>
      <c r="L131" s="1218"/>
      <c r="M131" s="1218"/>
    </row>
    <row r="132" spans="1:13">
      <c r="A132" s="1240"/>
      <c r="B132" s="1241"/>
      <c r="C132" s="1229"/>
      <c r="D132" s="1229"/>
      <c r="E132" s="1229"/>
      <c r="F132" s="1229"/>
      <c r="G132" s="1229"/>
      <c r="H132" s="1229"/>
      <c r="I132" s="1229"/>
      <c r="J132" s="1229"/>
      <c r="K132" s="1229"/>
      <c r="L132" s="1229"/>
      <c r="M132" s="1229"/>
    </row>
    <row r="133" spans="1:13">
      <c r="A133" s="1240"/>
      <c r="B133" s="1246"/>
      <c r="C133" s="1229"/>
      <c r="D133" s="1229"/>
      <c r="E133" s="1229"/>
      <c r="F133" s="1229"/>
      <c r="G133" s="1229"/>
      <c r="H133" s="1229"/>
      <c r="I133" s="1229"/>
      <c r="J133" s="1229"/>
      <c r="K133" s="1229"/>
      <c r="L133" s="1229"/>
      <c r="M133" s="1229"/>
    </row>
    <row r="134" spans="1:13">
      <c r="A134" s="1236">
        <v>13</v>
      </c>
      <c r="B134" s="1237" t="s">
        <v>354</v>
      </c>
      <c r="C134" s="1235" t="s">
        <v>353</v>
      </c>
      <c r="D134" s="1218"/>
      <c r="E134" s="1218"/>
      <c r="F134" s="1218"/>
      <c r="G134" s="1218"/>
      <c r="H134" s="1218"/>
      <c r="I134" s="1218"/>
      <c r="J134" s="1218"/>
      <c r="K134" s="1218"/>
      <c r="L134" s="1218"/>
      <c r="M134" s="1218"/>
    </row>
    <row r="135" spans="1:13">
      <c r="A135" s="1240"/>
      <c r="B135" s="1241"/>
      <c r="C135" s="1229"/>
      <c r="D135" s="1229"/>
      <c r="E135" s="1229"/>
      <c r="F135" s="1229"/>
      <c r="G135" s="1229"/>
      <c r="H135" s="1229"/>
      <c r="I135" s="1229"/>
      <c r="J135" s="1229"/>
      <c r="K135" s="1229"/>
      <c r="L135" s="1229"/>
      <c r="M135" s="1229"/>
    </row>
    <row r="136" spans="1:13">
      <c r="A136" s="1236">
        <v>14</v>
      </c>
      <c r="B136" s="1237" t="s">
        <v>352</v>
      </c>
      <c r="C136" s="1235" t="s">
        <v>351</v>
      </c>
      <c r="D136" s="1242"/>
      <c r="E136" s="1242"/>
      <c r="F136" s="1242"/>
      <c r="G136" s="1242"/>
      <c r="H136" s="1242"/>
      <c r="I136" s="1242"/>
      <c r="J136" s="1242"/>
      <c r="K136" s="1242"/>
      <c r="L136" s="1242"/>
      <c r="M136" s="1242"/>
    </row>
  </sheetData>
  <mergeCells count="6">
    <mergeCell ref="E111:M111"/>
    <mergeCell ref="A1:L1"/>
    <mergeCell ref="E3:M3"/>
    <mergeCell ref="E30:M30"/>
    <mergeCell ref="E57:M57"/>
    <mergeCell ref="E84:M84"/>
  </mergeCells>
  <pageMargins left="0.7" right="0.7" top="0.75" bottom="0.75" header="0.3" footer="0.3"/>
  <pageSetup paperSize="5" scale="8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34</vt:i4>
      </vt:variant>
    </vt:vector>
  </HeadingPairs>
  <TitlesOfParts>
    <vt:vector size="54" baseType="lpstr">
      <vt:lpstr>Summary Submission Cover Sheet</vt:lpstr>
      <vt:lpstr>Income Statement Worksheet</vt:lpstr>
      <vt:lpstr>Balance Sheet Worksheet</vt:lpstr>
      <vt:lpstr>Capital - DFAST</vt:lpstr>
      <vt:lpstr>Standardized RWA</vt:lpstr>
      <vt:lpstr>Advanced RWA</vt:lpstr>
      <vt:lpstr>Retail Bal. &amp; Loss Projections</vt:lpstr>
      <vt:lpstr>Retail Repurchase Worksheet</vt:lpstr>
      <vt:lpstr>Retail ASC 310-30 Worksheet</vt:lpstr>
      <vt:lpstr>Securities OTTI by Security</vt:lpstr>
      <vt:lpstr>Securities OTTI Methodology</vt:lpstr>
      <vt:lpstr>Securities OTTI by Portfolio</vt:lpstr>
      <vt:lpstr>Securities AFS OCI by Portfolio</vt:lpstr>
      <vt:lpstr>Securities Market Value Sources</vt:lpstr>
      <vt:lpstr>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'Advanced RWA'!Print_Area</vt:lpstr>
      <vt:lpstr>'Balance Sheet Worksheet'!Print_Area</vt:lpstr>
      <vt:lpstr>'Capital - DFAST'!Print_Area</vt:lpstr>
      <vt:lpstr>'Counterparty Risk Worksheet'!Print_Area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ASC 310-30 Worksheet'!Print_Area</vt:lpstr>
      <vt:lpstr>'Retail Bal. &amp; Loss Projections'!Print_Area</vt:lpstr>
      <vt:lpstr>'Retail Repurchase Worksheet'!Print_Area</vt:lpstr>
      <vt:lpstr>'Securities AFS OCI by Portfolio'!Print_Area</vt:lpstr>
      <vt:lpstr>'Securities Market Value Sources'!Print_Area</vt:lpstr>
      <vt:lpstr>'Securities OTTI by Portfolio'!Print_Area</vt:lpstr>
      <vt:lpstr>'Securities OTTI by Security'!Print_Area</vt:lpstr>
      <vt:lpstr>'Standardized RWA'!Print_Area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2016-11-01T22:26:32Z</dcterms:created>
  <dcterms:modified xsi:type="dcterms:W3CDTF">2017-01-31T21:44:07Z</dcterms:modified>
</cp:coreProperties>
</file>