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90" yWindow="570" windowWidth="29040" windowHeight="164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2" i="1"/>
  <c r="K30" i="1"/>
  <c r="K29" i="1"/>
  <c r="Q24" i="1" l="1"/>
  <c r="Q22" i="1"/>
  <c r="Q20" i="1"/>
  <c r="Q18" i="1"/>
  <c r="Q16" i="1"/>
  <c r="Q14" i="1"/>
  <c r="Q12" i="1"/>
  <c r="Q10" i="1" l="1"/>
  <c r="Q8" i="1"/>
  <c r="I38" i="1" l="1"/>
  <c r="H38" i="1" s="1"/>
  <c r="K38" i="1"/>
  <c r="Q38" i="1"/>
  <c r="K31" i="1"/>
  <c r="M40" i="1"/>
  <c r="I39" i="1" l="1"/>
  <c r="H39" i="1" s="1"/>
  <c r="K39" i="1"/>
  <c r="J39" i="1" s="1"/>
  <c r="J38" i="1"/>
  <c r="P31" i="1"/>
  <c r="O31" i="1"/>
  <c r="N31" i="1"/>
  <c r="M31" i="1"/>
  <c r="L31" i="1"/>
  <c r="I31" i="1"/>
  <c r="H31" i="1" s="1"/>
  <c r="G31" i="1"/>
  <c r="F31" i="1"/>
  <c r="Q30" i="1"/>
  <c r="Q31" i="1" s="1"/>
  <c r="Q39" i="1" s="1"/>
  <c r="R30" i="1"/>
  <c r="R31" i="1" s="1"/>
  <c r="Q29" i="1"/>
  <c r="R29" i="1"/>
  <c r="Q35" i="1"/>
  <c r="R35" i="1" s="1"/>
  <c r="Q32" i="1"/>
  <c r="R32" i="1" s="1"/>
  <c r="Q33" i="1"/>
  <c r="R33" i="1"/>
  <c r="Q34" i="1"/>
  <c r="R34" i="1" s="1"/>
  <c r="Q36" i="1"/>
  <c r="R36" i="1"/>
  <c r="Q37" i="1"/>
  <c r="R37" i="1" s="1"/>
  <c r="K26" i="1"/>
  <c r="J26" i="1" s="1"/>
  <c r="K7" i="1"/>
  <c r="K27" i="1"/>
  <c r="I26" i="1"/>
  <c r="I7" i="1"/>
  <c r="I27" i="1"/>
  <c r="R26" i="1"/>
  <c r="R27" i="1" s="1"/>
  <c r="R7" i="1"/>
  <c r="P26" i="1"/>
  <c r="P7" i="1"/>
  <c r="N26" i="1"/>
  <c r="N27" i="1" s="1"/>
  <c r="N40" i="1" s="1"/>
  <c r="N7" i="1"/>
  <c r="L26" i="1"/>
  <c r="L27" i="1" s="1"/>
  <c r="L40" i="1" s="1"/>
  <c r="L7" i="1"/>
  <c r="G26" i="1"/>
  <c r="G7" i="1"/>
  <c r="G27" i="1"/>
  <c r="F26" i="1"/>
  <c r="F7" i="1"/>
  <c r="F27" i="1"/>
  <c r="M26" i="1"/>
  <c r="H26" i="1"/>
  <c r="Q26" i="1"/>
  <c r="Q7" i="1"/>
  <c r="M7" i="1"/>
  <c r="O7" i="1"/>
  <c r="H7" i="1"/>
  <c r="J7" i="1"/>
  <c r="I40" i="1" l="1"/>
  <c r="H40" i="1" s="1"/>
  <c r="Q40" i="1"/>
  <c r="P27" i="1"/>
  <c r="P40" i="1" s="1"/>
  <c r="O40" i="1" s="1"/>
  <c r="Q27" i="1"/>
  <c r="R38" i="1"/>
  <c r="R39" i="1"/>
  <c r="R40" i="1" s="1"/>
  <c r="O26" i="1"/>
  <c r="J31" i="1"/>
  <c r="K40" i="1" l="1"/>
  <c r="J40" i="1" l="1"/>
</calcChain>
</file>

<file path=xl/sharedStrings.xml><?xml version="1.0" encoding="utf-8"?>
<sst xmlns="http://schemas.openxmlformats.org/spreadsheetml/2006/main" count="143" uniqueCount="79">
  <si>
    <t>Estimates of Respondent Burden</t>
  </si>
  <si>
    <t>Affected Public</t>
  </si>
  <si>
    <t>Data Collection Activity</t>
  </si>
  <si>
    <t>Respondents</t>
  </si>
  <si>
    <t>Sample Size</t>
  </si>
  <si>
    <t>RESPONDENTS</t>
  </si>
  <si>
    <t>NON-RESPONDENTS</t>
  </si>
  <si>
    <t>Total Annual Burden</t>
  </si>
  <si>
    <t>Estimated number of respondents</t>
  </si>
  <si>
    <t>Frequency of response</t>
  </si>
  <si>
    <t>Total annual responses</t>
  </si>
  <si>
    <t>Average  burden (hours per response)</t>
  </si>
  <si>
    <t>Sub-Total annual burden estimate (hours)</t>
  </si>
  <si>
    <t>Estimated number of non-respondents</t>
  </si>
  <si>
    <t>Sub- Total annual burden estimate (hours)</t>
  </si>
  <si>
    <t>Hours</t>
  </si>
  <si>
    <t>Cost</t>
  </si>
  <si>
    <t>State Sample Frame Request Letter</t>
  </si>
  <si>
    <t>State CACFP Agency Directors</t>
  </si>
  <si>
    <t>NA</t>
  </si>
  <si>
    <t>Sponsor Sample Frame Request</t>
  </si>
  <si>
    <t>CACFP Sponsor Directors</t>
  </si>
  <si>
    <t>Business-for-not-for-Profit</t>
  </si>
  <si>
    <t>Independent Child Care Center Directors</t>
  </si>
  <si>
    <t>Child Care Center Sponsor Directors</t>
  </si>
  <si>
    <t>Head Start Center Sponsor Directors</t>
  </si>
  <si>
    <t>At-Risk Afterschool Center Sponsor Directors</t>
  </si>
  <si>
    <t>Sponsored Child Care Center Directors</t>
  </si>
  <si>
    <t>Head Start Center Directors</t>
  </si>
  <si>
    <r>
      <t></t>
    </r>
    <r>
      <rPr>
        <sz val="10"/>
        <color theme="1"/>
        <rFont val="Arial Narrow"/>
        <family val="2"/>
      </rPr>
      <t xml:space="preserve"> Recruitment letters, brochure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</si>
  <si>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 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</si>
  <si>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</t>
    </r>
  </si>
  <si>
    <r>
      <t>Family Day Care Home Sponsor Directors</t>
    </r>
    <r>
      <rPr>
        <vertAlign val="superscript"/>
        <sz val="10"/>
        <color theme="1"/>
        <rFont val="Arial Narrow"/>
        <family val="2"/>
      </rPr>
      <t>3</t>
    </r>
  </si>
  <si>
    <t>At-Risk Afterschool Center Directors</t>
  </si>
  <si>
    <t>Family Child Care Providers</t>
  </si>
  <si>
    <t>State Government</t>
  </si>
  <si>
    <t>State Sub-total</t>
  </si>
  <si>
    <t>Business Sub-total</t>
  </si>
  <si>
    <r>
      <t>Hourly Wage Rate</t>
    </r>
    <r>
      <rPr>
        <b/>
        <vertAlign val="superscript"/>
        <sz val="10"/>
        <color theme="1"/>
        <rFont val="Arial Narrow"/>
        <family val="2"/>
      </rPr>
      <t>2</t>
    </r>
  </si>
  <si>
    <r>
      <t>Grand Total All Respondents</t>
    </r>
    <r>
      <rPr>
        <b/>
        <vertAlign val="superscript"/>
        <sz val="10"/>
        <color theme="1"/>
        <rFont val="Arial Narrow"/>
        <family val="2"/>
      </rPr>
      <t>1</t>
    </r>
  </si>
  <si>
    <r>
      <t>1</t>
    </r>
    <r>
      <rPr>
        <sz val="9"/>
        <color theme="1"/>
        <rFont val="Cambria"/>
        <family val="1"/>
      </rPr>
      <t xml:space="preserve">Detail may not sum due to rounding. </t>
    </r>
  </si>
  <si>
    <r>
      <t>3</t>
    </r>
    <r>
      <rPr>
        <sz val="9"/>
        <color theme="1"/>
        <rFont val="Cambria"/>
        <family val="1"/>
      </rPr>
      <t xml:space="preserve"> Consistent with the FNS National Data Bank, Family Day Care Home Sponsor Directors</t>
    </r>
    <r>
      <rPr>
        <vertAlign val="superscript"/>
        <sz val="9"/>
        <color theme="1"/>
        <rFont val="Cambria"/>
        <family val="1"/>
      </rPr>
      <t xml:space="preserve"> </t>
    </r>
    <r>
      <rPr>
        <sz val="9"/>
        <color theme="1"/>
        <rFont val="Cambria"/>
        <family val="1"/>
      </rPr>
      <t>includes directors of “mixed” sponsors that sponsor more than one type of provider (e.g., centers and FDCHs).</t>
    </r>
  </si>
  <si>
    <r>
      <rPr>
        <vertAlign val="superscript"/>
        <sz val="9"/>
        <color theme="1"/>
        <rFont val="Cambria"/>
        <family val="1"/>
      </rPr>
      <t>2</t>
    </r>
    <r>
      <rPr>
        <sz val="9"/>
        <color theme="1"/>
        <rFont val="Cambria"/>
        <family val="1"/>
      </rPr>
      <t xml:space="preserve">Source:  Bureau of Labor Statistics, National Occupational Employment and Wage Estimates, May, 2013.  Available at  http://www.bls.gov/oes/2013/may/oes_nat.htm. </t>
    </r>
  </si>
  <si>
    <t>Appendix</t>
  </si>
  <si>
    <t>A1.5</t>
  </si>
  <si>
    <t>B1</t>
  </si>
  <si>
    <t>B2</t>
  </si>
  <si>
    <t>B3, B4, B5</t>
  </si>
  <si>
    <t>B3, B4</t>
  </si>
  <si>
    <t>A2.1, A2.6</t>
  </si>
  <si>
    <t>A2.2, A2.7</t>
  </si>
  <si>
    <t>A1.1, A1.4</t>
  </si>
  <si>
    <t>A1.3, A1.4</t>
  </si>
  <si>
    <t xml:space="preserve">A1.2, A1.4
</t>
  </si>
  <si>
    <t>A2.4, A2.9</t>
  </si>
  <si>
    <t>A2.5, A2.10</t>
  </si>
  <si>
    <t>A2.3, A2.8</t>
  </si>
  <si>
    <t>New Data Collection</t>
  </si>
  <si>
    <t>New Grand Total All Respondents</t>
  </si>
  <si>
    <t>FDCH Sponsor Directors</t>
  </si>
  <si>
    <t xml:space="preserve">  Child Care Center  Directors</t>
  </si>
  <si>
    <t>Exhibit 1</t>
  </si>
  <si>
    <t>Exhibit 2</t>
  </si>
  <si>
    <t>Exhibit 3</t>
  </si>
  <si>
    <t>Exhibit 4</t>
  </si>
  <si>
    <t>Exhibit 5</t>
  </si>
  <si>
    <t>Exhibit 7</t>
  </si>
  <si>
    <t>Exhibit 8</t>
  </si>
  <si>
    <t>Exhibit 6</t>
  </si>
  <si>
    <t>Exhibit 9</t>
  </si>
  <si>
    <t>Grand Total New Respondents (State Govt and Business)</t>
  </si>
  <si>
    <t>State Agency Email</t>
  </si>
  <si>
    <t>FDCH Sponsor Email</t>
  </si>
  <si>
    <t>State Agency Web Survey</t>
  </si>
  <si>
    <t>FDCH Sponsor Web Survey</t>
  </si>
  <si>
    <t xml:space="preserve"> Independent Child Care Center and Sponsored Child Care Center Email </t>
  </si>
  <si>
    <t>Independent Child Care Center and Sponsored Child Care Center Web Survey</t>
  </si>
  <si>
    <t xml:space="preserve">At-Risk Sponsor Email </t>
  </si>
  <si>
    <t>At-Risk Sponsor Web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</si>
</sst>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Wingdings"/>
      <charset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vertAlign val="superscript"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color theme="1"/>
      <name val="Cambria"/>
      <family val="1"/>
    </font>
    <font>
      <vertAlign val="superscript"/>
      <sz val="9"/>
      <color theme="1"/>
      <name val="Cambria"/>
      <family val="1"/>
    </font>
    <font>
      <sz val="9"/>
      <color theme="1"/>
      <name val="Cambria"/>
      <family val="1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6" fillId="0" borderId="0" xfId="0" applyFont="1" applyBorder="1"/>
    <xf numFmtId="3" fontId="6" fillId="0" borderId="0" xfId="0" applyNumberFormat="1" applyFont="1" applyBorder="1"/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8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top" wrapText="1"/>
    </xf>
    <xf numFmtId="0" fontId="4" fillId="0" borderId="28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3" borderId="27" xfId="0" applyFont="1" applyFill="1" applyBorder="1" applyAlignment="1">
      <alignment vertical="center" wrapText="1"/>
    </xf>
    <xf numFmtId="8" fontId="4" fillId="3" borderId="27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4" fillId="3" borderId="17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/>
    </xf>
    <xf numFmtId="166" fontId="6" fillId="3" borderId="35" xfId="0" applyNumberFormat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1" fontId="6" fillId="3" borderId="36" xfId="0" applyNumberFormat="1" applyFont="1" applyFill="1" applyBorder="1" applyAlignment="1">
      <alignment horizontal="center" vertical="center"/>
    </xf>
    <xf numFmtId="166" fontId="6" fillId="3" borderId="37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66" fontId="6" fillId="3" borderId="3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1" fontId="6" fillId="3" borderId="38" xfId="0" applyNumberFormat="1" applyFont="1" applyFill="1" applyBorder="1" applyAlignment="1">
      <alignment horizontal="center" vertical="center"/>
    </xf>
    <xf numFmtId="166" fontId="6" fillId="3" borderId="17" xfId="0" applyNumberFormat="1" applyFont="1" applyFill="1" applyBorder="1" applyAlignment="1">
      <alignment horizontal="center" vertical="center"/>
    </xf>
    <xf numFmtId="166" fontId="6" fillId="4" borderId="17" xfId="0" applyNumberFormat="1" applyFont="1" applyFill="1" applyBorder="1" applyAlignment="1">
      <alignment horizontal="center" vertical="center"/>
    </xf>
    <xf numFmtId="5" fontId="4" fillId="0" borderId="5" xfId="1" applyNumberFormat="1" applyFont="1" applyBorder="1" applyAlignment="1">
      <alignment horizontal="center" vertical="center" wrapText="1"/>
    </xf>
    <xf numFmtId="5" fontId="4" fillId="0" borderId="16" xfId="1" applyNumberFormat="1" applyFont="1" applyBorder="1" applyAlignment="1">
      <alignment horizontal="center" vertical="center" wrapText="1"/>
    </xf>
    <xf numFmtId="5" fontId="4" fillId="0" borderId="13" xfId="1" applyNumberFormat="1" applyFont="1" applyBorder="1" applyAlignment="1">
      <alignment horizontal="center" vertical="center" wrapText="1"/>
    </xf>
    <xf numFmtId="5" fontId="4" fillId="0" borderId="29" xfId="1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vertical="center"/>
    </xf>
    <xf numFmtId="164" fontId="6" fillId="3" borderId="36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166" fontId="6" fillId="3" borderId="43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 wrapText="1"/>
    </xf>
    <xf numFmtId="164" fontId="6" fillId="3" borderId="44" xfId="0" applyNumberFormat="1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" fontId="4" fillId="3" borderId="27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2" fontId="4" fillId="3" borderId="45" xfId="0" applyNumberFormat="1" applyFont="1" applyFill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 wrapText="1"/>
    </xf>
    <xf numFmtId="2" fontId="6" fillId="3" borderId="36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" fontId="4" fillId="0" borderId="10" xfId="1" applyNumberFormat="1" applyFont="1" applyBorder="1" applyAlignment="1">
      <alignment horizontal="center" vertical="center" wrapText="1"/>
    </xf>
    <xf numFmtId="5" fontId="4" fillId="0" borderId="1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textRotation="90" wrapText="1"/>
    </xf>
    <xf numFmtId="0" fontId="13" fillId="3" borderId="32" xfId="0" applyFont="1" applyFill="1" applyBorder="1" applyAlignment="1">
      <alignment horizontal="center" vertical="center" textRotation="90" wrapText="1"/>
    </xf>
    <xf numFmtId="0" fontId="13" fillId="3" borderId="22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5" fontId="4" fillId="0" borderId="5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3"/>
  <sheetViews>
    <sheetView tabSelected="1" zoomScale="124" zoomScaleNormal="124" zoomScalePageLayoutView="12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56" sqref="O56"/>
    </sheetView>
  </sheetViews>
  <sheetFormatPr defaultColWidth="9.140625" defaultRowHeight="15" x14ac:dyDescent="0.25"/>
  <cols>
    <col min="1" max="1" width="9.140625" style="1"/>
    <col min="2" max="2" width="10.140625" style="1" customWidth="1"/>
    <col min="3" max="3" width="22.42578125" style="3" customWidth="1"/>
    <col min="4" max="4" width="12.42578125" style="1" customWidth="1"/>
    <col min="5" max="7" width="9.140625" style="1"/>
    <col min="8" max="8" width="10.42578125" style="1" bestFit="1" customWidth="1"/>
    <col min="9" max="17" width="9.140625" style="1"/>
    <col min="18" max="18" width="9.42578125" style="1" bestFit="1" customWidth="1"/>
    <col min="19" max="16384" width="9.140625" style="1"/>
  </cols>
  <sheetData>
    <row r="1" spans="1:18" ht="15.75" x14ac:dyDescent="0.25">
      <c r="A1" s="129" t="s">
        <v>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16.5" thickBo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x14ac:dyDescent="0.25">
      <c r="A3" s="131" t="s">
        <v>1</v>
      </c>
      <c r="B3" s="131" t="s">
        <v>43</v>
      </c>
      <c r="C3" s="133" t="s">
        <v>2</v>
      </c>
      <c r="D3" s="133" t="s">
        <v>3</v>
      </c>
      <c r="E3" s="133" t="s">
        <v>38</v>
      </c>
      <c r="F3" s="133" t="s">
        <v>4</v>
      </c>
      <c r="G3" s="133" t="s">
        <v>5</v>
      </c>
      <c r="H3" s="133"/>
      <c r="I3" s="133"/>
      <c r="J3" s="133"/>
      <c r="K3" s="133"/>
      <c r="L3" s="133" t="s">
        <v>6</v>
      </c>
      <c r="M3" s="133"/>
      <c r="N3" s="133"/>
      <c r="O3" s="133"/>
      <c r="P3" s="133"/>
      <c r="Q3" s="133" t="s">
        <v>7</v>
      </c>
      <c r="R3" s="135"/>
    </row>
    <row r="4" spans="1:18" ht="102" customHeight="1" thickBot="1" x14ac:dyDescent="0.3">
      <c r="A4" s="132"/>
      <c r="B4" s="132"/>
      <c r="C4" s="134"/>
      <c r="D4" s="134"/>
      <c r="E4" s="134"/>
      <c r="F4" s="134"/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9</v>
      </c>
      <c r="N4" s="6" t="s">
        <v>10</v>
      </c>
      <c r="O4" s="6" t="s">
        <v>11</v>
      </c>
      <c r="P4" s="6" t="s">
        <v>14</v>
      </c>
      <c r="Q4" s="7" t="s">
        <v>15</v>
      </c>
      <c r="R4" s="8" t="s">
        <v>16</v>
      </c>
    </row>
    <row r="5" spans="1:18" ht="44.25" customHeight="1" x14ac:dyDescent="0.25">
      <c r="A5" s="123" t="s">
        <v>35</v>
      </c>
      <c r="B5" s="30" t="s">
        <v>45</v>
      </c>
      <c r="C5" s="9" t="s">
        <v>17</v>
      </c>
      <c r="D5" s="9" t="s">
        <v>18</v>
      </c>
      <c r="E5" s="10">
        <v>38.72</v>
      </c>
      <c r="F5" s="11">
        <v>23</v>
      </c>
      <c r="G5" s="11">
        <v>23</v>
      </c>
      <c r="H5" s="11">
        <v>1</v>
      </c>
      <c r="I5" s="11">
        <v>23</v>
      </c>
      <c r="J5" s="11">
        <v>2</v>
      </c>
      <c r="K5" s="11">
        <v>46</v>
      </c>
      <c r="L5" s="11">
        <v>0</v>
      </c>
      <c r="M5" s="11" t="s">
        <v>19</v>
      </c>
      <c r="N5" s="11" t="s">
        <v>19</v>
      </c>
      <c r="O5" s="11" t="s">
        <v>19</v>
      </c>
      <c r="P5" s="11">
        <v>0</v>
      </c>
      <c r="Q5" s="12">
        <v>46</v>
      </c>
      <c r="R5" s="71">
        <v>1781</v>
      </c>
    </row>
    <row r="6" spans="1:18" ht="36.75" customHeight="1" thickBot="1" x14ac:dyDescent="0.3">
      <c r="A6" s="124"/>
      <c r="B6" s="31" t="s">
        <v>46</v>
      </c>
      <c r="C6" s="17" t="s">
        <v>20</v>
      </c>
      <c r="D6" s="17" t="s">
        <v>21</v>
      </c>
      <c r="E6" s="18">
        <v>23.73</v>
      </c>
      <c r="F6" s="19">
        <v>173</v>
      </c>
      <c r="G6" s="19">
        <v>173</v>
      </c>
      <c r="H6" s="19">
        <v>1</v>
      </c>
      <c r="I6" s="19">
        <v>173</v>
      </c>
      <c r="J6" s="19">
        <v>2</v>
      </c>
      <c r="K6" s="19">
        <v>346</v>
      </c>
      <c r="L6" s="19">
        <v>0</v>
      </c>
      <c r="M6" s="19" t="s">
        <v>19</v>
      </c>
      <c r="N6" s="19" t="s">
        <v>19</v>
      </c>
      <c r="O6" s="19" t="s">
        <v>19</v>
      </c>
      <c r="P6" s="19">
        <v>0</v>
      </c>
      <c r="Q6" s="20">
        <v>346</v>
      </c>
      <c r="R6" s="72">
        <v>8211</v>
      </c>
    </row>
    <row r="7" spans="1:18" ht="16.5" thickTop="1" thickBot="1" x14ac:dyDescent="0.3">
      <c r="A7" s="111" t="s">
        <v>36</v>
      </c>
      <c r="B7" s="112"/>
      <c r="C7" s="113"/>
      <c r="D7" s="13"/>
      <c r="E7" s="14"/>
      <c r="F7" s="15">
        <f>+F6+F5</f>
        <v>196</v>
      </c>
      <c r="G7" s="15">
        <f>+G6+G5</f>
        <v>196</v>
      </c>
      <c r="H7" s="15">
        <f>+I7/G7</f>
        <v>1</v>
      </c>
      <c r="I7" s="15">
        <f>SUM(I5:I6)</f>
        <v>196</v>
      </c>
      <c r="J7" s="15">
        <f>+K7/I7</f>
        <v>2</v>
      </c>
      <c r="K7" s="15">
        <f>SUM(K5:K6)</f>
        <v>392</v>
      </c>
      <c r="L7" s="15">
        <f>SUM(L5:L6)</f>
        <v>0</v>
      </c>
      <c r="M7" s="15">
        <f t="shared" ref="M7:O7" si="0">SUM(M5:M6)</f>
        <v>0</v>
      </c>
      <c r="N7" s="15">
        <f t="shared" si="0"/>
        <v>0</v>
      </c>
      <c r="O7" s="15">
        <f t="shared" si="0"/>
        <v>0</v>
      </c>
      <c r="P7" s="15">
        <f>SUM(P5:P6)</f>
        <v>0</v>
      </c>
      <c r="Q7" s="16">
        <f>SUM(Q5:Q6)</f>
        <v>392</v>
      </c>
      <c r="R7" s="73">
        <f>SUM(R5:R6)</f>
        <v>9992</v>
      </c>
    </row>
    <row r="8" spans="1:18" ht="44.25" customHeight="1" x14ac:dyDescent="0.25">
      <c r="A8" s="108" t="s">
        <v>22</v>
      </c>
      <c r="B8" s="26" t="s">
        <v>47</v>
      </c>
      <c r="C8" s="21" t="s">
        <v>29</v>
      </c>
      <c r="D8" s="150" t="s">
        <v>23</v>
      </c>
      <c r="E8" s="151">
        <v>22.38</v>
      </c>
      <c r="F8" s="125">
        <v>250</v>
      </c>
      <c r="G8" s="125">
        <v>200</v>
      </c>
      <c r="H8" s="125">
        <v>1</v>
      </c>
      <c r="I8" s="125">
        <v>200</v>
      </c>
      <c r="J8" s="125">
        <v>1</v>
      </c>
      <c r="K8" s="125">
        <v>200</v>
      </c>
      <c r="L8" s="125">
        <v>50</v>
      </c>
      <c r="M8" s="125">
        <v>1</v>
      </c>
      <c r="N8" s="125">
        <v>50</v>
      </c>
      <c r="O8" s="125">
        <v>0.17</v>
      </c>
      <c r="P8" s="147">
        <v>9</v>
      </c>
      <c r="Q8" s="148">
        <f>SUM(K8+P8)</f>
        <v>209</v>
      </c>
      <c r="R8" s="149">
        <v>4677</v>
      </c>
    </row>
    <row r="9" spans="1:18" ht="64.5" customHeight="1" thickBot="1" x14ac:dyDescent="0.3">
      <c r="A9" s="109"/>
      <c r="B9" s="28" t="s">
        <v>50</v>
      </c>
      <c r="C9" s="5" t="s">
        <v>30</v>
      </c>
      <c r="D9" s="117"/>
      <c r="E9" s="118"/>
      <c r="F9" s="98"/>
      <c r="G9" s="98"/>
      <c r="H9" s="98"/>
      <c r="I9" s="98"/>
      <c r="J9" s="98"/>
      <c r="K9" s="98"/>
      <c r="L9" s="98"/>
      <c r="M9" s="98"/>
      <c r="N9" s="98"/>
      <c r="O9" s="98"/>
      <c r="P9" s="126"/>
      <c r="Q9" s="104"/>
      <c r="R9" s="106"/>
    </row>
    <row r="10" spans="1:18" ht="50.25" customHeight="1" x14ac:dyDescent="0.25">
      <c r="A10" s="109"/>
      <c r="B10" s="26" t="s">
        <v>47</v>
      </c>
      <c r="C10" s="5" t="s">
        <v>29</v>
      </c>
      <c r="D10" s="117" t="s">
        <v>24</v>
      </c>
      <c r="E10" s="118">
        <v>23.73</v>
      </c>
      <c r="F10" s="98">
        <v>220</v>
      </c>
      <c r="G10" s="98">
        <v>200</v>
      </c>
      <c r="H10" s="98">
        <v>1</v>
      </c>
      <c r="I10" s="98">
        <v>200</v>
      </c>
      <c r="J10" s="98">
        <v>1</v>
      </c>
      <c r="K10" s="98">
        <v>200</v>
      </c>
      <c r="L10" s="100">
        <v>20</v>
      </c>
      <c r="M10" s="100">
        <v>1</v>
      </c>
      <c r="N10" s="100">
        <v>20</v>
      </c>
      <c r="O10" s="100">
        <v>0.17</v>
      </c>
      <c r="P10" s="128">
        <v>3</v>
      </c>
      <c r="Q10" s="127">
        <f>P10+K10</f>
        <v>203</v>
      </c>
      <c r="R10" s="106">
        <v>4817</v>
      </c>
    </row>
    <row r="11" spans="1:18" ht="66.75" customHeight="1" thickBot="1" x14ac:dyDescent="0.3">
      <c r="A11" s="109"/>
      <c r="B11" s="28" t="s">
        <v>51</v>
      </c>
      <c r="C11" s="5" t="s">
        <v>31</v>
      </c>
      <c r="D11" s="117"/>
      <c r="E11" s="118"/>
      <c r="F11" s="98"/>
      <c r="G11" s="98"/>
      <c r="H11" s="98"/>
      <c r="I11" s="98"/>
      <c r="J11" s="98"/>
      <c r="K11" s="98"/>
      <c r="L11" s="100"/>
      <c r="M11" s="100"/>
      <c r="N11" s="100"/>
      <c r="O11" s="100"/>
      <c r="P11" s="128"/>
      <c r="Q11" s="104"/>
      <c r="R11" s="106"/>
    </row>
    <row r="12" spans="1:18" ht="25.5" x14ac:dyDescent="0.25">
      <c r="A12" s="109"/>
      <c r="B12" s="26" t="s">
        <v>48</v>
      </c>
      <c r="C12" s="5" t="s">
        <v>29</v>
      </c>
      <c r="D12" s="117" t="s">
        <v>25</v>
      </c>
      <c r="E12" s="118">
        <v>23.73</v>
      </c>
      <c r="F12" s="98">
        <v>300</v>
      </c>
      <c r="G12" s="100">
        <v>270</v>
      </c>
      <c r="H12" s="100">
        <v>1</v>
      </c>
      <c r="I12" s="100">
        <v>270</v>
      </c>
      <c r="J12" s="100">
        <v>1</v>
      </c>
      <c r="K12" s="100">
        <v>270</v>
      </c>
      <c r="L12" s="100">
        <v>30</v>
      </c>
      <c r="M12" s="100">
        <v>1</v>
      </c>
      <c r="N12" s="100">
        <v>30</v>
      </c>
      <c r="O12" s="100">
        <v>0.17</v>
      </c>
      <c r="P12" s="128">
        <v>5</v>
      </c>
      <c r="Q12" s="127">
        <f>K12+P12</f>
        <v>275</v>
      </c>
      <c r="R12" s="106">
        <v>6526</v>
      </c>
    </row>
    <row r="13" spans="1:18" ht="63" customHeight="1" thickBot="1" x14ac:dyDescent="0.3">
      <c r="A13" s="109"/>
      <c r="B13" s="27" t="s">
        <v>52</v>
      </c>
      <c r="C13" s="5" t="s">
        <v>31</v>
      </c>
      <c r="D13" s="117"/>
      <c r="E13" s="118"/>
      <c r="F13" s="98"/>
      <c r="G13" s="100"/>
      <c r="H13" s="100"/>
      <c r="I13" s="100"/>
      <c r="J13" s="100"/>
      <c r="K13" s="100"/>
      <c r="L13" s="100"/>
      <c r="M13" s="100"/>
      <c r="N13" s="100"/>
      <c r="O13" s="100"/>
      <c r="P13" s="128"/>
      <c r="Q13" s="104"/>
      <c r="R13" s="106"/>
    </row>
    <row r="14" spans="1:18" ht="45.75" customHeight="1" x14ac:dyDescent="0.25">
      <c r="A14" s="109"/>
      <c r="B14" s="26" t="s">
        <v>48</v>
      </c>
      <c r="C14" s="5" t="s">
        <v>29</v>
      </c>
      <c r="D14" s="117" t="s">
        <v>26</v>
      </c>
      <c r="E14" s="118">
        <v>23.73</v>
      </c>
      <c r="F14" s="100">
        <v>680</v>
      </c>
      <c r="G14" s="100">
        <v>612</v>
      </c>
      <c r="H14" s="100">
        <v>1</v>
      </c>
      <c r="I14" s="100">
        <v>612</v>
      </c>
      <c r="J14" s="98">
        <v>1</v>
      </c>
      <c r="K14" s="98">
        <v>612</v>
      </c>
      <c r="L14" s="100">
        <v>68</v>
      </c>
      <c r="M14" s="100">
        <v>1</v>
      </c>
      <c r="N14" s="100">
        <v>68</v>
      </c>
      <c r="O14" s="100">
        <v>0.17</v>
      </c>
      <c r="P14" s="128">
        <v>12</v>
      </c>
      <c r="Q14" s="127">
        <f>K14+P14</f>
        <v>624</v>
      </c>
      <c r="R14" s="106">
        <v>14808</v>
      </c>
    </row>
    <row r="15" spans="1:18" ht="67.5" customHeight="1" thickBot="1" x14ac:dyDescent="0.3">
      <c r="A15" s="109"/>
      <c r="B15" s="27" t="s">
        <v>44</v>
      </c>
      <c r="C15" s="5" t="s">
        <v>31</v>
      </c>
      <c r="D15" s="117"/>
      <c r="E15" s="118"/>
      <c r="F15" s="100"/>
      <c r="G15" s="100"/>
      <c r="H15" s="100"/>
      <c r="I15" s="100"/>
      <c r="J15" s="98"/>
      <c r="K15" s="98"/>
      <c r="L15" s="100"/>
      <c r="M15" s="100"/>
      <c r="N15" s="100"/>
      <c r="O15" s="100"/>
      <c r="P15" s="128"/>
      <c r="Q15" s="104"/>
      <c r="R15" s="106"/>
    </row>
    <row r="16" spans="1:18" ht="36" customHeight="1" x14ac:dyDescent="0.25">
      <c r="A16" s="109"/>
      <c r="B16" s="26" t="s">
        <v>48</v>
      </c>
      <c r="C16" s="5" t="s">
        <v>29</v>
      </c>
      <c r="D16" s="117" t="s">
        <v>32</v>
      </c>
      <c r="E16" s="118">
        <v>23.73</v>
      </c>
      <c r="F16" s="98">
        <v>530</v>
      </c>
      <c r="G16" s="100">
        <v>480</v>
      </c>
      <c r="H16" s="100">
        <v>1</v>
      </c>
      <c r="I16" s="100">
        <v>480</v>
      </c>
      <c r="J16" s="100">
        <v>1</v>
      </c>
      <c r="K16" s="100">
        <v>480</v>
      </c>
      <c r="L16" s="100">
        <v>50</v>
      </c>
      <c r="M16" s="100">
        <v>1</v>
      </c>
      <c r="N16" s="100">
        <v>50</v>
      </c>
      <c r="O16" s="100">
        <v>0.17</v>
      </c>
      <c r="P16" s="128">
        <v>9</v>
      </c>
      <c r="Q16" s="127">
        <f>K16+P16</f>
        <v>489</v>
      </c>
      <c r="R16" s="106">
        <v>11604</v>
      </c>
    </row>
    <row r="17" spans="1:19" ht="58.5" customHeight="1" thickBot="1" x14ac:dyDescent="0.3">
      <c r="A17" s="109"/>
      <c r="B17" s="28" t="s">
        <v>53</v>
      </c>
      <c r="C17" s="5" t="s">
        <v>31</v>
      </c>
      <c r="D17" s="117"/>
      <c r="E17" s="118"/>
      <c r="F17" s="98"/>
      <c r="G17" s="100"/>
      <c r="H17" s="100"/>
      <c r="I17" s="100"/>
      <c r="J17" s="100"/>
      <c r="K17" s="100"/>
      <c r="L17" s="100"/>
      <c r="M17" s="100"/>
      <c r="N17" s="100"/>
      <c r="O17" s="100"/>
      <c r="P17" s="128"/>
      <c r="Q17" s="104"/>
      <c r="R17" s="106"/>
    </row>
    <row r="18" spans="1:19" ht="25.5" x14ac:dyDescent="0.25">
      <c r="A18" s="109"/>
      <c r="B18" s="26" t="s">
        <v>47</v>
      </c>
      <c r="C18" s="5" t="s">
        <v>29</v>
      </c>
      <c r="D18" s="117" t="s">
        <v>27</v>
      </c>
      <c r="E18" s="118">
        <v>22.38</v>
      </c>
      <c r="F18" s="98">
        <v>250</v>
      </c>
      <c r="G18" s="98">
        <v>200</v>
      </c>
      <c r="H18" s="98">
        <v>1</v>
      </c>
      <c r="I18" s="98">
        <v>200</v>
      </c>
      <c r="J18" s="98">
        <v>1</v>
      </c>
      <c r="K18" s="98">
        <v>200</v>
      </c>
      <c r="L18" s="98">
        <v>50</v>
      </c>
      <c r="M18" s="98">
        <v>1</v>
      </c>
      <c r="N18" s="98">
        <v>50</v>
      </c>
      <c r="O18" s="98">
        <v>0.17</v>
      </c>
      <c r="P18" s="126">
        <v>9</v>
      </c>
      <c r="Q18" s="127">
        <f>K18+P18</f>
        <v>209</v>
      </c>
      <c r="R18" s="106">
        <v>4677</v>
      </c>
    </row>
    <row r="19" spans="1:19" ht="69" customHeight="1" thickBot="1" x14ac:dyDescent="0.3">
      <c r="A19" s="109"/>
      <c r="B19" s="27" t="s">
        <v>49</v>
      </c>
      <c r="C19" s="5" t="s">
        <v>31</v>
      </c>
      <c r="D19" s="117"/>
      <c r="E19" s="11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126"/>
      <c r="Q19" s="104"/>
      <c r="R19" s="106"/>
    </row>
    <row r="20" spans="1:19" ht="48.75" customHeight="1" x14ac:dyDescent="0.25">
      <c r="A20" s="109"/>
      <c r="B20" s="26" t="s">
        <v>47</v>
      </c>
      <c r="C20" s="5" t="s">
        <v>29</v>
      </c>
      <c r="D20" s="117" t="s">
        <v>28</v>
      </c>
      <c r="E20" s="118">
        <v>22.38</v>
      </c>
      <c r="F20" s="98">
        <v>340</v>
      </c>
      <c r="G20" s="98">
        <v>270</v>
      </c>
      <c r="H20" s="98">
        <v>1</v>
      </c>
      <c r="I20" s="98">
        <v>270</v>
      </c>
      <c r="J20" s="98">
        <v>1</v>
      </c>
      <c r="K20" s="98">
        <v>270</v>
      </c>
      <c r="L20" s="98">
        <v>70</v>
      </c>
      <c r="M20" s="98">
        <v>1</v>
      </c>
      <c r="N20" s="98">
        <v>70</v>
      </c>
      <c r="O20" s="98">
        <v>0.17</v>
      </c>
      <c r="P20" s="126">
        <v>12</v>
      </c>
      <c r="Q20" s="127">
        <f>K20+P20</f>
        <v>282</v>
      </c>
      <c r="R20" s="106">
        <v>6311</v>
      </c>
    </row>
    <row r="21" spans="1:19" ht="62.25" customHeight="1" thickBot="1" x14ac:dyDescent="0.3">
      <c r="A21" s="109"/>
      <c r="B21" s="28" t="s">
        <v>54</v>
      </c>
      <c r="C21" s="5" t="s">
        <v>31</v>
      </c>
      <c r="D21" s="117"/>
      <c r="E21" s="11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126"/>
      <c r="Q21" s="104"/>
      <c r="R21" s="106"/>
    </row>
    <row r="22" spans="1:19" ht="45.75" customHeight="1" x14ac:dyDescent="0.25">
      <c r="A22" s="109"/>
      <c r="B22" s="26" t="s">
        <v>47</v>
      </c>
      <c r="C22" s="5" t="s">
        <v>29</v>
      </c>
      <c r="D22" s="117" t="s">
        <v>33</v>
      </c>
      <c r="E22" s="118">
        <v>22.38</v>
      </c>
      <c r="F22" s="99">
        <v>1058</v>
      </c>
      <c r="G22" s="98">
        <v>812</v>
      </c>
      <c r="H22" s="98">
        <v>1</v>
      </c>
      <c r="I22" s="98">
        <v>812</v>
      </c>
      <c r="J22" s="98">
        <v>1</v>
      </c>
      <c r="K22" s="98">
        <v>812</v>
      </c>
      <c r="L22" s="98">
        <v>246</v>
      </c>
      <c r="M22" s="98">
        <v>1</v>
      </c>
      <c r="N22" s="98">
        <v>246</v>
      </c>
      <c r="O22" s="98">
        <v>0.17</v>
      </c>
      <c r="P22" s="99">
        <v>42</v>
      </c>
      <c r="Q22" s="120">
        <f>K22+P22</f>
        <v>854</v>
      </c>
      <c r="R22" s="106">
        <v>19113</v>
      </c>
    </row>
    <row r="23" spans="1:19" ht="56.25" customHeight="1" thickBot="1" x14ac:dyDescent="0.3">
      <c r="A23" s="109"/>
      <c r="B23" s="28" t="s">
        <v>55</v>
      </c>
      <c r="C23" s="5" t="s">
        <v>31</v>
      </c>
      <c r="D23" s="117"/>
      <c r="E23" s="118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04"/>
      <c r="R23" s="106"/>
      <c r="S23" s="2"/>
    </row>
    <row r="24" spans="1:19" ht="36" customHeight="1" x14ac:dyDescent="0.25">
      <c r="A24" s="109"/>
      <c r="B24" s="26" t="s">
        <v>47</v>
      </c>
      <c r="C24" s="5" t="s">
        <v>29</v>
      </c>
      <c r="D24" s="117" t="s">
        <v>34</v>
      </c>
      <c r="E24" s="118">
        <v>13.01</v>
      </c>
      <c r="F24" s="98">
        <v>500</v>
      </c>
      <c r="G24" s="98">
        <v>400</v>
      </c>
      <c r="H24" s="98">
        <v>1</v>
      </c>
      <c r="I24" s="98">
        <v>400</v>
      </c>
      <c r="J24" s="98">
        <v>1</v>
      </c>
      <c r="K24" s="98">
        <v>400</v>
      </c>
      <c r="L24" s="98">
        <v>100</v>
      </c>
      <c r="M24" s="98">
        <v>1</v>
      </c>
      <c r="N24" s="98">
        <v>100</v>
      </c>
      <c r="O24" s="98">
        <v>0.17</v>
      </c>
      <c r="P24" s="98">
        <v>17</v>
      </c>
      <c r="Q24" s="104">
        <f>K24+P24</f>
        <v>417</v>
      </c>
      <c r="R24" s="106">
        <v>5425</v>
      </c>
      <c r="S24" s="2"/>
    </row>
    <row r="25" spans="1:19" ht="55.5" customHeight="1" thickBot="1" x14ac:dyDescent="0.3">
      <c r="A25" s="110"/>
      <c r="B25" s="29" t="s">
        <v>56</v>
      </c>
      <c r="C25" s="23" t="s">
        <v>31</v>
      </c>
      <c r="D25" s="121"/>
      <c r="E25" s="122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05"/>
      <c r="R25" s="107"/>
      <c r="S25" s="2"/>
    </row>
    <row r="26" spans="1:19" ht="16.5" thickTop="1" thickBot="1" x14ac:dyDescent="0.3">
      <c r="A26" s="111" t="s">
        <v>37</v>
      </c>
      <c r="B26" s="112"/>
      <c r="C26" s="113"/>
      <c r="D26" s="13"/>
      <c r="E26" s="14"/>
      <c r="F26" s="15">
        <f>SUM(F8:F25)</f>
        <v>4128</v>
      </c>
      <c r="G26" s="15">
        <f>SUM(G8:G25)</f>
        <v>3444</v>
      </c>
      <c r="H26" s="15">
        <f>+I26/G26</f>
        <v>1</v>
      </c>
      <c r="I26" s="15">
        <f>SUM(I8:I25)</f>
        <v>3444</v>
      </c>
      <c r="J26" s="15">
        <f>+K26/I26</f>
        <v>1</v>
      </c>
      <c r="K26" s="15">
        <f>SUM(K8:K25)</f>
        <v>3444</v>
      </c>
      <c r="L26" s="15">
        <f>SUM(L8:L25)</f>
        <v>684</v>
      </c>
      <c r="M26" s="15">
        <f>+N26/L26</f>
        <v>1</v>
      </c>
      <c r="N26" s="15">
        <f>SUM(N8:N25)</f>
        <v>684</v>
      </c>
      <c r="O26" s="22">
        <f>+P26/N26</f>
        <v>0.17251461988304093</v>
      </c>
      <c r="P26" s="15">
        <f>SUM(P8:P25)</f>
        <v>118</v>
      </c>
      <c r="Q26" s="15">
        <f>SUM(Q8:Q25)</f>
        <v>3562</v>
      </c>
      <c r="R26" s="73">
        <f>SUM(R8:R25)</f>
        <v>77958</v>
      </c>
      <c r="S26" s="2"/>
    </row>
    <row r="27" spans="1:19" ht="15.75" thickBot="1" x14ac:dyDescent="0.3">
      <c r="A27" s="114" t="s">
        <v>39</v>
      </c>
      <c r="B27" s="115"/>
      <c r="C27" s="116"/>
      <c r="D27" s="32"/>
      <c r="E27" s="33"/>
      <c r="F27" s="34">
        <f>+F26+F7</f>
        <v>4324</v>
      </c>
      <c r="G27" s="34">
        <f>+G26+G7</f>
        <v>3640</v>
      </c>
      <c r="H27" s="33">
        <v>1</v>
      </c>
      <c r="I27" s="34">
        <f>+I26+I7</f>
        <v>3640</v>
      </c>
      <c r="J27" s="33">
        <v>1.06</v>
      </c>
      <c r="K27" s="34">
        <f>+K26+K7</f>
        <v>3836</v>
      </c>
      <c r="L27" s="34">
        <f>+L26+L7</f>
        <v>684</v>
      </c>
      <c r="M27" s="35">
        <v>1</v>
      </c>
      <c r="N27" s="34">
        <f>+N26+N7</f>
        <v>684</v>
      </c>
      <c r="O27" s="35">
        <v>0.08</v>
      </c>
      <c r="P27" s="34">
        <f>+P26+P7</f>
        <v>118</v>
      </c>
      <c r="Q27" s="34">
        <f>+Q26+Q7</f>
        <v>3954</v>
      </c>
      <c r="R27" s="74">
        <f>+R26+R7</f>
        <v>87950</v>
      </c>
    </row>
    <row r="28" spans="1:19" ht="15.75" thickTop="1" x14ac:dyDescent="0.25">
      <c r="A28" s="103" t="s">
        <v>57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89"/>
    </row>
    <row r="29" spans="1:19" ht="38.25" x14ac:dyDescent="0.25">
      <c r="A29" s="101" t="s">
        <v>35</v>
      </c>
      <c r="B29" s="76" t="s">
        <v>65</v>
      </c>
      <c r="C29" s="78" t="s">
        <v>71</v>
      </c>
      <c r="D29" s="59" t="s">
        <v>18</v>
      </c>
      <c r="E29" s="79">
        <v>38.72</v>
      </c>
      <c r="F29" s="60">
        <v>20</v>
      </c>
      <c r="G29" s="60">
        <v>20</v>
      </c>
      <c r="H29" s="60">
        <v>1</v>
      </c>
      <c r="I29" s="60">
        <v>20</v>
      </c>
      <c r="J29" s="60">
        <v>0.03</v>
      </c>
      <c r="K29" s="60">
        <f>I29*J29</f>
        <v>0.6</v>
      </c>
      <c r="L29" s="60">
        <v>0</v>
      </c>
      <c r="M29" s="59" t="s">
        <v>19</v>
      </c>
      <c r="N29" s="59" t="s">
        <v>19</v>
      </c>
      <c r="O29" s="59" t="s">
        <v>19</v>
      </c>
      <c r="P29" s="60">
        <v>0</v>
      </c>
      <c r="Q29" s="60">
        <f>K29+P29</f>
        <v>0.6</v>
      </c>
      <c r="R29" s="51">
        <f>Q29*E29</f>
        <v>23.231999999999999</v>
      </c>
    </row>
    <row r="30" spans="1:19" ht="45" customHeight="1" thickBot="1" x14ac:dyDescent="0.3">
      <c r="A30" s="102"/>
      <c r="B30" s="76" t="s">
        <v>68</v>
      </c>
      <c r="C30" s="78" t="s">
        <v>73</v>
      </c>
      <c r="D30" s="59" t="s">
        <v>18</v>
      </c>
      <c r="E30" s="79">
        <v>38.72</v>
      </c>
      <c r="F30" s="60">
        <v>20</v>
      </c>
      <c r="G30" s="60">
        <v>20</v>
      </c>
      <c r="H30" s="60">
        <v>1</v>
      </c>
      <c r="I30" s="60">
        <v>20</v>
      </c>
      <c r="J30" s="60">
        <v>1</v>
      </c>
      <c r="K30" s="60">
        <f>I30*J30</f>
        <v>20</v>
      </c>
      <c r="L30" s="60">
        <v>0</v>
      </c>
      <c r="M30" s="66" t="s">
        <v>19</v>
      </c>
      <c r="N30" s="66" t="s">
        <v>19</v>
      </c>
      <c r="O30" s="66" t="s">
        <v>19</v>
      </c>
      <c r="P30" s="80">
        <v>0</v>
      </c>
      <c r="Q30" s="80">
        <f>K30+P30</f>
        <v>20</v>
      </c>
      <c r="R30" s="81">
        <f>Q30*E30</f>
        <v>774.4</v>
      </c>
    </row>
    <row r="31" spans="1:19" ht="15" customHeight="1" thickTop="1" thickBot="1" x14ac:dyDescent="0.3">
      <c r="A31" s="136" t="s">
        <v>36</v>
      </c>
      <c r="B31" s="137"/>
      <c r="C31" s="137"/>
      <c r="D31" s="36"/>
      <c r="E31" s="37"/>
      <c r="F31" s="38">
        <f>+F30+F29</f>
        <v>40</v>
      </c>
      <c r="G31" s="38">
        <f>+G30+G29</f>
        <v>40</v>
      </c>
      <c r="H31" s="38">
        <f>+I31/G31</f>
        <v>1</v>
      </c>
      <c r="I31" s="38">
        <f>SUM(I29:I30)</f>
        <v>40</v>
      </c>
      <c r="J31" s="38">
        <f>+K31/I31</f>
        <v>0.51500000000000001</v>
      </c>
      <c r="K31" s="38">
        <f>SUM(K29:K30)</f>
        <v>20.6</v>
      </c>
      <c r="L31" s="38">
        <f>SUM(L29:L30)</f>
        <v>0</v>
      </c>
      <c r="M31" s="38">
        <f t="shared" ref="M31:O31" si="1">SUM(M29:M30)</f>
        <v>0</v>
      </c>
      <c r="N31" s="38">
        <f t="shared" si="1"/>
        <v>0</v>
      </c>
      <c r="O31" s="38">
        <f t="shared" si="1"/>
        <v>0</v>
      </c>
      <c r="P31" s="38">
        <f>SUM(P29:P30)</f>
        <v>0</v>
      </c>
      <c r="Q31" s="63">
        <f>SUM(Q29:Q30)</f>
        <v>20.6</v>
      </c>
      <c r="R31" s="64">
        <f>SUM(R29:R30)</f>
        <v>797.63199999999995</v>
      </c>
    </row>
    <row r="32" spans="1:19" ht="63" customHeight="1" thickBot="1" x14ac:dyDescent="0.3">
      <c r="A32" s="138" t="s">
        <v>22</v>
      </c>
      <c r="B32" s="44" t="s">
        <v>61</v>
      </c>
      <c r="C32" s="57" t="s">
        <v>72</v>
      </c>
      <c r="D32" s="45" t="s">
        <v>59</v>
      </c>
      <c r="E32" s="87">
        <v>23.73</v>
      </c>
      <c r="F32" s="88">
        <v>308</v>
      </c>
      <c r="G32" s="88">
        <v>308</v>
      </c>
      <c r="H32" s="88">
        <v>1</v>
      </c>
      <c r="I32" s="88">
        <v>308</v>
      </c>
      <c r="J32" s="80">
        <v>0.03</v>
      </c>
      <c r="K32" s="65">
        <f t="shared" ref="K32:K37" si="2">I32*J32</f>
        <v>9.24</v>
      </c>
      <c r="L32" s="88">
        <v>0</v>
      </c>
      <c r="M32" s="66" t="s">
        <v>19</v>
      </c>
      <c r="N32" s="66" t="s">
        <v>19</v>
      </c>
      <c r="O32" s="66" t="s">
        <v>19</v>
      </c>
      <c r="P32" s="80">
        <v>0</v>
      </c>
      <c r="Q32" s="68">
        <f>K32+P32</f>
        <v>9.24</v>
      </c>
      <c r="R32" s="81">
        <f>Q32*E32</f>
        <v>219.26520000000002</v>
      </c>
    </row>
    <row r="33" spans="1:18" ht="63" customHeight="1" x14ac:dyDescent="0.25">
      <c r="A33" s="139"/>
      <c r="B33" s="44" t="s">
        <v>62</v>
      </c>
      <c r="C33" s="57" t="s">
        <v>74</v>
      </c>
      <c r="D33" s="45" t="s">
        <v>59</v>
      </c>
      <c r="E33" s="48">
        <v>23.73</v>
      </c>
      <c r="F33" s="42">
        <v>308</v>
      </c>
      <c r="G33" s="42">
        <v>308</v>
      </c>
      <c r="H33" s="42">
        <v>1</v>
      </c>
      <c r="I33" s="42">
        <v>308</v>
      </c>
      <c r="J33" s="42">
        <v>0.33</v>
      </c>
      <c r="K33" s="42">
        <f t="shared" si="2"/>
        <v>101.64</v>
      </c>
      <c r="L33" s="42">
        <v>0</v>
      </c>
      <c r="M33" s="77" t="s">
        <v>19</v>
      </c>
      <c r="N33" s="77" t="s">
        <v>19</v>
      </c>
      <c r="O33" s="77" t="s">
        <v>19</v>
      </c>
      <c r="P33" s="42">
        <v>0</v>
      </c>
      <c r="Q33" s="50">
        <f>K33+P33</f>
        <v>101.64</v>
      </c>
      <c r="R33" s="51">
        <f>Q33*E33</f>
        <v>2411.9171999999999</v>
      </c>
    </row>
    <row r="34" spans="1:18" ht="63" customHeight="1" x14ac:dyDescent="0.25">
      <c r="A34" s="139"/>
      <c r="B34" s="46" t="s">
        <v>63</v>
      </c>
      <c r="C34" s="92" t="s">
        <v>75</v>
      </c>
      <c r="D34" s="45" t="s">
        <v>60</v>
      </c>
      <c r="E34" s="79">
        <v>23.27</v>
      </c>
      <c r="F34" s="60">
        <v>342</v>
      </c>
      <c r="G34" s="60">
        <v>342</v>
      </c>
      <c r="H34" s="60">
        <v>1</v>
      </c>
      <c r="I34" s="60">
        <v>342</v>
      </c>
      <c r="J34" s="80">
        <v>0.03</v>
      </c>
      <c r="K34" s="60">
        <f t="shared" si="2"/>
        <v>10.26</v>
      </c>
      <c r="L34" s="60">
        <v>0</v>
      </c>
      <c r="M34" s="59" t="s">
        <v>19</v>
      </c>
      <c r="N34" s="59" t="s">
        <v>19</v>
      </c>
      <c r="O34" s="59" t="s">
        <v>19</v>
      </c>
      <c r="P34" s="60">
        <v>0</v>
      </c>
      <c r="Q34" s="61">
        <f>K34+P34</f>
        <v>10.26</v>
      </c>
      <c r="R34" s="62">
        <f>Q34*E34</f>
        <v>238.75019999999998</v>
      </c>
    </row>
    <row r="35" spans="1:18" ht="63" customHeight="1" x14ac:dyDescent="0.25">
      <c r="A35" s="139"/>
      <c r="B35" s="46" t="s">
        <v>64</v>
      </c>
      <c r="C35" s="92" t="s">
        <v>76</v>
      </c>
      <c r="D35" s="45" t="s">
        <v>60</v>
      </c>
      <c r="E35" s="48">
        <v>23.27</v>
      </c>
      <c r="F35" s="42">
        <v>342</v>
      </c>
      <c r="G35" s="42">
        <v>342</v>
      </c>
      <c r="H35" s="42">
        <v>1</v>
      </c>
      <c r="I35" s="42">
        <v>342</v>
      </c>
      <c r="J35" s="42">
        <v>0.25</v>
      </c>
      <c r="K35" s="42">
        <f t="shared" si="2"/>
        <v>85.5</v>
      </c>
      <c r="L35" s="65">
        <v>0</v>
      </c>
      <c r="M35" s="75" t="s">
        <v>19</v>
      </c>
      <c r="N35" s="75" t="s">
        <v>19</v>
      </c>
      <c r="O35" s="75" t="s">
        <v>19</v>
      </c>
      <c r="P35" s="42">
        <v>0</v>
      </c>
      <c r="Q35" s="50">
        <f>K35+P35</f>
        <v>85.5</v>
      </c>
      <c r="R35" s="51">
        <f>Q35*E35</f>
        <v>1989.585</v>
      </c>
    </row>
    <row r="36" spans="1:18" ht="63" customHeight="1" thickBot="1" x14ac:dyDescent="0.3">
      <c r="A36" s="139"/>
      <c r="B36" s="47" t="s">
        <v>66</v>
      </c>
      <c r="C36" s="57" t="s">
        <v>77</v>
      </c>
      <c r="D36" s="45" t="s">
        <v>26</v>
      </c>
      <c r="E36" s="48">
        <v>23.73</v>
      </c>
      <c r="F36" s="42">
        <v>16</v>
      </c>
      <c r="G36" s="42">
        <v>16</v>
      </c>
      <c r="H36" s="42">
        <v>1</v>
      </c>
      <c r="I36" s="42">
        <v>16</v>
      </c>
      <c r="J36" s="42">
        <v>0.03</v>
      </c>
      <c r="K36" s="42">
        <f t="shared" si="2"/>
        <v>0.48</v>
      </c>
      <c r="L36" s="42">
        <v>0</v>
      </c>
      <c r="M36" s="77" t="s">
        <v>19</v>
      </c>
      <c r="N36" s="77" t="s">
        <v>19</v>
      </c>
      <c r="O36" s="77" t="s">
        <v>19</v>
      </c>
      <c r="P36" s="60">
        <v>0</v>
      </c>
      <c r="Q36" s="96">
        <f>K36+P36</f>
        <v>0.48</v>
      </c>
      <c r="R36" s="62">
        <f>Q36*E36</f>
        <v>11.3904</v>
      </c>
    </row>
    <row r="37" spans="1:18" ht="63" customHeight="1" thickTop="1" thickBot="1" x14ac:dyDescent="0.3">
      <c r="A37" s="140"/>
      <c r="B37" s="47" t="s">
        <v>67</v>
      </c>
      <c r="C37" s="57" t="s">
        <v>78</v>
      </c>
      <c r="D37" s="84" t="s">
        <v>26</v>
      </c>
      <c r="E37" s="85">
        <v>23.73</v>
      </c>
      <c r="F37" s="86">
        <v>16</v>
      </c>
      <c r="G37" s="86">
        <v>16</v>
      </c>
      <c r="H37" s="86">
        <v>1</v>
      </c>
      <c r="I37" s="86">
        <v>16</v>
      </c>
      <c r="J37" s="86">
        <v>0.25</v>
      </c>
      <c r="K37" s="42">
        <f t="shared" si="2"/>
        <v>4</v>
      </c>
      <c r="L37" s="43">
        <v>0</v>
      </c>
      <c r="M37" s="56" t="s">
        <v>19</v>
      </c>
      <c r="N37" s="56" t="s">
        <v>19</v>
      </c>
      <c r="O37" s="56" t="s">
        <v>19</v>
      </c>
      <c r="P37" s="43">
        <v>0</v>
      </c>
      <c r="Q37" s="82">
        <f t="shared" ref="Q37:Q38" si="3">K37+P37</f>
        <v>4</v>
      </c>
      <c r="R37" s="58">
        <f t="shared" ref="R37" si="4">Q37*E37</f>
        <v>94.92</v>
      </c>
    </row>
    <row r="38" spans="1:18" ht="15" customHeight="1" thickTop="1" thickBot="1" x14ac:dyDescent="0.3">
      <c r="A38" s="136" t="s">
        <v>37</v>
      </c>
      <c r="B38" s="137"/>
      <c r="C38" s="137"/>
      <c r="D38" s="36"/>
      <c r="E38" s="37"/>
      <c r="F38" s="38">
        <v>666</v>
      </c>
      <c r="G38" s="38">
        <v>666</v>
      </c>
      <c r="H38" s="90">
        <f>I38/G38</f>
        <v>2</v>
      </c>
      <c r="I38" s="38">
        <f>SUM(I32:I37)</f>
        <v>1332</v>
      </c>
      <c r="J38" s="93">
        <f>K38/I38</f>
        <v>0.15849849849849848</v>
      </c>
      <c r="K38" s="38">
        <f>SUM(K32:K37)</f>
        <v>211.11999999999998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68">
        <f t="shared" si="3"/>
        <v>211.11999999999998</v>
      </c>
      <c r="R38" s="64">
        <f>R32+R33+R34+R35+R36+R37</f>
        <v>4965.8279999999995</v>
      </c>
    </row>
    <row r="39" spans="1:18" ht="36.75" customHeight="1" thickBot="1" x14ac:dyDescent="0.3">
      <c r="A39" s="141" t="s">
        <v>70</v>
      </c>
      <c r="B39" s="142"/>
      <c r="C39" s="143"/>
      <c r="D39" s="39"/>
      <c r="E39" s="40"/>
      <c r="F39" s="41">
        <v>686</v>
      </c>
      <c r="G39" s="41">
        <v>686</v>
      </c>
      <c r="H39" s="91">
        <f>I39/G39</f>
        <v>2</v>
      </c>
      <c r="I39" s="41">
        <f>I38+I31</f>
        <v>1372</v>
      </c>
      <c r="J39" s="94">
        <f>K39/I39</f>
        <v>0.16889212827988337</v>
      </c>
      <c r="K39" s="49">
        <f>K38+K31</f>
        <v>231.71999999999997</v>
      </c>
      <c r="L39" s="41">
        <v>0</v>
      </c>
      <c r="M39" s="66">
        <v>0</v>
      </c>
      <c r="N39" s="66">
        <v>0</v>
      </c>
      <c r="O39" s="66">
        <v>0</v>
      </c>
      <c r="P39" s="67">
        <v>0</v>
      </c>
      <c r="Q39" s="83">
        <f>Q38+Q31</f>
        <v>231.71999999999997</v>
      </c>
      <c r="R39" s="69">
        <f>R31+R38</f>
        <v>5763.4599999999991</v>
      </c>
    </row>
    <row r="40" spans="1:18" ht="15" customHeight="1" thickBot="1" x14ac:dyDescent="0.3">
      <c r="A40" s="144" t="s">
        <v>58</v>
      </c>
      <c r="B40" s="145"/>
      <c r="C40" s="146"/>
      <c r="D40" s="52"/>
      <c r="E40" s="52"/>
      <c r="F40" s="53">
        <v>4324</v>
      </c>
      <c r="G40" s="53">
        <v>3640</v>
      </c>
      <c r="H40" s="97">
        <f>I40/G40</f>
        <v>1.3769230769230769</v>
      </c>
      <c r="I40" s="53">
        <f>I27+I39</f>
        <v>5012</v>
      </c>
      <c r="J40" s="95">
        <f>K40/I40</f>
        <v>0.81159616919393451</v>
      </c>
      <c r="K40" s="53">
        <f t="shared" ref="K40:P40" si="5">K27+K39</f>
        <v>4067.72</v>
      </c>
      <c r="L40" s="53">
        <f t="shared" si="5"/>
        <v>684</v>
      </c>
      <c r="M40" s="53">
        <f t="shared" si="5"/>
        <v>1</v>
      </c>
      <c r="N40" s="53">
        <f t="shared" si="5"/>
        <v>684</v>
      </c>
      <c r="O40" s="54">
        <f>P40/N40</f>
        <v>0.17251461988304093</v>
      </c>
      <c r="P40" s="55">
        <f t="shared" si="5"/>
        <v>118</v>
      </c>
      <c r="Q40" s="55">
        <f>Q39+Q27</f>
        <v>4185.72</v>
      </c>
      <c r="R40" s="70">
        <f>R27+R39</f>
        <v>93713.459999999992</v>
      </c>
    </row>
    <row r="41" spans="1:18" x14ac:dyDescent="0.25">
      <c r="A41" s="24" t="s">
        <v>40</v>
      </c>
      <c r="B41" s="24"/>
      <c r="D41" s="3"/>
      <c r="E41" s="3"/>
      <c r="F41" s="3"/>
      <c r="G41" s="4"/>
      <c r="H41" s="3"/>
      <c r="I41" s="3"/>
      <c r="J41" s="3"/>
      <c r="K41" s="3"/>
      <c r="L41" s="3"/>
      <c r="M41" s="3"/>
      <c r="N41" s="3"/>
    </row>
    <row r="42" spans="1:18" x14ac:dyDescent="0.25">
      <c r="A42" s="25" t="s">
        <v>42</v>
      </c>
      <c r="B42" s="2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8" x14ac:dyDescent="0.25">
      <c r="A43" s="24" t="s">
        <v>41</v>
      </c>
      <c r="B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</sheetData>
  <mergeCells count="158">
    <mergeCell ref="R8:R9"/>
    <mergeCell ref="D10:D11"/>
    <mergeCell ref="E10:E11"/>
    <mergeCell ref="F10:F11"/>
    <mergeCell ref="G10:G11"/>
    <mergeCell ref="H10:H11"/>
    <mergeCell ref="I10:I11"/>
    <mergeCell ref="I8:I9"/>
    <mergeCell ref="K8:K9"/>
    <mergeCell ref="L8:L9"/>
    <mergeCell ref="M8:M9"/>
    <mergeCell ref="N8:N9"/>
    <mergeCell ref="D8:D9"/>
    <mergeCell ref="E8:E9"/>
    <mergeCell ref="A31:C31"/>
    <mergeCell ref="A32:A37"/>
    <mergeCell ref="A38:C38"/>
    <mergeCell ref="A39:C39"/>
    <mergeCell ref="A40:C40"/>
    <mergeCell ref="K10:K11"/>
    <mergeCell ref="O8:O9"/>
    <mergeCell ref="P8:P9"/>
    <mergeCell ref="Q8:Q9"/>
    <mergeCell ref="P10:P11"/>
    <mergeCell ref="Q10:Q11"/>
    <mergeCell ref="L10:L11"/>
    <mergeCell ref="M10:M11"/>
    <mergeCell ref="N10:N11"/>
    <mergeCell ref="O10:O11"/>
    <mergeCell ref="Q12:Q13"/>
    <mergeCell ref="F14:F15"/>
    <mergeCell ref="N14:N15"/>
    <mergeCell ref="O14:O15"/>
    <mergeCell ref="P14:P15"/>
    <mergeCell ref="P18:P19"/>
    <mergeCell ref="Q18:Q19"/>
    <mergeCell ref="K20:K21"/>
    <mergeCell ref="M22:M23"/>
    <mergeCell ref="A1:R1"/>
    <mergeCell ref="A2:R2"/>
    <mergeCell ref="A3:A4"/>
    <mergeCell ref="C3:C4"/>
    <mergeCell ref="D3:D4"/>
    <mergeCell ref="E3:E4"/>
    <mergeCell ref="F3:F4"/>
    <mergeCell ref="G3:K3"/>
    <mergeCell ref="L3:P3"/>
    <mergeCell ref="Q3:R3"/>
    <mergeCell ref="B3:B4"/>
    <mergeCell ref="R12:R13"/>
    <mergeCell ref="L12:L13"/>
    <mergeCell ref="M12:M13"/>
    <mergeCell ref="N12:N13"/>
    <mergeCell ref="O12:O13"/>
    <mergeCell ref="P12:P13"/>
    <mergeCell ref="R10:R11"/>
    <mergeCell ref="G12:G13"/>
    <mergeCell ref="M16:M17"/>
    <mergeCell ref="N16:N17"/>
    <mergeCell ref="O16:O17"/>
    <mergeCell ref="P16:P17"/>
    <mergeCell ref="Q16:Q17"/>
    <mergeCell ref="G14:G15"/>
    <mergeCell ref="H14:H15"/>
    <mergeCell ref="I14:I15"/>
    <mergeCell ref="J14:J15"/>
    <mergeCell ref="K14:K15"/>
    <mergeCell ref="K12:K13"/>
    <mergeCell ref="Q14:Q15"/>
    <mergeCell ref="R16:R17"/>
    <mergeCell ref="R14:R15"/>
    <mergeCell ref="L14:L15"/>
    <mergeCell ref="M14:M15"/>
    <mergeCell ref="H18:H19"/>
    <mergeCell ref="I18:I19"/>
    <mergeCell ref="R18:R19"/>
    <mergeCell ref="L18:L19"/>
    <mergeCell ref="M18:M19"/>
    <mergeCell ref="N18:N19"/>
    <mergeCell ref="O18:O19"/>
    <mergeCell ref="L16:L17"/>
    <mergeCell ref="O20:O21"/>
    <mergeCell ref="P20:P21"/>
    <mergeCell ref="Q20:Q21"/>
    <mergeCell ref="R20:R21"/>
    <mergeCell ref="L20:L21"/>
    <mergeCell ref="E18:E19"/>
    <mergeCell ref="F18:F19"/>
    <mergeCell ref="N22:N23"/>
    <mergeCell ref="O22:O23"/>
    <mergeCell ref="A5:A6"/>
    <mergeCell ref="I20:I21"/>
    <mergeCell ref="J20:J21"/>
    <mergeCell ref="H12:H13"/>
    <mergeCell ref="I12:I13"/>
    <mergeCell ref="J12:J13"/>
    <mergeCell ref="J10:J11"/>
    <mergeCell ref="D14:D15"/>
    <mergeCell ref="E14:E15"/>
    <mergeCell ref="D12:D13"/>
    <mergeCell ref="E12:E13"/>
    <mergeCell ref="J8:J9"/>
    <mergeCell ref="F8:F9"/>
    <mergeCell ref="G8:G9"/>
    <mergeCell ref="H8:H9"/>
    <mergeCell ref="D20:D21"/>
    <mergeCell ref="E20:E21"/>
    <mergeCell ref="F20:F21"/>
    <mergeCell ref="G20:G21"/>
    <mergeCell ref="H20:H21"/>
    <mergeCell ref="A7:C7"/>
    <mergeCell ref="K24:K25"/>
    <mergeCell ref="L24:L25"/>
    <mergeCell ref="M24:M25"/>
    <mergeCell ref="N24:N25"/>
    <mergeCell ref="O24:O25"/>
    <mergeCell ref="P24:P25"/>
    <mergeCell ref="Q22:Q23"/>
    <mergeCell ref="R22:R23"/>
    <mergeCell ref="D24:D25"/>
    <mergeCell ref="E24:E25"/>
    <mergeCell ref="F24:F25"/>
    <mergeCell ref="G24:G25"/>
    <mergeCell ref="H24:H25"/>
    <mergeCell ref="I24:I25"/>
    <mergeCell ref="J24:J25"/>
    <mergeCell ref="K22:K23"/>
    <mergeCell ref="J18:J19"/>
    <mergeCell ref="F12:F13"/>
    <mergeCell ref="M20:M21"/>
    <mergeCell ref="N20:N21"/>
    <mergeCell ref="D16:D17"/>
    <mergeCell ref="E16:E17"/>
    <mergeCell ref="F16:F17"/>
    <mergeCell ref="L22:L23"/>
    <mergeCell ref="P22:P23"/>
    <mergeCell ref="G18:G19"/>
    <mergeCell ref="K16:K17"/>
    <mergeCell ref="A29:A30"/>
    <mergeCell ref="A28:Q28"/>
    <mergeCell ref="Q24:Q25"/>
    <mergeCell ref="R24:R25"/>
    <mergeCell ref="A8:A25"/>
    <mergeCell ref="A26:C26"/>
    <mergeCell ref="A27:C27"/>
    <mergeCell ref="G16:G17"/>
    <mergeCell ref="H16:H17"/>
    <mergeCell ref="I16:I17"/>
    <mergeCell ref="J16:J17"/>
    <mergeCell ref="D22:D23"/>
    <mergeCell ref="E22:E23"/>
    <mergeCell ref="F22:F23"/>
    <mergeCell ref="G22:G23"/>
    <mergeCell ref="H22:H23"/>
    <mergeCell ref="I22:I23"/>
    <mergeCell ref="J22:J23"/>
    <mergeCell ref="K18:K19"/>
    <mergeCell ref="D18:D19"/>
  </mergeCells>
  <printOptions gridLines="1"/>
  <pageMargins left="0.25" right="0.25" top="0.75" bottom="0.75" header="0.3" footer="0.3"/>
  <pageSetup scale="72" fitToHeight="0" orientation="landscape" r:id="rId1"/>
  <headerFooter>
    <oddHeader>&amp;F</oddHeader>
    <oddFooter>Page &amp;P of &amp;N</oddFooter>
  </headerFooter>
  <ignoredErrors>
    <ignoredError sqref="I7 I39" formula="1"/>
    <ignoredError sqref="I3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CS</cp:lastModifiedBy>
  <cp:lastPrinted>2016-12-20T20:59:31Z</cp:lastPrinted>
  <dcterms:created xsi:type="dcterms:W3CDTF">2014-10-20T22:13:48Z</dcterms:created>
  <dcterms:modified xsi:type="dcterms:W3CDTF">2016-12-20T23:40:10Z</dcterms:modified>
</cp:coreProperties>
</file>