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PLS 2016-2018 - 3137-0074 - 2016\OMB Submission Documents\"/>
    </mc:Choice>
  </mc:AlternateContent>
  <bookViews>
    <workbookView xWindow="120" yWindow="75" windowWidth="15180" windowHeight="8580" activeTab="1"/>
  </bookViews>
  <sheets>
    <sheet name="State burden" sheetId="1" r:id="rId1"/>
    <sheet name="OMB Burden" sheetId="2" r:id="rId2"/>
    <sheet name="IMLS Staff-Contractors" sheetId="3" r:id="rId3"/>
  </sheets>
  <calcPr calcId="152511"/>
</workbook>
</file>

<file path=xl/calcChain.xml><?xml version="1.0" encoding="utf-8"?>
<calcChain xmlns="http://schemas.openxmlformats.org/spreadsheetml/2006/main">
  <c r="F4" i="2" l="1"/>
  <c r="D61" i="1" l="1"/>
  <c r="D60" i="1" l="1"/>
  <c r="B60" i="1"/>
  <c r="B61" i="1" s="1"/>
  <c r="B19" i="3" l="1"/>
  <c r="F24" i="3" l="1"/>
  <c r="B7" i="3"/>
  <c r="B6" i="3"/>
  <c r="B5" i="3"/>
  <c r="B13" i="3" l="1"/>
  <c r="B8" i="3" l="1"/>
  <c r="F26" i="3"/>
  <c r="D4" i="2" l="1"/>
  <c r="E4" i="2" s="1"/>
</calcChain>
</file>

<file path=xl/sharedStrings.xml><?xml version="1.0" encoding="utf-8"?>
<sst xmlns="http://schemas.openxmlformats.org/spreadsheetml/2006/main" count="105" uniqueCount="101">
  <si>
    <t>AL</t>
  </si>
  <si>
    <t>Hours</t>
  </si>
  <si>
    <t>AK</t>
  </si>
  <si>
    <t>CA</t>
  </si>
  <si>
    <t>CT</t>
  </si>
  <si>
    <t>GA</t>
  </si>
  <si>
    <t>HI</t>
  </si>
  <si>
    <t>IA</t>
  </si>
  <si>
    <t>KY</t>
  </si>
  <si>
    <t>MD</t>
  </si>
  <si>
    <t>MA</t>
  </si>
  <si>
    <t>MT</t>
  </si>
  <si>
    <t>NE</t>
  </si>
  <si>
    <t>NM</t>
  </si>
  <si>
    <t>NV</t>
  </si>
  <si>
    <t>NC</t>
  </si>
  <si>
    <t>ND</t>
  </si>
  <si>
    <t>OK</t>
  </si>
  <si>
    <t>OR</t>
  </si>
  <si>
    <t>RI</t>
  </si>
  <si>
    <t>SC</t>
  </si>
  <si>
    <t>TN</t>
  </si>
  <si>
    <t>WY</t>
  </si>
  <si>
    <t>AZ</t>
  </si>
  <si>
    <t>AR</t>
  </si>
  <si>
    <t>CO</t>
  </si>
  <si>
    <t>DE</t>
  </si>
  <si>
    <t>DC</t>
  </si>
  <si>
    <t>FL</t>
  </si>
  <si>
    <t>GU</t>
  </si>
  <si>
    <t>ID</t>
  </si>
  <si>
    <t>IL</t>
  </si>
  <si>
    <t>IN</t>
  </si>
  <si>
    <t>KS</t>
  </si>
  <si>
    <t>LA</t>
  </si>
  <si>
    <t>ME</t>
  </si>
  <si>
    <t>MI</t>
  </si>
  <si>
    <t>MN</t>
  </si>
  <si>
    <t>MS</t>
  </si>
  <si>
    <t>MO</t>
  </si>
  <si>
    <t>NH</t>
  </si>
  <si>
    <t>NJ</t>
  </si>
  <si>
    <t>NY</t>
  </si>
  <si>
    <t>OH</t>
  </si>
  <si>
    <t>PA</t>
  </si>
  <si>
    <t>PR</t>
  </si>
  <si>
    <t>SD</t>
  </si>
  <si>
    <t>TX</t>
  </si>
  <si>
    <t>UT</t>
  </si>
  <si>
    <t>VT</t>
  </si>
  <si>
    <t>VA</t>
  </si>
  <si>
    <t>WA</t>
  </si>
  <si>
    <t>WV</t>
  </si>
  <si>
    <t>WI</t>
  </si>
  <si>
    <t>Total hours</t>
  </si>
  <si>
    <t>Respondents</t>
  </si>
  <si>
    <t>Minutes</t>
  </si>
  <si>
    <t>Time in hours</t>
  </si>
  <si>
    <t>Total Time (hours)</t>
  </si>
  <si>
    <t>Total Annual Costs</t>
  </si>
  <si>
    <t>AS</t>
  </si>
  <si>
    <t>PLS</t>
  </si>
  <si>
    <t>calculation: yearly salary x 40%</t>
  </si>
  <si>
    <t>TOTAL</t>
  </si>
  <si>
    <t>Meeting Expenses</t>
  </si>
  <si>
    <t>SDC Conference*</t>
  </si>
  <si>
    <t>based on 55 travelers (travel, hotel sleeping rooms; per diem) mtg. room rental, A/V, misc</t>
  </si>
  <si>
    <t>GRAND TOTAL</t>
  </si>
  <si>
    <t>Total</t>
  </si>
  <si>
    <t># of Travelers</t>
  </si>
  <si>
    <r>
      <t>average salary of other IMLS emplyees (Cam (OGC), CFO, OLS) x % = $</t>
    </r>
    <r>
      <rPr>
        <b/>
        <sz val="11"/>
        <color rgb="FFFF0000"/>
        <rFont val="Calibri"/>
        <family val="2"/>
        <scheme val="minor"/>
      </rPr>
      <t>110,000 x 10%</t>
    </r>
  </si>
  <si>
    <t>LSWG - July 2016</t>
  </si>
  <si>
    <t>calcuation:  yearly salary x 5%</t>
  </si>
  <si>
    <t>LSWG Meeting (1)</t>
  </si>
  <si>
    <t>Estimate</t>
  </si>
  <si>
    <t>State*</t>
  </si>
  <si>
    <t>CNMI</t>
  </si>
  <si>
    <t>VI</t>
  </si>
  <si>
    <t>outlier</t>
  </si>
  <si>
    <t>average</t>
  </si>
  <si>
    <t>Information provided in Justification A Statement</t>
  </si>
  <si>
    <t>AIR - Contractor</t>
  </si>
  <si>
    <t>(9/2015-9/2016)</t>
  </si>
  <si>
    <t>Misc IMLS Staff</t>
  </si>
  <si>
    <t>OIAL Staff 1</t>
  </si>
  <si>
    <t>OIAL Staff 2</t>
  </si>
  <si>
    <t>Airfare ave. (ea)</t>
  </si>
  <si>
    <t>Lodging &amp; MI&amp;E Per Diem (ea)</t>
  </si>
  <si>
    <t>MISC (ea)</t>
  </si>
  <si>
    <t>Meeting</t>
  </si>
  <si>
    <t>Staff</t>
  </si>
  <si>
    <t>Salary</t>
  </si>
  <si>
    <t>Amount</t>
  </si>
  <si>
    <t>Contractor</t>
  </si>
  <si>
    <t>Washington DC; see row 12</t>
  </si>
  <si>
    <t>divided in 1/2 (PLS/SLAA)</t>
  </si>
  <si>
    <t>FY 2015</t>
  </si>
  <si>
    <t>PLS 2014-2016 OMB Burden Estimate using FY2015 PLS</t>
  </si>
  <si>
    <t>FY 2014</t>
  </si>
  <si>
    <t>*2015 December SDC Conference + LSWG - includes 10 travelers</t>
  </si>
  <si>
    <t>Salary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</si>
</sst>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4" fontId="0" fillId="0" borderId="0" xfId="1" applyFont="1"/>
    <xf numFmtId="2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right"/>
    </xf>
    <xf numFmtId="4" fontId="2" fillId="0" borderId="0" xfId="0" applyNumberFormat="1" applyFont="1"/>
    <xf numFmtId="3" fontId="5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/>
    <xf numFmtId="4" fontId="0" fillId="0" borderId="0" xfId="0" applyNumberFormat="1"/>
    <xf numFmtId="0" fontId="0" fillId="0" borderId="0" xfId="0" applyFill="1"/>
    <xf numFmtId="3" fontId="0" fillId="0" borderId="0" xfId="0" applyNumberFormat="1" applyFill="1"/>
    <xf numFmtId="4" fontId="5" fillId="0" borderId="0" xfId="0" applyNumberFormat="1" applyFont="1" applyFill="1"/>
    <xf numFmtId="0" fontId="0" fillId="2" borderId="0" xfId="0" applyFill="1"/>
    <xf numFmtId="3" fontId="0" fillId="0" borderId="0" xfId="0" applyNumberFormat="1" applyFont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center"/>
    </xf>
    <xf numFmtId="3" fontId="7" fillId="3" borderId="0" xfId="0" applyNumberFormat="1" applyFont="1" applyFill="1"/>
    <xf numFmtId="3" fontId="2" fillId="3" borderId="0" xfId="0" applyNumberFormat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2" fontId="1" fillId="0" borderId="0" xfId="0" applyNumberFormat="1" applyFont="1"/>
    <xf numFmtId="2" fontId="4" fillId="0" borderId="0" xfId="0" applyNumberFormat="1" applyFont="1"/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="80" zoomScaleNormal="80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D58" sqref="D3:D58"/>
    </sheetView>
  </sheetViews>
  <sheetFormatPr defaultRowHeight="15" x14ac:dyDescent="0.25"/>
  <cols>
    <col min="1" max="1" width="10.7109375" customWidth="1"/>
    <col min="2" max="2" width="12.5703125" bestFit="1" customWidth="1"/>
    <col min="4" max="4" width="8.140625" bestFit="1" customWidth="1"/>
  </cols>
  <sheetData>
    <row r="1" spans="1:5" ht="45" customHeight="1" x14ac:dyDescent="0.25">
      <c r="A1" s="27" t="s">
        <v>75</v>
      </c>
      <c r="B1" s="32" t="s">
        <v>98</v>
      </c>
      <c r="C1" s="32"/>
      <c r="D1" s="32" t="s">
        <v>96</v>
      </c>
      <c r="E1" s="32"/>
    </row>
    <row r="2" spans="1:5" x14ac:dyDescent="0.25">
      <c r="A2" s="1"/>
      <c r="B2" s="1" t="s">
        <v>1</v>
      </c>
      <c r="C2" t="s">
        <v>78</v>
      </c>
      <c r="D2" s="1" t="s">
        <v>1</v>
      </c>
      <c r="E2" t="s">
        <v>78</v>
      </c>
    </row>
    <row r="3" spans="1:5" x14ac:dyDescent="0.25">
      <c r="A3" t="s">
        <v>0</v>
      </c>
      <c r="B3">
        <v>100</v>
      </c>
      <c r="D3" s="28">
        <v>130</v>
      </c>
    </row>
    <row r="4" spans="1:5" x14ac:dyDescent="0.25">
      <c r="A4" t="s">
        <v>2</v>
      </c>
      <c r="B4">
        <v>44</v>
      </c>
      <c r="D4" s="28">
        <v>40</v>
      </c>
    </row>
    <row r="5" spans="1:5" x14ac:dyDescent="0.25">
      <c r="A5" s="18" t="s">
        <v>60</v>
      </c>
      <c r="B5">
        <v>40</v>
      </c>
      <c r="D5" s="28">
        <v>24</v>
      </c>
    </row>
    <row r="6" spans="1:5" x14ac:dyDescent="0.25">
      <c r="A6" t="s">
        <v>23</v>
      </c>
      <c r="B6">
        <v>150</v>
      </c>
      <c r="D6" s="28"/>
      <c r="E6" s="28">
        <v>3</v>
      </c>
    </row>
    <row r="7" spans="1:5" x14ac:dyDescent="0.25">
      <c r="A7" t="s">
        <v>24</v>
      </c>
      <c r="B7">
        <v>250.2</v>
      </c>
      <c r="D7" s="28">
        <v>20</v>
      </c>
    </row>
    <row r="8" spans="1:5" x14ac:dyDescent="0.25">
      <c r="A8" t="s">
        <v>3</v>
      </c>
      <c r="B8">
        <v>40</v>
      </c>
      <c r="D8" s="28">
        <v>180</v>
      </c>
    </row>
    <row r="9" spans="1:5" x14ac:dyDescent="0.25">
      <c r="A9" s="18" t="s">
        <v>76</v>
      </c>
      <c r="B9">
        <v>0</v>
      </c>
      <c r="D9" s="29">
        <v>0</v>
      </c>
    </row>
    <row r="10" spans="1:5" x14ac:dyDescent="0.25">
      <c r="A10" t="s">
        <v>25</v>
      </c>
      <c r="B10">
        <v>160</v>
      </c>
      <c r="D10" s="28">
        <v>100</v>
      </c>
    </row>
    <row r="11" spans="1:5" x14ac:dyDescent="0.25">
      <c r="A11" t="s">
        <v>4</v>
      </c>
      <c r="C11">
        <v>18</v>
      </c>
      <c r="D11" s="28">
        <v>25</v>
      </c>
    </row>
    <row r="12" spans="1:5" x14ac:dyDescent="0.25">
      <c r="A12" t="s">
        <v>26</v>
      </c>
      <c r="B12">
        <v>40</v>
      </c>
      <c r="D12" s="28">
        <v>80</v>
      </c>
    </row>
    <row r="13" spans="1:5" x14ac:dyDescent="0.25">
      <c r="A13" t="s">
        <v>27</v>
      </c>
      <c r="B13">
        <v>40</v>
      </c>
      <c r="D13" s="28">
        <v>40</v>
      </c>
    </row>
    <row r="14" spans="1:5" x14ac:dyDescent="0.25">
      <c r="A14" t="s">
        <v>28</v>
      </c>
      <c r="B14">
        <v>30</v>
      </c>
      <c r="D14" s="28">
        <v>32</v>
      </c>
    </row>
    <row r="15" spans="1:5" x14ac:dyDescent="0.25">
      <c r="A15" t="s">
        <v>5</v>
      </c>
      <c r="B15">
        <v>95</v>
      </c>
      <c r="D15" s="28">
        <v>80</v>
      </c>
    </row>
    <row r="16" spans="1:5" x14ac:dyDescent="0.25">
      <c r="A16" s="18" t="s">
        <v>29</v>
      </c>
      <c r="B16">
        <v>40</v>
      </c>
      <c r="D16" s="28">
        <v>40</v>
      </c>
    </row>
    <row r="17" spans="1:4" x14ac:dyDescent="0.25">
      <c r="A17" t="s">
        <v>6</v>
      </c>
      <c r="B17">
        <v>23</v>
      </c>
      <c r="D17" s="28">
        <v>32</v>
      </c>
    </row>
    <row r="18" spans="1:4" x14ac:dyDescent="0.25">
      <c r="A18" t="s">
        <v>30</v>
      </c>
      <c r="B18">
        <v>256</v>
      </c>
      <c r="D18" s="28">
        <v>145</v>
      </c>
    </row>
    <row r="19" spans="1:4" x14ac:dyDescent="0.25">
      <c r="A19" t="s">
        <v>31</v>
      </c>
      <c r="B19">
        <v>40</v>
      </c>
      <c r="D19" s="28">
        <v>375</v>
      </c>
    </row>
    <row r="20" spans="1:4" x14ac:dyDescent="0.25">
      <c r="A20" t="s">
        <v>32</v>
      </c>
      <c r="B20">
        <v>68</v>
      </c>
      <c r="D20" s="28">
        <v>115</v>
      </c>
    </row>
    <row r="21" spans="1:4" x14ac:dyDescent="0.25">
      <c r="A21" t="s">
        <v>7</v>
      </c>
      <c r="B21">
        <v>100</v>
      </c>
      <c r="D21" s="28">
        <v>100</v>
      </c>
    </row>
    <row r="22" spans="1:4" x14ac:dyDescent="0.25">
      <c r="A22" t="s">
        <v>33</v>
      </c>
      <c r="B22">
        <v>50</v>
      </c>
      <c r="D22" s="28">
        <v>200</v>
      </c>
    </row>
    <row r="23" spans="1:4" x14ac:dyDescent="0.25">
      <c r="A23" t="s">
        <v>8</v>
      </c>
      <c r="B23">
        <v>75</v>
      </c>
      <c r="D23" s="28">
        <v>75</v>
      </c>
    </row>
    <row r="24" spans="1:4" x14ac:dyDescent="0.25">
      <c r="A24" t="s">
        <v>34</v>
      </c>
      <c r="B24">
        <v>55</v>
      </c>
      <c r="D24" s="28">
        <v>55</v>
      </c>
    </row>
    <row r="25" spans="1:4" x14ac:dyDescent="0.25">
      <c r="A25" t="s">
        <v>35</v>
      </c>
      <c r="B25">
        <v>80</v>
      </c>
      <c r="D25" s="28">
        <v>80</v>
      </c>
    </row>
    <row r="26" spans="1:4" x14ac:dyDescent="0.25">
      <c r="A26" t="s">
        <v>9</v>
      </c>
      <c r="B26">
        <v>0</v>
      </c>
      <c r="D26" s="28">
        <v>60</v>
      </c>
    </row>
    <row r="27" spans="1:4" x14ac:dyDescent="0.25">
      <c r="A27" t="s">
        <v>10</v>
      </c>
      <c r="B27">
        <v>45</v>
      </c>
      <c r="D27" s="28">
        <v>160</v>
      </c>
    </row>
    <row r="28" spans="1:4" x14ac:dyDescent="0.25">
      <c r="A28" t="s">
        <v>36</v>
      </c>
      <c r="B28">
        <v>50</v>
      </c>
      <c r="D28" s="28">
        <v>95</v>
      </c>
    </row>
    <row r="29" spans="1:4" x14ac:dyDescent="0.25">
      <c r="A29" t="s">
        <v>37</v>
      </c>
      <c r="B29">
        <v>197</v>
      </c>
      <c r="D29" s="28">
        <v>100</v>
      </c>
    </row>
    <row r="30" spans="1:4" x14ac:dyDescent="0.25">
      <c r="A30" t="s">
        <v>38</v>
      </c>
      <c r="B30">
        <v>30</v>
      </c>
      <c r="D30" s="28">
        <v>102</v>
      </c>
    </row>
    <row r="31" spans="1:4" x14ac:dyDescent="0.25">
      <c r="A31" t="s">
        <v>39</v>
      </c>
      <c r="B31">
        <v>500</v>
      </c>
      <c r="D31" s="28">
        <v>525</v>
      </c>
    </row>
    <row r="32" spans="1:4" x14ac:dyDescent="0.25">
      <c r="A32" t="s">
        <v>11</v>
      </c>
      <c r="B32">
        <v>60</v>
      </c>
      <c r="D32" s="28">
        <v>120</v>
      </c>
    </row>
    <row r="33" spans="1:5" x14ac:dyDescent="0.25">
      <c r="A33" t="s">
        <v>12</v>
      </c>
      <c r="B33">
        <v>45</v>
      </c>
      <c r="D33" s="28">
        <v>35</v>
      </c>
    </row>
    <row r="34" spans="1:5" x14ac:dyDescent="0.25">
      <c r="A34" t="s">
        <v>14</v>
      </c>
      <c r="B34">
        <v>40</v>
      </c>
      <c r="D34" s="28">
        <v>40</v>
      </c>
    </row>
    <row r="35" spans="1:5" x14ac:dyDescent="0.25">
      <c r="A35" t="s">
        <v>40</v>
      </c>
      <c r="B35">
        <v>250</v>
      </c>
      <c r="D35" s="28"/>
      <c r="E35" s="28">
        <v>600</v>
      </c>
    </row>
    <row r="36" spans="1:5" x14ac:dyDescent="0.25">
      <c r="A36" t="s">
        <v>41</v>
      </c>
      <c r="B36">
        <v>60</v>
      </c>
      <c r="D36" s="28">
        <v>60</v>
      </c>
    </row>
    <row r="37" spans="1:5" x14ac:dyDescent="0.25">
      <c r="A37" t="s">
        <v>13</v>
      </c>
      <c r="B37">
        <v>185</v>
      </c>
      <c r="D37" s="28">
        <v>165</v>
      </c>
    </row>
    <row r="38" spans="1:5" x14ac:dyDescent="0.25">
      <c r="A38" t="s">
        <v>42</v>
      </c>
      <c r="B38">
        <v>155</v>
      </c>
      <c r="D38" s="28">
        <v>198</v>
      </c>
    </row>
    <row r="39" spans="1:5" x14ac:dyDescent="0.25">
      <c r="A39" t="s">
        <v>15</v>
      </c>
      <c r="B39">
        <v>200</v>
      </c>
      <c r="D39" s="28">
        <v>120</v>
      </c>
    </row>
    <row r="40" spans="1:5" x14ac:dyDescent="0.25">
      <c r="A40" t="s">
        <v>16</v>
      </c>
      <c r="B40">
        <v>80</v>
      </c>
      <c r="D40" s="28">
        <v>80</v>
      </c>
    </row>
    <row r="41" spans="1:5" x14ac:dyDescent="0.25">
      <c r="A41" t="s">
        <v>43</v>
      </c>
      <c r="B41">
        <v>80</v>
      </c>
      <c r="D41" s="28">
        <v>80</v>
      </c>
    </row>
    <row r="42" spans="1:5" x14ac:dyDescent="0.25">
      <c r="A42" t="s">
        <v>17</v>
      </c>
      <c r="B42">
        <v>43</v>
      </c>
      <c r="D42" s="28">
        <v>58</v>
      </c>
    </row>
    <row r="43" spans="1:5" x14ac:dyDescent="0.25">
      <c r="A43" t="s">
        <v>18</v>
      </c>
      <c r="B43">
        <v>80</v>
      </c>
      <c r="D43" s="28">
        <v>150</v>
      </c>
    </row>
    <row r="44" spans="1:5" x14ac:dyDescent="0.25">
      <c r="A44" t="s">
        <v>44</v>
      </c>
      <c r="B44">
        <v>120</v>
      </c>
      <c r="D44" s="28">
        <v>160</v>
      </c>
    </row>
    <row r="45" spans="1:5" x14ac:dyDescent="0.25">
      <c r="A45" s="18" t="s">
        <v>45</v>
      </c>
      <c r="B45">
        <v>38</v>
      </c>
      <c r="D45" s="29">
        <v>0</v>
      </c>
    </row>
    <row r="46" spans="1:5" x14ac:dyDescent="0.25">
      <c r="A46" t="s">
        <v>19</v>
      </c>
      <c r="B46">
        <v>38</v>
      </c>
      <c r="D46" s="28">
        <v>120</v>
      </c>
    </row>
    <row r="47" spans="1:5" x14ac:dyDescent="0.25">
      <c r="A47" t="s">
        <v>20</v>
      </c>
      <c r="B47">
        <v>40</v>
      </c>
      <c r="D47" s="28">
        <v>60</v>
      </c>
    </row>
    <row r="48" spans="1:5" x14ac:dyDescent="0.25">
      <c r="A48" t="s">
        <v>46</v>
      </c>
      <c r="B48">
        <v>160</v>
      </c>
      <c r="D48" s="28">
        <v>100</v>
      </c>
    </row>
    <row r="49" spans="1:4" x14ac:dyDescent="0.25">
      <c r="A49" t="s">
        <v>21</v>
      </c>
      <c r="C49">
        <v>975</v>
      </c>
      <c r="D49" s="28">
        <v>120</v>
      </c>
    </row>
    <row r="50" spans="1:4" x14ac:dyDescent="0.25">
      <c r="A50" t="s">
        <v>47</v>
      </c>
      <c r="B50">
        <v>90</v>
      </c>
      <c r="D50" s="28">
        <v>90</v>
      </c>
    </row>
    <row r="51" spans="1:4" x14ac:dyDescent="0.25">
      <c r="A51" t="s">
        <v>48</v>
      </c>
      <c r="B51">
        <v>150</v>
      </c>
      <c r="D51" s="28">
        <v>121</v>
      </c>
    </row>
    <row r="52" spans="1:4" x14ac:dyDescent="0.25">
      <c r="A52" t="s">
        <v>49</v>
      </c>
      <c r="B52">
        <v>120</v>
      </c>
      <c r="D52" s="28">
        <v>120</v>
      </c>
    </row>
    <row r="53" spans="1:4" x14ac:dyDescent="0.25">
      <c r="A53" t="s">
        <v>50</v>
      </c>
      <c r="B53">
        <v>26</v>
      </c>
      <c r="D53" s="28">
        <v>325</v>
      </c>
    </row>
    <row r="54" spans="1:4" x14ac:dyDescent="0.25">
      <c r="A54" s="18" t="s">
        <v>77</v>
      </c>
      <c r="B54">
        <v>0</v>
      </c>
      <c r="D54" s="29">
        <v>0</v>
      </c>
    </row>
    <row r="55" spans="1:4" x14ac:dyDescent="0.25">
      <c r="A55" t="s">
        <v>51</v>
      </c>
      <c r="B55">
        <v>64</v>
      </c>
      <c r="D55" s="28">
        <v>100</v>
      </c>
    </row>
    <row r="56" spans="1:4" x14ac:dyDescent="0.25">
      <c r="A56" t="s">
        <v>52</v>
      </c>
      <c r="B56">
        <v>38</v>
      </c>
      <c r="D56" s="28">
        <v>72</v>
      </c>
    </row>
    <row r="57" spans="1:4" x14ac:dyDescent="0.25">
      <c r="A57" t="s">
        <v>53</v>
      </c>
      <c r="B57">
        <v>40</v>
      </c>
      <c r="D57" s="28">
        <v>40</v>
      </c>
    </row>
    <row r="58" spans="1:4" x14ac:dyDescent="0.25">
      <c r="A58" t="s">
        <v>22</v>
      </c>
      <c r="B58">
        <v>40</v>
      </c>
      <c r="D58" s="28">
        <v>125</v>
      </c>
    </row>
    <row r="60" spans="1:4" x14ac:dyDescent="0.25">
      <c r="A60" t="s">
        <v>79</v>
      </c>
      <c r="B60" s="5">
        <f>AVERAGE(B3:B58)</f>
        <v>89.633333333333326</v>
      </c>
      <c r="D60" s="5">
        <f>AVERAGE(D3:D58)</f>
        <v>104.98148148148148</v>
      </c>
    </row>
    <row r="61" spans="1:4" x14ac:dyDescent="0.25">
      <c r="A61" s="1" t="s">
        <v>54</v>
      </c>
      <c r="B61" s="30">
        <f>SUM(56*B60)</f>
        <v>5019.4666666666662</v>
      </c>
      <c r="C61" s="5"/>
      <c r="D61" s="30">
        <f>SUM(56*104.98)</f>
        <v>5878.88</v>
      </c>
    </row>
  </sheetData>
  <mergeCells count="2">
    <mergeCell ref="B1:C1"/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F5" sqref="F5"/>
    </sheetView>
  </sheetViews>
  <sheetFormatPr defaultRowHeight="15" x14ac:dyDescent="0.25"/>
  <cols>
    <col min="1" max="1" width="17.140625" customWidth="1"/>
    <col min="2" max="2" width="19.28515625" customWidth="1"/>
    <col min="3" max="3" width="17.28515625" customWidth="1"/>
    <col min="4" max="4" width="17.85546875" customWidth="1"/>
    <col min="5" max="5" width="18.7109375" bestFit="1" customWidth="1"/>
    <col min="6" max="6" width="18.28515625" customWidth="1"/>
  </cols>
  <sheetData>
    <row r="2" spans="1:6" x14ac:dyDescent="0.25">
      <c r="A2" t="s">
        <v>97</v>
      </c>
    </row>
    <row r="3" spans="1:6" ht="31.5" x14ac:dyDescent="0.25">
      <c r="A3" s="2" t="s">
        <v>55</v>
      </c>
      <c r="B3" s="2" t="s">
        <v>56</v>
      </c>
      <c r="C3" s="2" t="s">
        <v>57</v>
      </c>
      <c r="D3" s="3" t="s">
        <v>58</v>
      </c>
      <c r="E3" s="2" t="s">
        <v>59</v>
      </c>
      <c r="F3" s="2" t="s">
        <v>100</v>
      </c>
    </row>
    <row r="4" spans="1:6" ht="15.75" x14ac:dyDescent="0.25">
      <c r="A4" s="2">
        <v>56</v>
      </c>
      <c r="B4" s="2"/>
      <c r="C4" s="31">
        <v>104.98</v>
      </c>
      <c r="D4" s="31">
        <f>A4*C4</f>
        <v>5878.88</v>
      </c>
      <c r="E4" s="4">
        <f>SUM(D4*27.94)</f>
        <v>164255.90720000002</v>
      </c>
      <c r="F4">
        <f>SUM(C4*27.94)</f>
        <v>2933.1412</v>
      </c>
    </row>
    <row r="5" spans="1:6" ht="15.75" x14ac:dyDescent="0.25">
      <c r="A5" s="2"/>
      <c r="B5" s="2"/>
      <c r="C5" s="2"/>
      <c r="D5" s="2"/>
    </row>
    <row r="6" spans="1:6" ht="15.75" x14ac:dyDescent="0.25">
      <c r="C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workbookViewId="0">
      <selection activeCell="P9" sqref="P9"/>
    </sheetView>
  </sheetViews>
  <sheetFormatPr defaultRowHeight="15" x14ac:dyDescent="0.25"/>
  <cols>
    <col min="1" max="1" width="21.5703125" customWidth="1"/>
    <col min="2" max="2" width="11" customWidth="1"/>
    <col min="5" max="5" width="12.5703125" customWidth="1"/>
    <col min="12" max="12" width="10.140625" bestFit="1" customWidth="1"/>
  </cols>
  <sheetData>
    <row r="2" spans="1:12" x14ac:dyDescent="0.25">
      <c r="A2" s="1" t="s">
        <v>61</v>
      </c>
    </row>
    <row r="4" spans="1:12" x14ac:dyDescent="0.25">
      <c r="A4" s="20" t="s">
        <v>90</v>
      </c>
      <c r="B4" s="23" t="s">
        <v>91</v>
      </c>
    </row>
    <row r="5" spans="1:12" x14ac:dyDescent="0.25">
      <c r="A5" t="s">
        <v>84</v>
      </c>
      <c r="B5" s="6">
        <f>SUM(90404*5%)</f>
        <v>4520.2</v>
      </c>
      <c r="C5" t="s">
        <v>72</v>
      </c>
    </row>
    <row r="6" spans="1:12" x14ac:dyDescent="0.25">
      <c r="A6" s="15" t="s">
        <v>85</v>
      </c>
      <c r="B6" s="16">
        <f>SUM(90404*40%)</f>
        <v>36161.599999999999</v>
      </c>
      <c r="C6" t="s">
        <v>62</v>
      </c>
    </row>
    <row r="7" spans="1:12" x14ac:dyDescent="0.25">
      <c r="A7" s="15" t="s">
        <v>83</v>
      </c>
      <c r="B7" s="17">
        <f>SUM(110000*10%)</f>
        <v>11000</v>
      </c>
      <c r="C7" t="s">
        <v>70</v>
      </c>
    </row>
    <row r="8" spans="1:12" x14ac:dyDescent="0.25">
      <c r="A8" s="7" t="s">
        <v>63</v>
      </c>
      <c r="B8" s="8">
        <f>SUM(B5:B7)</f>
        <v>51681.799999999996</v>
      </c>
    </row>
    <row r="9" spans="1:12" x14ac:dyDescent="0.25">
      <c r="A9" s="7"/>
      <c r="B9" s="1"/>
    </row>
    <row r="10" spans="1:12" x14ac:dyDescent="0.25">
      <c r="A10" s="20" t="s">
        <v>64</v>
      </c>
      <c r="B10" s="24" t="s">
        <v>92</v>
      </c>
    </row>
    <row r="11" spans="1:12" x14ac:dyDescent="0.25">
      <c r="A11" t="s">
        <v>65</v>
      </c>
      <c r="B11" s="6">
        <v>100594.27</v>
      </c>
      <c r="C11" t="s">
        <v>66</v>
      </c>
      <c r="L11" s="14"/>
    </row>
    <row r="12" spans="1:12" x14ac:dyDescent="0.25">
      <c r="A12" t="s">
        <v>73</v>
      </c>
      <c r="B12" s="9">
        <v>4560</v>
      </c>
      <c r="C12" t="s">
        <v>95</v>
      </c>
    </row>
    <row r="13" spans="1:12" x14ac:dyDescent="0.25">
      <c r="B13" s="10">
        <f>SUM(B11:B12)</f>
        <v>105154.27</v>
      </c>
    </row>
    <row r="14" spans="1:12" x14ac:dyDescent="0.25">
      <c r="B14" s="10"/>
    </row>
    <row r="15" spans="1:12" x14ac:dyDescent="0.25">
      <c r="A15" s="20" t="s">
        <v>93</v>
      </c>
      <c r="B15" s="25" t="s">
        <v>92</v>
      </c>
    </row>
    <row r="16" spans="1:12" x14ac:dyDescent="0.25">
      <c r="A16" t="s">
        <v>81</v>
      </c>
      <c r="B16" s="19">
        <v>768357</v>
      </c>
    </row>
    <row r="17" spans="1:12" x14ac:dyDescent="0.25">
      <c r="A17" t="s">
        <v>82</v>
      </c>
      <c r="B17" s="19"/>
    </row>
    <row r="19" spans="1:12" x14ac:dyDescent="0.25">
      <c r="A19" s="7" t="s">
        <v>67</v>
      </c>
      <c r="B19" s="10">
        <f>SUM(B8+B13+B16)</f>
        <v>925193.07000000007</v>
      </c>
    </row>
    <row r="20" spans="1:12" x14ac:dyDescent="0.25">
      <c r="L20" s="14"/>
    </row>
    <row r="21" spans="1:12" x14ac:dyDescent="0.25">
      <c r="A21" t="s">
        <v>99</v>
      </c>
    </row>
    <row r="23" spans="1:12" ht="60" x14ac:dyDescent="0.25">
      <c r="A23" s="20" t="s">
        <v>89</v>
      </c>
      <c r="B23" s="21" t="s">
        <v>69</v>
      </c>
      <c r="C23" s="21" t="s">
        <v>87</v>
      </c>
      <c r="D23" s="22" t="s">
        <v>86</v>
      </c>
      <c r="E23" s="22" t="s">
        <v>88</v>
      </c>
      <c r="F23" s="20" t="s">
        <v>68</v>
      </c>
    </row>
    <row r="24" spans="1:12" x14ac:dyDescent="0.25">
      <c r="A24" t="s">
        <v>71</v>
      </c>
      <c r="B24">
        <v>10</v>
      </c>
      <c r="C24" s="11">
        <v>312</v>
      </c>
      <c r="D24" s="11">
        <v>500</v>
      </c>
      <c r="E24" s="6">
        <v>100</v>
      </c>
      <c r="F24" s="11">
        <f>SUM(10*C24+10*E24+10*D24)</f>
        <v>9120</v>
      </c>
      <c r="G24" t="s">
        <v>94</v>
      </c>
    </row>
    <row r="25" spans="1:12" x14ac:dyDescent="0.25">
      <c r="A25" s="26" t="s">
        <v>74</v>
      </c>
      <c r="C25" s="11"/>
      <c r="D25" s="11"/>
      <c r="F25" s="12"/>
    </row>
    <row r="26" spans="1:12" x14ac:dyDescent="0.25">
      <c r="F26" s="13">
        <f>SUM(F24:F25)</f>
        <v>9120</v>
      </c>
      <c r="G26" t="s">
        <v>63</v>
      </c>
    </row>
    <row r="29" spans="1:12" x14ac:dyDescent="0.25">
      <c r="A29" t="s">
        <v>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 burden</vt:lpstr>
      <vt:lpstr>OMB Burden</vt:lpstr>
      <vt:lpstr>IMLS Staff-Contractors</vt:lpstr>
    </vt:vector>
  </TitlesOfParts>
  <Company>U.S. Department of Commerce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arroy305</dc:creator>
  <cp:lastModifiedBy>Kim A. Miller</cp:lastModifiedBy>
  <dcterms:created xsi:type="dcterms:W3CDTF">2013-05-20T18:01:47Z</dcterms:created>
  <dcterms:modified xsi:type="dcterms:W3CDTF">2016-11-03T13:45:37Z</dcterms:modified>
</cp:coreProperties>
</file>