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8276" windowHeight="10608" activeTab="1"/>
  </bookViews>
  <sheets>
    <sheet name="Instructions" sheetId="29" r:id="rId1"/>
    <sheet name="Concessioner Info" sheetId="27" r:id="rId2"/>
    <sheet name="Notices" sheetId="40" r:id="rId3"/>
    <sheet name="A" sheetId="1" r:id="rId4"/>
    <sheet name="A-1" sheetId="2" r:id="rId5"/>
    <sheet name="B" sheetId="3" r:id="rId6"/>
    <sheet name="C" sheetId="4" r:id="rId7"/>
    <sheet name="D-Fixed Assets" sheetId="37" r:id="rId8"/>
    <sheet name="D-Financial Assets" sheetId="38" r:id="rId9"/>
    <sheet name="D-Intangible Assets" sheetId="21" r:id="rId10"/>
    <sheet name="E" sheetId="8" r:id="rId11"/>
    <sheet name="F" sheetId="9" r:id="rId12"/>
    <sheet name="G" sheetId="10" r:id="rId13"/>
    <sheet name="H" sheetId="11" r:id="rId14"/>
    <sheet name="I" sheetId="12" r:id="rId15"/>
    <sheet name="J" sheetId="13" r:id="rId16"/>
    <sheet name="K" sheetId="14" r:id="rId17"/>
    <sheet name="L" sheetId="39" r:id="rId18"/>
    <sheet name="M1" sheetId="16" r:id="rId19"/>
    <sheet name="M2" sheetId="35" r:id="rId20"/>
    <sheet name="M3" sheetId="34" r:id="rId21"/>
    <sheet name="M4" sheetId="33" r:id="rId22"/>
    <sheet name="M5" sheetId="32" r:id="rId23"/>
    <sheet name="M6" sheetId="31" r:id="rId24"/>
    <sheet name="M7" sheetId="30" r:id="rId25"/>
    <sheet name="P" sheetId="19" r:id="rId26"/>
    <sheet name="Q" sheetId="20" r:id="rId27"/>
    <sheet name="backup--&gt;" sheetId="24" r:id="rId28"/>
    <sheet name="lookups" sheetId="23" r:id="rId29"/>
  </sheets>
  <definedNames>
    <definedName name="_xlnm.Print_Titles" localSheetId="3">A!$1:$3</definedName>
    <definedName name="_xlnm.Print_Titles" localSheetId="4">'A-1'!$1:$3</definedName>
    <definedName name="_xlnm.Print_Titles" localSheetId="5">B!$1:$2</definedName>
    <definedName name="_xlnm.Print_Titles" localSheetId="6">'C'!$1:$2</definedName>
    <definedName name="_xlnm.Print_Titles" localSheetId="7">'D-Fixed Assets'!$1:$2</definedName>
    <definedName name="_xlnm.Print_Titles" localSheetId="12">G!$1:$3</definedName>
    <definedName name="_xlnm.Print_Titles" localSheetId="13">H!$A:$C,H!$1:$4</definedName>
  </definedNames>
  <calcPr calcId="145621"/>
</workbook>
</file>

<file path=xl/calcChain.xml><?xml version="1.0" encoding="utf-8"?>
<calcChain xmlns="http://schemas.openxmlformats.org/spreadsheetml/2006/main">
  <c r="D23" i="8" l="1"/>
  <c r="C23" i="8"/>
  <c r="C1" i="39" l="1"/>
  <c r="B1" i="39"/>
  <c r="D24" i="4" l="1"/>
  <c r="D16" i="38"/>
  <c r="E16" i="38"/>
  <c r="C16" i="38"/>
  <c r="D11" i="38"/>
  <c r="E11" i="38"/>
  <c r="C11" i="38"/>
  <c r="E1" i="38"/>
  <c r="B1" i="38"/>
  <c r="E18" i="37"/>
  <c r="D18" i="37"/>
  <c r="C18" i="37"/>
  <c r="E11" i="37"/>
  <c r="D11" i="37"/>
  <c r="C11" i="37"/>
  <c r="I18" i="37"/>
  <c r="H18" i="37"/>
  <c r="G18" i="37"/>
  <c r="F18" i="37"/>
  <c r="J17" i="37"/>
  <c r="J16" i="37"/>
  <c r="C25" i="1" s="1"/>
  <c r="J15" i="37"/>
  <c r="J14" i="37"/>
  <c r="D18" i="4" s="1"/>
  <c r="I11" i="37"/>
  <c r="H11" i="37"/>
  <c r="G11" i="37"/>
  <c r="F11" i="37"/>
  <c r="J10" i="37"/>
  <c r="J9" i="37"/>
  <c r="J8" i="37"/>
  <c r="J7" i="37"/>
  <c r="D17" i="4" s="1"/>
  <c r="J1" i="37"/>
  <c r="B1" i="37"/>
  <c r="E17" i="38" l="1"/>
  <c r="D17" i="38"/>
  <c r="C17" i="38"/>
  <c r="C24" i="4"/>
  <c r="I19" i="37"/>
  <c r="G19" i="37"/>
  <c r="H19" i="37"/>
  <c r="E19" i="37"/>
  <c r="F19" i="37"/>
  <c r="J18" i="37"/>
  <c r="C18" i="4" s="1"/>
  <c r="C19" i="37"/>
  <c r="J11" i="37"/>
  <c r="C17" i="4" s="1"/>
  <c r="D19" i="37"/>
  <c r="D3" i="12"/>
  <c r="D3" i="8"/>
  <c r="D3" i="4"/>
  <c r="D3" i="1"/>
  <c r="D3" i="2"/>
  <c r="C3" i="12"/>
  <c r="C3" i="8"/>
  <c r="C3" i="4"/>
  <c r="C3" i="1"/>
  <c r="C3" i="2"/>
  <c r="E1" i="20"/>
  <c r="C1" i="19"/>
  <c r="E1" i="30"/>
  <c r="E1" i="31"/>
  <c r="E1" i="32"/>
  <c r="E1" i="33"/>
  <c r="E1" i="34"/>
  <c r="E1" i="35"/>
  <c r="E1" i="16"/>
  <c r="J1" i="14"/>
  <c r="J1" i="13"/>
  <c r="D1" i="12"/>
  <c r="G1" i="11"/>
  <c r="D1" i="10"/>
  <c r="C1" i="9"/>
  <c r="C1" i="21"/>
  <c r="D1" i="4"/>
  <c r="F1" i="3"/>
  <c r="D1" i="2"/>
  <c r="D1" i="1"/>
  <c r="F1" i="27"/>
  <c r="D1" i="8"/>
  <c r="C53" i="8"/>
  <c r="C52" i="8"/>
  <c r="C51" i="8"/>
  <c r="C50" i="8"/>
  <c r="C48" i="8"/>
  <c r="C47" i="8"/>
  <c r="C46" i="8"/>
  <c r="C19" i="4" l="1"/>
  <c r="J19" i="37"/>
  <c r="E45" i="30" l="1"/>
  <c r="E41" i="30"/>
  <c r="E40" i="30"/>
  <c r="E39" i="30"/>
  <c r="E38" i="30"/>
  <c r="E37" i="30"/>
  <c r="E32" i="30"/>
  <c r="E31" i="30"/>
  <c r="E30" i="30"/>
  <c r="E29" i="30"/>
  <c r="C10" i="30"/>
  <c r="C12" i="30" s="1"/>
  <c r="E45" i="31"/>
  <c r="E41" i="31"/>
  <c r="E40" i="31"/>
  <c r="E39" i="31"/>
  <c r="E38" i="31"/>
  <c r="E37" i="31"/>
  <c r="E32" i="31"/>
  <c r="E31" i="31"/>
  <c r="E30" i="31"/>
  <c r="E29" i="31"/>
  <c r="C10" i="31"/>
  <c r="C12" i="31" s="1"/>
  <c r="E45" i="32"/>
  <c r="E41" i="32"/>
  <c r="E40" i="32"/>
  <c r="E39" i="32"/>
  <c r="E38" i="32"/>
  <c r="E37" i="32"/>
  <c r="E32" i="32"/>
  <c r="E31" i="32"/>
  <c r="E30" i="32"/>
  <c r="E29" i="32"/>
  <c r="C10" i="32"/>
  <c r="C12" i="32" s="1"/>
  <c r="E45" i="33"/>
  <c r="E41" i="33"/>
  <c r="E40" i="33"/>
  <c r="E39" i="33"/>
  <c r="E38" i="33"/>
  <c r="E37" i="33"/>
  <c r="E32" i="33"/>
  <c r="E31" i="33"/>
  <c r="E30" i="33"/>
  <c r="E29" i="33"/>
  <c r="C10" i="33"/>
  <c r="C12" i="33" s="1"/>
  <c r="E45" i="34"/>
  <c r="E41" i="34"/>
  <c r="E40" i="34"/>
  <c r="E39" i="34"/>
  <c r="E38" i="34"/>
  <c r="E37" i="34"/>
  <c r="E32" i="34"/>
  <c r="E31" i="34"/>
  <c r="E30" i="34"/>
  <c r="E29" i="34"/>
  <c r="C10" i="34"/>
  <c r="C12" i="34" s="1"/>
  <c r="E45" i="35"/>
  <c r="E41" i="35"/>
  <c r="E40" i="35"/>
  <c r="E39" i="35"/>
  <c r="E38" i="35"/>
  <c r="E37" i="35"/>
  <c r="E32" i="35"/>
  <c r="E31" i="35"/>
  <c r="E30" i="35"/>
  <c r="E29" i="35"/>
  <c r="C10" i="35"/>
  <c r="C12" i="35" s="1"/>
  <c r="D56" i="16"/>
  <c r="E54" i="16"/>
  <c r="E45" i="16"/>
  <c r="E38" i="16"/>
  <c r="E39" i="16"/>
  <c r="E40" i="16"/>
  <c r="E41" i="16"/>
  <c r="E37" i="16"/>
  <c r="E30" i="16"/>
  <c r="E31" i="16"/>
  <c r="E32" i="16"/>
  <c r="E29" i="16"/>
  <c r="C12" i="16"/>
  <c r="C10" i="16"/>
  <c r="D23" i="4"/>
  <c r="C16" i="21"/>
  <c r="C9" i="21"/>
  <c r="C17" i="21" s="1"/>
  <c r="D12" i="4" l="1"/>
  <c r="D41" i="8"/>
  <c r="D26" i="4"/>
  <c r="B1" i="35" l="1"/>
  <c r="B1" i="34"/>
  <c r="B1" i="33"/>
  <c r="B1" i="32"/>
  <c r="B1" i="31"/>
  <c r="B1" i="30"/>
  <c r="B1" i="21" l="1"/>
  <c r="A1" i="27"/>
  <c r="B1" i="1"/>
  <c r="C23" i="4" l="1"/>
  <c r="C26" i="4" s="1"/>
  <c r="B1" i="20" l="1"/>
  <c r="B1" i="19"/>
  <c r="B1" i="16"/>
  <c r="B1" i="14"/>
  <c r="B1" i="13"/>
  <c r="B1" i="12"/>
  <c r="K1" i="11"/>
  <c r="O1" i="11" s="1"/>
  <c r="B1" i="11"/>
  <c r="B1" i="10"/>
  <c r="B1" i="9"/>
  <c r="B1" i="8"/>
  <c r="B1" i="4"/>
  <c r="B1" i="3"/>
  <c r="B1" i="2"/>
  <c r="B40" i="3" l="1"/>
  <c r="B41" i="3"/>
  <c r="B39" i="3"/>
  <c r="J7" i="13"/>
  <c r="J8" i="13"/>
  <c r="J9" i="13"/>
  <c r="J10" i="13"/>
  <c r="J11" i="13"/>
  <c r="J12" i="13"/>
  <c r="J13" i="13"/>
  <c r="J14" i="13"/>
  <c r="J15" i="13"/>
  <c r="J16" i="13"/>
  <c r="J17" i="13"/>
  <c r="J18" i="13"/>
  <c r="J19" i="13"/>
  <c r="J20" i="13"/>
  <c r="J21" i="13"/>
  <c r="J22" i="13"/>
  <c r="J23" i="13"/>
  <c r="J24" i="13"/>
  <c r="J6" i="13"/>
  <c r="I25" i="13" l="1"/>
  <c r="H25" i="13"/>
  <c r="J26" i="13"/>
  <c r="C5" i="12" s="1"/>
  <c r="D15" i="12"/>
  <c r="D42" i="12" s="1"/>
  <c r="C15" i="12"/>
  <c r="E7" i="11"/>
  <c r="E14" i="11" s="1"/>
  <c r="F7" i="11"/>
  <c r="G7" i="11"/>
  <c r="H7" i="11"/>
  <c r="I7" i="11"/>
  <c r="I14" i="11" s="1"/>
  <c r="J7" i="11"/>
  <c r="K7" i="11"/>
  <c r="L7" i="11"/>
  <c r="M7" i="11"/>
  <c r="M14" i="11" s="1"/>
  <c r="N7" i="11"/>
  <c r="O7" i="11"/>
  <c r="E13" i="11"/>
  <c r="F13" i="11"/>
  <c r="G13" i="11"/>
  <c r="H13" i="11"/>
  <c r="H14" i="11" s="1"/>
  <c r="I13" i="11"/>
  <c r="J13" i="11"/>
  <c r="K13" i="11"/>
  <c r="L13" i="11"/>
  <c r="L14" i="11" s="1"/>
  <c r="M13" i="11"/>
  <c r="N13" i="11"/>
  <c r="O13" i="11"/>
  <c r="E20" i="11"/>
  <c r="F20" i="11"/>
  <c r="G20" i="11"/>
  <c r="H20" i="11"/>
  <c r="H44" i="11" s="1"/>
  <c r="I20" i="11"/>
  <c r="J20" i="11"/>
  <c r="K20" i="11"/>
  <c r="L20" i="11"/>
  <c r="L44" i="11" s="1"/>
  <c r="M20" i="11"/>
  <c r="N20" i="11"/>
  <c r="O20" i="11"/>
  <c r="E43" i="11"/>
  <c r="F43" i="11"/>
  <c r="G43" i="11"/>
  <c r="H43" i="11"/>
  <c r="I43" i="11"/>
  <c r="J43" i="11"/>
  <c r="K43" i="11"/>
  <c r="L43" i="11"/>
  <c r="M43" i="11"/>
  <c r="N43" i="11"/>
  <c r="O43" i="11"/>
  <c r="D43" i="11"/>
  <c r="D20" i="11"/>
  <c r="D13" i="11"/>
  <c r="D7" i="11"/>
  <c r="C40" i="11"/>
  <c r="C41" i="11"/>
  <c r="C42" i="11"/>
  <c r="C26" i="11"/>
  <c r="C27" i="11"/>
  <c r="C28" i="11"/>
  <c r="C29" i="11"/>
  <c r="C30" i="11"/>
  <c r="C31" i="11"/>
  <c r="C32" i="11"/>
  <c r="C33" i="11"/>
  <c r="C34" i="11"/>
  <c r="C35" i="11"/>
  <c r="C36" i="11"/>
  <c r="C37" i="11"/>
  <c r="C38" i="11"/>
  <c r="C39" i="11"/>
  <c r="C25" i="11"/>
  <c r="C24" i="11"/>
  <c r="C23" i="11"/>
  <c r="C19" i="11"/>
  <c r="C18" i="11"/>
  <c r="C12" i="11"/>
  <c r="C11" i="11"/>
  <c r="C10" i="11"/>
  <c r="C6" i="11"/>
  <c r="C5" i="11"/>
  <c r="C76" i="10"/>
  <c r="C61" i="10"/>
  <c r="C53" i="10"/>
  <c r="C40" i="10"/>
  <c r="C35" i="10"/>
  <c r="C28" i="10"/>
  <c r="C21" i="10"/>
  <c r="C15" i="10"/>
  <c r="C9" i="10"/>
  <c r="D42" i="8"/>
  <c r="D43" i="8"/>
  <c r="C43" i="8"/>
  <c r="C35" i="8"/>
  <c r="D32" i="8"/>
  <c r="C32" i="8"/>
  <c r="D14" i="8"/>
  <c r="C14" i="8"/>
  <c r="D44" i="4"/>
  <c r="C44" i="4"/>
  <c r="D40" i="4"/>
  <c r="C40" i="4"/>
  <c r="D19" i="4"/>
  <c r="D22" i="4" s="1"/>
  <c r="D15" i="4"/>
  <c r="C97" i="10" l="1"/>
  <c r="C54" i="8"/>
  <c r="O44" i="11"/>
  <c r="K44" i="11"/>
  <c r="G44" i="11"/>
  <c r="C33" i="8"/>
  <c r="C36" i="8" s="1"/>
  <c r="D14" i="11"/>
  <c r="N44" i="11"/>
  <c r="J44" i="11"/>
  <c r="F44" i="11"/>
  <c r="L46" i="11"/>
  <c r="H46" i="11"/>
  <c r="O14" i="11"/>
  <c r="K14" i="11"/>
  <c r="G14" i="11"/>
  <c r="C43" i="11"/>
  <c r="M44" i="11"/>
  <c r="M46" i="11" s="1"/>
  <c r="I44" i="11"/>
  <c r="I46" i="11" s="1"/>
  <c r="E44" i="11"/>
  <c r="E46" i="11" s="1"/>
  <c r="N14" i="11"/>
  <c r="N46" i="11" s="1"/>
  <c r="J14" i="11"/>
  <c r="F14" i="11"/>
  <c r="C42" i="12"/>
  <c r="C14" i="1" s="1"/>
  <c r="D44" i="11"/>
  <c r="D46" i="11" s="1"/>
  <c r="C13" i="11"/>
  <c r="C8" i="1" s="1"/>
  <c r="D33" i="8"/>
  <c r="D36" i="8" s="1"/>
  <c r="C45" i="4"/>
  <c r="D45" i="4"/>
  <c r="J46" i="11"/>
  <c r="C7" i="11"/>
  <c r="C7" i="1" s="1"/>
  <c r="C20" i="11"/>
  <c r="D27" i="4"/>
  <c r="C22" i="4"/>
  <c r="F42" i="3"/>
  <c r="C35" i="1" s="1"/>
  <c r="C38" i="1" s="1"/>
  <c r="F33" i="3"/>
  <c r="F34" i="3"/>
  <c r="F35" i="3"/>
  <c r="F32" i="3"/>
  <c r="F18" i="3"/>
  <c r="F16" i="3"/>
  <c r="F13" i="3"/>
  <c r="D44" i="1"/>
  <c r="C44" i="1"/>
  <c r="D38" i="1"/>
  <c r="D29" i="1"/>
  <c r="C26" i="1"/>
  <c r="C42" i="8" s="1"/>
  <c r="C41" i="8"/>
  <c r="D14" i="1"/>
  <c r="D17" i="1" s="1"/>
  <c r="C6" i="1"/>
  <c r="F21" i="3" s="1"/>
  <c r="C5" i="1"/>
  <c r="D7" i="1"/>
  <c r="D9" i="1" s="1"/>
  <c r="D11" i="1" s="1"/>
  <c r="C43" i="20"/>
  <c r="C15" i="19" s="1"/>
  <c r="G46" i="11" l="1"/>
  <c r="O46" i="11"/>
  <c r="F7" i="3"/>
  <c r="C4" i="19"/>
  <c r="C14" i="11"/>
  <c r="C9" i="1" s="1"/>
  <c r="K46" i="11"/>
  <c r="C46" i="11" s="1"/>
  <c r="C11" i="1" s="1"/>
  <c r="C44" i="11"/>
  <c r="C10" i="1" s="1"/>
  <c r="F46" i="11"/>
  <c r="C29" i="1"/>
  <c r="F43" i="3"/>
  <c r="F36" i="3"/>
  <c r="F44" i="3" s="1"/>
  <c r="C15" i="1" s="1"/>
  <c r="C17" i="1" s="1"/>
  <c r="F28" i="3"/>
  <c r="D18" i="1"/>
  <c r="D30" i="1" s="1"/>
  <c r="D39" i="1" s="1"/>
  <c r="D45" i="1" s="1"/>
  <c r="F29" i="3" l="1"/>
  <c r="C6" i="19" s="1"/>
  <c r="C8" i="19" s="1"/>
  <c r="C10" i="19" s="1"/>
  <c r="C14" i="19" s="1"/>
  <c r="C16" i="19" s="1"/>
  <c r="C12" i="4" s="1"/>
  <c r="C15" i="4" s="1"/>
  <c r="C5" i="19"/>
  <c r="C18" i="1"/>
  <c r="C30" i="1" s="1"/>
  <c r="C39" i="1" s="1"/>
  <c r="C45" i="1" s="1"/>
  <c r="D39" i="8"/>
  <c r="D57" i="8" s="1"/>
  <c r="D5" i="2"/>
  <c r="D12" i="2" s="1"/>
  <c r="D51" i="1"/>
  <c r="D53" i="1" l="1"/>
  <c r="D55" i="1"/>
  <c r="C49" i="8"/>
  <c r="C27" i="4"/>
  <c r="C39" i="8"/>
  <c r="C5" i="2"/>
  <c r="C12" i="2" s="1"/>
  <c r="C51" i="1"/>
  <c r="C57" i="8" l="1"/>
  <c r="C48" i="1"/>
  <c r="C53" i="1" s="1"/>
  <c r="C53" i="4" s="1"/>
  <c r="C55" i="4" s="1"/>
  <c r="C56" i="4" s="1"/>
  <c r="D53" i="4"/>
  <c r="D55" i="4" s="1"/>
  <c r="D56" i="4" s="1"/>
  <c r="C55" i="1"/>
</calcChain>
</file>

<file path=xl/sharedStrings.xml><?xml version="1.0" encoding="utf-8"?>
<sst xmlns="http://schemas.openxmlformats.org/spreadsheetml/2006/main" count="972" uniqueCount="566">
  <si>
    <t>DEPARTMENTAL INCOME</t>
  </si>
  <si>
    <t>INDIRECT OPERATING EXPENSES</t>
  </si>
  <si>
    <t>TOTAL INDIRECT OPERATING EXPENSES</t>
  </si>
  <si>
    <t>TOTAL INCOME (LOSS) FROM OPERATIONS BEFORE FIXED EXPENSES</t>
  </si>
  <si>
    <t>FIXED EXPENSES</t>
  </si>
  <si>
    <t>Rent</t>
  </si>
  <si>
    <t>Property Taxes</t>
  </si>
  <si>
    <t>Business/Liability/Property Insurance</t>
  </si>
  <si>
    <t>Interest Expense</t>
  </si>
  <si>
    <t>TOTAL FIXED EXPENSES</t>
  </si>
  <si>
    <t>INCOME (LOSS) BEFORE INCOME TAXES AND OTHER INCOME (EXPENSES)</t>
  </si>
  <si>
    <t>OTHER EXPENSES (INCOME)</t>
  </si>
  <si>
    <t>Loss (Gain) on Sale of Assets</t>
  </si>
  <si>
    <t>TOTAL OTHER EXPENSES (INCOME)</t>
  </si>
  <si>
    <t>INCOME (LOSS) BEFORE INCOME TAXES</t>
  </si>
  <si>
    <t>INCOME TAXES</t>
  </si>
  <si>
    <t>Federal</t>
  </si>
  <si>
    <t>State and Local</t>
  </si>
  <si>
    <t>TOTAL INCOME TAXES</t>
  </si>
  <si>
    <t>NET INCOME (LOSS)</t>
  </si>
  <si>
    <t>RETAINED EARNINGS</t>
  </si>
  <si>
    <t>Retained Earnings - Beginning of Year</t>
  </si>
  <si>
    <t>Prior Period Adjustments</t>
  </si>
  <si>
    <t>Dividends Paid</t>
  </si>
  <si>
    <t>Retained Earnings - End of Year</t>
  </si>
  <si>
    <t>Total Shares</t>
  </si>
  <si>
    <t>Earnings Per Share</t>
  </si>
  <si>
    <t>GROSS RECEIPTS (Schedule H, Column A, Line 2)</t>
  </si>
  <si>
    <t>SALES RETURNS AND ALLOWANCES (Schedule H, Column A, Line 3)</t>
  </si>
  <si>
    <t>NET SALES (Schedule H, Column A, Line 4)</t>
  </si>
  <si>
    <t>COST OF SALES  (Schedule H, Column A, Line 8)</t>
  </si>
  <si>
    <t>GROSS PROFIT (Schedule H, Column A, Line 9)</t>
  </si>
  <si>
    <t>General and Administrative Expenses (Schedule I, Line 29)</t>
  </si>
  <si>
    <t>Government Fees (Schedule B, Line 32)</t>
  </si>
  <si>
    <t>List Other Comprehensive Income:</t>
  </si>
  <si>
    <t>Foreign Currency Items</t>
  </si>
  <si>
    <t>Holding Losses or Gains on Available-For-Sale-Securities</t>
  </si>
  <si>
    <t xml:space="preserve">Excess of Additional Pension Liability </t>
  </si>
  <si>
    <t>Changes in Market Value of Futures Contract</t>
  </si>
  <si>
    <t>Total Comprehensive Income</t>
  </si>
  <si>
    <t>FLAT FEE</t>
  </si>
  <si>
    <t xml:space="preserve">BUILDING USE FEE (USE OF GOVERNMENT-OWNED IMPROVEMENTS) </t>
  </si>
  <si>
    <t/>
  </si>
  <si>
    <t>PERCENTAGE FEE</t>
  </si>
  <si>
    <t>PLUS: Gross Receipts of Subconcessioners</t>
  </si>
  <si>
    <t>Total Gross Receipts of Subconcessioners</t>
  </si>
  <si>
    <t>LESS: Authorized Deductions (ONLY If Included in Gross Receipts)</t>
  </si>
  <si>
    <t>Genuine Authorized Native Handicrafts (Schedule G, Line 12)</t>
  </si>
  <si>
    <t>Intracompany Earnings</t>
  </si>
  <si>
    <t>Cash Discounts on Purchases (Purchases Discounts)</t>
  </si>
  <si>
    <t>Cash Discounts on Sales (Sales Discounts)</t>
  </si>
  <si>
    <t>Excise Taxes Added to Sales Price</t>
  </si>
  <si>
    <t>Gasoline Taxes</t>
  </si>
  <si>
    <t>Cost of Fishing Licenses Fees Sold</t>
  </si>
  <si>
    <t>Cost of Postage Stamps Sold</t>
  </si>
  <si>
    <t>Outside of Park Sales (Included in Gross Receipts)</t>
  </si>
  <si>
    <t>Total Authorized Deductions</t>
  </si>
  <si>
    <t>Total Gross Receipts Per Contract Subject to Percentage Fee</t>
  </si>
  <si>
    <t xml:space="preserve"> % of </t>
  </si>
  <si>
    <t xml:space="preserve">  =</t>
  </si>
  <si>
    <t>TOTAL PERCENTAGE FEE</t>
  </si>
  <si>
    <t xml:space="preserve">COMMISSIONS/FEES/COMPENSATION FROM SUBCONCESSIONERS </t>
  </si>
  <si>
    <t>Fee Structure:</t>
  </si>
  <si>
    <t>ASSETS</t>
  </si>
  <si>
    <t>CURRENT ASSETS</t>
  </si>
  <si>
    <t>Cash and Cash Equivalents</t>
  </si>
  <si>
    <t>Marketable Securities</t>
  </si>
  <si>
    <t>Inventories - Merchandise</t>
  </si>
  <si>
    <t>Accounts Receivable</t>
  </si>
  <si>
    <t>Notes Receivable - Related Party</t>
  </si>
  <si>
    <t xml:space="preserve">Notes Receivable - Other </t>
  </si>
  <si>
    <t>Prepaid Expenses</t>
  </si>
  <si>
    <t>Special Account Fund</t>
  </si>
  <si>
    <t>TOTAL CURRENT ASSETS</t>
  </si>
  <si>
    <t>FIXED ASSETS</t>
  </si>
  <si>
    <t>Construction in Progress</t>
  </si>
  <si>
    <t>Land</t>
  </si>
  <si>
    <t>TOTAL FIXED ASSETS</t>
  </si>
  <si>
    <t>TOTAL OTHER ASSETS</t>
  </si>
  <si>
    <t>TOTAL ASSETS</t>
  </si>
  <si>
    <t>LIABILITIES</t>
  </si>
  <si>
    <t>CURRENT LIABILITIES</t>
  </si>
  <si>
    <t>Notes Payable - Related Party</t>
  </si>
  <si>
    <t>Notes Payable - Other</t>
  </si>
  <si>
    <t>Accounts Payable</t>
  </si>
  <si>
    <t>Current Maturities on Long - Term Debt</t>
  </si>
  <si>
    <t>Government Fees Payable</t>
  </si>
  <si>
    <t>Special Account Payable</t>
  </si>
  <si>
    <t>Accrued Liabilities</t>
  </si>
  <si>
    <t>Advance Deposits</t>
  </si>
  <si>
    <t>TOTAL CURRENT LIABILITIES</t>
  </si>
  <si>
    <t>LONG-TERM LIABILITIES</t>
  </si>
  <si>
    <t>Long -Term Debt, Excluding Current Maturities</t>
  </si>
  <si>
    <t>TOTAL LONG-TERM LIABILITIES</t>
  </si>
  <si>
    <t>TOTAL LIABILITIES</t>
  </si>
  <si>
    <t>EQUITY</t>
  </si>
  <si>
    <t>Partner’s or Proprietor’s Capital</t>
  </si>
  <si>
    <t>Common and Preferred Stock</t>
  </si>
  <si>
    <t>Additional Paid - In Capital</t>
  </si>
  <si>
    <t>Less: Treasury Stock</t>
  </si>
  <si>
    <t>Accumulated Other Comprehensive Income (Loss)</t>
  </si>
  <si>
    <t>TOTAL EQUITY</t>
  </si>
  <si>
    <t>TOTAL LIABILITIES AND EQUITY</t>
  </si>
  <si>
    <t>NPS Approved Concessioner Improvements</t>
  </si>
  <si>
    <t>NPS Approved Government Improvements</t>
  </si>
  <si>
    <t>Other Improvements</t>
  </si>
  <si>
    <t>Transportation Equipment</t>
  </si>
  <si>
    <t>Furniture, Fixtures &amp; Equipment</t>
  </si>
  <si>
    <t>Other</t>
  </si>
  <si>
    <t>Total</t>
  </si>
  <si>
    <t>Cost</t>
  </si>
  <si>
    <t>COST</t>
  </si>
  <si>
    <t>B</t>
  </si>
  <si>
    <t>C</t>
  </si>
  <si>
    <t>A</t>
  </si>
  <si>
    <t>D</t>
  </si>
  <si>
    <t>E</t>
  </si>
  <si>
    <t>F</t>
  </si>
  <si>
    <t>G</t>
  </si>
  <si>
    <t>Adjustment(s) to Prior Year Balance(s)</t>
  </si>
  <si>
    <t>ACCUMULATED DEPRECIATION</t>
  </si>
  <si>
    <t>Accumulated Depreciation, Prior Year Balance</t>
  </si>
  <si>
    <t>CASH FLOWS FROM OPERATING ACTIVITIES</t>
  </si>
  <si>
    <t>Cash received from customers</t>
  </si>
  <si>
    <t>Cash paid for merchandise</t>
  </si>
  <si>
    <t>Cash paid for wages and other operating expenses</t>
  </si>
  <si>
    <t>4a</t>
  </si>
  <si>
    <t>Cash received for interest</t>
  </si>
  <si>
    <t>4b</t>
  </si>
  <si>
    <t>Cash paid for interest</t>
  </si>
  <si>
    <t>Cash paid for taxes</t>
  </si>
  <si>
    <t>Cash paid to National Park Service for franchise fees</t>
  </si>
  <si>
    <t>Net Cash Flows Provided (Used) by Operating Activities</t>
  </si>
  <si>
    <t>CASH FLOWS FROM INVESTING ACTIVITIES</t>
  </si>
  <si>
    <t>Purchase of assets</t>
  </si>
  <si>
    <t>Proceeds from sale of assets</t>
  </si>
  <si>
    <t>Net Cash Flows Provided (Used) by Investing Activities</t>
  </si>
  <si>
    <t>CASH FLOWS FROM FINANCING ACTIVITIES</t>
  </si>
  <si>
    <t>Net increase/decrease in intracompany receivable account</t>
  </si>
  <si>
    <t>Cash received from issuing stock</t>
  </si>
  <si>
    <t>Cash paid to retire bonds</t>
  </si>
  <si>
    <t>Cash paid for dividends</t>
  </si>
  <si>
    <t>Net Cash Flows Provided (Used) by Financing Activities</t>
  </si>
  <si>
    <t>NET INCREASE (DECREASE) IN CASH</t>
  </si>
  <si>
    <t xml:space="preserve">CASH AT BEGINNING OF YEAR </t>
  </si>
  <si>
    <t>RECONCILIATION OF NET INCOME TO NET CASH PROVIDED BY OPERATIONS</t>
  </si>
  <si>
    <t>Adjustments to reconcile net income to net cash provided by operating activities</t>
  </si>
  <si>
    <t xml:space="preserve">        Amortization expense (Schedule A, Line 18)</t>
  </si>
  <si>
    <t xml:space="preserve">        Gain or loss on sale of assets (Schedule A, Line 24)</t>
  </si>
  <si>
    <t xml:space="preserve">        Inventories</t>
  </si>
  <si>
    <t xml:space="preserve">        Accounts receivable</t>
  </si>
  <si>
    <t xml:space="preserve">        Prepaid expenses</t>
  </si>
  <si>
    <t xml:space="preserve">        Accounts payable</t>
  </si>
  <si>
    <t xml:space="preserve">        Government fees and contributions payable</t>
  </si>
  <si>
    <t xml:space="preserve">        Accrued liabilities</t>
  </si>
  <si>
    <t xml:space="preserve">        Advance deposits</t>
  </si>
  <si>
    <t>Net Cash provided by operating activities</t>
  </si>
  <si>
    <t>Depreciable Fixed Assets (Schedule D, Column G, Line 5)</t>
  </si>
  <si>
    <t>CASH AT END OF YEAR (Schedule C, Line 1)</t>
  </si>
  <si>
    <t>LODGING</t>
  </si>
  <si>
    <t>TRANSPORTATION OF VISITORS</t>
  </si>
  <si>
    <t>Hotel and Motel</t>
  </si>
  <si>
    <t>Water</t>
  </si>
  <si>
    <t>Cabins and Cottages</t>
  </si>
  <si>
    <t>Air</t>
  </si>
  <si>
    <t>Hostels</t>
  </si>
  <si>
    <t>Ground</t>
  </si>
  <si>
    <t>Tent Cabins</t>
  </si>
  <si>
    <t>FOOD AND BEVERAGE</t>
  </si>
  <si>
    <t xml:space="preserve">Restaurant </t>
  </si>
  <si>
    <t>HORSE AND MULE</t>
  </si>
  <si>
    <t>Cafeteria</t>
  </si>
  <si>
    <t>Snack Bar and Fast Food</t>
  </si>
  <si>
    <t>GUIDED TOURS</t>
  </si>
  <si>
    <t xml:space="preserve">Alcoholic Beverages </t>
  </si>
  <si>
    <t>Float Trips and River Runners</t>
  </si>
  <si>
    <t xml:space="preserve">SOUVENIRS </t>
  </si>
  <si>
    <t>Ground (Vehicle/Tram/Bus)</t>
  </si>
  <si>
    <t>Gifts, Curios</t>
  </si>
  <si>
    <t>Ground (Snowmobiles)</t>
  </si>
  <si>
    <t>Backcountry Hiking</t>
  </si>
  <si>
    <t>GENERAL MERCHANDISE</t>
  </si>
  <si>
    <t>Grocery</t>
  </si>
  <si>
    <t>Package Liquor</t>
  </si>
  <si>
    <t>CRUISE SHIPS</t>
  </si>
  <si>
    <t>Camera and Photographic Supplies</t>
  </si>
  <si>
    <t>Cruise Ships</t>
  </si>
  <si>
    <t>Parking Lot</t>
  </si>
  <si>
    <t>RECREATION VEHICLE PARKS AND CAMPSITES</t>
  </si>
  <si>
    <t>Vending Machine</t>
  </si>
  <si>
    <t>Tents</t>
  </si>
  <si>
    <t>Bathhouse/Health Spa Services</t>
  </si>
  <si>
    <t>RV Camping (without hook-ups)</t>
  </si>
  <si>
    <t>RV Camping (with hook-ups)</t>
  </si>
  <si>
    <t xml:space="preserve">RV Park </t>
  </si>
  <si>
    <t>Hunting Guides</t>
  </si>
  <si>
    <t>AUTO SERVICE</t>
  </si>
  <si>
    <t>Fuel and Oil</t>
  </si>
  <si>
    <t>Medical Care</t>
  </si>
  <si>
    <t>Parts, Service and Other</t>
  </si>
  <si>
    <t>Golf Course and Driving Range</t>
  </si>
  <si>
    <t>Sports Facilities</t>
  </si>
  <si>
    <t>MARINA</t>
  </si>
  <si>
    <t>EMPLOYEE CHARGES</t>
  </si>
  <si>
    <t>Houseboat Rental</t>
  </si>
  <si>
    <t>Boat and Motor Rental</t>
  </si>
  <si>
    <t>TOTAL GROSS RECEIPTS</t>
  </si>
  <si>
    <t>Boat and Motor Sales</t>
  </si>
  <si>
    <t>Boat Repair</t>
  </si>
  <si>
    <t xml:space="preserve">Dry Storage </t>
  </si>
  <si>
    <t>Amount</t>
  </si>
  <si>
    <t>Rentals (Equipment, Video, Bicycles &amp; Other)</t>
  </si>
  <si>
    <t>Genuine Authorized Native Handicrafts</t>
  </si>
  <si>
    <t>Instructional Service (mountain climbing school; environmental school, etc.)</t>
  </si>
  <si>
    <t>OTHER</t>
  </si>
  <si>
    <t>H</t>
  </si>
  <si>
    <t>I</t>
  </si>
  <si>
    <t>J</t>
  </si>
  <si>
    <t>K</t>
  </si>
  <si>
    <t>L</t>
  </si>
  <si>
    <t>M</t>
  </si>
  <si>
    <t>DEPARTMENT</t>
  </si>
  <si>
    <t>Total All Columns</t>
  </si>
  <si>
    <t>COST OF SALES</t>
  </si>
  <si>
    <t>Inventory, Beginning</t>
  </si>
  <si>
    <t>DIRECT EXPENSES</t>
  </si>
  <si>
    <t>DIRECT LABOR</t>
  </si>
  <si>
    <t>Direct Salaries, Wages, Payroll Taxes, and Benefits</t>
  </si>
  <si>
    <t>Maintenance Salaries, Payroll Taxes, and Benefits</t>
  </si>
  <si>
    <t>TOTAL DIRECT LABOR</t>
  </si>
  <si>
    <t>OTHER DIRECT</t>
  </si>
  <si>
    <t>Laundry</t>
  </si>
  <si>
    <t>Uniforms</t>
  </si>
  <si>
    <t>China, Silver, Linen and Glass</t>
  </si>
  <si>
    <t>Commissions</t>
  </si>
  <si>
    <t>Music and Entertainment</t>
  </si>
  <si>
    <t>Operating Supplies</t>
  </si>
  <si>
    <t>Equipment Rental</t>
  </si>
  <si>
    <t>Contract Services</t>
  </si>
  <si>
    <t>Utilities Expense</t>
  </si>
  <si>
    <t>Licenses and Fees</t>
  </si>
  <si>
    <t>Vehicle Expense</t>
  </si>
  <si>
    <t>Spoilage</t>
  </si>
  <si>
    <t>Travel and Trip Expense</t>
  </si>
  <si>
    <t xml:space="preserve">Equipment Purchased </t>
  </si>
  <si>
    <t>Hay, Pasture and Feed</t>
  </si>
  <si>
    <t>TOTAL OTHER DIRECT</t>
  </si>
  <si>
    <t>Plus: Purchases</t>
  </si>
  <si>
    <t>Less: Ending Inventory</t>
  </si>
  <si>
    <t>LODGING DEPARTMENT TOTAL</t>
  </si>
  <si>
    <t>FOOD DEPARTMENT TOTAL</t>
  </si>
  <si>
    <t>SOUVENIR DEPARTMENT TOTAL</t>
  </si>
  <si>
    <t>MERCHANDISE DEPARTMENT TOTAL</t>
  </si>
  <si>
    <t>AUTO SERVICE DEPARTMENT TOTAL</t>
  </si>
  <si>
    <t>MARINA DEPARTMENT TOTAL</t>
  </si>
  <si>
    <t>TRANSPORTATION OF VISITORS DEPARTMENT TOTAL</t>
  </si>
  <si>
    <t>GUIDED DEPARTMENT TOTAL</t>
  </si>
  <si>
    <t>Other Salaries, Payroll Taxes and Benefits:</t>
  </si>
  <si>
    <t>2a</t>
  </si>
  <si>
    <t>Office / Manager's Office</t>
  </si>
  <si>
    <t>2b</t>
  </si>
  <si>
    <t>Accounting / Finance</t>
  </si>
  <si>
    <t>2c</t>
  </si>
  <si>
    <t>Human Resources / Personnel</t>
  </si>
  <si>
    <t>2d</t>
  </si>
  <si>
    <t>Information System / Data Processing</t>
  </si>
  <si>
    <t>2e</t>
  </si>
  <si>
    <t>Marketing / Promotion</t>
  </si>
  <si>
    <t>2f</t>
  </si>
  <si>
    <t>Total Other (Administrative) Salaries, Payroll Taxes and Benefits</t>
  </si>
  <si>
    <t>Employee Recruitment</t>
  </si>
  <si>
    <t>Over and Short</t>
  </si>
  <si>
    <t>Bank Charges</t>
  </si>
  <si>
    <t>Bad Debts</t>
  </si>
  <si>
    <t>Office Expense</t>
  </si>
  <si>
    <t>Data Processing</t>
  </si>
  <si>
    <t>Postage and Freight</t>
  </si>
  <si>
    <t>Dues and Subscriptions</t>
  </si>
  <si>
    <t>Travel Expense</t>
  </si>
  <si>
    <t>Telecommunications Expense</t>
  </si>
  <si>
    <t>Donations</t>
  </si>
  <si>
    <t>Complimentary</t>
  </si>
  <si>
    <t>Management Fees</t>
  </si>
  <si>
    <t>Corporate Overhead</t>
  </si>
  <si>
    <t>Legal Fees</t>
  </si>
  <si>
    <t>Accounting and Audit Fees</t>
  </si>
  <si>
    <t>Advertising and Promotional Expense</t>
  </si>
  <si>
    <t>Security Expense</t>
  </si>
  <si>
    <t>Consulting Agreements</t>
  </si>
  <si>
    <t>Training Cost</t>
  </si>
  <si>
    <t>2g</t>
  </si>
  <si>
    <t>% of Ownership</t>
  </si>
  <si>
    <t>Total Amount of Compensation</t>
  </si>
  <si>
    <t>Name</t>
  </si>
  <si>
    <t>Title</t>
  </si>
  <si>
    <t>% of Time Devoted to Business</t>
  </si>
  <si>
    <t>Partnership Interest</t>
  </si>
  <si>
    <t>Common Stock</t>
  </si>
  <si>
    <t>Preferred Stock</t>
  </si>
  <si>
    <t>Total Wages</t>
  </si>
  <si>
    <t>Total Benefits</t>
  </si>
  <si>
    <t>Type*</t>
  </si>
  <si>
    <t>Date of Acquisition or Disposal</t>
  </si>
  <si>
    <t>Depreciation Method</t>
  </si>
  <si>
    <t>Years of Useful Life</t>
  </si>
  <si>
    <t>Current Year Depreciation</t>
  </si>
  <si>
    <t>Accumulated Depreciation for Disposal</t>
  </si>
  <si>
    <t>Site:</t>
  </si>
  <si>
    <t>Number of Rooms in Facility</t>
  </si>
  <si>
    <t>Total Number of Room Nights Available</t>
  </si>
  <si>
    <t>Total Number of Room Nights Occupied</t>
  </si>
  <si>
    <t>Occupancy Percentage</t>
  </si>
  <si>
    <t>Average Daily Room Rate (ADR)</t>
  </si>
  <si>
    <t>Revenue Per Available Room (RevPAR)</t>
  </si>
  <si>
    <t>Total Number of Guests</t>
  </si>
  <si>
    <t>Number of Lodging Employees</t>
  </si>
  <si>
    <t>Number of Seats</t>
  </si>
  <si>
    <t>Total Square Feet of Seating Area</t>
  </si>
  <si>
    <t>GIFTS AND MERCHANDISE</t>
  </si>
  <si>
    <t>Total Retail Square Feet (including storage)</t>
  </si>
  <si>
    <t>Total Number of Retail Employees</t>
  </si>
  <si>
    <t>MARINAS</t>
  </si>
  <si>
    <t>Number of Marina Employees</t>
  </si>
  <si>
    <t>TRANSPORTATION / TOUR / GUIDE SERVICE</t>
  </si>
  <si>
    <t>Number of Transportation Employees</t>
  </si>
  <si>
    <t>CAMPGROUNDS</t>
  </si>
  <si>
    <t>Number of Campground Employees</t>
  </si>
  <si>
    <t>Number of Food and Beverage Employees</t>
  </si>
  <si>
    <t>Annual</t>
  </si>
  <si>
    <t>Average Transaction / square foot</t>
  </si>
  <si>
    <t>Period Covered:</t>
  </si>
  <si>
    <t>Annual Trips</t>
  </si>
  <si>
    <t>Annual Riders</t>
  </si>
  <si>
    <t>Riders per Trip</t>
  </si>
  <si>
    <t>(Type of Trip/Tour)</t>
  </si>
  <si>
    <t>Average Occupied</t>
  </si>
  <si>
    <t>Number Available</t>
  </si>
  <si>
    <t>Occupancy Rate</t>
  </si>
  <si>
    <t>Covered Slips</t>
  </si>
  <si>
    <t>Uncovered Slips</t>
  </si>
  <si>
    <t>Rental Boats and Houseboats</t>
  </si>
  <si>
    <t>Dry Storage Units</t>
  </si>
  <si>
    <t>Campground Sites</t>
  </si>
  <si>
    <t>Permanent year around employees</t>
  </si>
  <si>
    <t>Employee Beds</t>
  </si>
  <si>
    <t>CONCESSION EMPLOYEE HOUSING</t>
  </si>
  <si>
    <t>CONCESSION EMPLOYEES</t>
  </si>
  <si>
    <t>Filled seasonal positions</t>
  </si>
  <si>
    <t>Per Occupied Bed</t>
  </si>
  <si>
    <t>Direct Housing Expense</t>
  </si>
  <si>
    <t>Total Customers</t>
  </si>
  <si>
    <t>Linear Feet of Wet Moorage</t>
  </si>
  <si>
    <t>Gross Receipts (Schedule A, Line 1)</t>
  </si>
  <si>
    <t>Expenditure Description</t>
  </si>
  <si>
    <t>Expenditures Made in Current Year</t>
  </si>
  <si>
    <t>TOTAL EXPENDITURES MADE IN CURRENT YEAR</t>
  </si>
  <si>
    <t>*Identify which Schedule(s) and Line(s) each Expenditure is Reported on in the AFR</t>
  </si>
  <si>
    <t>NPS Approval Date</t>
  </si>
  <si>
    <t>Gross intangible, Prior Year Balance</t>
  </si>
  <si>
    <t>1A</t>
  </si>
  <si>
    <t>ASC 853 Implementation Adjustment</t>
  </si>
  <si>
    <t xml:space="preserve">Additions this Year </t>
  </si>
  <si>
    <t>Disposals this Year</t>
  </si>
  <si>
    <t>Gross intangible, Ending Balance</t>
  </si>
  <si>
    <t>Accumulated Amortization, Prior Year Balance</t>
  </si>
  <si>
    <t>Accumulated Amortization on Assets Disposed this Year</t>
  </si>
  <si>
    <t>Accumulated Amortization, Ending Balance</t>
  </si>
  <si>
    <t>ACCUMULATED AMORTIZATION</t>
  </si>
  <si>
    <t>Additions this Year (Must be itemized on Schedule K)</t>
  </si>
  <si>
    <t>Disposals this Year (Must be itemized on Schedule K)</t>
  </si>
  <si>
    <t>Depreciable Fixed Assets, Ending Balance (Carry Column G to Schedule C, Line 12)</t>
  </si>
  <si>
    <t>NPS Approved Capital Improvements</t>
  </si>
  <si>
    <t>Depreciation this Year (Carry Column G to Schedule A, Line 17)</t>
  </si>
  <si>
    <t>Accumulated Depreciation on Assets Disposed this Year</t>
  </si>
  <si>
    <t>Accumulated Depreciation, Ending Balance (Carry Column G to Schedule C, Line 13)</t>
  </si>
  <si>
    <t>Net Depreciable Fixed Assets, End of Year (Carry Column G to Schedule C, Line 14)</t>
  </si>
  <si>
    <t>Depreciable Fixed Assets / Gross PI subject to ASC 853, Prior Year Balance</t>
  </si>
  <si>
    <t>Less: Total Expenditures Made in Current Year (Schedule Q, Line 40)</t>
  </si>
  <si>
    <t>Amortization this Year (Carry to Schedule A, Line 18)</t>
  </si>
  <si>
    <t>Special Account Contributions (Schedule N, Line 10)</t>
  </si>
  <si>
    <t>Depreciation (Schedule D, Column G, Line 13)</t>
  </si>
  <si>
    <t>(Other Fixed Expenses)</t>
  </si>
  <si>
    <t>(Additional Other Expenses (Income))</t>
  </si>
  <si>
    <t>Net Income (loss) (Schedule A, Line 33)</t>
  </si>
  <si>
    <t>(Name of Subconcessioner)</t>
  </si>
  <si>
    <t>(Other)</t>
  </si>
  <si>
    <t>Returned Sales and Allowances (Sales Returns and Allowances) (Schedule A, Line 2)</t>
  </si>
  <si>
    <t>(Percentage fee)</t>
  </si>
  <si>
    <t>(Gross Receipts)</t>
  </si>
  <si>
    <t>TOTAL GOVERNMENT FEES (Carry to Schedule A, Line 9)</t>
  </si>
  <si>
    <t>(Other Assets)</t>
  </si>
  <si>
    <t>(Other Equity)</t>
  </si>
  <si>
    <t>(Other Long-Term Liabilities)</t>
  </si>
  <si>
    <t>(Other Current Liabilities)</t>
  </si>
  <si>
    <t>(Other Cash from Operating Acitivities)</t>
  </si>
  <si>
    <t>(Other Cash from Investing Acitivities)</t>
  </si>
  <si>
    <t>(Other Cash from Financing Acitivities)</t>
  </si>
  <si>
    <t>Net Income (Loss)  (Schedule A, line 33)</t>
  </si>
  <si>
    <t>Changes in Assets and Liabilities:</t>
  </si>
  <si>
    <t xml:space="preserve">        (Other)</t>
  </si>
  <si>
    <t>RV AND CAMPSITES DEPARTMENT TOTAL</t>
  </si>
  <si>
    <t>(Other Guided Tours)</t>
  </si>
  <si>
    <t>(Other Departments)</t>
  </si>
  <si>
    <t>(Other Direct Expenses)</t>
  </si>
  <si>
    <t>(Other Salaries, Payroll Taxes and Benefits)</t>
  </si>
  <si>
    <t>Owners, Officers and Partners Salaries, Payroll Taxes and Benefits (Schedule J, Column I, Line 21)</t>
  </si>
  <si>
    <t>(Other G&amp;A Expenses)</t>
  </si>
  <si>
    <t>(Other Method - Per Authorization (Specify Calculations))</t>
  </si>
  <si>
    <t>Schedule K, Type</t>
  </si>
  <si>
    <t>P</t>
  </si>
  <si>
    <t>FIFTY PERCENT OF COMMISSIONS/FEES/COMPENSATION FROM SUBCONCESSIONERS</t>
  </si>
  <si>
    <t>Total Commissions/Fees/Compensation From Subconcessioners</t>
  </si>
  <si>
    <t>Net Income (Loss) (Line 33)</t>
  </si>
  <si>
    <t>(Other Current Assets)</t>
  </si>
  <si>
    <t>Charges for Employee's meals, lodgings and transportation</t>
  </si>
  <si>
    <t>(Department)</t>
  </si>
  <si>
    <t>GROSS RECEIPTS</t>
  </si>
  <si>
    <t>DEPARTMENTAL INCOME (LOSS)</t>
  </si>
  <si>
    <t>TOTAL DIRECT EXPENSES</t>
  </si>
  <si>
    <t>SALES RETURNS AND ALLOWANCES</t>
  </si>
  <si>
    <t>NET SALES</t>
  </si>
  <si>
    <t xml:space="preserve">TOTAL COST OF SALES </t>
  </si>
  <si>
    <t>GROSS PROFIT</t>
  </si>
  <si>
    <t>C =</t>
  </si>
  <si>
    <t>G =</t>
  </si>
  <si>
    <t>L =</t>
  </si>
  <si>
    <t>M =</t>
  </si>
  <si>
    <t>P =</t>
  </si>
  <si>
    <t>Personal Property.</t>
  </si>
  <si>
    <t>Concessioner's contractually required Component Renewal/Replacement Reserve.</t>
  </si>
  <si>
    <t>*Use the following letters in "Type" Column to describe the assets types for all appropriate additions and disposals:</t>
  </si>
  <si>
    <t>Average Check per Customer</t>
  </si>
  <si>
    <t>(Other Marina)</t>
  </si>
  <si>
    <t>(Other Transportation)</t>
  </si>
  <si>
    <t>Uncovered Slips and Mooring</t>
  </si>
  <si>
    <t>AFR Reference*</t>
  </si>
  <si>
    <t>Concessioner ID</t>
  </si>
  <si>
    <t>Park Unit</t>
  </si>
  <si>
    <t>TABLE OF CONTENTS</t>
  </si>
  <si>
    <t>Schedule A - Statement of Income</t>
  </si>
  <si>
    <t>Schedule J - Info on Corporate Owners, Officers &amp; Partners</t>
  </si>
  <si>
    <t>Schedule B - Computation of Government Fees</t>
  </si>
  <si>
    <t>Schedule C - Balance Sheet</t>
  </si>
  <si>
    <t>Schedule L - Supporting Schedule</t>
  </si>
  <si>
    <t>Schedule D - Depreciable Fixed Assets (PI or LSI)</t>
  </si>
  <si>
    <t>Schedule  M - Operational Statistics</t>
  </si>
  <si>
    <t>Schedule E - Statement of Cash Flows - Direct Method</t>
  </si>
  <si>
    <t>Schedule F - Notes to the Financial Statements</t>
  </si>
  <si>
    <t>Schedule G - Detail of Gross Receipts</t>
  </si>
  <si>
    <t>Schedule H - Departmental Income and Expenses</t>
  </si>
  <si>
    <t>Schedule I - General &amp; Administrative Expenses</t>
  </si>
  <si>
    <t>COMPLETE THE CERTICATION BELOW IF YOU ARE  THE CONCESSIONER AND COMPLETED THE ANNUAL FINANCIAL REPORT</t>
  </si>
  <si>
    <t>COMPLETE THE CERTIFICATION IF YOU ARE A CPA WHO HAS EITHER COMPILED, REVIEWED OR AUDITED THE CONCESSIONER'S FINANCIAL STATEMENTS AND HAVE COMPLETED THE ANNUAL FINANCIAL REPORT.</t>
  </si>
  <si>
    <t>By typing my name in the box below, I certify that I have been authorized to complete and submit this report on behalf of the concessioner.  This report has been completed and prepared under my supervision using data/information from the company's compiled/reviewed/audited financial statements and/or other financial records and to the best of my knowledge and belief is a true, correct, and complete report.</t>
  </si>
  <si>
    <t>Schedule A-1 - Statement of Income &amp; Comprehensive Income</t>
  </si>
  <si>
    <t>Schedule K - Additions to &amp; Disposals of Depreciable Fixed Assets</t>
  </si>
  <si>
    <t>Schedule D-1 - Intangible Assets ASC Topic 853</t>
  </si>
  <si>
    <t>CALCULATION OF COMPONENT RENEWAL/REPLACEMENT RESERVE</t>
  </si>
  <si>
    <t>Component Renewal/Replacement Reserve Percentage</t>
  </si>
  <si>
    <t xml:space="preserve">Amount Due to Component Renewal/Replacement Reserve </t>
  </si>
  <si>
    <t>Total Amount Due to Component Renewal/Replacement Reserve for the Current Year</t>
  </si>
  <si>
    <t>Balance in Component Renewal/Replacement Reserve from Prior Year</t>
  </si>
  <si>
    <t>Total Amount Due to Component Renewal/Replacement Reserve for Current Year</t>
  </si>
  <si>
    <t>Balance in Component Renewal/Replacement Reserve at Year End</t>
  </si>
  <si>
    <t>Schedule P - Component Renewal/Replacement Reserve Annual Reconciliation</t>
  </si>
  <si>
    <t>Schedule Q - Component Renewal/Replacement Reserve Expenditures</t>
  </si>
  <si>
    <t>Type of Entity</t>
  </si>
  <si>
    <t>Telephone</t>
  </si>
  <si>
    <t>Concessioner Name</t>
  </si>
  <si>
    <t>Contract or Permit Number</t>
  </si>
  <si>
    <t>Effective Date</t>
  </si>
  <si>
    <t>Expiration Date</t>
  </si>
  <si>
    <t xml:space="preserve">For the Period from: </t>
  </si>
  <si>
    <t xml:space="preserve">to: </t>
  </si>
  <si>
    <t>Concessioner Info, Type of Entity</t>
  </si>
  <si>
    <t>S Corporation</t>
  </si>
  <si>
    <t>B Corporation</t>
  </si>
  <si>
    <t>Limited Liability Company</t>
  </si>
  <si>
    <t>Partnership</t>
  </si>
  <si>
    <t>Sole Proprietorship</t>
  </si>
  <si>
    <t>Name of Person Responsible for Report Information</t>
  </si>
  <si>
    <t>Date</t>
  </si>
  <si>
    <t>ANNUAL FINANCIAL STATEMENT CERTIFICATION (Either one or both of the certifications below may be completed)</t>
  </si>
  <si>
    <t>CONCESSIONER CONTACT INFORMATION</t>
  </si>
  <si>
    <t>Mailing Address</t>
  </si>
  <si>
    <t>Email Address</t>
  </si>
  <si>
    <t>INSTRUCTIONS FOR COMPLETING THE ANNUAL FINANCIAL REPORT</t>
  </si>
  <si>
    <t>For help, email afr_submission@nps.gov</t>
  </si>
  <si>
    <t>Use the tab key or arrow keys to move through the cells in each worksheet.</t>
  </si>
  <si>
    <t>The signature(s) on the Concessioner Info worksheet should be typed rather than written.</t>
  </si>
  <si>
    <t>Backcountry Horse Trail Rides</t>
  </si>
  <si>
    <t>Horse and Mule Pack Services</t>
  </si>
  <si>
    <t>Other Personal Property</t>
  </si>
  <si>
    <t>Repair and Maintenance Expense</t>
  </si>
  <si>
    <t>Repair and Maintenance Expensed from Component Renewal/ Replacement Reserve</t>
  </si>
  <si>
    <t>TOTAL DIRECT EXPENSES (Schedule H, Column A, Line 34)</t>
  </si>
  <si>
    <t>DEPARTMENTAL INCOME (LOSS) (Schedule H, Column A, Line 35)</t>
  </si>
  <si>
    <t>Amortization (Schedule D-1, Line 8)</t>
  </si>
  <si>
    <t>Charges for Employees’ Meals, Lodgings and Transportation (Schedule G, Line 66)</t>
  </si>
  <si>
    <t>Less: Accumulated Depreciation (Schedule D, Column G, Line 15)</t>
  </si>
  <si>
    <t>Net Depreciable Fixed Assets (Schedule D, Column G, Line 16)</t>
  </si>
  <si>
    <t>Net Intangible Assets (Schedule D-1, Line 11)</t>
  </si>
  <si>
    <t>Retained Earnings (Schedule A, Line 39)</t>
  </si>
  <si>
    <t>Net intangible (Carry to Schedule C, Line 18)</t>
  </si>
  <si>
    <t xml:space="preserve">        Depreciation expense (Schedule A, Line 17)</t>
  </si>
  <si>
    <t>TOTAL GENERAL AND ADMINISTRATIVE EXPENSES (Carry to Schedule A, Line 8)</t>
  </si>
  <si>
    <t>Total Amount of Owners, Officers and Partners Compensation (Carry to Schedule I, Line 1)</t>
  </si>
  <si>
    <t>Gross Receipts Subject to Reserve Calculation (Schedule B, Line 21)</t>
  </si>
  <si>
    <t>Less - Adjustments to Gross Receipts (Schedule B, Line 20)</t>
  </si>
  <si>
    <t>Component Renewal/Replacement Reserve (Schedule P, Lines 8 and 11)</t>
  </si>
  <si>
    <t xml:space="preserve">By typing my name below, I certify that I am authorized to complete and submit this report.  This report has been examined by me and to the best of my knowledge and belief is a true, correct, and complete report. </t>
  </si>
  <si>
    <t>(Other General Merchandise)</t>
  </si>
  <si>
    <t>Reference to Table Column on Schedule H</t>
  </si>
  <si>
    <t>Individual Total of Columns G and H</t>
  </si>
  <si>
    <t>Other Personnel Expenses</t>
  </si>
  <si>
    <t>COMPONENT RENEWAL/REPLACEMENT RESERVE RECONCILIATION</t>
  </si>
  <si>
    <t>TOTAL</t>
  </si>
  <si>
    <t>(Other Retained Earnings)</t>
  </si>
  <si>
    <t>Credit Card Fees</t>
  </si>
  <si>
    <t>Estimated total full-time equivalents (One FTE = 2,080 hours)</t>
  </si>
  <si>
    <t>FIXED ASSETS IN WHICH LEASEHOLD SURRENDER INTEREST IS CLAIMED</t>
  </si>
  <si>
    <r>
      <t xml:space="preserve">NON-FIXED ASSETS IN WHICH LEASEHOLD SURRENDER INTEREST IS CLAIMED -  </t>
    </r>
    <r>
      <rPr>
        <b/>
        <sz val="10"/>
        <color theme="1"/>
        <rFont val="Calibri"/>
        <family val="2"/>
        <scheme val="minor"/>
      </rPr>
      <t>SUBJECT TO ASC TOPIC 853</t>
    </r>
  </si>
  <si>
    <t>Interest and Dividend (Income)</t>
  </si>
  <si>
    <t xml:space="preserve">        (Other non-cash expenses (income))</t>
  </si>
  <si>
    <t xml:space="preserve">        Other current assets</t>
  </si>
  <si>
    <t xml:space="preserve">        Other current liabilities</t>
  </si>
  <si>
    <t>City</t>
  </si>
  <si>
    <t>State</t>
  </si>
  <si>
    <t>Zip Code</t>
  </si>
  <si>
    <t>NPS 
Asset #</t>
  </si>
  <si>
    <t>I =</t>
  </si>
  <si>
    <t xml:space="preserve">Concessioner improvements with or eligible for Possessory Interest. </t>
  </si>
  <si>
    <t xml:space="preserve">Government assigned improvements with or eligible for Possessory Interest. </t>
  </si>
  <si>
    <t xml:space="preserve">Capital improvements with or eligible for Leasehold Surrender Interest. </t>
  </si>
  <si>
    <t>FIXED ASSETS IN WHICH POSSESSORY INTEREST IS CLAIMED</t>
  </si>
  <si>
    <t>Other improvements excluding or not eligible for Leasehold Surrender Interest or Possessory Interest.</t>
  </si>
  <si>
    <t>FIXED ASSETS EXCLUDING OR NOT ELIGIBLE FOR POSSESSORY INTEREST OR LEASEHOLD SURRENDER INTEREST</t>
  </si>
  <si>
    <t>VALUATION ADJUSTMENTS</t>
  </si>
  <si>
    <r>
      <t xml:space="preserve">NON-FIXED ASSETS IN WHICH POSSESSORY INTEREST IS CLAIMED -  </t>
    </r>
    <r>
      <rPr>
        <b/>
        <sz val="10"/>
        <color theme="1"/>
        <rFont val="Calibri"/>
        <family val="2"/>
        <scheme val="minor"/>
      </rPr>
      <t>SUBJECT TO ASC TOPIC 853</t>
    </r>
  </si>
  <si>
    <t>C Corporation</t>
  </si>
  <si>
    <t>Gross PI/LSI Subject to ASC Topic 853</t>
  </si>
  <si>
    <t>Gross PI or LSI subject to ASC 853, Prior Year Balance</t>
  </si>
  <si>
    <t>Gross PI or LSI subject to ASC 853, Ending Balance</t>
  </si>
  <si>
    <t xml:space="preserve">PI or LSI valuation adjustment, Prior Year Balance </t>
  </si>
  <si>
    <t>Current Year PI or LSI valuation adjustment (Carry Column H to Schedule A, Line 26)</t>
  </si>
  <si>
    <t>PI or LSI valuation adjustment, Ending Balance</t>
  </si>
  <si>
    <t>PI or LSI subject to ASC 853 (Carry Column H to Schedule C, Line 19)</t>
  </si>
  <si>
    <t>Commissions/Fees/Compensation from Subconcessioners (Income)(Schedule B, Line 30)</t>
  </si>
  <si>
    <t>*The accompanying notes are an integral part of these financial statements.</t>
  </si>
  <si>
    <t>*Schedule B is for computing Government Franchise Fees only. Computation of amounts due to the Component Renewal/Replacement Reserve and Special Accounts should be done on Schedules P and N, respectively.</t>
  </si>
  <si>
    <t>*If the financial notes do not fit on this page, save them as a separate Word, Excel or PDF file and upload with the AFR. See User's Guide for instructions.</t>
  </si>
  <si>
    <t>Asset 
Description</t>
  </si>
  <si>
    <t>Enter your financial information in the dark grey cells on each of the following worksheets. Cells not highlighted in dark grey are automatically calculated and should not be changed.</t>
  </si>
  <si>
    <t>Since many Schedule A amounts are pulled from other schedules, it is suggested the information be input in the following order: Schedule; G, H, J, I, P, Q, D, K, C, E, N (if needed),  B then A.  The input order of the remaining schedules is not affected.</t>
  </si>
  <si>
    <t>In the "Type of Entity" area on the Concessioner Information worksheet, make the appropriate selection using the dropdown menu.</t>
  </si>
  <si>
    <t>Manually enter the correct concessioner ID. Concessioner ID's take the form ABCD-###, where ABCD represents the alphanumeric code for the park and the numbers are a contract number.</t>
  </si>
  <si>
    <t>To move a comment box, place the cursor on the comment box, left click and hold, then drag the comment box to to another place on the screen.</t>
  </si>
  <si>
    <t>Generally, if there are not enough 'Other' lines, combine multiple amounts and input one number on the schedule; provide a breakdown of the combined amounts on Schedule L unless otherwise directed.</t>
  </si>
  <si>
    <t>Do not enter zeroes, NA, dashes or anything else in cells which are not applicable to your operation. Leave these cells blank.</t>
  </si>
  <si>
    <t>NOTICES</t>
  </si>
  <si>
    <t>PRIVACY ACT STATEMENT</t>
  </si>
  <si>
    <r>
      <rPr>
        <b/>
        <sz val="10"/>
        <color theme="1"/>
        <rFont val="Arial"/>
        <family val="2"/>
      </rPr>
      <t>Authority:</t>
    </r>
    <r>
      <rPr>
        <sz val="10"/>
        <color theme="1"/>
        <rFont val="Arial"/>
        <family val="2"/>
      </rPr>
      <t xml:space="preserve">  16 U.S.C. 5966, Commercial Use Authorizations.
</t>
    </r>
    <r>
      <rPr>
        <b/>
        <sz val="10"/>
        <color theme="1"/>
        <rFont val="Arial"/>
        <family val="2"/>
      </rPr>
      <t>Purpose:</t>
    </r>
    <r>
      <rPr>
        <sz val="10"/>
        <color theme="1"/>
        <rFont val="Arial"/>
        <family val="2"/>
      </rPr>
      <t xml:space="preserve">  The purposes of the system are (1) to assist NPS employees in managing the NPS Commercial Services program allowing commercial uses within a unit of the National Park System to ensure that business activities are conducted in a manner that complies with Federal laws and regulations; (2) to monitor resources that are or may be affected by the authorized commercial uses within a unit of the National Park System; (3) to track applicants and holders of commercial use authorizations who are planning to conduct or are conducting business within units of the National Park System; and (4) to provide to the public the description and contact information for businesses that provide services in national parks. 
</t>
    </r>
    <r>
      <rPr>
        <b/>
        <sz val="10"/>
        <color theme="1"/>
        <rFont val="Arial"/>
        <family val="2"/>
      </rPr>
      <t>Routine Uses:</t>
    </r>
    <r>
      <rPr>
        <sz val="10"/>
        <color theme="1"/>
        <rFont val="Arial"/>
        <family val="2"/>
      </rPr>
      <t xml:space="preserve">  In addition to those disclosures generally permitted under 5 U.S.C.552a(b) of the Privacy Act, records or information contained in this system may be disclosed outside DOI as a routine use pursuant to 5 U.S.C. 552a(b)(3) to other Federal, state and local governments, tribal organizations, and members of the general public upon request for names, addresses and phone numbers of Commercial Use Authorizations (CUA) holders conducting business within units of the National Park System for the purpose of informing the public of the availability of the services offered by the CUA holder. In addition, records or information contained in this system may be disclosed outside DOI based on an authorized routine use when the disclosure is compatible with the purpose for which the records were compiled as described under the system of records notice for this system.
</t>
    </r>
    <r>
      <rPr>
        <b/>
        <sz val="10"/>
        <color theme="1"/>
        <rFont val="Arial"/>
        <family val="2"/>
      </rPr>
      <t>Disclosure:</t>
    </r>
    <r>
      <rPr>
        <sz val="10"/>
        <color theme="1"/>
        <rFont val="Arial"/>
        <family val="2"/>
      </rPr>
      <t xml:space="preserve">  Voluntary, however, failure to provide the requested information may impede our ability to 1) manage the National Park Service (NPS) Commercial Services Program allowing commercial uses within a unit of the NPS, 2) monitor resources that are or may be affected by the authorized commercial uses, and 3) provide the public the description and contact information for businesses that provide services in national parks.
</t>
    </r>
  </si>
  <si>
    <t>PAPERWORK REDUCTION ACT STATEMENT</t>
  </si>
  <si>
    <t>ESTIMATED BURDEN STATEMENT</t>
  </si>
  <si>
    <t>We estimate that it will take you 15 hours to complete this form, including time to review instructions, gather and maintain data, and complete and review the form.  You may send comments on the burden estimate or any aspect of this form to the Information Collection Clearance Officer, National Park Service, 12201 Sunrise Valley Drive, Mail Stop 242, Reston, VA  20192.  Please do not send your completed form to this address.</t>
  </si>
  <si>
    <t>We collect this information under the authority of Title IV of the National Parks Omnibus Management Act of 1998 (Pub. L. 105–391).  We use this information to determine the franchise fees of the concessioner.  Your response is required to obtain or retain a benefit.  We may not collect or sponsor and you are not required to respond to a collection of information unless it displays a currently valid OMB control number.  OMB has approved this collection of information and assigned Control No. 1024-0029.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</si>
</sst>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dd/yyyy;@"/>
    <numFmt numFmtId="165" formatCode="0.0%"/>
    <numFmt numFmtId="166" formatCode="#,##0.0"/>
  </numFmts>
  <fonts count="8"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5.65"/>
      <color theme="1"/>
      <name val="Calibri"/>
      <family val="2"/>
      <scheme val="minor"/>
    </font>
    <font>
      <b/>
      <sz val="10"/>
      <color theme="1"/>
      <name val="Arial"/>
      <family val="2"/>
    </font>
    <font>
      <sz val="10"/>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n">
        <color auto="1"/>
      </bottom>
      <diagonal/>
    </border>
  </borders>
  <cellStyleXfs count="1">
    <xf numFmtId="0" fontId="0" fillId="0" borderId="0"/>
  </cellStyleXfs>
  <cellXfs count="96">
    <xf numFmtId="0" fontId="0" fillId="0" borderId="0" xfId="0"/>
    <xf numFmtId="0" fontId="1" fillId="0" borderId="0" xfId="0" applyFont="1"/>
    <xf numFmtId="0" fontId="2" fillId="0" borderId="0" xfId="0" applyFont="1"/>
    <xf numFmtId="0" fontId="2" fillId="0" borderId="0" xfId="0" applyFont="1" applyAlignment="1">
      <alignment vertical="top" wrapText="1"/>
    </xf>
    <xf numFmtId="0" fontId="2" fillId="0" borderId="1" xfId="0" applyFont="1" applyFill="1" applyBorder="1" applyAlignment="1">
      <alignment vertical="top" wrapText="1"/>
    </xf>
    <xf numFmtId="0" fontId="2" fillId="2" borderId="0" xfId="0" applyFont="1" applyFill="1" applyAlignment="1">
      <alignment vertical="top" wrapText="1"/>
    </xf>
    <xf numFmtId="0" fontId="2" fillId="0" borderId="1" xfId="0" applyFont="1" applyBorder="1" applyAlignment="1">
      <alignment vertical="top" wrapText="1"/>
    </xf>
    <xf numFmtId="0" fontId="3" fillId="0" borderId="0" xfId="0" applyFont="1"/>
    <xf numFmtId="0" fontId="4" fillId="0" borderId="1" xfId="0" applyFont="1" applyFill="1" applyBorder="1"/>
    <xf numFmtId="0" fontId="2" fillId="0" borderId="1" xfId="0" applyFont="1" applyBorder="1"/>
    <xf numFmtId="0" fontId="2" fillId="0" borderId="0" xfId="0" applyFont="1" applyBorder="1"/>
    <xf numFmtId="0" fontId="2" fillId="2" borderId="0" xfId="0" applyFont="1" applyFill="1"/>
    <xf numFmtId="0" fontId="2" fillId="0" borderId="0" xfId="0" applyFont="1" applyFill="1"/>
    <xf numFmtId="0" fontId="2" fillId="0" borderId="0" xfId="0" applyFont="1" applyAlignment="1">
      <alignment horizontal="right"/>
    </xf>
    <xf numFmtId="0" fontId="2" fillId="0" borderId="1" xfId="0" applyFont="1" applyBorder="1" applyAlignment="1">
      <alignment horizontal="center"/>
    </xf>
    <xf numFmtId="0" fontId="2" fillId="0" borderId="0" xfId="0" applyFont="1" applyAlignment="1">
      <alignment vertical="top"/>
    </xf>
    <xf numFmtId="0" fontId="2" fillId="0" borderId="0" xfId="0" applyFont="1" applyAlignment="1">
      <alignment horizontal="right" vertical="top"/>
    </xf>
    <xf numFmtId="0" fontId="2" fillId="0" borderId="0" xfId="0" applyFont="1" applyAlignment="1">
      <alignment horizontal="center"/>
    </xf>
    <xf numFmtId="0" fontId="2" fillId="0" borderId="0" xfId="0" applyFont="1" applyAlignment="1">
      <alignment horizontal="center" wrapText="1"/>
    </xf>
    <xf numFmtId="0" fontId="2" fillId="0" borderId="1" xfId="0" applyFont="1" applyFill="1" applyBorder="1" applyAlignment="1">
      <alignment horizontal="center"/>
    </xf>
    <xf numFmtId="0" fontId="2" fillId="0" borderId="2"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horizontal="left" vertical="top" wrapText="1" indent="2"/>
    </xf>
    <xf numFmtId="0" fontId="2" fillId="2" borderId="0" xfId="0" applyFont="1" applyFill="1" applyAlignment="1">
      <alignment horizontal="left" vertical="top" wrapText="1" indent="2"/>
    </xf>
    <xf numFmtId="0" fontId="2" fillId="0" borderId="6" xfId="0" applyFont="1" applyBorder="1" applyAlignment="1">
      <alignment horizontal="center" wrapText="1"/>
    </xf>
    <xf numFmtId="0" fontId="2" fillId="0" borderId="6" xfId="0" applyFont="1" applyBorder="1"/>
    <xf numFmtId="0" fontId="2" fillId="0" borderId="7" xfId="0" applyFont="1" applyBorder="1" applyAlignment="1">
      <alignment horizontal="center" wrapText="1"/>
    </xf>
    <xf numFmtId="0" fontId="2" fillId="0" borderId="1" xfId="0" applyFont="1" applyBorder="1" applyAlignment="1">
      <alignment horizontal="center" wrapText="1"/>
    </xf>
    <xf numFmtId="0" fontId="2" fillId="0" borderId="2" xfId="0" applyFont="1" applyBorder="1"/>
    <xf numFmtId="0" fontId="2" fillId="0" borderId="4" xfId="0" applyFont="1" applyBorder="1"/>
    <xf numFmtId="0" fontId="2" fillId="0" borderId="3" xfId="0" applyFont="1" applyBorder="1"/>
    <xf numFmtId="0" fontId="2" fillId="0" borderId="1" xfId="0" applyFont="1" applyFill="1" applyBorder="1" applyAlignment="1">
      <alignment horizontal="center" vertical="center" wrapText="1"/>
    </xf>
    <xf numFmtId="0" fontId="2" fillId="0" borderId="0" xfId="0" applyFont="1" applyAlignment="1">
      <alignment wrapText="1"/>
    </xf>
    <xf numFmtId="0" fontId="2" fillId="0" borderId="1" xfId="0" applyFont="1" applyFill="1" applyBorder="1"/>
    <xf numFmtId="0" fontId="2" fillId="0" borderId="8" xfId="0" applyFont="1" applyBorder="1"/>
    <xf numFmtId="0" fontId="2" fillId="0" borderId="5" xfId="0" applyFont="1" applyBorder="1"/>
    <xf numFmtId="0" fontId="3" fillId="0" borderId="0" xfId="0" applyFont="1" applyAlignment="1"/>
    <xf numFmtId="0" fontId="2" fillId="0" borderId="0" xfId="0" applyFont="1" applyAlignment="1">
      <alignment horizontal="left"/>
    </xf>
    <xf numFmtId="0" fontId="2" fillId="0" borderId="0" xfId="0" applyFont="1" applyAlignment="1">
      <alignment horizontal="left" vertical="top" wrapText="1"/>
    </xf>
    <xf numFmtId="0" fontId="4" fillId="0" borderId="0" xfId="0" applyFont="1" applyAlignment="1">
      <alignment horizontal="right"/>
    </xf>
    <xf numFmtId="164" fontId="2" fillId="3" borderId="1" xfId="0" applyNumberFormat="1" applyFont="1" applyFill="1" applyBorder="1" applyAlignment="1">
      <alignment vertical="top" wrapText="1"/>
    </xf>
    <xf numFmtId="0" fontId="2" fillId="3" borderId="1" xfId="0" applyFont="1" applyFill="1" applyBorder="1" applyAlignment="1">
      <alignment vertical="top" wrapText="1"/>
    </xf>
    <xf numFmtId="0" fontId="2" fillId="3" borderId="1" xfId="0" applyFont="1" applyFill="1" applyBorder="1"/>
    <xf numFmtId="0" fontId="2" fillId="3" borderId="1" xfId="0" applyFont="1" applyFill="1" applyBorder="1" applyAlignment="1">
      <alignment vertical="top"/>
    </xf>
    <xf numFmtId="0" fontId="2" fillId="3" borderId="1" xfId="0" applyFont="1" applyFill="1" applyBorder="1" applyAlignment="1">
      <alignment horizontal="center" vertical="center" wrapText="1"/>
    </xf>
    <xf numFmtId="0" fontId="3" fillId="0" borderId="0" xfId="0" applyFont="1" applyBorder="1"/>
    <xf numFmtId="0" fontId="2" fillId="0" borderId="1" xfId="0" applyFont="1" applyBorder="1" applyAlignment="1">
      <alignment horizontal="center" vertical="center" wrapText="1"/>
    </xf>
    <xf numFmtId="0" fontId="3" fillId="0" borderId="2" xfId="0" applyFont="1" applyBorder="1"/>
    <xf numFmtId="0" fontId="3" fillId="0" borderId="3" xfId="0" applyFont="1" applyBorder="1" applyAlignment="1">
      <alignment horizontal="right"/>
    </xf>
    <xf numFmtId="0" fontId="3" fillId="0" borderId="2" xfId="0" applyNumberFormat="1" applyFont="1" applyBorder="1"/>
    <xf numFmtId="0" fontId="5" fillId="0" borderId="2" xfId="0" applyFont="1" applyBorder="1"/>
    <xf numFmtId="0" fontId="5" fillId="0" borderId="3" xfId="0" applyFont="1" applyBorder="1" applyAlignment="1">
      <alignment horizontal="right"/>
    </xf>
    <xf numFmtId="0" fontId="3" fillId="0" borderId="0" xfId="0" applyFont="1" applyBorder="1" applyAlignment="1">
      <alignment horizontal="right"/>
    </xf>
    <xf numFmtId="0" fontId="2" fillId="0" borderId="4" xfId="0" applyFont="1" applyBorder="1" applyAlignment="1">
      <alignment vertical="top"/>
    </xf>
    <xf numFmtId="0" fontId="4" fillId="0" borderId="1" xfId="0" applyFont="1" applyBorder="1" applyAlignment="1">
      <alignment vertical="top" wrapText="1"/>
    </xf>
    <xf numFmtId="0" fontId="2" fillId="3" borderId="1" xfId="0" applyFont="1" applyFill="1" applyBorder="1" applyAlignment="1">
      <alignment horizontal="left" vertical="top" wrapText="1" indent="2"/>
    </xf>
    <xf numFmtId="0" fontId="2" fillId="4" borderId="1" xfId="0" applyFont="1" applyFill="1" applyBorder="1" applyAlignment="1">
      <alignment vertical="top" wrapText="1"/>
    </xf>
    <xf numFmtId="0" fontId="2" fillId="3" borderId="1" xfId="0" applyFont="1" applyFill="1" applyBorder="1" applyAlignment="1">
      <alignment vertical="center"/>
    </xf>
    <xf numFmtId="0" fontId="2" fillId="0" borderId="1" xfId="0" applyFont="1" applyFill="1" applyBorder="1" applyAlignment="1">
      <alignment vertical="center"/>
    </xf>
    <xf numFmtId="0" fontId="2" fillId="0" borderId="0" xfId="0" applyFont="1" applyAlignment="1">
      <alignment vertical="center"/>
    </xf>
    <xf numFmtId="165" fontId="2" fillId="0" borderId="1" xfId="0" applyNumberFormat="1" applyFont="1" applyFill="1" applyBorder="1" applyAlignment="1">
      <alignment horizontal="right"/>
    </xf>
    <xf numFmtId="166" fontId="2" fillId="0" borderId="1" xfId="0" applyNumberFormat="1" applyFont="1" applyFill="1" applyBorder="1" applyAlignment="1">
      <alignment horizontal="right"/>
    </xf>
    <xf numFmtId="4" fontId="2" fillId="0" borderId="1" xfId="0" applyNumberFormat="1" applyFont="1" applyFill="1" applyBorder="1"/>
    <xf numFmtId="0" fontId="2" fillId="4" borderId="1" xfId="0" applyFont="1" applyFill="1" applyBorder="1"/>
    <xf numFmtId="0" fontId="4" fillId="3" borderId="1" xfId="0" applyFont="1" applyFill="1" applyBorder="1" applyAlignment="1">
      <alignment vertical="center"/>
    </xf>
    <xf numFmtId="0" fontId="4" fillId="0" borderId="1" xfId="0" applyFont="1" applyFill="1" applyBorder="1" applyAlignment="1">
      <alignment vertical="center"/>
    </xf>
    <xf numFmtId="0" fontId="2" fillId="0" borderId="9" xfId="0" applyFont="1" applyBorder="1"/>
    <xf numFmtId="0" fontId="4" fillId="0" borderId="0" xfId="0" applyFont="1" applyAlignment="1">
      <alignment horizontal="right" vertical="top" wrapText="1"/>
    </xf>
    <xf numFmtId="0" fontId="2" fillId="0" borderId="0" xfId="0" applyFont="1" applyFill="1" applyBorder="1" applyAlignment="1">
      <alignment vertical="top" wrapText="1"/>
    </xf>
    <xf numFmtId="0" fontId="2" fillId="2" borderId="0" xfId="0" applyFont="1" applyFill="1" applyAlignment="1">
      <alignment vertical="top"/>
    </xf>
    <xf numFmtId="0" fontId="3" fillId="0" borderId="0" xfId="0" applyFont="1" applyAlignment="1">
      <alignment horizontal="center"/>
    </xf>
    <xf numFmtId="0" fontId="0" fillId="5" borderId="0" xfId="0" applyFill="1"/>
    <xf numFmtId="0" fontId="3" fillId="0" borderId="5" xfId="0" applyFont="1" applyBorder="1" applyAlignment="1">
      <alignment horizontal="center"/>
    </xf>
    <xf numFmtId="0" fontId="2" fillId="3" borderId="2" xfId="0" applyFont="1" applyFill="1" applyBorder="1" applyAlignment="1">
      <alignment vertical="top" wrapText="1"/>
    </xf>
    <xf numFmtId="0" fontId="2" fillId="2" borderId="4" xfId="0" applyFont="1" applyFill="1" applyBorder="1" applyAlignment="1">
      <alignment vertical="top" wrapText="1"/>
    </xf>
    <xf numFmtId="0" fontId="2" fillId="2" borderId="3" xfId="0" applyFont="1" applyFill="1" applyBorder="1" applyAlignment="1">
      <alignment vertical="top" wrapText="1"/>
    </xf>
    <xf numFmtId="0" fontId="2" fillId="3" borderId="2"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7" fillId="5" borderId="0" xfId="0" applyFont="1" applyFill="1" applyAlignment="1">
      <alignment vertical="top" wrapText="1"/>
    </xf>
    <xf numFmtId="0" fontId="0" fillId="5" borderId="0" xfId="0" applyFill="1" applyAlignment="1">
      <alignment wrapText="1"/>
    </xf>
    <xf numFmtId="0" fontId="6" fillId="5" borderId="0" xfId="0" applyFont="1" applyFill="1" applyAlignment="1">
      <alignment horizontal="center"/>
    </xf>
    <xf numFmtId="0" fontId="0" fillId="5" borderId="0" xfId="0" applyFill="1" applyAlignment="1"/>
    <xf numFmtId="0" fontId="6" fillId="5" borderId="0" xfId="0" applyFont="1" applyFill="1" applyAlignment="1">
      <alignment horizontal="center" vertical="top" wrapText="1"/>
    </xf>
    <xf numFmtId="0" fontId="2" fillId="0" borderId="0" xfId="0" applyFont="1" applyAlignment="1">
      <alignment horizontal="center" wrapText="1"/>
    </xf>
    <xf numFmtId="0" fontId="2" fillId="0" borderId="0" xfId="0" applyFont="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0" borderId="1"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sheetPr>
  <dimension ref="A1:B21"/>
  <sheetViews>
    <sheetView showGridLines="0" view="pageLayout" zoomScaleNormal="100" workbookViewId="0"/>
  </sheetViews>
  <sheetFormatPr defaultColWidth="9.109375" defaultRowHeight="13.8" x14ac:dyDescent="0.3"/>
  <cols>
    <col min="1" max="1" width="3" style="2" bestFit="1" customWidth="1"/>
    <col min="2" max="2" width="88.33203125" style="2" customWidth="1"/>
    <col min="3" max="10" width="9.6640625" style="2" customWidth="1"/>
    <col min="11" max="16384" width="9.109375" style="2"/>
  </cols>
  <sheetData>
    <row r="1" spans="1:2" ht="12.75" x14ac:dyDescent="0.3">
      <c r="B1" s="70" t="s">
        <v>486</v>
      </c>
    </row>
    <row r="3" spans="1:2" ht="25.5" x14ac:dyDescent="0.2">
      <c r="A3" s="3">
        <v>1</v>
      </c>
      <c r="B3" s="3" t="s">
        <v>552</v>
      </c>
    </row>
    <row r="4" spans="1:2" ht="12.75" x14ac:dyDescent="0.2">
      <c r="A4" s="3"/>
      <c r="B4" s="3"/>
    </row>
    <row r="5" spans="1:2" ht="38.25" x14ac:dyDescent="0.2">
      <c r="A5" s="3">
        <v>2</v>
      </c>
      <c r="B5" s="3" t="s">
        <v>553</v>
      </c>
    </row>
    <row r="6" spans="1:2" ht="12.75" x14ac:dyDescent="0.2">
      <c r="A6" s="3"/>
      <c r="B6" s="3"/>
    </row>
    <row r="7" spans="1:2" ht="12.75" x14ac:dyDescent="0.2">
      <c r="A7" s="3">
        <v>3</v>
      </c>
      <c r="B7" s="3" t="s">
        <v>488</v>
      </c>
    </row>
    <row r="8" spans="1:2" ht="12.75" x14ac:dyDescent="0.2">
      <c r="A8" s="3"/>
      <c r="B8" s="3"/>
    </row>
    <row r="9" spans="1:2" ht="25.5" x14ac:dyDescent="0.2">
      <c r="A9" s="3">
        <v>4</v>
      </c>
      <c r="B9" s="3" t="s">
        <v>554</v>
      </c>
    </row>
    <row r="10" spans="1:2" ht="12.75" x14ac:dyDescent="0.2">
      <c r="A10" s="3"/>
      <c r="B10" s="3"/>
    </row>
    <row r="11" spans="1:2" ht="25.5" x14ac:dyDescent="0.2">
      <c r="A11" s="3">
        <v>5</v>
      </c>
      <c r="B11" s="3" t="s">
        <v>555</v>
      </c>
    </row>
    <row r="12" spans="1:2" ht="12.75" x14ac:dyDescent="0.2">
      <c r="A12" s="3"/>
      <c r="B12" s="3"/>
    </row>
    <row r="13" spans="1:2" ht="25.5" x14ac:dyDescent="0.2">
      <c r="A13" s="3">
        <v>6</v>
      </c>
      <c r="B13" s="3" t="s">
        <v>556</v>
      </c>
    </row>
    <row r="14" spans="1:2" ht="12.75" x14ac:dyDescent="0.2">
      <c r="A14" s="3"/>
      <c r="B14" s="3"/>
    </row>
    <row r="15" spans="1:2" ht="25.5" x14ac:dyDescent="0.2">
      <c r="A15" s="3">
        <v>7</v>
      </c>
      <c r="B15" s="3" t="s">
        <v>557</v>
      </c>
    </row>
    <row r="16" spans="1:2" ht="12.75" x14ac:dyDescent="0.2">
      <c r="A16" s="3"/>
      <c r="B16" s="3"/>
    </row>
    <row r="17" spans="1:2" ht="12.75" x14ac:dyDescent="0.2">
      <c r="A17" s="3">
        <v>8</v>
      </c>
      <c r="B17" s="3" t="s">
        <v>489</v>
      </c>
    </row>
    <row r="18" spans="1:2" ht="12.75" x14ac:dyDescent="0.2">
      <c r="A18" s="3"/>
      <c r="B18" s="3"/>
    </row>
    <row r="19" spans="1:2" ht="25.5" x14ac:dyDescent="0.2">
      <c r="A19" s="3">
        <v>9</v>
      </c>
      <c r="B19" s="3" t="s">
        <v>558</v>
      </c>
    </row>
    <row r="20" spans="1:2" ht="12.75" x14ac:dyDescent="0.2">
      <c r="A20" s="3"/>
      <c r="B20" s="3"/>
    </row>
    <row r="21" spans="1:2" ht="12.75" x14ac:dyDescent="0.2">
      <c r="A21" s="3">
        <v>10</v>
      </c>
      <c r="B21" s="3" t="s">
        <v>487</v>
      </c>
    </row>
  </sheetData>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C17"/>
  <sheetViews>
    <sheetView showGridLines="0" view="pageLayout" zoomScaleNormal="100" workbookViewId="0"/>
  </sheetViews>
  <sheetFormatPr defaultColWidth="9.33203125" defaultRowHeight="13.8" x14ac:dyDescent="0.3"/>
  <cols>
    <col min="1" max="1" width="2.88671875" style="2" bestFit="1" customWidth="1"/>
    <col min="2" max="2" width="68.33203125" style="2" customWidth="1"/>
    <col min="3" max="3" width="24.44140625" style="2" bestFit="1" customWidth="1"/>
    <col min="4" max="16384" width="9.33203125" style="2"/>
  </cols>
  <sheetData>
    <row r="1" spans="1:3" x14ac:dyDescent="0.2">
      <c r="B1" s="47" t="str">
        <f>"CONCESSIONER: "&amp;'Concessioner Info'!$B$5:$D$5&amp;" - "&amp;'Concessioner Info'!$B$6:$D$6</f>
        <v xml:space="preserve">CONCESSIONER:  - </v>
      </c>
      <c r="C1" s="48" t="str">
        <f>"PERIOD ENDING: "&amp;TEXT(IF('Concessioner Info'!$D$3="","MM/DD/YYYY",'Concessioner Info'!$D$3),"MM/DD/YYY")</f>
        <v>PERIOD ENDING: MM/DD/YYYY</v>
      </c>
    </row>
    <row r="2" spans="1:3" x14ac:dyDescent="0.3">
      <c r="C2" s="17"/>
    </row>
    <row r="3" spans="1:3" x14ac:dyDescent="0.3">
      <c r="B3" s="2" t="s">
        <v>111</v>
      </c>
      <c r="C3" s="39"/>
    </row>
    <row r="4" spans="1:3" x14ac:dyDescent="0.3">
      <c r="A4" s="13">
        <v>1</v>
      </c>
      <c r="B4" s="11" t="s">
        <v>358</v>
      </c>
      <c r="C4" s="42"/>
    </row>
    <row r="5" spans="1:3" x14ac:dyDescent="0.3">
      <c r="A5" s="13" t="s">
        <v>359</v>
      </c>
      <c r="B5" s="2" t="s">
        <v>360</v>
      </c>
      <c r="C5" s="42"/>
    </row>
    <row r="6" spans="1:3" x14ac:dyDescent="0.3">
      <c r="A6" s="13">
        <v>2</v>
      </c>
      <c r="B6" s="11" t="s">
        <v>119</v>
      </c>
      <c r="C6" s="42"/>
    </row>
    <row r="7" spans="1:3" x14ac:dyDescent="0.3">
      <c r="A7" s="13">
        <v>3</v>
      </c>
      <c r="B7" s="2" t="s">
        <v>361</v>
      </c>
      <c r="C7" s="42"/>
    </row>
    <row r="8" spans="1:3" x14ac:dyDescent="0.3">
      <c r="A8" s="13">
        <v>4</v>
      </c>
      <c r="B8" s="11" t="s">
        <v>362</v>
      </c>
      <c r="C8" s="42"/>
    </row>
    <row r="9" spans="1:3" x14ac:dyDescent="0.3">
      <c r="A9" s="13">
        <v>5</v>
      </c>
      <c r="B9" s="2" t="s">
        <v>363</v>
      </c>
      <c r="C9" s="33">
        <f>C4+C5+C6+C7-C8</f>
        <v>0</v>
      </c>
    </row>
    <row r="10" spans="1:3" x14ac:dyDescent="0.3">
      <c r="A10" s="13"/>
    </row>
    <row r="11" spans="1:3" x14ac:dyDescent="0.3">
      <c r="A11" s="13"/>
      <c r="B11" s="2" t="s">
        <v>367</v>
      </c>
    </row>
    <row r="12" spans="1:3" x14ac:dyDescent="0.3">
      <c r="A12" s="13">
        <v>6</v>
      </c>
      <c r="B12" s="11" t="s">
        <v>364</v>
      </c>
      <c r="C12" s="42"/>
    </row>
    <row r="13" spans="1:3" x14ac:dyDescent="0.3">
      <c r="A13" s="13">
        <v>7</v>
      </c>
      <c r="B13" s="2" t="s">
        <v>119</v>
      </c>
      <c r="C13" s="42"/>
    </row>
    <row r="14" spans="1:3" x14ac:dyDescent="0.3">
      <c r="A14" s="13">
        <v>8</v>
      </c>
      <c r="B14" s="11" t="s">
        <v>378</v>
      </c>
      <c r="C14" s="42"/>
    </row>
    <row r="15" spans="1:3" x14ac:dyDescent="0.3">
      <c r="A15" s="13">
        <v>9</v>
      </c>
      <c r="B15" s="2" t="s">
        <v>365</v>
      </c>
      <c r="C15" s="42"/>
    </row>
    <row r="16" spans="1:3" x14ac:dyDescent="0.3">
      <c r="A16" s="13">
        <v>10</v>
      </c>
      <c r="B16" s="11" t="s">
        <v>366</v>
      </c>
      <c r="C16" s="33">
        <f>C12+C13+C14-C15</f>
        <v>0</v>
      </c>
    </row>
    <row r="17" spans="1:3" x14ac:dyDescent="0.3">
      <c r="A17" s="13">
        <v>11</v>
      </c>
      <c r="B17" s="2" t="s">
        <v>503</v>
      </c>
      <c r="C17" s="33">
        <f>C9-C16</f>
        <v>0</v>
      </c>
    </row>
  </sheetData>
  <pageMargins left="0.5" right="0.5" top="0.5" bottom="0.5" header="0.3" footer="0.3"/>
  <pageSetup orientation="portrait" r:id="rId1"/>
  <headerFooter>
    <oddHeader>&amp;C&amp;"-,Bold"&amp;10SCHEDULE D - INTANGIBLE ASSETS</oddHeader>
    <oddFooter>&amp;CPage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D58"/>
  <sheetViews>
    <sheetView showGridLines="0" view="pageLayout" zoomScaleNormal="100" workbookViewId="0"/>
  </sheetViews>
  <sheetFormatPr defaultColWidth="9.109375" defaultRowHeight="13.8" x14ac:dyDescent="0.3"/>
  <cols>
    <col min="1" max="1" width="2.88671875" style="13" bestFit="1" customWidth="1"/>
    <col min="2" max="2" width="61" style="2" customWidth="1"/>
    <col min="3" max="4" width="14.44140625" style="2" bestFit="1" customWidth="1"/>
    <col min="5" max="16384" width="9.109375" style="2"/>
  </cols>
  <sheetData>
    <row r="1" spans="1:4" ht="12.75" x14ac:dyDescent="0.2">
      <c r="B1" s="47" t="str">
        <f>"CONCESSIONER: "&amp;'Concessioner Info'!$B$5:$D$5&amp;" - "&amp;'Concessioner Info'!$B$6:$D$6</f>
        <v xml:space="preserve">CONCESSIONER:  - </v>
      </c>
      <c r="C1" s="29"/>
      <c r="D1" s="48" t="str">
        <f>"PERIOD ENDING: "&amp;TEXT(IF('Concessioner Info'!$D$3="","MM/DD/YYYY",'Concessioner Info'!$D$3),"MM/DD/YYY")</f>
        <v>PERIOD ENDING: MM/DD/YYYY</v>
      </c>
    </row>
    <row r="2" spans="1:4" ht="12.9" x14ac:dyDescent="0.3">
      <c r="B2" s="45"/>
      <c r="C2" s="10"/>
      <c r="D2" s="52"/>
    </row>
    <row r="3" spans="1:4" ht="12.9" x14ac:dyDescent="0.3">
      <c r="C3" s="39" t="str">
        <f>"This Period: "&amp;IF('Concessioner Info'!$D$3="","YYYY",YEAR('Concessioner Info'!$D$3))</f>
        <v>This Period: YYYY</v>
      </c>
      <c r="D3" s="39" t="str">
        <f>"Last Period: "&amp;IF('Concessioner Info'!$D$3="","YYYY",YEAR('Concessioner Info'!$D$3)-1)</f>
        <v>Last Period: YYYY</v>
      </c>
    </row>
    <row r="4" spans="1:4" ht="12.9" x14ac:dyDescent="0.3">
      <c r="B4" s="2" t="s">
        <v>122</v>
      </c>
    </row>
    <row r="5" spans="1:4" ht="12.9" x14ac:dyDescent="0.3">
      <c r="A5" s="13">
        <v>1</v>
      </c>
      <c r="B5" s="11" t="s">
        <v>123</v>
      </c>
      <c r="C5" s="42"/>
      <c r="D5" s="42"/>
    </row>
    <row r="6" spans="1:4" ht="12.9" x14ac:dyDescent="0.3">
      <c r="A6" s="13">
        <v>2</v>
      </c>
      <c r="B6" s="2" t="s">
        <v>124</v>
      </c>
      <c r="C6" s="42"/>
      <c r="D6" s="42"/>
    </row>
    <row r="7" spans="1:4" ht="12.9" x14ac:dyDescent="0.3">
      <c r="A7" s="13">
        <v>3</v>
      </c>
      <c r="B7" s="11" t="s">
        <v>125</v>
      </c>
      <c r="C7" s="42"/>
      <c r="D7" s="42"/>
    </row>
    <row r="8" spans="1:4" ht="12.9" x14ac:dyDescent="0.3">
      <c r="A8" s="13" t="s">
        <v>126</v>
      </c>
      <c r="B8" s="2" t="s">
        <v>127</v>
      </c>
      <c r="C8" s="42"/>
      <c r="D8" s="42"/>
    </row>
    <row r="9" spans="1:4" ht="12.9" x14ac:dyDescent="0.3">
      <c r="A9" s="13" t="s">
        <v>128</v>
      </c>
      <c r="B9" s="11" t="s">
        <v>129</v>
      </c>
      <c r="C9" s="42"/>
      <c r="D9" s="42"/>
    </row>
    <row r="10" spans="1:4" ht="12.9" x14ac:dyDescent="0.3">
      <c r="A10" s="13">
        <v>5</v>
      </c>
      <c r="B10" s="2" t="s">
        <v>130</v>
      </c>
      <c r="C10" s="42"/>
      <c r="D10" s="42"/>
    </row>
    <row r="11" spans="1:4" ht="12.9" x14ac:dyDescent="0.3">
      <c r="A11" s="13">
        <v>6</v>
      </c>
      <c r="B11" s="11" t="s">
        <v>131</v>
      </c>
      <c r="C11" s="42"/>
      <c r="D11" s="42"/>
    </row>
    <row r="12" spans="1:4" ht="12.9" x14ac:dyDescent="0.3">
      <c r="A12" s="13">
        <v>7</v>
      </c>
      <c r="B12" s="42" t="s">
        <v>394</v>
      </c>
      <c r="C12" s="42"/>
      <c r="D12" s="42"/>
    </row>
    <row r="13" spans="1:4" ht="12.9" x14ac:dyDescent="0.3">
      <c r="A13" s="13">
        <v>8</v>
      </c>
      <c r="B13" s="42" t="s">
        <v>394</v>
      </c>
      <c r="C13" s="42"/>
      <c r="D13" s="42"/>
    </row>
    <row r="14" spans="1:4" ht="12.9" x14ac:dyDescent="0.3">
      <c r="A14" s="13">
        <v>9</v>
      </c>
      <c r="B14" s="2" t="s">
        <v>132</v>
      </c>
      <c r="C14" s="9">
        <f>SUM(C5:C13)</f>
        <v>0</v>
      </c>
      <c r="D14" s="9">
        <f>SUM(D5:D13)</f>
        <v>0</v>
      </c>
    </row>
    <row r="15" spans="1:4" ht="12.9" x14ac:dyDescent="0.3">
      <c r="A15" s="13" t="s">
        <v>42</v>
      </c>
    </row>
    <row r="16" spans="1:4" ht="12.9" x14ac:dyDescent="0.3">
      <c r="A16" s="13" t="s">
        <v>42</v>
      </c>
      <c r="B16" s="2" t="s">
        <v>133</v>
      </c>
    </row>
    <row r="17" spans="1:4" ht="12.9" x14ac:dyDescent="0.3">
      <c r="A17" s="13">
        <v>10</v>
      </c>
      <c r="B17" s="11" t="s">
        <v>134</v>
      </c>
      <c r="C17" s="42"/>
      <c r="D17" s="42"/>
    </row>
    <row r="18" spans="1:4" ht="12.9" x14ac:dyDescent="0.3">
      <c r="A18" s="13">
        <v>11</v>
      </c>
      <c r="B18" s="2" t="s">
        <v>135</v>
      </c>
      <c r="C18" s="42"/>
      <c r="D18" s="42"/>
    </row>
    <row r="19" spans="1:4" ht="12.9" x14ac:dyDescent="0.3">
      <c r="A19" s="13">
        <v>12</v>
      </c>
      <c r="B19" s="42" t="s">
        <v>395</v>
      </c>
      <c r="C19" s="42"/>
      <c r="D19" s="42"/>
    </row>
    <row r="20" spans="1:4" ht="12.75" x14ac:dyDescent="0.2">
      <c r="A20" s="13">
        <v>13</v>
      </c>
      <c r="B20" s="42" t="s">
        <v>395</v>
      </c>
      <c r="C20" s="42"/>
      <c r="D20" s="42"/>
    </row>
    <row r="21" spans="1:4" ht="12.75" x14ac:dyDescent="0.2">
      <c r="A21" s="13">
        <v>14</v>
      </c>
      <c r="B21" s="42" t="s">
        <v>395</v>
      </c>
      <c r="C21" s="42"/>
      <c r="D21" s="42"/>
    </row>
    <row r="22" spans="1:4" ht="12.75" x14ac:dyDescent="0.2">
      <c r="A22" s="13">
        <v>15</v>
      </c>
      <c r="B22" s="42" t="s">
        <v>395</v>
      </c>
      <c r="C22" s="42"/>
      <c r="D22" s="42"/>
    </row>
    <row r="23" spans="1:4" ht="12.75" x14ac:dyDescent="0.2">
      <c r="A23" s="13">
        <v>16</v>
      </c>
      <c r="B23" s="11" t="s">
        <v>136</v>
      </c>
      <c r="C23" s="9">
        <f>SUM(C17:C22)</f>
        <v>0</v>
      </c>
      <c r="D23" s="9">
        <f>SUM(D17:D22)</f>
        <v>0</v>
      </c>
    </row>
    <row r="24" spans="1:4" ht="12.9" x14ac:dyDescent="0.3">
      <c r="A24" s="13" t="s">
        <v>42</v>
      </c>
    </row>
    <row r="25" spans="1:4" ht="12.9" x14ac:dyDescent="0.3">
      <c r="A25" s="13" t="s">
        <v>42</v>
      </c>
      <c r="B25" s="2" t="s">
        <v>137</v>
      </c>
    </row>
    <row r="26" spans="1:4" ht="12.9" x14ac:dyDescent="0.3">
      <c r="A26" s="13">
        <v>17</v>
      </c>
      <c r="B26" s="11" t="s">
        <v>138</v>
      </c>
      <c r="C26" s="42"/>
      <c r="D26" s="42"/>
    </row>
    <row r="27" spans="1:4" ht="12.9" x14ac:dyDescent="0.3">
      <c r="A27" s="13">
        <v>18</v>
      </c>
      <c r="B27" s="2" t="s">
        <v>139</v>
      </c>
      <c r="C27" s="42"/>
      <c r="D27" s="42"/>
    </row>
    <row r="28" spans="1:4" ht="12.9" x14ac:dyDescent="0.3">
      <c r="A28" s="13">
        <v>19</v>
      </c>
      <c r="B28" s="11" t="s">
        <v>140</v>
      </c>
      <c r="C28" s="42"/>
      <c r="D28" s="42"/>
    </row>
    <row r="29" spans="1:4" ht="12.9" x14ac:dyDescent="0.3">
      <c r="A29" s="13">
        <v>20</v>
      </c>
      <c r="B29" s="2" t="s">
        <v>141</v>
      </c>
      <c r="C29" s="42"/>
      <c r="D29" s="42"/>
    </row>
    <row r="30" spans="1:4" ht="12.9" x14ac:dyDescent="0.3">
      <c r="A30" s="13">
        <v>21</v>
      </c>
      <c r="B30" s="42" t="s">
        <v>396</v>
      </c>
      <c r="C30" s="42"/>
      <c r="D30" s="42"/>
    </row>
    <row r="31" spans="1:4" ht="12.9" x14ac:dyDescent="0.3">
      <c r="A31" s="13">
        <v>22</v>
      </c>
      <c r="B31" s="42" t="s">
        <v>396</v>
      </c>
      <c r="C31" s="42"/>
      <c r="D31" s="42"/>
    </row>
    <row r="32" spans="1:4" ht="12.9" x14ac:dyDescent="0.3">
      <c r="A32" s="13">
        <v>23</v>
      </c>
      <c r="B32" s="11" t="s">
        <v>142</v>
      </c>
      <c r="C32" s="9">
        <f>SUM(C26:C31)</f>
        <v>0</v>
      </c>
      <c r="D32" s="9">
        <f>SUM(D26:D31)</f>
        <v>0</v>
      </c>
    </row>
    <row r="33" spans="1:4" ht="12.9" x14ac:dyDescent="0.3">
      <c r="A33" s="13">
        <v>24</v>
      </c>
      <c r="B33" s="2" t="s">
        <v>143</v>
      </c>
      <c r="C33" s="9">
        <f>SUM(C14,C23,C32)</f>
        <v>0</v>
      </c>
      <c r="D33" s="9">
        <f>SUM(D14,D23,D32)</f>
        <v>0</v>
      </c>
    </row>
    <row r="35" spans="1:4" ht="12.9" x14ac:dyDescent="0.3">
      <c r="A35" s="13">
        <v>25</v>
      </c>
      <c r="B35" s="11" t="s">
        <v>144</v>
      </c>
      <c r="C35" s="9">
        <f>'C'!D5</f>
        <v>0</v>
      </c>
      <c r="D35" s="42"/>
    </row>
    <row r="36" spans="1:4" ht="12.9" x14ac:dyDescent="0.3">
      <c r="A36" s="13">
        <v>26</v>
      </c>
      <c r="B36" s="2" t="s">
        <v>158</v>
      </c>
      <c r="C36" s="9">
        <f>C35+C33</f>
        <v>0</v>
      </c>
      <c r="D36" s="9">
        <f>D35+D33</f>
        <v>0</v>
      </c>
    </row>
    <row r="37" spans="1:4" ht="12.9" x14ac:dyDescent="0.3">
      <c r="A37" s="13" t="s">
        <v>42</v>
      </c>
    </row>
    <row r="38" spans="1:4" ht="12.9" x14ac:dyDescent="0.3">
      <c r="A38" s="13" t="s">
        <v>42</v>
      </c>
      <c r="B38" s="2" t="s">
        <v>145</v>
      </c>
    </row>
    <row r="39" spans="1:4" x14ac:dyDescent="0.3">
      <c r="A39" s="13">
        <v>27</v>
      </c>
      <c r="B39" s="11" t="s">
        <v>397</v>
      </c>
      <c r="C39" s="9">
        <f>A!C45</f>
        <v>0</v>
      </c>
      <c r="D39" s="9">
        <f>A!D45</f>
        <v>0</v>
      </c>
    </row>
    <row r="40" spans="1:4" x14ac:dyDescent="0.3">
      <c r="A40" s="13" t="s">
        <v>42</v>
      </c>
      <c r="B40" s="2" t="s">
        <v>146</v>
      </c>
    </row>
    <row r="41" spans="1:4" x14ac:dyDescent="0.3">
      <c r="A41" s="13">
        <v>28</v>
      </c>
      <c r="B41" s="11" t="s">
        <v>504</v>
      </c>
      <c r="C41" s="9">
        <f>A!C25</f>
        <v>0</v>
      </c>
      <c r="D41" s="9">
        <f>A!D25</f>
        <v>0</v>
      </c>
    </row>
    <row r="42" spans="1:4" x14ac:dyDescent="0.3">
      <c r="A42" s="13">
        <v>29</v>
      </c>
      <c r="B42" s="2" t="s">
        <v>147</v>
      </c>
      <c r="C42" s="9">
        <f>A!C26</f>
        <v>0</v>
      </c>
      <c r="D42" s="9">
        <f>A!D26</f>
        <v>0</v>
      </c>
    </row>
    <row r="43" spans="1:4" x14ac:dyDescent="0.3">
      <c r="A43" s="13">
        <v>30</v>
      </c>
      <c r="B43" s="11" t="s">
        <v>148</v>
      </c>
      <c r="C43" s="9">
        <f>A!C34</f>
        <v>0</v>
      </c>
      <c r="D43" s="9">
        <f>A!D34</f>
        <v>0</v>
      </c>
    </row>
    <row r="44" spans="1:4" x14ac:dyDescent="0.3">
      <c r="A44" s="13">
        <v>31</v>
      </c>
      <c r="B44" s="63" t="s">
        <v>523</v>
      </c>
      <c r="C44" s="42"/>
      <c r="D44" s="42"/>
    </row>
    <row r="45" spans="1:4" x14ac:dyDescent="0.3">
      <c r="B45" s="2" t="s">
        <v>398</v>
      </c>
    </row>
    <row r="46" spans="1:4" x14ac:dyDescent="0.3">
      <c r="A46" s="13">
        <v>32</v>
      </c>
      <c r="B46" s="11" t="s">
        <v>149</v>
      </c>
      <c r="C46" s="9">
        <f>'C'!D7-'C'!C7</f>
        <v>0</v>
      </c>
      <c r="D46" s="42"/>
    </row>
    <row r="47" spans="1:4" x14ac:dyDescent="0.3">
      <c r="A47" s="13">
        <v>33</v>
      </c>
      <c r="B47" s="2" t="s">
        <v>150</v>
      </c>
      <c r="C47" s="9">
        <f>'C'!D8-'C'!C8</f>
        <v>0</v>
      </c>
      <c r="D47" s="42"/>
    </row>
    <row r="48" spans="1:4" x14ac:dyDescent="0.3">
      <c r="A48" s="13">
        <v>34</v>
      </c>
      <c r="B48" s="11" t="s">
        <v>151</v>
      </c>
      <c r="C48" s="9">
        <f>'C'!D11-'C'!C11</f>
        <v>0</v>
      </c>
      <c r="D48" s="42"/>
    </row>
    <row r="49" spans="1:4" x14ac:dyDescent="0.3">
      <c r="A49" s="13">
        <v>35</v>
      </c>
      <c r="B49" s="2" t="s">
        <v>524</v>
      </c>
      <c r="C49" s="9">
        <f>('C'!D15-SUM('C'!D5,'C'!D7,'C'!D8,'C'!D11))-('C'!C15-SUM('C'!C5,'C'!C7,'C'!C8,'C'!C11))</f>
        <v>0</v>
      </c>
      <c r="D49" s="42"/>
    </row>
    <row r="50" spans="1:4" x14ac:dyDescent="0.3">
      <c r="A50" s="13">
        <v>36</v>
      </c>
      <c r="B50" s="11" t="s">
        <v>152</v>
      </c>
      <c r="C50" s="9">
        <f>'C'!D33-'C'!C33</f>
        <v>0</v>
      </c>
      <c r="D50" s="42"/>
    </row>
    <row r="51" spans="1:4" x14ac:dyDescent="0.3">
      <c r="A51" s="13">
        <v>37</v>
      </c>
      <c r="B51" s="2" t="s">
        <v>153</v>
      </c>
      <c r="C51" s="9">
        <f>SUM('C'!D35:D36)-SUM('C'!C35:C36)</f>
        <v>0</v>
      </c>
      <c r="D51" s="42"/>
    </row>
    <row r="52" spans="1:4" x14ac:dyDescent="0.3">
      <c r="A52" s="13">
        <v>38</v>
      </c>
      <c r="B52" s="11" t="s">
        <v>154</v>
      </c>
      <c r="C52" s="9">
        <f>'C'!D37-'C'!C37</f>
        <v>0</v>
      </c>
      <c r="D52" s="42"/>
    </row>
    <row r="53" spans="1:4" x14ac:dyDescent="0.3">
      <c r="A53" s="13">
        <v>39</v>
      </c>
      <c r="B53" s="2" t="s">
        <v>155</v>
      </c>
      <c r="C53" s="9">
        <f>'C'!D38-'C'!C38</f>
        <v>0</v>
      </c>
      <c r="D53" s="42"/>
    </row>
    <row r="54" spans="1:4" x14ac:dyDescent="0.3">
      <c r="A54" s="13">
        <v>40</v>
      </c>
      <c r="B54" s="11" t="s">
        <v>525</v>
      </c>
      <c r="C54" s="9">
        <f>('C'!D40-SUM('C'!D33,'C'!D35,'C'!D37,'C'!D38))-('C'!C40-SUM('C'!C33,'C'!C35,'C'!C37,'C'!C38))</f>
        <v>0</v>
      </c>
      <c r="D54" s="42"/>
    </row>
    <row r="55" spans="1:4" x14ac:dyDescent="0.3">
      <c r="A55" s="13">
        <v>41</v>
      </c>
      <c r="B55" s="42" t="s">
        <v>399</v>
      </c>
      <c r="C55" s="42"/>
      <c r="D55" s="42"/>
    </row>
    <row r="56" spans="1:4" x14ac:dyDescent="0.3">
      <c r="A56" s="13">
        <v>42</v>
      </c>
      <c r="B56" s="42" t="s">
        <v>399</v>
      </c>
      <c r="C56" s="42"/>
      <c r="D56" s="42"/>
    </row>
    <row r="57" spans="1:4" x14ac:dyDescent="0.3">
      <c r="A57" s="13">
        <v>43</v>
      </c>
      <c r="B57" s="11" t="s">
        <v>156</v>
      </c>
      <c r="C57" s="9">
        <f>SUM(C39:C56)</f>
        <v>0</v>
      </c>
      <c r="D57" s="9">
        <f>SUM(D39:D56)</f>
        <v>0</v>
      </c>
    </row>
    <row r="58" spans="1:4" x14ac:dyDescent="0.3">
      <c r="B58" s="87" t="s">
        <v>548</v>
      </c>
      <c r="C58" s="87"/>
      <c r="D58" s="87"/>
    </row>
  </sheetData>
  <mergeCells count="1">
    <mergeCell ref="B58:D58"/>
  </mergeCells>
  <dataValidations count="1">
    <dataValidation allowBlank="1" showInputMessage="1" showErrorMessage="1" prompt="Enter cash inflows as positive and cash outflows as negative" sqref="C5:D13 C17:D22 C26:D31"/>
  </dataValidations>
  <pageMargins left="0.5" right="0.5" top="0.5" bottom="0.5" header="0.3" footer="0.3"/>
  <pageSetup orientation="portrait" verticalDpi="1200" r:id="rId1"/>
  <headerFooter>
    <oddHeader>&amp;C&amp;"-,Bold"&amp;10SCHEDULE E - STATEMENT OF CASH FLOWS - DIRECT METHOD</oddHeader>
    <oddFooter>&amp;CPage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54"/>
  <sheetViews>
    <sheetView showGridLines="0" view="pageLayout" zoomScaleNormal="100" zoomScaleSheetLayoutView="100" workbookViewId="0"/>
  </sheetViews>
  <sheetFormatPr defaultColWidth="9.109375" defaultRowHeight="13.8" x14ac:dyDescent="0.3"/>
  <cols>
    <col min="1" max="1" width="3" style="2" bestFit="1" customWidth="1"/>
    <col min="2" max="3" width="46.33203125" style="2" customWidth="1"/>
    <col min="4" max="16384" width="9.109375" style="2"/>
  </cols>
  <sheetData>
    <row r="1" spans="1:3" ht="12.75" x14ac:dyDescent="0.2">
      <c r="B1" s="47" t="str">
        <f>"CONCESSIONER: "&amp;'Concessioner Info'!$B$5:$D$5&amp;" - "&amp;'Concessioner Info'!$B$6:$D$6</f>
        <v xml:space="preserve">CONCESSIONER:  - </v>
      </c>
      <c r="C1" s="48" t="str">
        <f>"PERIOD ENDING: "&amp;TEXT(IF('Concessioner Info'!$D$3="","MM/DD/YYYY",'Concessioner Info'!$D$3),"MM/DD/YYY")</f>
        <v>PERIOD ENDING: MM/DD/YYYY</v>
      </c>
    </row>
    <row r="3" spans="1:3" ht="12.9" x14ac:dyDescent="0.3">
      <c r="A3" s="2">
        <v>1</v>
      </c>
      <c r="B3" s="93"/>
      <c r="C3" s="94"/>
    </row>
    <row r="4" spans="1:3" ht="12.9" x14ac:dyDescent="0.3">
      <c r="A4" s="2">
        <v>2</v>
      </c>
      <c r="B4" s="93"/>
      <c r="C4" s="94"/>
    </row>
    <row r="5" spans="1:3" ht="12.9" x14ac:dyDescent="0.3">
      <c r="A5" s="2">
        <v>3</v>
      </c>
      <c r="B5" s="93"/>
      <c r="C5" s="94"/>
    </row>
    <row r="6" spans="1:3" ht="12.9" x14ac:dyDescent="0.3">
      <c r="A6" s="2">
        <v>4</v>
      </c>
      <c r="B6" s="93"/>
      <c r="C6" s="94"/>
    </row>
    <row r="7" spans="1:3" ht="12.9" x14ac:dyDescent="0.3">
      <c r="A7" s="2">
        <v>5</v>
      </c>
      <c r="B7" s="93"/>
      <c r="C7" s="94"/>
    </row>
    <row r="8" spans="1:3" ht="12.9" x14ac:dyDescent="0.3">
      <c r="A8" s="2">
        <v>6</v>
      </c>
      <c r="B8" s="93"/>
      <c r="C8" s="94"/>
    </row>
    <row r="9" spans="1:3" ht="12.9" x14ac:dyDescent="0.3">
      <c r="A9" s="2">
        <v>7</v>
      </c>
      <c r="B9" s="93"/>
      <c r="C9" s="94"/>
    </row>
    <row r="10" spans="1:3" ht="12.9" x14ac:dyDescent="0.3">
      <c r="A10" s="2">
        <v>8</v>
      </c>
      <c r="B10" s="93"/>
      <c r="C10" s="94"/>
    </row>
    <row r="11" spans="1:3" ht="12.9" x14ac:dyDescent="0.3">
      <c r="A11" s="2">
        <v>9</v>
      </c>
      <c r="B11" s="93"/>
      <c r="C11" s="94"/>
    </row>
    <row r="12" spans="1:3" ht="12.9" x14ac:dyDescent="0.3">
      <c r="A12" s="2">
        <v>10</v>
      </c>
      <c r="B12" s="93"/>
      <c r="C12" s="94"/>
    </row>
    <row r="13" spans="1:3" ht="12.9" x14ac:dyDescent="0.3">
      <c r="A13" s="2">
        <v>11</v>
      </c>
      <c r="B13" s="93"/>
      <c r="C13" s="94"/>
    </row>
    <row r="14" spans="1:3" ht="12.9" x14ac:dyDescent="0.3">
      <c r="A14" s="2">
        <v>12</v>
      </c>
      <c r="B14" s="93"/>
      <c r="C14" s="94"/>
    </row>
    <row r="15" spans="1:3" ht="12.9" x14ac:dyDescent="0.3">
      <c r="A15" s="2">
        <v>13</v>
      </c>
      <c r="B15" s="93"/>
      <c r="C15" s="94"/>
    </row>
    <row r="16" spans="1:3" ht="12.9" x14ac:dyDescent="0.3">
      <c r="A16" s="2">
        <v>14</v>
      </c>
      <c r="B16" s="93"/>
      <c r="C16" s="94"/>
    </row>
    <row r="17" spans="1:3" ht="12.9" x14ac:dyDescent="0.3">
      <c r="A17" s="2">
        <v>15</v>
      </c>
      <c r="B17" s="93"/>
      <c r="C17" s="94"/>
    </row>
    <row r="18" spans="1:3" ht="12.9" x14ac:dyDescent="0.3">
      <c r="A18" s="2">
        <v>16</v>
      </c>
      <c r="B18" s="93"/>
      <c r="C18" s="94"/>
    </row>
    <row r="19" spans="1:3" ht="12.9" x14ac:dyDescent="0.3">
      <c r="A19" s="2">
        <v>17</v>
      </c>
      <c r="B19" s="93"/>
      <c r="C19" s="94"/>
    </row>
    <row r="20" spans="1:3" ht="12.9" x14ac:dyDescent="0.3">
      <c r="A20" s="2">
        <v>18</v>
      </c>
      <c r="B20" s="93"/>
      <c r="C20" s="94"/>
    </row>
    <row r="21" spans="1:3" ht="12.9" x14ac:dyDescent="0.3">
      <c r="A21" s="2">
        <v>19</v>
      </c>
      <c r="B21" s="93"/>
      <c r="C21" s="94"/>
    </row>
    <row r="22" spans="1:3" ht="12.9" x14ac:dyDescent="0.3">
      <c r="A22" s="2">
        <v>20</v>
      </c>
      <c r="B22" s="93"/>
      <c r="C22" s="94"/>
    </row>
    <row r="23" spans="1:3" ht="12.9" x14ac:dyDescent="0.3">
      <c r="A23" s="2">
        <v>21</v>
      </c>
      <c r="B23" s="93"/>
      <c r="C23" s="94"/>
    </row>
    <row r="24" spans="1:3" ht="12.9" x14ac:dyDescent="0.3">
      <c r="A24" s="2">
        <v>22</v>
      </c>
      <c r="B24" s="93"/>
      <c r="C24" s="94"/>
    </row>
    <row r="25" spans="1:3" ht="12.9" x14ac:dyDescent="0.3">
      <c r="A25" s="2">
        <v>23</v>
      </c>
      <c r="B25" s="93"/>
      <c r="C25" s="94"/>
    </row>
    <row r="26" spans="1:3" ht="12.9" x14ac:dyDescent="0.3">
      <c r="A26" s="2">
        <v>24</v>
      </c>
      <c r="B26" s="93"/>
      <c r="C26" s="94"/>
    </row>
    <row r="27" spans="1:3" ht="12.9" x14ac:dyDescent="0.3">
      <c r="A27" s="2">
        <v>25</v>
      </c>
      <c r="B27" s="93"/>
      <c r="C27" s="94"/>
    </row>
    <row r="28" spans="1:3" ht="12.9" x14ac:dyDescent="0.3">
      <c r="A28" s="2">
        <v>26</v>
      </c>
      <c r="B28" s="93"/>
      <c r="C28" s="94"/>
    </row>
    <row r="29" spans="1:3" ht="12.9" x14ac:dyDescent="0.3">
      <c r="A29" s="2">
        <v>27</v>
      </c>
      <c r="B29" s="93"/>
      <c r="C29" s="94"/>
    </row>
    <row r="30" spans="1:3" ht="12.9" x14ac:dyDescent="0.3">
      <c r="A30" s="2">
        <v>28</v>
      </c>
      <c r="B30" s="93"/>
      <c r="C30" s="94"/>
    </row>
    <row r="31" spans="1:3" ht="12.9" x14ac:dyDescent="0.3">
      <c r="A31" s="2">
        <v>29</v>
      </c>
      <c r="B31" s="93"/>
      <c r="C31" s="94"/>
    </row>
    <row r="32" spans="1:3" ht="12.9" x14ac:dyDescent="0.3">
      <c r="A32" s="2">
        <v>30</v>
      </c>
      <c r="B32" s="93"/>
      <c r="C32" s="94"/>
    </row>
    <row r="33" spans="1:3" ht="12.9" x14ac:dyDescent="0.3">
      <c r="A33" s="2">
        <v>31</v>
      </c>
      <c r="B33" s="93"/>
      <c r="C33" s="94"/>
    </row>
    <row r="34" spans="1:3" ht="12.9" x14ac:dyDescent="0.3">
      <c r="A34" s="2">
        <v>32</v>
      </c>
      <c r="B34" s="93"/>
      <c r="C34" s="94"/>
    </row>
    <row r="35" spans="1:3" ht="12.9" x14ac:dyDescent="0.3">
      <c r="A35" s="2">
        <v>33</v>
      </c>
      <c r="B35" s="93"/>
      <c r="C35" s="94"/>
    </row>
    <row r="36" spans="1:3" ht="12.9" x14ac:dyDescent="0.3">
      <c r="A36" s="2">
        <v>34</v>
      </c>
      <c r="B36" s="93"/>
      <c r="C36" s="94"/>
    </row>
    <row r="37" spans="1:3" ht="12.75" x14ac:dyDescent="0.2">
      <c r="A37" s="2">
        <v>35</v>
      </c>
      <c r="B37" s="93"/>
      <c r="C37" s="94"/>
    </row>
    <row r="38" spans="1:3" ht="12.75" x14ac:dyDescent="0.2">
      <c r="A38" s="2">
        <v>36</v>
      </c>
      <c r="B38" s="93"/>
      <c r="C38" s="94"/>
    </row>
    <row r="39" spans="1:3" x14ac:dyDescent="0.3">
      <c r="A39" s="2">
        <v>37</v>
      </c>
      <c r="B39" s="93"/>
      <c r="C39" s="94"/>
    </row>
    <row r="40" spans="1:3" x14ac:dyDescent="0.3">
      <c r="A40" s="2">
        <v>38</v>
      </c>
      <c r="B40" s="93"/>
      <c r="C40" s="94"/>
    </row>
    <row r="41" spans="1:3" x14ac:dyDescent="0.3">
      <c r="A41" s="2">
        <v>39</v>
      </c>
      <c r="B41" s="93"/>
      <c r="C41" s="94"/>
    </row>
    <row r="42" spans="1:3" x14ac:dyDescent="0.3">
      <c r="A42" s="2">
        <v>40</v>
      </c>
      <c r="B42" s="93"/>
      <c r="C42" s="94"/>
    </row>
    <row r="43" spans="1:3" x14ac:dyDescent="0.3">
      <c r="A43" s="2">
        <v>41</v>
      </c>
      <c r="B43" s="93"/>
      <c r="C43" s="94"/>
    </row>
    <row r="44" spans="1:3" x14ac:dyDescent="0.3">
      <c r="A44" s="2">
        <v>42</v>
      </c>
      <c r="B44" s="93"/>
      <c r="C44" s="94"/>
    </row>
    <row r="45" spans="1:3" x14ac:dyDescent="0.3">
      <c r="A45" s="2">
        <v>43</v>
      </c>
      <c r="B45" s="93"/>
      <c r="C45" s="94"/>
    </row>
    <row r="46" spans="1:3" x14ac:dyDescent="0.3">
      <c r="A46" s="2">
        <v>44</v>
      </c>
      <c r="B46" s="93"/>
      <c r="C46" s="94"/>
    </row>
    <row r="47" spans="1:3" x14ac:dyDescent="0.3">
      <c r="A47" s="2">
        <v>45</v>
      </c>
      <c r="B47" s="93"/>
      <c r="C47" s="94"/>
    </row>
    <row r="48" spans="1:3" x14ac:dyDescent="0.3">
      <c r="A48" s="2">
        <v>46</v>
      </c>
      <c r="B48" s="93"/>
      <c r="C48" s="94"/>
    </row>
    <row r="49" spans="1:3" x14ac:dyDescent="0.3">
      <c r="A49" s="2">
        <v>47</v>
      </c>
      <c r="B49" s="93"/>
      <c r="C49" s="94"/>
    </row>
    <row r="50" spans="1:3" x14ac:dyDescent="0.3">
      <c r="A50" s="2">
        <v>48</v>
      </c>
      <c r="B50" s="93"/>
      <c r="C50" s="94"/>
    </row>
    <row r="51" spans="1:3" x14ac:dyDescent="0.3">
      <c r="A51" s="2">
        <v>49</v>
      </c>
      <c r="B51" s="93"/>
      <c r="C51" s="94"/>
    </row>
    <row r="52" spans="1:3" x14ac:dyDescent="0.3">
      <c r="A52" s="2">
        <v>50</v>
      </c>
      <c r="B52" s="93"/>
      <c r="C52" s="94"/>
    </row>
    <row r="54" spans="1:3" s="32" customFormat="1" ht="26.1" customHeight="1" x14ac:dyDescent="0.3">
      <c r="B54" s="86" t="s">
        <v>550</v>
      </c>
      <c r="C54" s="86"/>
    </row>
  </sheetData>
  <mergeCells count="51">
    <mergeCell ref="B54:C54"/>
    <mergeCell ref="B7:C7"/>
    <mergeCell ref="B3:C3"/>
    <mergeCell ref="B4:C4"/>
    <mergeCell ref="B5:C5"/>
    <mergeCell ref="B6:C6"/>
    <mergeCell ref="B19:C19"/>
    <mergeCell ref="B8:C8"/>
    <mergeCell ref="B9:C9"/>
    <mergeCell ref="B10:C10"/>
    <mergeCell ref="B11:C11"/>
    <mergeCell ref="B12:C12"/>
    <mergeCell ref="B13:C13"/>
    <mergeCell ref="B14:C14"/>
    <mergeCell ref="B15:C15"/>
    <mergeCell ref="B16:C16"/>
    <mergeCell ref="B17:C17"/>
    <mergeCell ref="B18:C18"/>
    <mergeCell ref="B31:C31"/>
    <mergeCell ref="B20:C20"/>
    <mergeCell ref="B21:C21"/>
    <mergeCell ref="B22:C22"/>
    <mergeCell ref="B23:C23"/>
    <mergeCell ref="B24:C24"/>
    <mergeCell ref="B25:C25"/>
    <mergeCell ref="B26:C26"/>
    <mergeCell ref="B27:C27"/>
    <mergeCell ref="B28:C28"/>
    <mergeCell ref="B29:C29"/>
    <mergeCell ref="B30:C30"/>
    <mergeCell ref="B43:C43"/>
    <mergeCell ref="B32:C32"/>
    <mergeCell ref="B33:C33"/>
    <mergeCell ref="B34:C34"/>
    <mergeCell ref="B35:C35"/>
    <mergeCell ref="B36:C36"/>
    <mergeCell ref="B37:C37"/>
    <mergeCell ref="B38:C38"/>
    <mergeCell ref="B39:C39"/>
    <mergeCell ref="B40:C40"/>
    <mergeCell ref="B41:C41"/>
    <mergeCell ref="B42:C42"/>
    <mergeCell ref="B50:C50"/>
    <mergeCell ref="B51:C51"/>
    <mergeCell ref="B52:C52"/>
    <mergeCell ref="B44:C44"/>
    <mergeCell ref="B45:C45"/>
    <mergeCell ref="B46:C46"/>
    <mergeCell ref="B47:C47"/>
    <mergeCell ref="B48:C48"/>
    <mergeCell ref="B49:C49"/>
  </mergeCells>
  <pageMargins left="0.5" right="0.5" top="0.5" bottom="0.5" header="0.3" footer="0.3"/>
  <pageSetup fitToWidth="0" fitToHeight="0" orientation="portrait" r:id="rId1"/>
  <headerFooter>
    <oddHeader>&amp;C&amp;"-,Bold"&amp;10SCHEDULE F - NOTES TO FINANCIAL STATEMENTS</oddHeader>
    <oddFooter>&amp;CPage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D97"/>
  <sheetViews>
    <sheetView showGridLines="0" view="pageLayout" zoomScaleNormal="100" zoomScaleSheetLayoutView="100" workbookViewId="0"/>
  </sheetViews>
  <sheetFormatPr defaultColWidth="9.109375" defaultRowHeight="13.8" x14ac:dyDescent="0.3"/>
  <cols>
    <col min="1" max="1" width="3.109375" style="15" bestFit="1" customWidth="1"/>
    <col min="2" max="2" width="50" style="15" customWidth="1"/>
    <col min="3" max="4" width="20.88671875" style="15" customWidth="1"/>
    <col min="5" max="16384" width="9.109375" style="15"/>
  </cols>
  <sheetData>
    <row r="1" spans="1:4" ht="12.75" x14ac:dyDescent="0.2">
      <c r="B1" s="47" t="str">
        <f>"CONCESSIONER: "&amp;'Concessioner Info'!$B$5:$D$5&amp;" - "&amp;'Concessioner Info'!$B$6:$D$6</f>
        <v xml:space="preserve">CONCESSIONER:  - </v>
      </c>
      <c r="C1" s="53"/>
      <c r="D1" s="48" t="str">
        <f>"PERIOD ENDING: "&amp;TEXT(IF('Concessioner Info'!$D$3="","MM/DD/YYYY",'Concessioner Info'!$D$3),"MM/DD/YYY")</f>
        <v>PERIOD ENDING: MM/DD/YYYY</v>
      </c>
    </row>
    <row r="3" spans="1:4" ht="26.1" x14ac:dyDescent="0.3">
      <c r="C3" s="18" t="s">
        <v>210</v>
      </c>
      <c r="D3" s="18" t="s">
        <v>512</v>
      </c>
    </row>
    <row r="4" spans="1:4" ht="12.9" x14ac:dyDescent="0.35">
      <c r="A4" s="3"/>
      <c r="B4" s="3" t="s">
        <v>159</v>
      </c>
      <c r="C4" s="3"/>
    </row>
    <row r="5" spans="1:4" ht="12.9" x14ac:dyDescent="0.35">
      <c r="A5" s="3">
        <v>1</v>
      </c>
      <c r="B5" s="5" t="s">
        <v>161</v>
      </c>
      <c r="C5" s="43"/>
    </row>
    <row r="6" spans="1:4" ht="12.9" x14ac:dyDescent="0.35">
      <c r="A6" s="3">
        <v>2</v>
      </c>
      <c r="B6" s="3" t="s">
        <v>163</v>
      </c>
      <c r="C6" s="43"/>
    </row>
    <row r="7" spans="1:4" ht="12.9" x14ac:dyDescent="0.35">
      <c r="A7" s="3">
        <v>3</v>
      </c>
      <c r="B7" s="5" t="s">
        <v>165</v>
      </c>
      <c r="C7" s="43"/>
    </row>
    <row r="8" spans="1:4" ht="12.9" x14ac:dyDescent="0.35">
      <c r="A8" s="3">
        <v>4</v>
      </c>
      <c r="B8" s="3" t="s">
        <v>167</v>
      </c>
      <c r="C8" s="43"/>
    </row>
    <row r="9" spans="1:4" ht="12.9" x14ac:dyDescent="0.35">
      <c r="A9" s="3">
        <v>5</v>
      </c>
      <c r="B9" s="5" t="s">
        <v>249</v>
      </c>
      <c r="C9" s="6">
        <f>SUM(C5:C8)</f>
        <v>0</v>
      </c>
      <c r="D9" s="43"/>
    </row>
    <row r="10" spans="1:4" ht="12.9" x14ac:dyDescent="0.35">
      <c r="A10" s="3"/>
      <c r="B10" s="3"/>
      <c r="C10" s="3"/>
    </row>
    <row r="11" spans="1:4" ht="12.9" x14ac:dyDescent="0.35">
      <c r="A11" s="3" t="s">
        <v>42</v>
      </c>
      <c r="B11" s="3" t="s">
        <v>168</v>
      </c>
      <c r="C11" s="3"/>
    </row>
    <row r="12" spans="1:4" ht="12.9" x14ac:dyDescent="0.35">
      <c r="A12" s="3">
        <v>6</v>
      </c>
      <c r="B12" s="5" t="s">
        <v>169</v>
      </c>
      <c r="C12" s="43"/>
    </row>
    <row r="13" spans="1:4" ht="12.9" x14ac:dyDescent="0.35">
      <c r="A13" s="3">
        <v>7</v>
      </c>
      <c r="B13" s="3" t="s">
        <v>171</v>
      </c>
      <c r="C13" s="43"/>
    </row>
    <row r="14" spans="1:4" ht="12.9" x14ac:dyDescent="0.35">
      <c r="A14" s="3">
        <v>8</v>
      </c>
      <c r="B14" s="5" t="s">
        <v>172</v>
      </c>
      <c r="C14" s="43"/>
    </row>
    <row r="15" spans="1:4" ht="12.9" x14ac:dyDescent="0.35">
      <c r="A15" s="3">
        <v>9</v>
      </c>
      <c r="B15" s="3" t="s">
        <v>250</v>
      </c>
      <c r="C15" s="6">
        <f>SUM(C12:C14)</f>
        <v>0</v>
      </c>
      <c r="D15" s="43"/>
    </row>
    <row r="16" spans="1:4" ht="12.9" x14ac:dyDescent="0.35">
      <c r="A16" s="3">
        <v>10</v>
      </c>
      <c r="B16" s="5" t="s">
        <v>174</v>
      </c>
      <c r="C16" s="43"/>
      <c r="D16" s="43"/>
    </row>
    <row r="17" spans="1:4" ht="12.9" x14ac:dyDescent="0.35">
      <c r="A17" s="3"/>
      <c r="B17" s="3"/>
      <c r="C17" s="3"/>
    </row>
    <row r="18" spans="1:4" ht="12.9" x14ac:dyDescent="0.35">
      <c r="A18" s="3" t="s">
        <v>42</v>
      </c>
      <c r="B18" s="3" t="s">
        <v>176</v>
      </c>
      <c r="C18" s="3"/>
    </row>
    <row r="19" spans="1:4" ht="12.9" x14ac:dyDescent="0.35">
      <c r="A19" s="3">
        <v>11</v>
      </c>
      <c r="B19" s="5" t="s">
        <v>178</v>
      </c>
      <c r="C19" s="43"/>
    </row>
    <row r="20" spans="1:4" ht="12.9" x14ac:dyDescent="0.35">
      <c r="A20" s="3">
        <v>12</v>
      </c>
      <c r="B20" s="3" t="s">
        <v>212</v>
      </c>
      <c r="C20" s="43"/>
    </row>
    <row r="21" spans="1:4" ht="12.9" x14ac:dyDescent="0.35">
      <c r="A21" s="3">
        <v>13</v>
      </c>
      <c r="B21" s="5" t="s">
        <v>251</v>
      </c>
      <c r="C21" s="6">
        <f>SUM(C19:C20)</f>
        <v>0</v>
      </c>
      <c r="D21" s="43"/>
    </row>
    <row r="22" spans="1:4" ht="12.9" x14ac:dyDescent="0.35">
      <c r="A22" s="3"/>
      <c r="B22" s="3"/>
      <c r="C22" s="3"/>
    </row>
    <row r="23" spans="1:4" ht="12.9" x14ac:dyDescent="0.35">
      <c r="A23" s="3"/>
      <c r="B23" s="3" t="s">
        <v>181</v>
      </c>
      <c r="C23" s="3"/>
    </row>
    <row r="24" spans="1:4" ht="12.9" x14ac:dyDescent="0.35">
      <c r="A24" s="3">
        <v>14</v>
      </c>
      <c r="B24" s="5" t="s">
        <v>182</v>
      </c>
      <c r="C24" s="43"/>
    </row>
    <row r="25" spans="1:4" ht="12.9" x14ac:dyDescent="0.35">
      <c r="A25" s="3">
        <v>15</v>
      </c>
      <c r="B25" s="3" t="s">
        <v>183</v>
      </c>
      <c r="C25" s="43"/>
    </row>
    <row r="26" spans="1:4" ht="12.9" x14ac:dyDescent="0.35">
      <c r="A26" s="3">
        <v>16</v>
      </c>
      <c r="B26" s="5" t="s">
        <v>185</v>
      </c>
      <c r="C26" s="43"/>
    </row>
    <row r="27" spans="1:4" ht="12.9" x14ac:dyDescent="0.35">
      <c r="A27" s="3">
        <v>17</v>
      </c>
      <c r="B27" s="56" t="s">
        <v>511</v>
      </c>
      <c r="C27" s="43"/>
    </row>
    <row r="28" spans="1:4" ht="12.9" x14ac:dyDescent="0.35">
      <c r="A28" s="3">
        <v>18</v>
      </c>
      <c r="B28" s="5" t="s">
        <v>252</v>
      </c>
      <c r="C28" s="6">
        <f>SUM(C24:C27)</f>
        <v>0</v>
      </c>
      <c r="D28" s="43"/>
    </row>
    <row r="29" spans="1:4" ht="12.9" x14ac:dyDescent="0.35">
      <c r="A29" s="3"/>
      <c r="B29" s="3"/>
      <c r="C29" s="3"/>
    </row>
    <row r="30" spans="1:4" ht="12.9" x14ac:dyDescent="0.35">
      <c r="A30" s="3" t="s">
        <v>42</v>
      </c>
      <c r="B30" s="3" t="s">
        <v>188</v>
      </c>
      <c r="C30" s="3"/>
    </row>
    <row r="31" spans="1:4" ht="12.9" x14ac:dyDescent="0.35">
      <c r="A31" s="3">
        <v>19</v>
      </c>
      <c r="B31" s="5" t="s">
        <v>190</v>
      </c>
      <c r="C31" s="43"/>
    </row>
    <row r="32" spans="1:4" ht="12.9" x14ac:dyDescent="0.35">
      <c r="A32" s="3">
        <v>20</v>
      </c>
      <c r="B32" s="3" t="s">
        <v>192</v>
      </c>
      <c r="C32" s="43"/>
    </row>
    <row r="33" spans="1:4" ht="12.9" x14ac:dyDescent="0.35">
      <c r="A33" s="3">
        <v>21</v>
      </c>
      <c r="B33" s="5" t="s">
        <v>193</v>
      </c>
      <c r="C33" s="43"/>
    </row>
    <row r="34" spans="1:4" ht="12.9" x14ac:dyDescent="0.35">
      <c r="A34" s="3">
        <v>22</v>
      </c>
      <c r="B34" s="3" t="s">
        <v>194</v>
      </c>
      <c r="C34" s="43"/>
    </row>
    <row r="35" spans="1:4" ht="12.9" x14ac:dyDescent="0.35">
      <c r="A35" s="3">
        <v>23</v>
      </c>
      <c r="B35" s="5" t="s">
        <v>400</v>
      </c>
      <c r="C35" s="6">
        <f>SUM(C31:C34)</f>
        <v>0</v>
      </c>
      <c r="D35" s="43"/>
    </row>
    <row r="36" spans="1:4" ht="12.75" x14ac:dyDescent="0.25">
      <c r="A36" s="3"/>
      <c r="B36" s="3"/>
      <c r="C36" s="3"/>
    </row>
    <row r="37" spans="1:4" ht="12.75" x14ac:dyDescent="0.25">
      <c r="A37" s="3" t="s">
        <v>42</v>
      </c>
      <c r="B37" s="3" t="s">
        <v>196</v>
      </c>
      <c r="C37" s="3"/>
    </row>
    <row r="38" spans="1:4" x14ac:dyDescent="0.3">
      <c r="A38" s="3">
        <v>24</v>
      </c>
      <c r="B38" s="5" t="s">
        <v>197</v>
      </c>
      <c r="C38" s="43"/>
    </row>
    <row r="39" spans="1:4" x14ac:dyDescent="0.3">
      <c r="A39" s="3">
        <v>25</v>
      </c>
      <c r="B39" s="3" t="s">
        <v>199</v>
      </c>
      <c r="C39" s="43"/>
    </row>
    <row r="40" spans="1:4" x14ac:dyDescent="0.3">
      <c r="A40" s="3">
        <v>26</v>
      </c>
      <c r="B40" s="5" t="s">
        <v>253</v>
      </c>
      <c r="C40" s="6">
        <f>SUM(C38:C39)</f>
        <v>0</v>
      </c>
      <c r="D40" s="43"/>
    </row>
    <row r="41" spans="1:4" x14ac:dyDescent="0.3">
      <c r="A41" s="3"/>
      <c r="B41" s="3"/>
      <c r="C41" s="3"/>
    </row>
    <row r="42" spans="1:4" x14ac:dyDescent="0.3">
      <c r="A42" s="3" t="s">
        <v>42</v>
      </c>
      <c r="B42" s="3" t="s">
        <v>202</v>
      </c>
      <c r="C42" s="3"/>
    </row>
    <row r="43" spans="1:4" x14ac:dyDescent="0.3">
      <c r="A43" s="3">
        <v>27</v>
      </c>
      <c r="B43" s="5" t="s">
        <v>338</v>
      </c>
      <c r="C43" s="43"/>
    </row>
    <row r="44" spans="1:4" x14ac:dyDescent="0.3">
      <c r="A44" s="3">
        <v>28</v>
      </c>
      <c r="B44" s="3" t="s">
        <v>434</v>
      </c>
      <c r="C44" s="43"/>
    </row>
    <row r="45" spans="1:4" x14ac:dyDescent="0.3">
      <c r="A45" s="15">
        <v>29</v>
      </c>
      <c r="B45" s="5" t="s">
        <v>204</v>
      </c>
      <c r="C45" s="43"/>
    </row>
    <row r="46" spans="1:4" x14ac:dyDescent="0.3">
      <c r="A46" s="15">
        <v>30</v>
      </c>
      <c r="B46" s="3" t="s">
        <v>205</v>
      </c>
      <c r="C46" s="43"/>
    </row>
    <row r="47" spans="1:4" x14ac:dyDescent="0.3">
      <c r="A47" s="15">
        <v>31</v>
      </c>
      <c r="B47" s="5" t="s">
        <v>197</v>
      </c>
      <c r="C47" s="43"/>
    </row>
    <row r="48" spans="1:4" x14ac:dyDescent="0.3">
      <c r="A48" s="15">
        <v>32</v>
      </c>
      <c r="B48" s="3" t="s">
        <v>207</v>
      </c>
      <c r="C48" s="43"/>
    </row>
    <row r="49" spans="1:4" x14ac:dyDescent="0.3">
      <c r="A49" s="15">
        <v>33</v>
      </c>
      <c r="B49" s="5" t="s">
        <v>208</v>
      </c>
      <c r="C49" s="43"/>
    </row>
    <row r="50" spans="1:4" x14ac:dyDescent="0.3">
      <c r="A50" s="15">
        <v>34</v>
      </c>
      <c r="B50" s="3" t="s">
        <v>209</v>
      </c>
      <c r="C50" s="43"/>
    </row>
    <row r="51" spans="1:4" x14ac:dyDescent="0.3">
      <c r="A51" s="15">
        <v>35</v>
      </c>
      <c r="B51" s="41" t="s">
        <v>432</v>
      </c>
      <c r="C51" s="43"/>
    </row>
    <row r="52" spans="1:4" x14ac:dyDescent="0.3">
      <c r="A52" s="15">
        <v>36</v>
      </c>
      <c r="B52" s="41" t="s">
        <v>432</v>
      </c>
      <c r="C52" s="43"/>
    </row>
    <row r="53" spans="1:4" x14ac:dyDescent="0.3">
      <c r="A53" s="15">
        <v>37</v>
      </c>
      <c r="B53" s="5" t="s">
        <v>254</v>
      </c>
      <c r="C53" s="6">
        <f>SUM(C43:C52)</f>
        <v>0</v>
      </c>
      <c r="D53" s="43"/>
    </row>
    <row r="54" spans="1:4" x14ac:dyDescent="0.3">
      <c r="B54" s="3"/>
      <c r="C54" s="3"/>
    </row>
    <row r="55" spans="1:4" x14ac:dyDescent="0.3">
      <c r="A55" s="15" t="s">
        <v>42</v>
      </c>
      <c r="B55" s="3" t="s">
        <v>160</v>
      </c>
      <c r="C55" s="3"/>
    </row>
    <row r="56" spans="1:4" x14ac:dyDescent="0.3">
      <c r="A56" s="15">
        <v>38</v>
      </c>
      <c r="B56" s="5" t="s">
        <v>162</v>
      </c>
      <c r="C56" s="43"/>
    </row>
    <row r="57" spans="1:4" x14ac:dyDescent="0.3">
      <c r="A57" s="15">
        <v>39</v>
      </c>
      <c r="B57" s="3" t="s">
        <v>164</v>
      </c>
      <c r="C57" s="43"/>
    </row>
    <row r="58" spans="1:4" x14ac:dyDescent="0.3">
      <c r="A58" s="15">
        <v>40</v>
      </c>
      <c r="B58" s="5" t="s">
        <v>166</v>
      </c>
      <c r="C58" s="43"/>
    </row>
    <row r="59" spans="1:4" x14ac:dyDescent="0.3">
      <c r="A59" s="15">
        <v>41</v>
      </c>
      <c r="B59" s="41" t="s">
        <v>433</v>
      </c>
      <c r="C59" s="43"/>
    </row>
    <row r="60" spans="1:4" x14ac:dyDescent="0.3">
      <c r="A60" s="15">
        <v>42</v>
      </c>
      <c r="B60" s="41" t="s">
        <v>433</v>
      </c>
      <c r="C60" s="43"/>
    </row>
    <row r="61" spans="1:4" x14ac:dyDescent="0.3">
      <c r="A61" s="15">
        <v>43</v>
      </c>
      <c r="B61" s="3" t="s">
        <v>255</v>
      </c>
      <c r="C61" s="6">
        <f>SUM(C56:C60)</f>
        <v>0</v>
      </c>
      <c r="D61" s="43"/>
    </row>
    <row r="62" spans="1:4" x14ac:dyDescent="0.3">
      <c r="B62" s="3"/>
      <c r="C62" s="3"/>
    </row>
    <row r="63" spans="1:4" x14ac:dyDescent="0.3">
      <c r="B63" s="3" t="s">
        <v>170</v>
      </c>
      <c r="C63" s="3"/>
    </row>
    <row r="64" spans="1:4" x14ac:dyDescent="0.3">
      <c r="A64" s="15">
        <v>44</v>
      </c>
      <c r="B64" s="5" t="s">
        <v>491</v>
      </c>
      <c r="C64" s="43"/>
      <c r="D64" s="43"/>
    </row>
    <row r="65" spans="1:4" x14ac:dyDescent="0.3">
      <c r="B65" s="3"/>
      <c r="C65" s="3"/>
    </row>
    <row r="66" spans="1:4" x14ac:dyDescent="0.3">
      <c r="B66" s="3" t="s">
        <v>173</v>
      </c>
      <c r="C66" s="3"/>
    </row>
    <row r="67" spans="1:4" x14ac:dyDescent="0.3">
      <c r="A67" s="15">
        <v>45</v>
      </c>
      <c r="B67" s="5" t="s">
        <v>175</v>
      </c>
      <c r="C67" s="43"/>
    </row>
    <row r="68" spans="1:4" x14ac:dyDescent="0.3">
      <c r="A68" s="15">
        <v>46</v>
      </c>
      <c r="B68" s="3" t="s">
        <v>162</v>
      </c>
      <c r="C68" s="43"/>
    </row>
    <row r="69" spans="1:4" x14ac:dyDescent="0.3">
      <c r="A69" s="15">
        <v>47</v>
      </c>
      <c r="B69" s="5" t="s">
        <v>177</v>
      </c>
      <c r="C69" s="43"/>
    </row>
    <row r="70" spans="1:4" x14ac:dyDescent="0.3">
      <c r="A70" s="15">
        <v>48</v>
      </c>
      <c r="B70" s="3" t="s">
        <v>179</v>
      </c>
      <c r="C70" s="43"/>
    </row>
    <row r="71" spans="1:4" x14ac:dyDescent="0.3">
      <c r="A71" s="15">
        <v>49</v>
      </c>
      <c r="B71" s="5" t="s">
        <v>164</v>
      </c>
      <c r="C71" s="43"/>
    </row>
    <row r="72" spans="1:4" x14ac:dyDescent="0.3">
      <c r="A72" s="15">
        <v>50</v>
      </c>
      <c r="B72" s="3" t="s">
        <v>490</v>
      </c>
      <c r="C72" s="43"/>
    </row>
    <row r="73" spans="1:4" x14ac:dyDescent="0.3">
      <c r="A73" s="15">
        <v>51</v>
      </c>
      <c r="B73" s="5" t="s">
        <v>180</v>
      </c>
      <c r="C73" s="43"/>
    </row>
    <row r="74" spans="1:4" x14ac:dyDescent="0.3">
      <c r="A74" s="15">
        <v>52</v>
      </c>
      <c r="B74" s="41" t="s">
        <v>401</v>
      </c>
      <c r="C74" s="43"/>
    </row>
    <row r="75" spans="1:4" x14ac:dyDescent="0.3">
      <c r="A75" s="15">
        <v>53</v>
      </c>
      <c r="B75" s="41" t="s">
        <v>401</v>
      </c>
      <c r="C75" s="43"/>
    </row>
    <row r="76" spans="1:4" x14ac:dyDescent="0.3">
      <c r="A76" s="15">
        <v>54</v>
      </c>
      <c r="B76" s="3" t="s">
        <v>256</v>
      </c>
      <c r="C76" s="6">
        <f>SUM(C67:C75)</f>
        <v>0</v>
      </c>
      <c r="D76" s="43"/>
    </row>
    <row r="77" spans="1:4" x14ac:dyDescent="0.3">
      <c r="B77" s="3"/>
      <c r="C77" s="3"/>
    </row>
    <row r="78" spans="1:4" x14ac:dyDescent="0.3">
      <c r="B78" s="3" t="s">
        <v>184</v>
      </c>
      <c r="C78" s="3"/>
    </row>
    <row r="79" spans="1:4" x14ac:dyDescent="0.3">
      <c r="A79" s="15">
        <v>55</v>
      </c>
      <c r="B79" s="5" t="s">
        <v>186</v>
      </c>
      <c r="C79" s="43"/>
      <c r="D79" s="43"/>
    </row>
    <row r="80" spans="1:4" x14ac:dyDescent="0.3">
      <c r="B80" s="3"/>
      <c r="C80" s="3"/>
    </row>
    <row r="81" spans="1:4" x14ac:dyDescent="0.3">
      <c r="B81" s="3" t="s">
        <v>214</v>
      </c>
      <c r="C81" s="3"/>
    </row>
    <row r="82" spans="1:4" x14ac:dyDescent="0.3">
      <c r="A82" s="15">
        <v>56</v>
      </c>
      <c r="B82" s="5" t="s">
        <v>187</v>
      </c>
      <c r="C82" s="43"/>
      <c r="D82" s="43"/>
    </row>
    <row r="83" spans="1:4" x14ac:dyDescent="0.3">
      <c r="A83" s="15">
        <v>57</v>
      </c>
      <c r="B83" s="3" t="s">
        <v>189</v>
      </c>
      <c r="C83" s="43"/>
      <c r="D83" s="43"/>
    </row>
    <row r="84" spans="1:4" x14ac:dyDescent="0.3">
      <c r="A84" s="15">
        <v>58</v>
      </c>
      <c r="B84" s="5" t="s">
        <v>191</v>
      </c>
      <c r="C84" s="43"/>
      <c r="D84" s="43"/>
    </row>
    <row r="85" spans="1:4" x14ac:dyDescent="0.3">
      <c r="A85" s="15">
        <v>59</v>
      </c>
      <c r="B85" s="3" t="s">
        <v>211</v>
      </c>
      <c r="C85" s="43"/>
      <c r="D85" s="43"/>
    </row>
    <row r="86" spans="1:4" x14ac:dyDescent="0.3">
      <c r="A86" s="15">
        <v>60</v>
      </c>
      <c r="B86" s="5" t="s">
        <v>195</v>
      </c>
      <c r="C86" s="43"/>
      <c r="D86" s="43"/>
    </row>
    <row r="87" spans="1:4" ht="27.6" x14ac:dyDescent="0.3">
      <c r="A87" s="15">
        <v>61</v>
      </c>
      <c r="B87" s="3" t="s">
        <v>213</v>
      </c>
      <c r="C87" s="43"/>
      <c r="D87" s="43"/>
    </row>
    <row r="88" spans="1:4" x14ac:dyDescent="0.3">
      <c r="A88" s="15">
        <v>62</v>
      </c>
      <c r="B88" s="5" t="s">
        <v>198</v>
      </c>
      <c r="C88" s="43"/>
      <c r="D88" s="43"/>
    </row>
    <row r="89" spans="1:4" x14ac:dyDescent="0.3">
      <c r="A89" s="15">
        <v>63</v>
      </c>
      <c r="B89" s="3" t="s">
        <v>200</v>
      </c>
      <c r="C89" s="43"/>
      <c r="D89" s="43"/>
    </row>
    <row r="90" spans="1:4" x14ac:dyDescent="0.3">
      <c r="A90" s="15">
        <v>64</v>
      </c>
      <c r="B90" s="5" t="s">
        <v>201</v>
      </c>
      <c r="C90" s="43"/>
      <c r="D90" s="43"/>
    </row>
    <row r="91" spans="1:4" x14ac:dyDescent="0.3">
      <c r="A91" s="15">
        <v>65</v>
      </c>
      <c r="B91" s="41" t="s">
        <v>402</v>
      </c>
      <c r="C91" s="43"/>
      <c r="D91" s="43"/>
    </row>
    <row r="92" spans="1:4" x14ac:dyDescent="0.3">
      <c r="A92" s="15">
        <v>66</v>
      </c>
      <c r="B92" s="41" t="s">
        <v>402</v>
      </c>
      <c r="C92" s="43"/>
      <c r="D92" s="43"/>
    </row>
    <row r="93" spans="1:4" x14ac:dyDescent="0.3">
      <c r="B93" s="3"/>
      <c r="C93" s="3"/>
    </row>
    <row r="94" spans="1:4" x14ac:dyDescent="0.3">
      <c r="B94" s="3" t="s">
        <v>203</v>
      </c>
      <c r="C94" s="3"/>
    </row>
    <row r="95" spans="1:4" x14ac:dyDescent="0.3">
      <c r="A95" s="15">
        <v>67</v>
      </c>
      <c r="B95" s="5" t="s">
        <v>414</v>
      </c>
      <c r="C95" s="43"/>
      <c r="D95" s="43"/>
    </row>
    <row r="96" spans="1:4" x14ac:dyDescent="0.3">
      <c r="B96" s="3"/>
      <c r="C96" s="3"/>
    </row>
    <row r="97" spans="1:3" x14ac:dyDescent="0.3">
      <c r="A97" s="15">
        <v>68</v>
      </c>
      <c r="B97" s="3" t="s">
        <v>206</v>
      </c>
      <c r="C97" s="6">
        <f>SUM(C9,C15,C16,C21,C28,C35,C40,C53,C61,C64,C76,C79,C82:C92,C95)</f>
        <v>0</v>
      </c>
    </row>
  </sheetData>
  <pageMargins left="0.5" right="0.5" top="0.5" bottom="0.5" header="0.3" footer="0.3"/>
  <pageSetup fitToWidth="0" fitToHeight="0" orientation="portrait" verticalDpi="1200" r:id="rId1"/>
  <headerFooter>
    <oddHeader>&amp;C&amp;"-,Bold"&amp;10SCHEDULE G - DETAIL OF GROSS RECEIPTS</oddHeader>
    <oddFooter>&amp;CPage &amp;P</oddFooter>
  </headerFooter>
  <rowBreaks count="1" manualBreakCount="1">
    <brk id="54"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O46"/>
  <sheetViews>
    <sheetView showGridLines="0" view="pageLayout" zoomScaleNormal="100" workbookViewId="0"/>
  </sheetViews>
  <sheetFormatPr defaultColWidth="9.109375" defaultRowHeight="13.8" x14ac:dyDescent="0.3"/>
  <cols>
    <col min="1" max="1" width="3.109375" style="2" bestFit="1" customWidth="1"/>
    <col min="2" max="2" width="27.6640625" style="2" customWidth="1"/>
    <col min="3" max="3" width="16.109375" style="2" customWidth="1"/>
    <col min="4" max="15" width="12" style="2" customWidth="1"/>
    <col min="16" max="16384" width="9.109375" style="2"/>
  </cols>
  <sheetData>
    <row r="1" spans="1:15" ht="12.9" x14ac:dyDescent="0.3">
      <c r="B1" s="47" t="str">
        <f>"CONCESSIONER: "&amp;'Concessioner Info'!$B$5:$D$5&amp;" - "&amp;'Concessioner Info'!$B$6:$D$6</f>
        <v xml:space="preserve">CONCESSIONER:  - </v>
      </c>
      <c r="C1" s="29"/>
      <c r="D1" s="29"/>
      <c r="E1" s="29"/>
      <c r="F1" s="29"/>
      <c r="G1" s="48" t="str">
        <f>"PERIOD ENDING: "&amp;TEXT(IF('Concessioner Info'!$D$3="","MM/DD/YYYY",'Concessioner Info'!$D$3),"MM/DD/YYY")</f>
        <v>PERIOD ENDING: MM/DD/YYYY</v>
      </c>
      <c r="H1" s="29"/>
      <c r="I1" s="29"/>
      <c r="J1" s="29"/>
      <c r="K1" s="48" t="str">
        <f>G1</f>
        <v>PERIOD ENDING: MM/DD/YYYY</v>
      </c>
      <c r="L1" s="29"/>
      <c r="M1" s="29"/>
      <c r="N1" s="29"/>
      <c r="O1" s="48" t="str">
        <f>K1</f>
        <v>PERIOD ENDING: MM/DD/YYYY</v>
      </c>
    </row>
    <row r="2" spans="1:15" ht="12.9" x14ac:dyDescent="0.3">
      <c r="B2" s="7"/>
    </row>
    <row r="3" spans="1:15" ht="12.9" x14ac:dyDescent="0.3">
      <c r="C3" s="19" t="s">
        <v>114</v>
      </c>
      <c r="D3" s="19" t="s">
        <v>112</v>
      </c>
      <c r="E3" s="19" t="s">
        <v>113</v>
      </c>
      <c r="F3" s="19" t="s">
        <v>115</v>
      </c>
      <c r="G3" s="19" t="s">
        <v>116</v>
      </c>
      <c r="H3" s="19" t="s">
        <v>117</v>
      </c>
      <c r="I3" s="19" t="s">
        <v>118</v>
      </c>
      <c r="J3" s="19" t="s">
        <v>215</v>
      </c>
      <c r="K3" s="19" t="s">
        <v>216</v>
      </c>
      <c r="L3" s="19" t="s">
        <v>217</v>
      </c>
      <c r="M3" s="19" t="s">
        <v>218</v>
      </c>
      <c r="N3" s="19" t="s">
        <v>219</v>
      </c>
      <c r="O3" s="19" t="s">
        <v>220</v>
      </c>
    </row>
    <row r="4" spans="1:15" ht="12.9" x14ac:dyDescent="0.3">
      <c r="A4" s="3">
        <v>1</v>
      </c>
      <c r="B4" s="5" t="s">
        <v>221</v>
      </c>
      <c r="C4" s="31" t="s">
        <v>222</v>
      </c>
      <c r="D4" s="44" t="s">
        <v>415</v>
      </c>
      <c r="E4" s="44" t="s">
        <v>415</v>
      </c>
      <c r="F4" s="44" t="s">
        <v>415</v>
      </c>
      <c r="G4" s="44" t="s">
        <v>415</v>
      </c>
      <c r="H4" s="44" t="s">
        <v>415</v>
      </c>
      <c r="I4" s="44" t="s">
        <v>415</v>
      </c>
      <c r="J4" s="44" t="s">
        <v>415</v>
      </c>
      <c r="K4" s="44" t="s">
        <v>415</v>
      </c>
      <c r="L4" s="44" t="s">
        <v>415</v>
      </c>
      <c r="M4" s="44" t="s">
        <v>415</v>
      </c>
      <c r="N4" s="44" t="s">
        <v>415</v>
      </c>
      <c r="O4" s="44" t="s">
        <v>415</v>
      </c>
    </row>
    <row r="5" spans="1:15" ht="12.9" x14ac:dyDescent="0.3">
      <c r="A5" s="3">
        <v>2</v>
      </c>
      <c r="B5" s="3" t="s">
        <v>416</v>
      </c>
      <c r="C5" s="20">
        <f>SUM(D5:O5)</f>
        <v>0</v>
      </c>
      <c r="D5" s="41"/>
      <c r="E5" s="41"/>
      <c r="F5" s="41"/>
      <c r="G5" s="41"/>
      <c r="H5" s="41"/>
      <c r="I5" s="41"/>
      <c r="J5" s="41"/>
      <c r="K5" s="41"/>
      <c r="L5" s="41"/>
      <c r="M5" s="41"/>
      <c r="N5" s="41"/>
      <c r="O5" s="41"/>
    </row>
    <row r="6" spans="1:15" ht="12.9" x14ac:dyDescent="0.3">
      <c r="A6" s="3">
        <v>3</v>
      </c>
      <c r="B6" s="5" t="s">
        <v>419</v>
      </c>
      <c r="C6" s="20">
        <f>SUM(D6:O6)</f>
        <v>0</v>
      </c>
      <c r="D6" s="41"/>
      <c r="E6" s="41"/>
      <c r="F6" s="41"/>
      <c r="G6" s="41"/>
      <c r="H6" s="41"/>
      <c r="I6" s="41"/>
      <c r="J6" s="41"/>
      <c r="K6" s="41"/>
      <c r="L6" s="41"/>
      <c r="M6" s="41"/>
      <c r="N6" s="41"/>
      <c r="O6" s="41"/>
    </row>
    <row r="7" spans="1:15" ht="12.9" x14ac:dyDescent="0.3">
      <c r="A7" s="3">
        <v>4</v>
      </c>
      <c r="B7" s="3" t="s">
        <v>420</v>
      </c>
      <c r="C7" s="20">
        <f>SUM(D7:O7)</f>
        <v>0</v>
      </c>
      <c r="D7" s="20">
        <f>D5-D6</f>
        <v>0</v>
      </c>
      <c r="E7" s="6">
        <f t="shared" ref="E7:O7" si="0">E5-E6</f>
        <v>0</v>
      </c>
      <c r="F7" s="6">
        <f t="shared" si="0"/>
        <v>0</v>
      </c>
      <c r="G7" s="6">
        <f t="shared" si="0"/>
        <v>0</v>
      </c>
      <c r="H7" s="6">
        <f t="shared" si="0"/>
        <v>0</v>
      </c>
      <c r="I7" s="6">
        <f t="shared" si="0"/>
        <v>0</v>
      </c>
      <c r="J7" s="6">
        <f t="shared" si="0"/>
        <v>0</v>
      </c>
      <c r="K7" s="6">
        <f t="shared" si="0"/>
        <v>0</v>
      </c>
      <c r="L7" s="6">
        <f t="shared" si="0"/>
        <v>0</v>
      </c>
      <c r="M7" s="6">
        <f t="shared" si="0"/>
        <v>0</v>
      </c>
      <c r="N7" s="6">
        <f t="shared" si="0"/>
        <v>0</v>
      </c>
      <c r="O7" s="6">
        <f t="shared" si="0"/>
        <v>0</v>
      </c>
    </row>
    <row r="8" spans="1:15" ht="12.9" x14ac:dyDescent="0.3">
      <c r="A8" s="3"/>
      <c r="B8" s="3"/>
      <c r="C8" s="3"/>
      <c r="D8" s="3"/>
      <c r="E8" s="3"/>
      <c r="F8" s="3"/>
      <c r="G8" s="3"/>
      <c r="H8" s="3"/>
      <c r="I8" s="3"/>
      <c r="J8" s="3"/>
      <c r="K8" s="3"/>
      <c r="L8" s="3"/>
      <c r="M8" s="3"/>
      <c r="N8" s="3"/>
      <c r="O8" s="3"/>
    </row>
    <row r="9" spans="1:15" ht="12.9" x14ac:dyDescent="0.3">
      <c r="A9" s="3" t="s">
        <v>42</v>
      </c>
      <c r="B9" s="3" t="s">
        <v>223</v>
      </c>
      <c r="C9" s="3"/>
      <c r="D9" s="3"/>
      <c r="E9" s="3"/>
      <c r="F9" s="3"/>
      <c r="G9" s="3"/>
      <c r="H9" s="3"/>
      <c r="I9" s="3"/>
      <c r="J9" s="3"/>
      <c r="K9" s="3"/>
      <c r="L9" s="3"/>
      <c r="M9" s="3"/>
      <c r="N9" s="3"/>
      <c r="O9" s="3"/>
    </row>
    <row r="10" spans="1:15" ht="12.9" x14ac:dyDescent="0.3">
      <c r="A10" s="3">
        <v>5</v>
      </c>
      <c r="B10" s="5" t="s">
        <v>224</v>
      </c>
      <c r="C10" s="20">
        <f>SUM(D10:O10)</f>
        <v>0</v>
      </c>
      <c r="D10" s="41"/>
      <c r="E10" s="41"/>
      <c r="F10" s="41"/>
      <c r="G10" s="41"/>
      <c r="H10" s="41"/>
      <c r="I10" s="41"/>
      <c r="J10" s="41"/>
      <c r="K10" s="41"/>
      <c r="L10" s="41"/>
      <c r="M10" s="41"/>
      <c r="N10" s="41"/>
      <c r="O10" s="41"/>
    </row>
    <row r="11" spans="1:15" ht="12.9" x14ac:dyDescent="0.3">
      <c r="A11" s="3">
        <v>6</v>
      </c>
      <c r="B11" s="3" t="s">
        <v>247</v>
      </c>
      <c r="C11" s="20">
        <f>SUM(D11:O11)</f>
        <v>0</v>
      </c>
      <c r="D11" s="41"/>
      <c r="E11" s="41"/>
      <c r="F11" s="41"/>
      <c r="G11" s="41"/>
      <c r="H11" s="41"/>
      <c r="I11" s="41"/>
      <c r="J11" s="41"/>
      <c r="K11" s="41"/>
      <c r="L11" s="41"/>
      <c r="M11" s="41"/>
      <c r="N11" s="41"/>
      <c r="O11" s="41"/>
    </row>
    <row r="12" spans="1:15" ht="12.9" x14ac:dyDescent="0.3">
      <c r="A12" s="3">
        <v>7</v>
      </c>
      <c r="B12" s="5" t="s">
        <v>248</v>
      </c>
      <c r="C12" s="20">
        <f>SUM(D12:O12)</f>
        <v>0</v>
      </c>
      <c r="D12" s="41"/>
      <c r="E12" s="41"/>
      <c r="F12" s="41"/>
      <c r="G12" s="41"/>
      <c r="H12" s="41"/>
      <c r="I12" s="41"/>
      <c r="J12" s="41"/>
      <c r="K12" s="41"/>
      <c r="L12" s="41"/>
      <c r="M12" s="41"/>
      <c r="N12" s="41"/>
      <c r="O12" s="41"/>
    </row>
    <row r="13" spans="1:15" ht="12.9" x14ac:dyDescent="0.3">
      <c r="A13" s="3">
        <v>8</v>
      </c>
      <c r="B13" s="3" t="s">
        <v>421</v>
      </c>
      <c r="C13" s="20">
        <f>SUM(D13:O13)</f>
        <v>0</v>
      </c>
      <c r="D13" s="20">
        <f>D10+D11-D12</f>
        <v>0</v>
      </c>
      <c r="E13" s="6">
        <f t="shared" ref="E13:O13" si="1">E10+E11-E12</f>
        <v>0</v>
      </c>
      <c r="F13" s="6">
        <f t="shared" si="1"/>
        <v>0</v>
      </c>
      <c r="G13" s="6">
        <f t="shared" si="1"/>
        <v>0</v>
      </c>
      <c r="H13" s="6">
        <f t="shared" si="1"/>
        <v>0</v>
      </c>
      <c r="I13" s="6">
        <f t="shared" si="1"/>
        <v>0</v>
      </c>
      <c r="J13" s="6">
        <f t="shared" si="1"/>
        <v>0</v>
      </c>
      <c r="K13" s="6">
        <f t="shared" si="1"/>
        <v>0</v>
      </c>
      <c r="L13" s="6">
        <f t="shared" si="1"/>
        <v>0</v>
      </c>
      <c r="M13" s="6">
        <f t="shared" si="1"/>
        <v>0</v>
      </c>
      <c r="N13" s="6">
        <f t="shared" si="1"/>
        <v>0</v>
      </c>
      <c r="O13" s="6">
        <f t="shared" si="1"/>
        <v>0</v>
      </c>
    </row>
    <row r="14" spans="1:15" ht="12.9" x14ac:dyDescent="0.3">
      <c r="A14" s="3">
        <v>9</v>
      </c>
      <c r="B14" s="5" t="s">
        <v>422</v>
      </c>
      <c r="C14" s="20">
        <f>SUM(D14:O14)</f>
        <v>0</v>
      </c>
      <c r="D14" s="20">
        <f>D7-D13</f>
        <v>0</v>
      </c>
      <c r="E14" s="6">
        <f t="shared" ref="E14:O14" si="2">E7-E13</f>
        <v>0</v>
      </c>
      <c r="F14" s="6">
        <f t="shared" si="2"/>
        <v>0</v>
      </c>
      <c r="G14" s="6">
        <f t="shared" si="2"/>
        <v>0</v>
      </c>
      <c r="H14" s="6">
        <f t="shared" si="2"/>
        <v>0</v>
      </c>
      <c r="I14" s="6">
        <f t="shared" si="2"/>
        <v>0</v>
      </c>
      <c r="J14" s="6">
        <f t="shared" si="2"/>
        <v>0</v>
      </c>
      <c r="K14" s="6">
        <f t="shared" si="2"/>
        <v>0</v>
      </c>
      <c r="L14" s="6">
        <f t="shared" si="2"/>
        <v>0</v>
      </c>
      <c r="M14" s="6">
        <f t="shared" si="2"/>
        <v>0</v>
      </c>
      <c r="N14" s="6">
        <f t="shared" si="2"/>
        <v>0</v>
      </c>
      <c r="O14" s="6">
        <f t="shared" si="2"/>
        <v>0</v>
      </c>
    </row>
    <row r="15" spans="1:15" ht="12.9" x14ac:dyDescent="0.3">
      <c r="A15" s="3" t="s">
        <v>42</v>
      </c>
      <c r="B15" s="3"/>
      <c r="C15" s="3"/>
      <c r="D15" s="3"/>
      <c r="E15" s="3"/>
      <c r="F15" s="3"/>
      <c r="G15" s="3"/>
      <c r="H15" s="3"/>
      <c r="I15" s="3"/>
      <c r="J15" s="3"/>
      <c r="K15" s="3"/>
      <c r="L15" s="3"/>
      <c r="M15" s="3"/>
      <c r="N15" s="3"/>
      <c r="O15" s="3"/>
    </row>
    <row r="16" spans="1:15" ht="12.9" x14ac:dyDescent="0.3">
      <c r="A16" s="3"/>
      <c r="B16" s="3" t="s">
        <v>225</v>
      </c>
      <c r="C16" s="3"/>
      <c r="D16" s="3"/>
      <c r="E16" s="3"/>
      <c r="F16" s="3"/>
      <c r="G16" s="3"/>
      <c r="H16" s="3"/>
      <c r="I16" s="3"/>
      <c r="J16" s="3"/>
      <c r="K16" s="3"/>
      <c r="L16" s="3"/>
      <c r="M16" s="3"/>
      <c r="N16" s="3"/>
      <c r="O16" s="3"/>
    </row>
    <row r="17" spans="1:15" ht="12.9" x14ac:dyDescent="0.3">
      <c r="A17" s="3" t="s">
        <v>42</v>
      </c>
      <c r="B17" s="3" t="s">
        <v>226</v>
      </c>
      <c r="C17" s="3"/>
      <c r="D17" s="3"/>
      <c r="E17" s="3"/>
      <c r="F17" s="3"/>
      <c r="G17" s="3"/>
      <c r="H17" s="3"/>
      <c r="I17" s="3"/>
      <c r="J17" s="3"/>
      <c r="K17" s="3"/>
      <c r="L17" s="3"/>
      <c r="M17" s="3"/>
      <c r="N17" s="3"/>
      <c r="O17" s="3"/>
    </row>
    <row r="18" spans="1:15" ht="26.1" x14ac:dyDescent="0.3">
      <c r="A18" s="3">
        <v>10</v>
      </c>
      <c r="B18" s="5" t="s">
        <v>227</v>
      </c>
      <c r="C18" s="20">
        <f>SUM(D18:O18)</f>
        <v>0</v>
      </c>
      <c r="D18" s="41"/>
      <c r="E18" s="41"/>
      <c r="F18" s="41"/>
      <c r="G18" s="41"/>
      <c r="H18" s="41"/>
      <c r="I18" s="41"/>
      <c r="J18" s="41"/>
      <c r="K18" s="41"/>
      <c r="L18" s="41"/>
      <c r="M18" s="41"/>
      <c r="N18" s="41"/>
      <c r="O18" s="41"/>
    </row>
    <row r="19" spans="1:15" ht="26.1" x14ac:dyDescent="0.3">
      <c r="A19" s="3">
        <v>11</v>
      </c>
      <c r="B19" s="3" t="s">
        <v>228</v>
      </c>
      <c r="C19" s="20">
        <f>SUM(D19:O19)</f>
        <v>0</v>
      </c>
      <c r="D19" s="41"/>
      <c r="E19" s="41"/>
      <c r="F19" s="41"/>
      <c r="G19" s="41"/>
      <c r="H19" s="41"/>
      <c r="I19" s="41"/>
      <c r="J19" s="41"/>
      <c r="K19" s="41"/>
      <c r="L19" s="41"/>
      <c r="M19" s="41"/>
      <c r="N19" s="41"/>
      <c r="O19" s="41"/>
    </row>
    <row r="20" spans="1:15" ht="12.9" x14ac:dyDescent="0.3">
      <c r="A20" s="3">
        <v>12</v>
      </c>
      <c r="B20" s="5" t="s">
        <v>229</v>
      </c>
      <c r="C20" s="20">
        <f>SUM(D20:O20)</f>
        <v>0</v>
      </c>
      <c r="D20" s="20">
        <f>SUM(D18:D19)</f>
        <v>0</v>
      </c>
      <c r="E20" s="6">
        <f t="shared" ref="E20:O20" si="3">SUM(E18:E19)</f>
        <v>0</v>
      </c>
      <c r="F20" s="6">
        <f t="shared" si="3"/>
        <v>0</v>
      </c>
      <c r="G20" s="6">
        <f t="shared" si="3"/>
        <v>0</v>
      </c>
      <c r="H20" s="6">
        <f t="shared" si="3"/>
        <v>0</v>
      </c>
      <c r="I20" s="6">
        <f t="shared" si="3"/>
        <v>0</v>
      </c>
      <c r="J20" s="6">
        <f t="shared" si="3"/>
        <v>0</v>
      </c>
      <c r="K20" s="6">
        <f t="shared" si="3"/>
        <v>0</v>
      </c>
      <c r="L20" s="6">
        <f t="shared" si="3"/>
        <v>0</v>
      </c>
      <c r="M20" s="6">
        <f t="shared" si="3"/>
        <v>0</v>
      </c>
      <c r="N20" s="6">
        <f t="shared" si="3"/>
        <v>0</v>
      </c>
      <c r="O20" s="6">
        <f t="shared" si="3"/>
        <v>0</v>
      </c>
    </row>
    <row r="21" spans="1:15" ht="12.9" x14ac:dyDescent="0.3">
      <c r="A21" s="3" t="s">
        <v>42</v>
      </c>
      <c r="B21" s="3"/>
      <c r="C21" s="3"/>
      <c r="D21" s="3"/>
      <c r="E21" s="3"/>
      <c r="F21" s="3"/>
      <c r="G21" s="3"/>
      <c r="H21" s="3"/>
      <c r="I21" s="3"/>
      <c r="J21" s="3"/>
      <c r="K21" s="3"/>
      <c r="L21" s="3"/>
      <c r="M21" s="3"/>
      <c r="N21" s="3"/>
      <c r="O21" s="3"/>
    </row>
    <row r="22" spans="1:15" ht="12.9" x14ac:dyDescent="0.3">
      <c r="A22" s="3" t="s">
        <v>42</v>
      </c>
      <c r="B22" s="3" t="s">
        <v>230</v>
      </c>
      <c r="C22" s="3"/>
      <c r="D22" s="3"/>
      <c r="E22" s="3"/>
      <c r="F22" s="3"/>
      <c r="G22" s="3"/>
      <c r="H22" s="3"/>
      <c r="I22" s="3"/>
      <c r="J22" s="3"/>
      <c r="K22" s="3"/>
      <c r="L22" s="3"/>
      <c r="M22" s="3"/>
      <c r="N22" s="3"/>
      <c r="O22" s="3"/>
    </row>
    <row r="23" spans="1:15" ht="12.9" x14ac:dyDescent="0.3">
      <c r="A23" s="3">
        <v>13</v>
      </c>
      <c r="B23" s="5" t="s">
        <v>231</v>
      </c>
      <c r="C23" s="20">
        <f t="shared" ref="C23:C46" si="4">SUM(D23:O23)</f>
        <v>0</v>
      </c>
      <c r="D23" s="41"/>
      <c r="E23" s="41"/>
      <c r="F23" s="41"/>
      <c r="G23" s="41"/>
      <c r="H23" s="41"/>
      <c r="I23" s="41"/>
      <c r="J23" s="41"/>
      <c r="K23" s="41"/>
      <c r="L23" s="41"/>
      <c r="M23" s="41"/>
      <c r="N23" s="41"/>
      <c r="O23" s="41"/>
    </row>
    <row r="24" spans="1:15" ht="12.9" x14ac:dyDescent="0.3">
      <c r="A24" s="3">
        <v>14</v>
      </c>
      <c r="B24" s="3" t="s">
        <v>232</v>
      </c>
      <c r="C24" s="20">
        <f t="shared" si="4"/>
        <v>0</v>
      </c>
      <c r="D24" s="41"/>
      <c r="E24" s="41"/>
      <c r="F24" s="41"/>
      <c r="G24" s="41"/>
      <c r="H24" s="41"/>
      <c r="I24" s="41"/>
      <c r="J24" s="41"/>
      <c r="K24" s="41"/>
      <c r="L24" s="41"/>
      <c r="M24" s="41"/>
      <c r="N24" s="41"/>
      <c r="O24" s="41"/>
    </row>
    <row r="25" spans="1:15" ht="12.9" x14ac:dyDescent="0.3">
      <c r="A25" s="3">
        <v>15</v>
      </c>
      <c r="B25" s="5" t="s">
        <v>233</v>
      </c>
      <c r="C25" s="20">
        <f t="shared" si="4"/>
        <v>0</v>
      </c>
      <c r="D25" s="41"/>
      <c r="E25" s="41"/>
      <c r="F25" s="41"/>
      <c r="G25" s="41"/>
      <c r="H25" s="41"/>
      <c r="I25" s="41"/>
      <c r="J25" s="41"/>
      <c r="K25" s="41"/>
      <c r="L25" s="41"/>
      <c r="M25" s="41"/>
      <c r="N25" s="41"/>
      <c r="O25" s="41"/>
    </row>
    <row r="26" spans="1:15" ht="12.9" x14ac:dyDescent="0.3">
      <c r="A26" s="3">
        <v>16</v>
      </c>
      <c r="B26" s="3" t="s">
        <v>234</v>
      </c>
      <c r="C26" s="20">
        <f t="shared" si="4"/>
        <v>0</v>
      </c>
      <c r="D26" s="41"/>
      <c r="E26" s="41"/>
      <c r="F26" s="41"/>
      <c r="G26" s="41"/>
      <c r="H26" s="41"/>
      <c r="I26" s="41"/>
      <c r="J26" s="41"/>
      <c r="K26" s="41"/>
      <c r="L26" s="41"/>
      <c r="M26" s="41"/>
      <c r="N26" s="41"/>
      <c r="O26" s="41"/>
    </row>
    <row r="27" spans="1:15" ht="12.9" x14ac:dyDescent="0.3">
      <c r="A27" s="3">
        <v>17</v>
      </c>
      <c r="B27" s="5" t="s">
        <v>235</v>
      </c>
      <c r="C27" s="20">
        <f t="shared" si="4"/>
        <v>0</v>
      </c>
      <c r="D27" s="41"/>
      <c r="E27" s="41"/>
      <c r="F27" s="41"/>
      <c r="G27" s="41"/>
      <c r="H27" s="41"/>
      <c r="I27" s="41"/>
      <c r="J27" s="41"/>
      <c r="K27" s="41"/>
      <c r="L27" s="41"/>
      <c r="M27" s="41"/>
      <c r="N27" s="41"/>
      <c r="O27" s="41"/>
    </row>
    <row r="28" spans="1:15" ht="12.9" x14ac:dyDescent="0.3">
      <c r="A28" s="3">
        <v>18</v>
      </c>
      <c r="B28" s="3" t="s">
        <v>236</v>
      </c>
      <c r="C28" s="20">
        <f t="shared" si="4"/>
        <v>0</v>
      </c>
      <c r="D28" s="41"/>
      <c r="E28" s="41"/>
      <c r="F28" s="41"/>
      <c r="G28" s="41"/>
      <c r="H28" s="41"/>
      <c r="I28" s="41"/>
      <c r="J28" s="41"/>
      <c r="K28" s="41"/>
      <c r="L28" s="41"/>
      <c r="M28" s="41"/>
      <c r="N28" s="41"/>
      <c r="O28" s="41"/>
    </row>
    <row r="29" spans="1:15" ht="12.9" x14ac:dyDescent="0.3">
      <c r="A29" s="3">
        <v>19</v>
      </c>
      <c r="B29" s="5" t="s">
        <v>237</v>
      </c>
      <c r="C29" s="20">
        <f t="shared" si="4"/>
        <v>0</v>
      </c>
      <c r="D29" s="41"/>
      <c r="E29" s="41"/>
      <c r="F29" s="41"/>
      <c r="G29" s="41"/>
      <c r="H29" s="41"/>
      <c r="I29" s="41"/>
      <c r="J29" s="41"/>
      <c r="K29" s="41"/>
      <c r="L29" s="41"/>
      <c r="M29" s="41"/>
      <c r="N29" s="41"/>
      <c r="O29" s="41"/>
    </row>
    <row r="30" spans="1:15" ht="12.9" x14ac:dyDescent="0.3">
      <c r="A30" s="3">
        <v>20</v>
      </c>
      <c r="B30" s="3" t="s">
        <v>238</v>
      </c>
      <c r="C30" s="20">
        <f t="shared" si="4"/>
        <v>0</v>
      </c>
      <c r="D30" s="41"/>
      <c r="E30" s="41"/>
      <c r="F30" s="41"/>
      <c r="G30" s="41"/>
      <c r="H30" s="41"/>
      <c r="I30" s="41"/>
      <c r="J30" s="41"/>
      <c r="K30" s="41"/>
      <c r="L30" s="41"/>
      <c r="M30" s="41"/>
      <c r="N30" s="41"/>
      <c r="O30" s="41"/>
    </row>
    <row r="31" spans="1:15" ht="12.9" x14ac:dyDescent="0.3">
      <c r="A31" s="3">
        <v>21</v>
      </c>
      <c r="B31" s="5" t="s">
        <v>239</v>
      </c>
      <c r="C31" s="20">
        <f t="shared" si="4"/>
        <v>0</v>
      </c>
      <c r="D31" s="41"/>
      <c r="E31" s="41"/>
      <c r="F31" s="41"/>
      <c r="G31" s="41"/>
      <c r="H31" s="41"/>
      <c r="I31" s="41"/>
      <c r="J31" s="41"/>
      <c r="K31" s="41"/>
      <c r="L31" s="41"/>
      <c r="M31" s="41"/>
      <c r="N31" s="41"/>
      <c r="O31" s="41"/>
    </row>
    <row r="32" spans="1:15" ht="12.9" x14ac:dyDescent="0.3">
      <c r="A32" s="3">
        <v>22</v>
      </c>
      <c r="B32" s="3" t="s">
        <v>240</v>
      </c>
      <c r="C32" s="20">
        <f t="shared" si="4"/>
        <v>0</v>
      </c>
      <c r="D32" s="41"/>
      <c r="E32" s="41"/>
      <c r="F32" s="41"/>
      <c r="G32" s="41"/>
      <c r="H32" s="41"/>
      <c r="I32" s="41"/>
      <c r="J32" s="41"/>
      <c r="K32" s="41"/>
      <c r="L32" s="41"/>
      <c r="M32" s="41"/>
      <c r="N32" s="41"/>
      <c r="O32" s="41"/>
    </row>
    <row r="33" spans="1:15" ht="12.9" x14ac:dyDescent="0.3">
      <c r="A33" s="3">
        <v>23</v>
      </c>
      <c r="B33" s="5" t="s">
        <v>493</v>
      </c>
      <c r="C33" s="20">
        <f t="shared" si="4"/>
        <v>0</v>
      </c>
      <c r="D33" s="41"/>
      <c r="E33" s="41"/>
      <c r="F33" s="41"/>
      <c r="G33" s="41"/>
      <c r="H33" s="41"/>
      <c r="I33" s="41"/>
      <c r="J33" s="41"/>
      <c r="K33" s="41"/>
      <c r="L33" s="41"/>
      <c r="M33" s="41"/>
      <c r="N33" s="41"/>
      <c r="O33" s="41"/>
    </row>
    <row r="34" spans="1:15" ht="39" x14ac:dyDescent="0.3">
      <c r="A34" s="3">
        <v>24</v>
      </c>
      <c r="B34" s="3" t="s">
        <v>494</v>
      </c>
      <c r="C34" s="20">
        <f t="shared" si="4"/>
        <v>0</v>
      </c>
      <c r="D34" s="41"/>
      <c r="E34" s="41"/>
      <c r="F34" s="41"/>
      <c r="G34" s="41"/>
      <c r="H34" s="41"/>
      <c r="I34" s="41"/>
      <c r="J34" s="41"/>
      <c r="K34" s="41"/>
      <c r="L34" s="41"/>
      <c r="M34" s="41"/>
      <c r="N34" s="41"/>
      <c r="O34" s="41"/>
    </row>
    <row r="35" spans="1:15" x14ac:dyDescent="0.3">
      <c r="A35" s="3">
        <v>25</v>
      </c>
      <c r="B35" s="5" t="s">
        <v>241</v>
      </c>
      <c r="C35" s="20">
        <f t="shared" si="4"/>
        <v>0</v>
      </c>
      <c r="D35" s="41"/>
      <c r="E35" s="41"/>
      <c r="F35" s="41"/>
      <c r="G35" s="41"/>
      <c r="H35" s="41"/>
      <c r="I35" s="41"/>
      <c r="J35" s="41"/>
      <c r="K35" s="41"/>
      <c r="L35" s="41"/>
      <c r="M35" s="41"/>
      <c r="N35" s="41"/>
      <c r="O35" s="41"/>
    </row>
    <row r="36" spans="1:15" x14ac:dyDescent="0.3">
      <c r="A36" s="3">
        <v>26</v>
      </c>
      <c r="B36" s="3" t="s">
        <v>242</v>
      </c>
      <c r="C36" s="20">
        <f t="shared" si="4"/>
        <v>0</v>
      </c>
      <c r="D36" s="41"/>
      <c r="E36" s="41"/>
      <c r="F36" s="41"/>
      <c r="G36" s="41"/>
      <c r="H36" s="41"/>
      <c r="I36" s="41"/>
      <c r="J36" s="41"/>
      <c r="K36" s="41"/>
      <c r="L36" s="41"/>
      <c r="M36" s="41"/>
      <c r="N36" s="41"/>
      <c r="O36" s="41"/>
    </row>
    <row r="37" spans="1:15" x14ac:dyDescent="0.3">
      <c r="A37" s="3">
        <v>27</v>
      </c>
      <c r="B37" s="5" t="s">
        <v>243</v>
      </c>
      <c r="C37" s="20">
        <f t="shared" si="4"/>
        <v>0</v>
      </c>
      <c r="D37" s="41"/>
      <c r="E37" s="41"/>
      <c r="F37" s="41"/>
      <c r="G37" s="41"/>
      <c r="H37" s="41"/>
      <c r="I37" s="41"/>
      <c r="J37" s="41"/>
      <c r="K37" s="41"/>
      <c r="L37" s="41"/>
      <c r="M37" s="41"/>
      <c r="N37" s="41"/>
      <c r="O37" s="41"/>
    </row>
    <row r="38" spans="1:15" x14ac:dyDescent="0.3">
      <c r="A38" s="3">
        <v>28</v>
      </c>
      <c r="B38" s="3" t="s">
        <v>244</v>
      </c>
      <c r="C38" s="20">
        <f t="shared" si="4"/>
        <v>0</v>
      </c>
      <c r="D38" s="41"/>
      <c r="E38" s="41"/>
      <c r="F38" s="41"/>
      <c r="G38" s="41"/>
      <c r="H38" s="41"/>
      <c r="I38" s="41"/>
      <c r="J38" s="41"/>
      <c r="K38" s="41"/>
      <c r="L38" s="41"/>
      <c r="M38" s="41"/>
      <c r="N38" s="41"/>
      <c r="O38" s="41"/>
    </row>
    <row r="39" spans="1:15" x14ac:dyDescent="0.3">
      <c r="A39" s="3">
        <v>29</v>
      </c>
      <c r="B39" s="5" t="s">
        <v>245</v>
      </c>
      <c r="C39" s="20">
        <f t="shared" si="4"/>
        <v>0</v>
      </c>
      <c r="D39" s="41"/>
      <c r="E39" s="41"/>
      <c r="F39" s="41"/>
      <c r="G39" s="41"/>
      <c r="H39" s="41"/>
      <c r="I39" s="41"/>
      <c r="J39" s="41"/>
      <c r="K39" s="41"/>
      <c r="L39" s="41"/>
      <c r="M39" s="41"/>
      <c r="N39" s="41"/>
      <c r="O39" s="41"/>
    </row>
    <row r="40" spans="1:15" x14ac:dyDescent="0.3">
      <c r="A40" s="3">
        <v>30</v>
      </c>
      <c r="B40" s="41" t="s">
        <v>403</v>
      </c>
      <c r="C40" s="20">
        <f t="shared" si="4"/>
        <v>0</v>
      </c>
      <c r="D40" s="41"/>
      <c r="E40" s="41"/>
      <c r="F40" s="41"/>
      <c r="G40" s="41"/>
      <c r="H40" s="41"/>
      <c r="I40" s="41"/>
      <c r="J40" s="41"/>
      <c r="K40" s="41"/>
      <c r="L40" s="41"/>
      <c r="M40" s="41"/>
      <c r="N40" s="41"/>
      <c r="O40" s="41"/>
    </row>
    <row r="41" spans="1:15" x14ac:dyDescent="0.3">
      <c r="A41" s="3">
        <v>31</v>
      </c>
      <c r="B41" s="41" t="s">
        <v>403</v>
      </c>
      <c r="C41" s="20">
        <f t="shared" si="4"/>
        <v>0</v>
      </c>
      <c r="D41" s="41"/>
      <c r="E41" s="41"/>
      <c r="F41" s="41"/>
      <c r="G41" s="41"/>
      <c r="H41" s="41"/>
      <c r="I41" s="41"/>
      <c r="J41" s="41"/>
      <c r="K41" s="41"/>
      <c r="L41" s="41"/>
      <c r="M41" s="41"/>
      <c r="N41" s="41"/>
      <c r="O41" s="41"/>
    </row>
    <row r="42" spans="1:15" x14ac:dyDescent="0.3">
      <c r="A42" s="3">
        <v>32</v>
      </c>
      <c r="B42" s="41" t="s">
        <v>403</v>
      </c>
      <c r="C42" s="20">
        <f t="shared" si="4"/>
        <v>0</v>
      </c>
      <c r="D42" s="41"/>
      <c r="E42" s="41"/>
      <c r="F42" s="41"/>
      <c r="G42" s="41"/>
      <c r="H42" s="41"/>
      <c r="I42" s="41"/>
      <c r="J42" s="41"/>
      <c r="K42" s="41"/>
      <c r="L42" s="41"/>
      <c r="M42" s="41"/>
      <c r="N42" s="41"/>
      <c r="O42" s="41"/>
    </row>
    <row r="43" spans="1:15" x14ac:dyDescent="0.3">
      <c r="A43" s="3">
        <v>33</v>
      </c>
      <c r="B43" s="5" t="s">
        <v>246</v>
      </c>
      <c r="C43" s="20">
        <f t="shared" si="4"/>
        <v>0</v>
      </c>
      <c r="D43" s="20">
        <f t="shared" ref="D43:O43" si="5">SUM(D23:D42)</f>
        <v>0</v>
      </c>
      <c r="E43" s="6">
        <f t="shared" si="5"/>
        <v>0</v>
      </c>
      <c r="F43" s="6">
        <f t="shared" si="5"/>
        <v>0</v>
      </c>
      <c r="G43" s="6">
        <f t="shared" si="5"/>
        <v>0</v>
      </c>
      <c r="H43" s="6">
        <f t="shared" si="5"/>
        <v>0</v>
      </c>
      <c r="I43" s="6">
        <f t="shared" si="5"/>
        <v>0</v>
      </c>
      <c r="J43" s="6">
        <f t="shared" si="5"/>
        <v>0</v>
      </c>
      <c r="K43" s="6">
        <f t="shared" si="5"/>
        <v>0</v>
      </c>
      <c r="L43" s="6">
        <f t="shared" si="5"/>
        <v>0</v>
      </c>
      <c r="M43" s="6">
        <f t="shared" si="5"/>
        <v>0</v>
      </c>
      <c r="N43" s="6">
        <f t="shared" si="5"/>
        <v>0</v>
      </c>
      <c r="O43" s="6">
        <f t="shared" si="5"/>
        <v>0</v>
      </c>
    </row>
    <row r="44" spans="1:15" x14ac:dyDescent="0.3">
      <c r="A44" s="3">
        <v>34</v>
      </c>
      <c r="B44" s="3" t="s">
        <v>418</v>
      </c>
      <c r="C44" s="20">
        <f t="shared" si="4"/>
        <v>0</v>
      </c>
      <c r="D44" s="20">
        <f t="shared" ref="D44:O44" si="6">SUM(D20,D43)</f>
        <v>0</v>
      </c>
      <c r="E44" s="6">
        <f t="shared" si="6"/>
        <v>0</v>
      </c>
      <c r="F44" s="6">
        <f t="shared" si="6"/>
        <v>0</v>
      </c>
      <c r="G44" s="6">
        <f t="shared" si="6"/>
        <v>0</v>
      </c>
      <c r="H44" s="6">
        <f t="shared" si="6"/>
        <v>0</v>
      </c>
      <c r="I44" s="6">
        <f t="shared" si="6"/>
        <v>0</v>
      </c>
      <c r="J44" s="6">
        <f t="shared" si="6"/>
        <v>0</v>
      </c>
      <c r="K44" s="6">
        <f t="shared" si="6"/>
        <v>0</v>
      </c>
      <c r="L44" s="6">
        <f t="shared" si="6"/>
        <v>0</v>
      </c>
      <c r="M44" s="6">
        <f t="shared" si="6"/>
        <v>0</v>
      </c>
      <c r="N44" s="6">
        <f t="shared" si="6"/>
        <v>0</v>
      </c>
      <c r="O44" s="6">
        <f t="shared" si="6"/>
        <v>0</v>
      </c>
    </row>
    <row r="45" spans="1:15" x14ac:dyDescent="0.3">
      <c r="A45" s="3"/>
      <c r="B45" s="3"/>
      <c r="C45" s="3"/>
      <c r="D45" s="3"/>
      <c r="E45" s="3"/>
      <c r="F45" s="3"/>
      <c r="G45" s="3"/>
      <c r="H45" s="3"/>
      <c r="I45" s="3"/>
      <c r="J45" s="3"/>
      <c r="K45" s="3"/>
      <c r="L45" s="3"/>
      <c r="M45" s="3"/>
      <c r="N45" s="3"/>
      <c r="O45" s="3"/>
    </row>
    <row r="46" spans="1:15" x14ac:dyDescent="0.3">
      <c r="A46" s="3">
        <v>35</v>
      </c>
      <c r="B46" s="5" t="s">
        <v>417</v>
      </c>
      <c r="C46" s="20">
        <f t="shared" si="4"/>
        <v>0</v>
      </c>
      <c r="D46" s="20">
        <f t="shared" ref="D46:O46" si="7">D14-D44</f>
        <v>0</v>
      </c>
      <c r="E46" s="6">
        <f t="shared" si="7"/>
        <v>0</v>
      </c>
      <c r="F46" s="6">
        <f t="shared" si="7"/>
        <v>0</v>
      </c>
      <c r="G46" s="6">
        <f t="shared" si="7"/>
        <v>0</v>
      </c>
      <c r="H46" s="6">
        <f t="shared" si="7"/>
        <v>0</v>
      </c>
      <c r="I46" s="6">
        <f t="shared" si="7"/>
        <v>0</v>
      </c>
      <c r="J46" s="6">
        <f t="shared" si="7"/>
        <v>0</v>
      </c>
      <c r="K46" s="6">
        <f t="shared" si="7"/>
        <v>0</v>
      </c>
      <c r="L46" s="6">
        <f t="shared" si="7"/>
        <v>0</v>
      </c>
      <c r="M46" s="6">
        <f t="shared" si="7"/>
        <v>0</v>
      </c>
      <c r="N46" s="6">
        <f t="shared" si="7"/>
        <v>0</v>
      </c>
      <c r="O46" s="6">
        <f t="shared" si="7"/>
        <v>0</v>
      </c>
    </row>
  </sheetData>
  <pageMargins left="0.5" right="0.5" top="0.5" bottom="0.5" header="0.3" footer="0.3"/>
  <pageSetup orientation="portrait" r:id="rId1"/>
  <headerFooter>
    <oddHeader>&amp;C&amp;"-,Bold"&amp;10SCHEDULE H - DEPARTMENTAL INCOME AND EXPENSES</oddHeader>
    <oddFooter>&amp;CPage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D42"/>
  <sheetViews>
    <sheetView showGridLines="0" view="pageLayout" zoomScaleNormal="100" workbookViewId="0"/>
  </sheetViews>
  <sheetFormatPr defaultColWidth="9.109375" defaultRowHeight="13.8" x14ac:dyDescent="0.3"/>
  <cols>
    <col min="1" max="1" width="3.109375" style="13" bestFit="1" customWidth="1"/>
    <col min="2" max="2" width="57.33203125" style="2" customWidth="1"/>
    <col min="3" max="4" width="17.5546875" style="2" customWidth="1"/>
    <col min="5" max="16384" width="9.109375" style="2"/>
  </cols>
  <sheetData>
    <row r="1" spans="1:4" ht="12.75" x14ac:dyDescent="0.2">
      <c r="B1" s="47" t="str">
        <f>"CONCESSIONER: "&amp;'Concessioner Info'!$B$5:$D$5&amp;" - "&amp;'Concessioner Info'!$B$6:$D$6</f>
        <v xml:space="preserve">CONCESSIONER:  - </v>
      </c>
      <c r="C1" s="29"/>
      <c r="D1" s="48" t="str">
        <f>"PERIOD ENDING: "&amp;TEXT(IF('Concessioner Info'!$D$3="","MM/DD/YYYY",'Concessioner Info'!$D$3),"MM/DD/YYY")</f>
        <v>PERIOD ENDING: MM/DD/YYYY</v>
      </c>
    </row>
    <row r="2" spans="1:4" ht="12.9" x14ac:dyDescent="0.3">
      <c r="B2" s="45"/>
      <c r="C2" s="10"/>
      <c r="D2" s="10"/>
    </row>
    <row r="3" spans="1:4" ht="12.9" x14ac:dyDescent="0.3">
      <c r="C3" s="39" t="str">
        <f>"This Period: "&amp;IF('Concessioner Info'!$D$3="","YYYY",YEAR('Concessioner Info'!$D$3))</f>
        <v>This Period: YYYY</v>
      </c>
      <c r="D3" s="39" t="str">
        <f>"Last Period: "&amp;IF('Concessioner Info'!$D$3="","YYYY",YEAR('Concessioner Info'!$D$3)-1)</f>
        <v>Last Period: YYYY</v>
      </c>
    </row>
    <row r="4" spans="1:4" ht="12.9" x14ac:dyDescent="0.3">
      <c r="C4" s="13"/>
      <c r="D4" s="13"/>
    </row>
    <row r="5" spans="1:4" ht="26.1" x14ac:dyDescent="0.3">
      <c r="A5" s="21">
        <v>1</v>
      </c>
      <c r="B5" s="5" t="s">
        <v>405</v>
      </c>
      <c r="C5" s="6">
        <f>J!J26</f>
        <v>0</v>
      </c>
      <c r="D5" s="41"/>
    </row>
    <row r="6" spans="1:4" ht="12.9" x14ac:dyDescent="0.3">
      <c r="A6" s="21"/>
      <c r="B6" s="3"/>
      <c r="C6" s="3"/>
      <c r="D6" s="3"/>
    </row>
    <row r="7" spans="1:4" ht="12.9" x14ac:dyDescent="0.3">
      <c r="A7" s="21"/>
      <c r="B7" s="3" t="s">
        <v>257</v>
      </c>
      <c r="C7" s="3"/>
      <c r="D7" s="3"/>
    </row>
    <row r="8" spans="1:4" ht="12.9" x14ac:dyDescent="0.3">
      <c r="A8" s="21" t="s">
        <v>258</v>
      </c>
      <c r="B8" s="23" t="s">
        <v>259</v>
      </c>
      <c r="C8" s="41"/>
      <c r="D8" s="41"/>
    </row>
    <row r="9" spans="1:4" ht="12.9" x14ac:dyDescent="0.3">
      <c r="A9" s="21" t="s">
        <v>260</v>
      </c>
      <c r="B9" s="22" t="s">
        <v>261</v>
      </c>
      <c r="C9" s="41"/>
      <c r="D9" s="41"/>
    </row>
    <row r="10" spans="1:4" ht="12.9" x14ac:dyDescent="0.3">
      <c r="A10" s="21" t="s">
        <v>262</v>
      </c>
      <c r="B10" s="23" t="s">
        <v>263</v>
      </c>
      <c r="C10" s="41"/>
      <c r="D10" s="41"/>
    </row>
    <row r="11" spans="1:4" ht="12.9" x14ac:dyDescent="0.3">
      <c r="A11" s="21" t="s">
        <v>264</v>
      </c>
      <c r="B11" s="22" t="s">
        <v>265</v>
      </c>
      <c r="C11" s="41"/>
      <c r="D11" s="41"/>
    </row>
    <row r="12" spans="1:4" ht="12.9" x14ac:dyDescent="0.3">
      <c r="A12" s="21" t="s">
        <v>266</v>
      </c>
      <c r="B12" s="23" t="s">
        <v>267</v>
      </c>
      <c r="C12" s="41"/>
      <c r="D12" s="41"/>
    </row>
    <row r="13" spans="1:4" ht="12.9" x14ac:dyDescent="0.3">
      <c r="A13" s="21" t="s">
        <v>268</v>
      </c>
      <c r="B13" s="55" t="s">
        <v>404</v>
      </c>
      <c r="C13" s="41"/>
      <c r="D13" s="41"/>
    </row>
    <row r="14" spans="1:4" ht="12.9" x14ac:dyDescent="0.3">
      <c r="A14" s="21" t="s">
        <v>290</v>
      </c>
      <c r="B14" s="55" t="s">
        <v>404</v>
      </c>
      <c r="C14" s="41"/>
      <c r="D14" s="41"/>
    </row>
    <row r="15" spans="1:4" ht="12.9" x14ac:dyDescent="0.3">
      <c r="A15" s="21">
        <v>2</v>
      </c>
      <c r="B15" s="3" t="s">
        <v>269</v>
      </c>
      <c r="C15" s="6">
        <f>SUM(C8:C14)</f>
        <v>0</v>
      </c>
      <c r="D15" s="6">
        <f>SUM(D8:D14)</f>
        <v>0</v>
      </c>
    </row>
    <row r="16" spans="1:4" ht="12.9" x14ac:dyDescent="0.3">
      <c r="A16" s="21">
        <v>3</v>
      </c>
      <c r="B16" s="5" t="s">
        <v>270</v>
      </c>
      <c r="C16" s="41"/>
      <c r="D16" s="41"/>
    </row>
    <row r="17" spans="1:4" ht="12.9" x14ac:dyDescent="0.3">
      <c r="A17" s="21">
        <v>4</v>
      </c>
      <c r="B17" s="3" t="s">
        <v>271</v>
      </c>
      <c r="C17" s="41"/>
      <c r="D17" s="41"/>
    </row>
    <row r="18" spans="1:4" ht="12.9" x14ac:dyDescent="0.3">
      <c r="A18" s="21">
        <v>5</v>
      </c>
      <c r="B18" s="5" t="s">
        <v>518</v>
      </c>
      <c r="C18" s="41"/>
      <c r="D18" s="41"/>
    </row>
    <row r="19" spans="1:4" ht="12.9" x14ac:dyDescent="0.3">
      <c r="A19" s="21">
        <v>6</v>
      </c>
      <c r="B19" s="3" t="s">
        <v>272</v>
      </c>
      <c r="C19" s="41"/>
      <c r="D19" s="41"/>
    </row>
    <row r="20" spans="1:4" ht="12.9" x14ac:dyDescent="0.3">
      <c r="A20" s="21">
        <v>7</v>
      </c>
      <c r="B20" s="5" t="s">
        <v>273</v>
      </c>
      <c r="C20" s="41"/>
      <c r="D20" s="41"/>
    </row>
    <row r="21" spans="1:4" ht="12.9" x14ac:dyDescent="0.3">
      <c r="A21" s="21">
        <v>8</v>
      </c>
      <c r="B21" s="3" t="s">
        <v>274</v>
      </c>
      <c r="C21" s="41"/>
      <c r="D21" s="41"/>
    </row>
    <row r="22" spans="1:4" ht="12.9" x14ac:dyDescent="0.3">
      <c r="A22" s="21">
        <v>9</v>
      </c>
      <c r="B22" s="5" t="s">
        <v>275</v>
      </c>
      <c r="C22" s="41"/>
      <c r="D22" s="41"/>
    </row>
    <row r="23" spans="1:4" ht="12.9" x14ac:dyDescent="0.3">
      <c r="A23" s="21">
        <v>10</v>
      </c>
      <c r="B23" s="3" t="s">
        <v>276</v>
      </c>
      <c r="C23" s="41"/>
      <c r="D23" s="41"/>
    </row>
    <row r="24" spans="1:4" ht="12.9" x14ac:dyDescent="0.3">
      <c r="A24" s="21">
        <v>11</v>
      </c>
      <c r="B24" s="5" t="s">
        <v>277</v>
      </c>
      <c r="C24" s="41"/>
      <c r="D24" s="41"/>
    </row>
    <row r="25" spans="1:4" ht="12.9" x14ac:dyDescent="0.3">
      <c r="A25" s="21">
        <v>12</v>
      </c>
      <c r="B25" s="3" t="s">
        <v>278</v>
      </c>
      <c r="C25" s="41"/>
      <c r="D25" s="41"/>
    </row>
    <row r="26" spans="1:4" ht="12.9" x14ac:dyDescent="0.3">
      <c r="A26" s="21">
        <v>13</v>
      </c>
      <c r="B26" s="5" t="s">
        <v>279</v>
      </c>
      <c r="C26" s="41"/>
      <c r="D26" s="41"/>
    </row>
    <row r="27" spans="1:4" ht="12.9" x14ac:dyDescent="0.3">
      <c r="A27" s="21">
        <v>14</v>
      </c>
      <c r="B27" s="3" t="s">
        <v>280</v>
      </c>
      <c r="C27" s="41"/>
      <c r="D27" s="41"/>
    </row>
    <row r="28" spans="1:4" ht="12.9" x14ac:dyDescent="0.3">
      <c r="A28" s="21">
        <v>15</v>
      </c>
      <c r="B28" s="5" t="s">
        <v>281</v>
      </c>
      <c r="C28" s="41"/>
      <c r="D28" s="41"/>
    </row>
    <row r="29" spans="1:4" ht="12.9" x14ac:dyDescent="0.3">
      <c r="A29" s="21">
        <v>16</v>
      </c>
      <c r="B29" s="3" t="s">
        <v>282</v>
      </c>
      <c r="C29" s="41"/>
      <c r="D29" s="41"/>
    </row>
    <row r="30" spans="1:4" ht="12.9" x14ac:dyDescent="0.3">
      <c r="A30" s="21">
        <v>17</v>
      </c>
      <c r="B30" s="5" t="s">
        <v>283</v>
      </c>
      <c r="C30" s="41"/>
      <c r="D30" s="41"/>
    </row>
    <row r="31" spans="1:4" ht="12.9" x14ac:dyDescent="0.3">
      <c r="A31" s="21">
        <v>18</v>
      </c>
      <c r="B31" s="3" t="s">
        <v>284</v>
      </c>
      <c r="C31" s="41"/>
      <c r="D31" s="41"/>
    </row>
    <row r="32" spans="1:4" ht="12.9" x14ac:dyDescent="0.3">
      <c r="A32" s="21">
        <v>19</v>
      </c>
      <c r="B32" s="5" t="s">
        <v>285</v>
      </c>
      <c r="C32" s="41"/>
      <c r="D32" s="41"/>
    </row>
    <row r="33" spans="1:4" ht="12.9" x14ac:dyDescent="0.3">
      <c r="A33" s="21">
        <v>20</v>
      </c>
      <c r="B33" s="3" t="s">
        <v>286</v>
      </c>
      <c r="C33" s="41"/>
      <c r="D33" s="41"/>
    </row>
    <row r="34" spans="1:4" ht="12.9" x14ac:dyDescent="0.3">
      <c r="A34" s="21">
        <v>21</v>
      </c>
      <c r="B34" s="5" t="s">
        <v>287</v>
      </c>
      <c r="C34" s="41"/>
      <c r="D34" s="41"/>
    </row>
    <row r="35" spans="1:4" ht="12.9" x14ac:dyDescent="0.3">
      <c r="A35" s="21">
        <v>22</v>
      </c>
      <c r="B35" s="3" t="s">
        <v>288</v>
      </c>
      <c r="C35" s="41"/>
      <c r="D35" s="41"/>
    </row>
    <row r="36" spans="1:4" ht="12.75" x14ac:dyDescent="0.2">
      <c r="A36" s="21">
        <v>23</v>
      </c>
      <c r="B36" s="5" t="s">
        <v>289</v>
      </c>
      <c r="C36" s="41"/>
      <c r="D36" s="41"/>
    </row>
    <row r="37" spans="1:4" ht="12.75" x14ac:dyDescent="0.2">
      <c r="A37" s="21">
        <v>24</v>
      </c>
      <c r="B37" s="3" t="s">
        <v>514</v>
      </c>
      <c r="C37" s="41"/>
      <c r="D37" s="41"/>
    </row>
    <row r="38" spans="1:4" x14ac:dyDescent="0.3">
      <c r="A38" s="21">
        <v>25</v>
      </c>
      <c r="B38" s="41" t="s">
        <v>406</v>
      </c>
      <c r="C38" s="41"/>
      <c r="D38" s="41"/>
    </row>
    <row r="39" spans="1:4" x14ac:dyDescent="0.3">
      <c r="A39" s="21">
        <v>26</v>
      </c>
      <c r="B39" s="41" t="s">
        <v>406</v>
      </c>
      <c r="C39" s="41"/>
      <c r="D39" s="41"/>
    </row>
    <row r="40" spans="1:4" x14ac:dyDescent="0.3">
      <c r="A40" s="21">
        <v>27</v>
      </c>
      <c r="B40" s="41" t="s">
        <v>406</v>
      </c>
      <c r="C40" s="41"/>
      <c r="D40" s="41"/>
    </row>
    <row r="41" spans="1:4" x14ac:dyDescent="0.3">
      <c r="A41" s="21">
        <v>28</v>
      </c>
      <c r="B41" s="41" t="s">
        <v>406</v>
      </c>
      <c r="C41" s="41"/>
      <c r="D41" s="41"/>
    </row>
    <row r="42" spans="1:4" ht="27.6" x14ac:dyDescent="0.3">
      <c r="A42" s="21">
        <v>29</v>
      </c>
      <c r="B42" s="3" t="s">
        <v>505</v>
      </c>
      <c r="C42" s="6">
        <f>SUM(C5,C15:C41)</f>
        <v>0</v>
      </c>
      <c r="D42" s="6">
        <f>SUM(D5,D15:D41)</f>
        <v>0</v>
      </c>
    </row>
  </sheetData>
  <pageMargins left="0.5" right="0.5" top="0.5" bottom="0.5" header="0.3" footer="0.3"/>
  <pageSetup orientation="portrait" verticalDpi="1200" r:id="rId1"/>
  <headerFooter>
    <oddHeader>&amp;C&amp;"-,Bold"&amp;10SCHEDULE I - GENERAL AND ADMINISTRATIVE EXPENSES</oddHeader>
    <oddFooter>&amp;CPage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26"/>
  <sheetViews>
    <sheetView showGridLines="0" view="pageLayout" zoomScaleNormal="100" workbookViewId="0"/>
  </sheetViews>
  <sheetFormatPr defaultColWidth="9.109375" defaultRowHeight="13.8" x14ac:dyDescent="0.3"/>
  <cols>
    <col min="1" max="1" width="2.88671875" style="2" bestFit="1" customWidth="1"/>
    <col min="2" max="3" width="13.6640625" style="2" customWidth="1"/>
    <col min="4" max="4" width="9.33203125" style="2" bestFit="1" customWidth="1"/>
    <col min="5" max="5" width="10.109375" style="2" customWidth="1"/>
    <col min="6" max="6" width="7.88671875" style="2" bestFit="1" customWidth="1"/>
    <col min="7" max="7" width="8.33203125" style="2" bestFit="1" customWidth="1"/>
    <col min="8" max="8" width="8.88671875" style="2" customWidth="1"/>
    <col min="9" max="9" width="8.5546875" style="2" customWidth="1"/>
    <col min="10" max="10" width="12.33203125" style="2" bestFit="1" customWidth="1"/>
    <col min="11" max="16384" width="9.109375" style="2"/>
  </cols>
  <sheetData>
    <row r="1" spans="1:10" ht="12.75" x14ac:dyDescent="0.2">
      <c r="B1" s="47" t="str">
        <f>"CONCESSIONER: "&amp;'Concessioner Info'!$B$5:$D$5&amp;" - "&amp;'Concessioner Info'!$B$6:$D$6</f>
        <v xml:space="preserve">CONCESSIONER:  - </v>
      </c>
      <c r="C1" s="29"/>
      <c r="D1" s="29"/>
      <c r="E1" s="29"/>
      <c r="F1" s="29"/>
      <c r="G1" s="29"/>
      <c r="H1" s="29"/>
      <c r="I1" s="29"/>
      <c r="J1" s="48" t="str">
        <f>"PERIOD ENDING: "&amp;TEXT(IF('Concessioner Info'!$D$3="","MM/DD/YYYY",'Concessioner Info'!$D$3),"MM/DD/YYY")</f>
        <v>PERIOD ENDING: MM/DD/YYYY</v>
      </c>
    </row>
    <row r="3" spans="1:10" ht="12.9" x14ac:dyDescent="0.3">
      <c r="B3" s="14" t="s">
        <v>114</v>
      </c>
      <c r="C3" s="14" t="s">
        <v>112</v>
      </c>
      <c r="D3" s="14" t="s">
        <v>113</v>
      </c>
      <c r="E3" s="14" t="s">
        <v>115</v>
      </c>
      <c r="F3" s="14" t="s">
        <v>116</v>
      </c>
      <c r="G3" s="14" t="s">
        <v>117</v>
      </c>
      <c r="H3" s="14" t="s">
        <v>118</v>
      </c>
      <c r="I3" s="14" t="s">
        <v>215</v>
      </c>
      <c r="J3" s="14" t="s">
        <v>216</v>
      </c>
    </row>
    <row r="4" spans="1:10" ht="12.9" x14ac:dyDescent="0.3">
      <c r="B4" s="24"/>
      <c r="C4" s="24"/>
      <c r="D4" s="24"/>
      <c r="E4" s="95" t="s">
        <v>291</v>
      </c>
      <c r="F4" s="95"/>
      <c r="G4" s="95"/>
      <c r="H4" s="24"/>
      <c r="I4" s="24"/>
      <c r="J4" s="25"/>
    </row>
    <row r="5" spans="1:10" ht="39" x14ac:dyDescent="0.3">
      <c r="B5" s="26" t="s">
        <v>293</v>
      </c>
      <c r="C5" s="26" t="s">
        <v>294</v>
      </c>
      <c r="D5" s="26" t="s">
        <v>295</v>
      </c>
      <c r="E5" s="27" t="s">
        <v>296</v>
      </c>
      <c r="F5" s="27" t="s">
        <v>297</v>
      </c>
      <c r="G5" s="27" t="s">
        <v>298</v>
      </c>
      <c r="H5" s="26" t="s">
        <v>299</v>
      </c>
      <c r="I5" s="26" t="s">
        <v>300</v>
      </c>
      <c r="J5" s="26" t="s">
        <v>292</v>
      </c>
    </row>
    <row r="6" spans="1:10" ht="12.9" x14ac:dyDescent="0.3">
      <c r="A6" s="2">
        <v>1</v>
      </c>
      <c r="B6" s="41"/>
      <c r="C6" s="41"/>
      <c r="D6" s="41"/>
      <c r="E6" s="41"/>
      <c r="F6" s="41"/>
      <c r="G6" s="41"/>
      <c r="H6" s="41"/>
      <c r="I6" s="41"/>
      <c r="J6" s="9">
        <f>SUM(H6:I6)</f>
        <v>0</v>
      </c>
    </row>
    <row r="7" spans="1:10" ht="12.9" x14ac:dyDescent="0.3">
      <c r="A7" s="2">
        <v>2</v>
      </c>
      <c r="B7" s="41"/>
      <c r="C7" s="41"/>
      <c r="D7" s="41"/>
      <c r="E7" s="41"/>
      <c r="F7" s="41"/>
      <c r="G7" s="41"/>
      <c r="H7" s="41"/>
      <c r="I7" s="41"/>
      <c r="J7" s="9">
        <f t="shared" ref="J7:J24" si="0">SUM(H7:I7)</f>
        <v>0</v>
      </c>
    </row>
    <row r="8" spans="1:10" ht="12.9" x14ac:dyDescent="0.3">
      <c r="A8" s="2">
        <v>3</v>
      </c>
      <c r="B8" s="41"/>
      <c r="C8" s="41"/>
      <c r="D8" s="41"/>
      <c r="E8" s="41"/>
      <c r="F8" s="41"/>
      <c r="G8" s="41"/>
      <c r="H8" s="41"/>
      <c r="I8" s="41"/>
      <c r="J8" s="9">
        <f t="shared" si="0"/>
        <v>0</v>
      </c>
    </row>
    <row r="9" spans="1:10" ht="12.9" x14ac:dyDescent="0.3">
      <c r="A9" s="2">
        <v>4</v>
      </c>
      <c r="B9" s="41"/>
      <c r="C9" s="41"/>
      <c r="D9" s="41"/>
      <c r="E9" s="41"/>
      <c r="F9" s="41"/>
      <c r="G9" s="41"/>
      <c r="H9" s="41"/>
      <c r="I9" s="41"/>
      <c r="J9" s="9">
        <f t="shared" si="0"/>
        <v>0</v>
      </c>
    </row>
    <row r="10" spans="1:10" ht="12.9" x14ac:dyDescent="0.3">
      <c r="A10" s="2">
        <v>5</v>
      </c>
      <c r="B10" s="41"/>
      <c r="C10" s="41"/>
      <c r="D10" s="41"/>
      <c r="E10" s="41"/>
      <c r="F10" s="41"/>
      <c r="G10" s="41"/>
      <c r="H10" s="41"/>
      <c r="I10" s="41"/>
      <c r="J10" s="9">
        <f t="shared" si="0"/>
        <v>0</v>
      </c>
    </row>
    <row r="11" spans="1:10" ht="12.9" x14ac:dyDescent="0.3">
      <c r="A11" s="2">
        <v>6</v>
      </c>
      <c r="B11" s="41"/>
      <c r="C11" s="41"/>
      <c r="D11" s="41"/>
      <c r="E11" s="41"/>
      <c r="F11" s="41"/>
      <c r="G11" s="41"/>
      <c r="H11" s="41"/>
      <c r="I11" s="41"/>
      <c r="J11" s="9">
        <f t="shared" si="0"/>
        <v>0</v>
      </c>
    </row>
    <row r="12" spans="1:10" ht="12.9" x14ac:dyDescent="0.3">
      <c r="A12" s="2">
        <v>7</v>
      </c>
      <c r="B12" s="41"/>
      <c r="C12" s="41"/>
      <c r="D12" s="41"/>
      <c r="E12" s="41"/>
      <c r="F12" s="41"/>
      <c r="G12" s="41"/>
      <c r="H12" s="41"/>
      <c r="I12" s="41"/>
      <c r="J12" s="9">
        <f t="shared" si="0"/>
        <v>0</v>
      </c>
    </row>
    <row r="13" spans="1:10" ht="12.9" x14ac:dyDescent="0.3">
      <c r="A13" s="2">
        <v>8</v>
      </c>
      <c r="B13" s="41"/>
      <c r="C13" s="41"/>
      <c r="D13" s="41"/>
      <c r="E13" s="41"/>
      <c r="F13" s="41"/>
      <c r="G13" s="41"/>
      <c r="H13" s="41"/>
      <c r="I13" s="41"/>
      <c r="J13" s="9">
        <f t="shared" si="0"/>
        <v>0</v>
      </c>
    </row>
    <row r="14" spans="1:10" ht="12.9" x14ac:dyDescent="0.3">
      <c r="A14" s="2">
        <v>9</v>
      </c>
      <c r="B14" s="41"/>
      <c r="C14" s="41"/>
      <c r="D14" s="41"/>
      <c r="E14" s="41"/>
      <c r="F14" s="41"/>
      <c r="G14" s="41"/>
      <c r="H14" s="41"/>
      <c r="I14" s="41"/>
      <c r="J14" s="9">
        <f t="shared" si="0"/>
        <v>0</v>
      </c>
    </row>
    <row r="15" spans="1:10" ht="12.9" x14ac:dyDescent="0.3">
      <c r="A15" s="2">
        <v>10</v>
      </c>
      <c r="B15" s="41"/>
      <c r="C15" s="41"/>
      <c r="D15" s="41"/>
      <c r="E15" s="41"/>
      <c r="F15" s="41"/>
      <c r="G15" s="41"/>
      <c r="H15" s="41"/>
      <c r="I15" s="41"/>
      <c r="J15" s="9">
        <f t="shared" si="0"/>
        <v>0</v>
      </c>
    </row>
    <row r="16" spans="1:10" ht="12.9" x14ac:dyDescent="0.3">
      <c r="A16" s="2">
        <v>11</v>
      </c>
      <c r="B16" s="41"/>
      <c r="C16" s="41"/>
      <c r="D16" s="41"/>
      <c r="E16" s="41"/>
      <c r="F16" s="41"/>
      <c r="G16" s="41"/>
      <c r="H16" s="41"/>
      <c r="I16" s="41"/>
      <c r="J16" s="9">
        <f t="shared" si="0"/>
        <v>0</v>
      </c>
    </row>
    <row r="17" spans="1:10" ht="12.9" x14ac:dyDescent="0.3">
      <c r="A17" s="2">
        <v>12</v>
      </c>
      <c r="B17" s="41"/>
      <c r="C17" s="41"/>
      <c r="D17" s="41"/>
      <c r="E17" s="41"/>
      <c r="F17" s="41"/>
      <c r="G17" s="41"/>
      <c r="H17" s="41"/>
      <c r="I17" s="41"/>
      <c r="J17" s="9">
        <f t="shared" si="0"/>
        <v>0</v>
      </c>
    </row>
    <row r="18" spans="1:10" ht="12.9" x14ac:dyDescent="0.3">
      <c r="A18" s="2">
        <v>13</v>
      </c>
      <c r="B18" s="41"/>
      <c r="C18" s="41"/>
      <c r="D18" s="41"/>
      <c r="E18" s="41"/>
      <c r="F18" s="41"/>
      <c r="G18" s="41"/>
      <c r="H18" s="41"/>
      <c r="I18" s="41"/>
      <c r="J18" s="9">
        <f t="shared" si="0"/>
        <v>0</v>
      </c>
    </row>
    <row r="19" spans="1:10" ht="12.9" x14ac:dyDescent="0.3">
      <c r="A19" s="2">
        <v>14</v>
      </c>
      <c r="B19" s="41"/>
      <c r="C19" s="41"/>
      <c r="D19" s="41"/>
      <c r="E19" s="41"/>
      <c r="F19" s="41"/>
      <c r="G19" s="41"/>
      <c r="H19" s="41"/>
      <c r="I19" s="41"/>
      <c r="J19" s="9">
        <f t="shared" si="0"/>
        <v>0</v>
      </c>
    </row>
    <row r="20" spans="1:10" ht="12.9" x14ac:dyDescent="0.3">
      <c r="A20" s="2">
        <v>15</v>
      </c>
      <c r="B20" s="41"/>
      <c r="C20" s="41"/>
      <c r="D20" s="41"/>
      <c r="E20" s="41"/>
      <c r="F20" s="41"/>
      <c r="G20" s="41"/>
      <c r="H20" s="41"/>
      <c r="I20" s="41"/>
      <c r="J20" s="9">
        <f t="shared" si="0"/>
        <v>0</v>
      </c>
    </row>
    <row r="21" spans="1:10" ht="12.9" x14ac:dyDescent="0.3">
      <c r="A21" s="2">
        <v>16</v>
      </c>
      <c r="B21" s="41"/>
      <c r="C21" s="41"/>
      <c r="D21" s="41"/>
      <c r="E21" s="41"/>
      <c r="F21" s="41"/>
      <c r="G21" s="41"/>
      <c r="H21" s="41"/>
      <c r="I21" s="41"/>
      <c r="J21" s="9">
        <f t="shared" si="0"/>
        <v>0</v>
      </c>
    </row>
    <row r="22" spans="1:10" ht="12.9" x14ac:dyDescent="0.3">
      <c r="A22" s="2">
        <v>17</v>
      </c>
      <c r="B22" s="41"/>
      <c r="C22" s="41"/>
      <c r="D22" s="41"/>
      <c r="E22" s="41"/>
      <c r="F22" s="41"/>
      <c r="G22" s="41"/>
      <c r="H22" s="41"/>
      <c r="I22" s="41"/>
      <c r="J22" s="9">
        <f t="shared" si="0"/>
        <v>0</v>
      </c>
    </row>
    <row r="23" spans="1:10" ht="12.9" x14ac:dyDescent="0.3">
      <c r="A23" s="2">
        <v>18</v>
      </c>
      <c r="B23" s="41"/>
      <c r="C23" s="41"/>
      <c r="D23" s="41"/>
      <c r="E23" s="41"/>
      <c r="F23" s="41"/>
      <c r="G23" s="41"/>
      <c r="H23" s="41"/>
      <c r="I23" s="41"/>
      <c r="J23" s="9">
        <f t="shared" si="0"/>
        <v>0</v>
      </c>
    </row>
    <row r="24" spans="1:10" ht="12.9" x14ac:dyDescent="0.3">
      <c r="A24" s="2">
        <v>19</v>
      </c>
      <c r="B24" s="41"/>
      <c r="C24" s="41"/>
      <c r="D24" s="41"/>
      <c r="E24" s="41"/>
      <c r="F24" s="41"/>
      <c r="G24" s="41"/>
      <c r="H24" s="41"/>
      <c r="I24" s="41"/>
      <c r="J24" s="9">
        <f t="shared" si="0"/>
        <v>0</v>
      </c>
    </row>
    <row r="25" spans="1:10" ht="12.9" x14ac:dyDescent="0.3">
      <c r="A25" s="2">
        <v>20</v>
      </c>
      <c r="B25" s="28" t="s">
        <v>513</v>
      </c>
      <c r="C25" s="29"/>
      <c r="D25" s="29"/>
      <c r="E25" s="29"/>
      <c r="F25" s="29"/>
      <c r="G25" s="30"/>
      <c r="H25" s="9">
        <f>SUM(H6:H24)</f>
        <v>0</v>
      </c>
      <c r="I25" s="9">
        <f>SUM(I6:I24)</f>
        <v>0</v>
      </c>
      <c r="J25" s="28"/>
    </row>
    <row r="26" spans="1:10" ht="12.9" x14ac:dyDescent="0.3">
      <c r="A26" s="2">
        <v>21</v>
      </c>
      <c r="B26" s="28" t="s">
        <v>506</v>
      </c>
      <c r="C26" s="29"/>
      <c r="D26" s="29"/>
      <c r="E26" s="29"/>
      <c r="F26" s="29"/>
      <c r="G26" s="29"/>
      <c r="H26" s="29"/>
      <c r="I26" s="30"/>
      <c r="J26" s="9">
        <f>SUM(J6:J24)</f>
        <v>0</v>
      </c>
    </row>
  </sheetData>
  <mergeCells count="1">
    <mergeCell ref="E4:G4"/>
  </mergeCells>
  <pageMargins left="0.5" right="0.5" top="0.5" bottom="0.5" header="0.3" footer="0.3"/>
  <pageSetup orientation="portrait" r:id="rId1"/>
  <headerFooter>
    <oddHeader>&amp;C&amp;"-,Bold"&amp;10SCHEDULE J - INFORMATION ON CORPORATE OWNERS, OFFICERS AND PARTNERS</oddHeader>
    <oddFooter>&amp;CPage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52"/>
  <sheetViews>
    <sheetView showGridLines="0" view="pageLayout" zoomScaleNormal="100" workbookViewId="0"/>
  </sheetViews>
  <sheetFormatPr defaultColWidth="9.109375" defaultRowHeight="13.8" x14ac:dyDescent="0.3"/>
  <cols>
    <col min="1" max="1" width="3.88671875" style="2" bestFit="1" customWidth="1"/>
    <col min="2" max="2" width="17.5546875" style="2" customWidth="1"/>
    <col min="3" max="3" width="8.88671875" style="2" customWidth="1"/>
    <col min="4" max="4" width="5.44140625" style="2" bestFit="1" customWidth="1"/>
    <col min="5" max="5" width="10.109375" style="2" bestFit="1" customWidth="1"/>
    <col min="6" max="6" width="11.109375" style="2" bestFit="1" customWidth="1"/>
    <col min="7" max="7" width="7.5546875" style="2" customWidth="1"/>
    <col min="8" max="8" width="8.5546875" style="2" customWidth="1"/>
    <col min="9" max="9" width="11.109375" style="2" customWidth="1"/>
    <col min="10" max="10" width="11.109375" style="2" bestFit="1" customWidth="1"/>
    <col min="11" max="16384" width="9.109375" style="2"/>
  </cols>
  <sheetData>
    <row r="1" spans="1:10" ht="12.75" x14ac:dyDescent="0.2">
      <c r="B1" s="47" t="str">
        <f>"CONCESSIONER: "&amp;'Concessioner Info'!$B$5:$D$5&amp;" - "&amp;'Concessioner Info'!$B$6:$D$6</f>
        <v xml:space="preserve">CONCESSIONER:  - </v>
      </c>
      <c r="C1" s="29"/>
      <c r="D1" s="29"/>
      <c r="E1" s="29"/>
      <c r="F1" s="29"/>
      <c r="G1" s="29"/>
      <c r="H1" s="29"/>
      <c r="I1" s="29"/>
      <c r="J1" s="48" t="str">
        <f>"PERIOD ENDING: "&amp;TEXT(IF('Concessioner Info'!$D$3="","MM/DD/YYYY",'Concessioner Info'!$D$3),"MM/DD/YYY")</f>
        <v>PERIOD ENDING: MM/DD/YYYY</v>
      </c>
    </row>
    <row r="3" spans="1:10" ht="38.25" x14ac:dyDescent="0.2">
      <c r="B3" s="32" t="s">
        <v>551</v>
      </c>
      <c r="C3" s="32" t="s">
        <v>529</v>
      </c>
      <c r="D3" s="18" t="s">
        <v>301</v>
      </c>
      <c r="E3" s="18" t="s">
        <v>302</v>
      </c>
      <c r="F3" s="18" t="s">
        <v>303</v>
      </c>
      <c r="G3" s="18" t="s">
        <v>304</v>
      </c>
      <c r="H3" s="18" t="s">
        <v>110</v>
      </c>
      <c r="I3" s="18" t="s">
        <v>305</v>
      </c>
      <c r="J3" s="18" t="s">
        <v>306</v>
      </c>
    </row>
    <row r="4" spans="1:10" ht="12.9" x14ac:dyDescent="0.3">
      <c r="A4" s="2">
        <v>1</v>
      </c>
      <c r="B4" s="41"/>
      <c r="C4" s="41"/>
      <c r="D4" s="41"/>
      <c r="E4" s="41"/>
      <c r="F4" s="41"/>
      <c r="G4" s="41"/>
      <c r="H4" s="41"/>
      <c r="I4" s="41"/>
      <c r="J4" s="41"/>
    </row>
    <row r="5" spans="1:10" ht="12.9" x14ac:dyDescent="0.3">
      <c r="A5" s="2">
        <v>2</v>
      </c>
      <c r="B5" s="41"/>
      <c r="C5" s="41"/>
      <c r="D5" s="41"/>
      <c r="E5" s="41"/>
      <c r="F5" s="41"/>
      <c r="G5" s="41"/>
      <c r="H5" s="41"/>
      <c r="I5" s="41"/>
      <c r="J5" s="41"/>
    </row>
    <row r="6" spans="1:10" ht="12.9" x14ac:dyDescent="0.3">
      <c r="A6" s="2">
        <v>3</v>
      </c>
      <c r="B6" s="41"/>
      <c r="C6" s="41"/>
      <c r="D6" s="41"/>
      <c r="E6" s="41"/>
      <c r="F6" s="41"/>
      <c r="G6" s="41"/>
      <c r="H6" s="41"/>
      <c r="I6" s="41"/>
      <c r="J6" s="41"/>
    </row>
    <row r="7" spans="1:10" ht="12.9" x14ac:dyDescent="0.3">
      <c r="A7" s="2">
        <v>4</v>
      </c>
      <c r="B7" s="41"/>
      <c r="C7" s="41"/>
      <c r="D7" s="41"/>
      <c r="E7" s="41"/>
      <c r="F7" s="41"/>
      <c r="G7" s="41"/>
      <c r="H7" s="41"/>
      <c r="I7" s="41"/>
      <c r="J7" s="41"/>
    </row>
    <row r="8" spans="1:10" ht="12.9" x14ac:dyDescent="0.3">
      <c r="A8" s="2">
        <v>5</v>
      </c>
      <c r="B8" s="41"/>
      <c r="C8" s="41"/>
      <c r="D8" s="41"/>
      <c r="E8" s="41"/>
      <c r="F8" s="41"/>
      <c r="G8" s="41"/>
      <c r="H8" s="41"/>
      <c r="I8" s="41"/>
      <c r="J8" s="41"/>
    </row>
    <row r="9" spans="1:10" ht="12.9" x14ac:dyDescent="0.3">
      <c r="A9" s="2">
        <v>6</v>
      </c>
      <c r="B9" s="41"/>
      <c r="C9" s="41"/>
      <c r="D9" s="41"/>
      <c r="E9" s="41"/>
      <c r="F9" s="41"/>
      <c r="G9" s="41"/>
      <c r="H9" s="41"/>
      <c r="I9" s="41"/>
      <c r="J9" s="41"/>
    </row>
    <row r="10" spans="1:10" ht="12.9" x14ac:dyDescent="0.3">
      <c r="A10" s="2">
        <v>7</v>
      </c>
      <c r="B10" s="41"/>
      <c r="C10" s="41"/>
      <c r="D10" s="41"/>
      <c r="E10" s="41"/>
      <c r="F10" s="41"/>
      <c r="G10" s="41"/>
      <c r="H10" s="41"/>
      <c r="I10" s="41"/>
      <c r="J10" s="41"/>
    </row>
    <row r="11" spans="1:10" ht="12.9" x14ac:dyDescent="0.3">
      <c r="A11" s="2">
        <v>8</v>
      </c>
      <c r="B11" s="41"/>
      <c r="C11" s="41"/>
      <c r="D11" s="41"/>
      <c r="E11" s="41"/>
      <c r="F11" s="41"/>
      <c r="G11" s="41"/>
      <c r="H11" s="41"/>
      <c r="I11" s="41"/>
      <c r="J11" s="41"/>
    </row>
    <row r="12" spans="1:10" ht="12.9" x14ac:dyDescent="0.3">
      <c r="A12" s="2">
        <v>9</v>
      </c>
      <c r="B12" s="41"/>
      <c r="C12" s="41"/>
      <c r="D12" s="41"/>
      <c r="E12" s="41"/>
      <c r="F12" s="41"/>
      <c r="G12" s="41"/>
      <c r="H12" s="41"/>
      <c r="I12" s="41"/>
      <c r="J12" s="41"/>
    </row>
    <row r="13" spans="1:10" ht="12.9" x14ac:dyDescent="0.3">
      <c r="A13" s="2">
        <v>10</v>
      </c>
      <c r="B13" s="41"/>
      <c r="C13" s="41"/>
      <c r="D13" s="41"/>
      <c r="E13" s="41"/>
      <c r="F13" s="41"/>
      <c r="G13" s="41"/>
      <c r="H13" s="41"/>
      <c r="I13" s="41"/>
      <c r="J13" s="41"/>
    </row>
    <row r="14" spans="1:10" ht="12.9" x14ac:dyDescent="0.3">
      <c r="A14" s="2">
        <v>11</v>
      </c>
      <c r="B14" s="41"/>
      <c r="C14" s="41"/>
      <c r="D14" s="41"/>
      <c r="E14" s="41"/>
      <c r="F14" s="41"/>
      <c r="G14" s="41"/>
      <c r="H14" s="41"/>
      <c r="I14" s="41"/>
      <c r="J14" s="41"/>
    </row>
    <row r="15" spans="1:10" ht="12.9" x14ac:dyDescent="0.3">
      <c r="A15" s="2">
        <v>12</v>
      </c>
      <c r="B15" s="41"/>
      <c r="C15" s="41"/>
      <c r="D15" s="41"/>
      <c r="E15" s="41"/>
      <c r="F15" s="41"/>
      <c r="G15" s="41"/>
      <c r="H15" s="41"/>
      <c r="I15" s="41"/>
      <c r="J15" s="41"/>
    </row>
    <row r="16" spans="1:10" ht="12.9" x14ac:dyDescent="0.3">
      <c r="A16" s="2">
        <v>13</v>
      </c>
      <c r="B16" s="41"/>
      <c r="C16" s="41"/>
      <c r="D16" s="41"/>
      <c r="E16" s="41"/>
      <c r="F16" s="41"/>
      <c r="G16" s="41"/>
      <c r="H16" s="41"/>
      <c r="I16" s="41"/>
      <c r="J16" s="41"/>
    </row>
    <row r="17" spans="1:10" ht="12.9" x14ac:dyDescent="0.3">
      <c r="A17" s="2">
        <v>14</v>
      </c>
      <c r="B17" s="41"/>
      <c r="C17" s="41"/>
      <c r="D17" s="41"/>
      <c r="E17" s="41"/>
      <c r="F17" s="41"/>
      <c r="G17" s="41"/>
      <c r="H17" s="41"/>
      <c r="I17" s="41"/>
      <c r="J17" s="41"/>
    </row>
    <row r="18" spans="1:10" ht="12.9" x14ac:dyDescent="0.3">
      <c r="A18" s="2">
        <v>15</v>
      </c>
      <c r="B18" s="41"/>
      <c r="C18" s="41"/>
      <c r="D18" s="41"/>
      <c r="E18" s="41"/>
      <c r="F18" s="41"/>
      <c r="G18" s="41"/>
      <c r="H18" s="41"/>
      <c r="I18" s="41"/>
      <c r="J18" s="41"/>
    </row>
    <row r="19" spans="1:10" ht="12.9" x14ac:dyDescent="0.3">
      <c r="A19" s="2">
        <v>16</v>
      </c>
      <c r="B19" s="41"/>
      <c r="C19" s="41"/>
      <c r="D19" s="41"/>
      <c r="E19" s="41"/>
      <c r="F19" s="41"/>
      <c r="G19" s="41"/>
      <c r="H19" s="41"/>
      <c r="I19" s="41"/>
      <c r="J19" s="41"/>
    </row>
    <row r="20" spans="1:10" ht="12.9" x14ac:dyDescent="0.3">
      <c r="A20" s="2">
        <v>17</v>
      </c>
      <c r="B20" s="41"/>
      <c r="C20" s="41"/>
      <c r="D20" s="41"/>
      <c r="E20" s="41"/>
      <c r="F20" s="41"/>
      <c r="G20" s="41"/>
      <c r="H20" s="41"/>
      <c r="I20" s="41"/>
      <c r="J20" s="41"/>
    </row>
    <row r="21" spans="1:10" ht="12.9" x14ac:dyDescent="0.3">
      <c r="A21" s="2">
        <v>18</v>
      </c>
      <c r="B21" s="41"/>
      <c r="C21" s="41"/>
      <c r="D21" s="41"/>
      <c r="E21" s="41"/>
      <c r="F21" s="41"/>
      <c r="G21" s="41"/>
      <c r="H21" s="41"/>
      <c r="I21" s="41"/>
      <c r="J21" s="41"/>
    </row>
    <row r="22" spans="1:10" ht="12.9" x14ac:dyDescent="0.3">
      <c r="A22" s="2">
        <v>19</v>
      </c>
      <c r="B22" s="41"/>
      <c r="C22" s="41"/>
      <c r="D22" s="41"/>
      <c r="E22" s="41"/>
      <c r="F22" s="41"/>
      <c r="G22" s="41"/>
      <c r="H22" s="41"/>
      <c r="I22" s="41"/>
      <c r="J22" s="41"/>
    </row>
    <row r="23" spans="1:10" ht="12.75" x14ac:dyDescent="0.2">
      <c r="A23" s="2">
        <v>20</v>
      </c>
      <c r="B23" s="41"/>
      <c r="C23" s="41"/>
      <c r="D23" s="41"/>
      <c r="E23" s="41"/>
      <c r="F23" s="41"/>
      <c r="G23" s="41"/>
      <c r="H23" s="41"/>
      <c r="I23" s="41"/>
      <c r="J23" s="41"/>
    </row>
    <row r="24" spans="1:10" ht="12.75" x14ac:dyDescent="0.2">
      <c r="A24" s="2">
        <v>21</v>
      </c>
      <c r="B24" s="41"/>
      <c r="C24" s="41"/>
      <c r="D24" s="41"/>
      <c r="E24" s="41"/>
      <c r="F24" s="41"/>
      <c r="G24" s="41"/>
      <c r="H24" s="41"/>
      <c r="I24" s="41"/>
      <c r="J24" s="41"/>
    </row>
    <row r="25" spans="1:10" ht="12.75" x14ac:dyDescent="0.2">
      <c r="A25" s="2">
        <v>22</v>
      </c>
      <c r="B25" s="41"/>
      <c r="C25" s="41"/>
      <c r="D25" s="41"/>
      <c r="E25" s="41"/>
      <c r="F25" s="41"/>
      <c r="G25" s="41"/>
      <c r="H25" s="41"/>
      <c r="I25" s="41"/>
      <c r="J25" s="41"/>
    </row>
    <row r="26" spans="1:10" ht="12.75" x14ac:dyDescent="0.2">
      <c r="A26" s="2">
        <v>23</v>
      </c>
      <c r="B26" s="41"/>
      <c r="C26" s="41"/>
      <c r="D26" s="41"/>
      <c r="E26" s="41"/>
      <c r="F26" s="41"/>
      <c r="G26" s="41"/>
      <c r="H26" s="41"/>
      <c r="I26" s="41"/>
      <c r="J26" s="41"/>
    </row>
    <row r="27" spans="1:10" ht="12.75" x14ac:dyDescent="0.2">
      <c r="A27" s="2">
        <v>24</v>
      </c>
      <c r="B27" s="41"/>
      <c r="C27" s="41"/>
      <c r="D27" s="41"/>
      <c r="E27" s="41"/>
      <c r="F27" s="41"/>
      <c r="G27" s="41"/>
      <c r="H27" s="41"/>
      <c r="I27" s="41"/>
      <c r="J27" s="41"/>
    </row>
    <row r="28" spans="1:10" ht="12.75" x14ac:dyDescent="0.2">
      <c r="A28" s="2">
        <v>25</v>
      </c>
      <c r="B28" s="41"/>
      <c r="C28" s="41"/>
      <c r="D28" s="41"/>
      <c r="E28" s="41"/>
      <c r="F28" s="41"/>
      <c r="G28" s="41"/>
      <c r="H28" s="41"/>
      <c r="I28" s="41"/>
      <c r="J28" s="41"/>
    </row>
    <row r="29" spans="1:10" ht="12.75" x14ac:dyDescent="0.2">
      <c r="A29" s="2">
        <v>26</v>
      </c>
      <c r="B29" s="41"/>
      <c r="C29" s="41"/>
      <c r="D29" s="41"/>
      <c r="E29" s="41"/>
      <c r="F29" s="41"/>
      <c r="G29" s="41"/>
      <c r="H29" s="41"/>
      <c r="I29" s="41"/>
      <c r="J29" s="41"/>
    </row>
    <row r="30" spans="1:10" ht="12.75" x14ac:dyDescent="0.2">
      <c r="A30" s="2">
        <v>27</v>
      </c>
      <c r="B30" s="41"/>
      <c r="C30" s="41"/>
      <c r="D30" s="41"/>
      <c r="E30" s="41"/>
      <c r="F30" s="41"/>
      <c r="G30" s="41"/>
      <c r="H30" s="41"/>
      <c r="I30" s="41"/>
      <c r="J30" s="41"/>
    </row>
    <row r="31" spans="1:10" ht="12.75" x14ac:dyDescent="0.2">
      <c r="A31" s="2">
        <v>28</v>
      </c>
      <c r="B31" s="41"/>
      <c r="C31" s="41"/>
      <c r="D31" s="41"/>
      <c r="E31" s="41"/>
      <c r="F31" s="41"/>
      <c r="G31" s="41"/>
      <c r="H31" s="41"/>
      <c r="I31" s="41"/>
      <c r="J31" s="41"/>
    </row>
    <row r="32" spans="1:10" ht="12.75" x14ac:dyDescent="0.2">
      <c r="A32" s="2">
        <v>29</v>
      </c>
      <c r="B32" s="41"/>
      <c r="C32" s="41"/>
      <c r="D32" s="41"/>
      <c r="E32" s="41"/>
      <c r="F32" s="41"/>
      <c r="G32" s="41"/>
      <c r="H32" s="41"/>
      <c r="I32" s="41"/>
      <c r="J32" s="41"/>
    </row>
    <row r="33" spans="1:10" ht="12.75" x14ac:dyDescent="0.2">
      <c r="A33" s="2">
        <v>30</v>
      </c>
      <c r="B33" s="41"/>
      <c r="C33" s="41"/>
      <c r="D33" s="41"/>
      <c r="E33" s="41"/>
      <c r="F33" s="41"/>
      <c r="G33" s="41"/>
      <c r="H33" s="41"/>
      <c r="I33" s="41"/>
      <c r="J33" s="41"/>
    </row>
    <row r="34" spans="1:10" ht="12.75" x14ac:dyDescent="0.2">
      <c r="A34" s="2">
        <v>31</v>
      </c>
      <c r="B34" s="41"/>
      <c r="C34" s="41"/>
      <c r="D34" s="41"/>
      <c r="E34" s="41"/>
      <c r="F34" s="41"/>
      <c r="G34" s="41"/>
      <c r="H34" s="41"/>
      <c r="I34" s="41"/>
      <c r="J34" s="41"/>
    </row>
    <row r="35" spans="1:10" ht="12.75" x14ac:dyDescent="0.2">
      <c r="A35" s="2">
        <v>32</v>
      </c>
      <c r="B35" s="41"/>
      <c r="C35" s="41"/>
      <c r="D35" s="41"/>
      <c r="E35" s="41"/>
      <c r="F35" s="41"/>
      <c r="G35" s="41"/>
      <c r="H35" s="41"/>
      <c r="I35" s="41"/>
      <c r="J35" s="41"/>
    </row>
    <row r="36" spans="1:10" ht="12.75" x14ac:dyDescent="0.2">
      <c r="A36" s="2">
        <v>33</v>
      </c>
      <c r="B36" s="41"/>
      <c r="C36" s="41"/>
      <c r="D36" s="41"/>
      <c r="E36" s="41"/>
      <c r="F36" s="41"/>
      <c r="G36" s="41"/>
      <c r="H36" s="41"/>
      <c r="I36" s="41"/>
      <c r="J36" s="41"/>
    </row>
    <row r="37" spans="1:10" x14ac:dyDescent="0.3">
      <c r="A37" s="2">
        <v>34</v>
      </c>
      <c r="B37" s="41"/>
      <c r="C37" s="41"/>
      <c r="D37" s="41"/>
      <c r="E37" s="41"/>
      <c r="F37" s="41"/>
      <c r="G37" s="41"/>
      <c r="H37" s="41"/>
      <c r="I37" s="41"/>
      <c r="J37" s="41"/>
    </row>
    <row r="38" spans="1:10" x14ac:dyDescent="0.3">
      <c r="A38" s="2">
        <v>35</v>
      </c>
      <c r="B38" s="41"/>
      <c r="C38" s="41"/>
      <c r="D38" s="41"/>
      <c r="E38" s="41"/>
      <c r="F38" s="41"/>
      <c r="G38" s="41"/>
      <c r="H38" s="41"/>
      <c r="I38" s="41"/>
      <c r="J38" s="41"/>
    </row>
    <row r="39" spans="1:10" x14ac:dyDescent="0.3">
      <c r="A39" s="2">
        <v>36</v>
      </c>
      <c r="B39" s="41"/>
      <c r="C39" s="41"/>
      <c r="D39" s="41"/>
      <c r="E39" s="41"/>
      <c r="F39" s="41"/>
      <c r="G39" s="41"/>
      <c r="H39" s="41"/>
      <c r="I39" s="41"/>
      <c r="J39" s="41"/>
    </row>
    <row r="40" spans="1:10" x14ac:dyDescent="0.3">
      <c r="A40" s="2">
        <v>37</v>
      </c>
      <c r="B40" s="41"/>
      <c r="C40" s="41"/>
      <c r="D40" s="41"/>
      <c r="E40" s="41"/>
      <c r="F40" s="41"/>
      <c r="G40" s="41"/>
      <c r="H40" s="41"/>
      <c r="I40" s="41"/>
      <c r="J40" s="41"/>
    </row>
    <row r="41" spans="1:10" x14ac:dyDescent="0.3">
      <c r="A41" s="2">
        <v>38</v>
      </c>
      <c r="B41" s="41"/>
      <c r="C41" s="41"/>
      <c r="D41" s="41"/>
      <c r="E41" s="41"/>
      <c r="F41" s="41"/>
      <c r="G41" s="41"/>
      <c r="H41" s="41"/>
      <c r="I41" s="41"/>
      <c r="J41" s="41"/>
    </row>
    <row r="42" spans="1:10" x14ac:dyDescent="0.3">
      <c r="A42" s="2">
        <v>39</v>
      </c>
      <c r="B42" s="41"/>
      <c r="C42" s="41"/>
      <c r="D42" s="41"/>
      <c r="E42" s="41"/>
      <c r="F42" s="41"/>
      <c r="G42" s="41"/>
      <c r="H42" s="41"/>
      <c r="I42" s="41"/>
      <c r="J42" s="41"/>
    </row>
    <row r="43" spans="1:10" x14ac:dyDescent="0.3">
      <c r="A43" s="2">
        <v>40</v>
      </c>
      <c r="B43" s="41"/>
      <c r="C43" s="41"/>
      <c r="D43" s="41"/>
      <c r="E43" s="41"/>
      <c r="F43" s="41"/>
      <c r="G43" s="41"/>
      <c r="H43" s="41"/>
      <c r="I43" s="41"/>
      <c r="J43" s="41"/>
    </row>
    <row r="45" spans="1:10" x14ac:dyDescent="0.3">
      <c r="B45" s="2" t="s">
        <v>430</v>
      </c>
    </row>
    <row r="47" spans="1:10" x14ac:dyDescent="0.3">
      <c r="A47" s="13" t="s">
        <v>423</v>
      </c>
      <c r="B47" s="2" t="s">
        <v>531</v>
      </c>
    </row>
    <row r="48" spans="1:10" x14ac:dyDescent="0.3">
      <c r="A48" s="13" t="s">
        <v>424</v>
      </c>
      <c r="B48" s="2" t="s">
        <v>532</v>
      </c>
    </row>
    <row r="49" spans="1:2" x14ac:dyDescent="0.3">
      <c r="A49" s="13" t="s">
        <v>425</v>
      </c>
      <c r="B49" s="2" t="s">
        <v>533</v>
      </c>
    </row>
    <row r="50" spans="1:2" x14ac:dyDescent="0.3">
      <c r="A50" s="13" t="s">
        <v>530</v>
      </c>
      <c r="B50" s="2" t="s">
        <v>535</v>
      </c>
    </row>
    <row r="51" spans="1:2" x14ac:dyDescent="0.3">
      <c r="A51" s="13" t="s">
        <v>426</v>
      </c>
      <c r="B51" s="2" t="s">
        <v>429</v>
      </c>
    </row>
    <row r="52" spans="1:2" x14ac:dyDescent="0.3">
      <c r="A52" s="13" t="s">
        <v>427</v>
      </c>
      <c r="B52" s="2" t="s">
        <v>428</v>
      </c>
    </row>
  </sheetData>
  <pageMargins left="0.5" right="0.5" top="0.5" bottom="0.5" header="0.3" footer="0.3"/>
  <pageSetup fitToHeight="0" orientation="portrait" r:id="rId1"/>
  <headerFooter>
    <oddHeader>&amp;C&amp;"-,Bold"&amp;10SCHEDULE K - ADDITIONS TO AND DISPOSALS OF DEPRECIABLE FIXED ASSETS AND PI/LSI ASSETS</oddHeader>
    <oddFooter>&amp;CPage &amp;P</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lookups!$A$2:$A$7</xm:f>
          </x14:formula1>
          <xm:sqref>D4:D43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showGridLines="0" view="pageLayout" zoomScaleNormal="100" zoomScaleSheetLayoutView="100" workbookViewId="0"/>
  </sheetViews>
  <sheetFormatPr defaultColWidth="9.109375" defaultRowHeight="13.8" x14ac:dyDescent="0.3"/>
  <cols>
    <col min="1" max="1" width="2.88671875" style="2" bestFit="1" customWidth="1"/>
    <col min="2" max="3" width="46.33203125" style="2" customWidth="1"/>
    <col min="4" max="16384" width="9.109375" style="2"/>
  </cols>
  <sheetData>
    <row r="1" spans="1:3" ht="12.75" x14ac:dyDescent="0.2">
      <c r="B1" s="47" t="str">
        <f>"CONCESSIONER: "&amp;'Concessioner Info'!$B$5:$D$5&amp;" - "&amp;'Concessioner Info'!$B$6:$D$6</f>
        <v xml:space="preserve">CONCESSIONER:  - </v>
      </c>
      <c r="C1" s="48" t="str">
        <f>"PERIOD ENDING: "&amp;TEXT(IF('Concessioner Info'!$D$3="","MM/DD/YYYY",'Concessioner Info'!$D$3),"MM/DD/YYY")</f>
        <v>PERIOD ENDING: MM/DD/YYYY</v>
      </c>
    </row>
    <row r="3" spans="1:3" ht="12.9" x14ac:dyDescent="0.3">
      <c r="A3" s="2">
        <v>1</v>
      </c>
      <c r="B3" s="93"/>
      <c r="C3" s="94"/>
    </row>
    <row r="4" spans="1:3" ht="12.9" x14ac:dyDescent="0.3">
      <c r="A4" s="2">
        <v>2</v>
      </c>
      <c r="B4" s="93"/>
      <c r="C4" s="94"/>
    </row>
    <row r="5" spans="1:3" ht="12.9" x14ac:dyDescent="0.3">
      <c r="A5" s="2">
        <v>3</v>
      </c>
      <c r="B5" s="93"/>
      <c r="C5" s="94"/>
    </row>
    <row r="6" spans="1:3" ht="12.9" x14ac:dyDescent="0.3">
      <c r="A6" s="2">
        <v>4</v>
      </c>
      <c r="B6" s="93"/>
      <c r="C6" s="94"/>
    </row>
    <row r="7" spans="1:3" ht="12.9" x14ac:dyDescent="0.3">
      <c r="A7" s="2">
        <v>5</v>
      </c>
      <c r="B7" s="93"/>
      <c r="C7" s="94"/>
    </row>
    <row r="8" spans="1:3" ht="12.9" x14ac:dyDescent="0.3">
      <c r="A8" s="2">
        <v>6</v>
      </c>
      <c r="B8" s="93"/>
      <c r="C8" s="94"/>
    </row>
    <row r="9" spans="1:3" ht="12.9" x14ac:dyDescent="0.3">
      <c r="A9" s="2">
        <v>7</v>
      </c>
      <c r="B9" s="93"/>
      <c r="C9" s="94"/>
    </row>
    <row r="10" spans="1:3" ht="12.9" x14ac:dyDescent="0.3">
      <c r="A10" s="2">
        <v>8</v>
      </c>
      <c r="B10" s="93"/>
      <c r="C10" s="94"/>
    </row>
    <row r="11" spans="1:3" ht="12.9" x14ac:dyDescent="0.3">
      <c r="A11" s="2">
        <v>9</v>
      </c>
      <c r="B11" s="93"/>
      <c r="C11" s="94"/>
    </row>
    <row r="12" spans="1:3" ht="12.9" x14ac:dyDescent="0.3">
      <c r="A12" s="2">
        <v>10</v>
      </c>
      <c r="B12" s="93"/>
      <c r="C12" s="94"/>
    </row>
    <row r="13" spans="1:3" ht="12.9" x14ac:dyDescent="0.3">
      <c r="A13" s="2">
        <v>11</v>
      </c>
      <c r="B13" s="93"/>
      <c r="C13" s="94"/>
    </row>
    <row r="14" spans="1:3" ht="12.9" x14ac:dyDescent="0.3">
      <c r="A14" s="2">
        <v>12</v>
      </c>
      <c r="B14" s="93"/>
      <c r="C14" s="94"/>
    </row>
    <row r="15" spans="1:3" ht="12.9" x14ac:dyDescent="0.3">
      <c r="A15" s="2">
        <v>13</v>
      </c>
      <c r="B15" s="93"/>
      <c r="C15" s="94"/>
    </row>
    <row r="16" spans="1:3" ht="12.9" x14ac:dyDescent="0.3">
      <c r="A16" s="2">
        <v>14</v>
      </c>
      <c r="B16" s="93"/>
      <c r="C16" s="94"/>
    </row>
    <row r="17" spans="1:3" ht="12.9" x14ac:dyDescent="0.3">
      <c r="A17" s="2">
        <v>15</v>
      </c>
      <c r="B17" s="93"/>
      <c r="C17" s="94"/>
    </row>
    <row r="18" spans="1:3" ht="12.9" x14ac:dyDescent="0.3">
      <c r="A18" s="2">
        <v>16</v>
      </c>
      <c r="B18" s="93"/>
      <c r="C18" s="94"/>
    </row>
    <row r="19" spans="1:3" ht="12.9" x14ac:dyDescent="0.3">
      <c r="A19" s="2">
        <v>17</v>
      </c>
      <c r="B19" s="93"/>
      <c r="C19" s="94"/>
    </row>
    <row r="20" spans="1:3" ht="12.9" x14ac:dyDescent="0.3">
      <c r="A20" s="2">
        <v>18</v>
      </c>
      <c r="B20" s="93"/>
      <c r="C20" s="94"/>
    </row>
    <row r="21" spans="1:3" ht="12.9" x14ac:dyDescent="0.3">
      <c r="A21" s="2">
        <v>19</v>
      </c>
      <c r="B21" s="93"/>
      <c r="C21" s="94"/>
    </row>
    <row r="22" spans="1:3" ht="12.9" x14ac:dyDescent="0.3">
      <c r="A22" s="2">
        <v>20</v>
      </c>
      <c r="B22" s="93"/>
      <c r="C22" s="94"/>
    </row>
    <row r="23" spans="1:3" ht="12.9" x14ac:dyDescent="0.3">
      <c r="A23" s="2">
        <v>21</v>
      </c>
      <c r="B23" s="93"/>
      <c r="C23" s="94"/>
    </row>
    <row r="24" spans="1:3" ht="12.9" x14ac:dyDescent="0.3">
      <c r="A24" s="2">
        <v>22</v>
      </c>
      <c r="B24" s="93"/>
      <c r="C24" s="94"/>
    </row>
    <row r="25" spans="1:3" ht="12.9" x14ac:dyDescent="0.3">
      <c r="A25" s="2">
        <v>23</v>
      </c>
      <c r="B25" s="93"/>
      <c r="C25" s="94"/>
    </row>
    <row r="26" spans="1:3" ht="12.9" x14ac:dyDescent="0.3">
      <c r="A26" s="2">
        <v>24</v>
      </c>
      <c r="B26" s="93"/>
      <c r="C26" s="94"/>
    </row>
    <row r="27" spans="1:3" ht="12.9" x14ac:dyDescent="0.3">
      <c r="A27" s="2">
        <v>25</v>
      </c>
      <c r="B27" s="93"/>
      <c r="C27" s="94"/>
    </row>
    <row r="28" spans="1:3" ht="12.9" x14ac:dyDescent="0.3">
      <c r="A28" s="2">
        <v>26</v>
      </c>
      <c r="B28" s="93"/>
      <c r="C28" s="94"/>
    </row>
    <row r="29" spans="1:3" ht="12.9" x14ac:dyDescent="0.3">
      <c r="A29" s="2">
        <v>27</v>
      </c>
      <c r="B29" s="93"/>
      <c r="C29" s="94"/>
    </row>
    <row r="30" spans="1:3" ht="12.9" x14ac:dyDescent="0.3">
      <c r="A30" s="2">
        <v>28</v>
      </c>
      <c r="B30" s="93"/>
      <c r="C30" s="94"/>
    </row>
    <row r="31" spans="1:3" ht="12.9" x14ac:dyDescent="0.3">
      <c r="A31" s="2">
        <v>29</v>
      </c>
      <c r="B31" s="93"/>
      <c r="C31" s="94"/>
    </row>
    <row r="32" spans="1:3" ht="12.9" x14ac:dyDescent="0.3">
      <c r="A32" s="2">
        <v>30</v>
      </c>
      <c r="B32" s="93"/>
      <c r="C32" s="94"/>
    </row>
    <row r="33" spans="1:3" ht="12.9" x14ac:dyDescent="0.3">
      <c r="A33" s="2">
        <v>31</v>
      </c>
      <c r="B33" s="93"/>
      <c r="C33" s="94"/>
    </row>
    <row r="34" spans="1:3" ht="12.9" x14ac:dyDescent="0.3">
      <c r="A34" s="2">
        <v>32</v>
      </c>
      <c r="B34" s="93"/>
      <c r="C34" s="94"/>
    </row>
    <row r="35" spans="1:3" ht="12.9" x14ac:dyDescent="0.3">
      <c r="A35" s="2">
        <v>33</v>
      </c>
      <c r="B35" s="93"/>
      <c r="C35" s="94"/>
    </row>
    <row r="36" spans="1:3" ht="12.9" x14ac:dyDescent="0.3">
      <c r="A36" s="2">
        <v>34</v>
      </c>
      <c r="B36" s="93"/>
      <c r="C36" s="94"/>
    </row>
    <row r="37" spans="1:3" ht="12.75" x14ac:dyDescent="0.2">
      <c r="A37" s="2">
        <v>35</v>
      </c>
      <c r="B37" s="93"/>
      <c r="C37" s="94"/>
    </row>
    <row r="38" spans="1:3" ht="12.75" x14ac:dyDescent="0.2">
      <c r="A38" s="2">
        <v>36</v>
      </c>
      <c r="B38" s="93"/>
      <c r="C38" s="94"/>
    </row>
    <row r="39" spans="1:3" x14ac:dyDescent="0.3">
      <c r="A39" s="2">
        <v>37</v>
      </c>
      <c r="B39" s="93"/>
      <c r="C39" s="94"/>
    </row>
    <row r="40" spans="1:3" x14ac:dyDescent="0.3">
      <c r="A40" s="2">
        <v>38</v>
      </c>
      <c r="B40" s="93"/>
      <c r="C40" s="94"/>
    </row>
    <row r="41" spans="1:3" x14ac:dyDescent="0.3">
      <c r="A41" s="2">
        <v>39</v>
      </c>
      <c r="B41" s="93"/>
      <c r="C41" s="94"/>
    </row>
    <row r="42" spans="1:3" x14ac:dyDescent="0.3">
      <c r="A42" s="2">
        <v>40</v>
      </c>
      <c r="B42" s="93"/>
      <c r="C42" s="94"/>
    </row>
    <row r="43" spans="1:3" x14ac:dyDescent="0.3">
      <c r="A43" s="2">
        <v>41</v>
      </c>
      <c r="B43" s="93"/>
      <c r="C43" s="94"/>
    </row>
    <row r="44" spans="1:3" x14ac:dyDescent="0.3">
      <c r="A44" s="2">
        <v>42</v>
      </c>
      <c r="B44" s="93"/>
      <c r="C44" s="94"/>
    </row>
    <row r="45" spans="1:3" x14ac:dyDescent="0.3">
      <c r="A45" s="2">
        <v>43</v>
      </c>
      <c r="B45" s="93"/>
      <c r="C45" s="94"/>
    </row>
    <row r="46" spans="1:3" x14ac:dyDescent="0.3">
      <c r="A46" s="2">
        <v>44</v>
      </c>
      <c r="B46" s="93"/>
      <c r="C46" s="94"/>
    </row>
    <row r="47" spans="1:3" x14ac:dyDescent="0.3">
      <c r="A47" s="2">
        <v>45</v>
      </c>
      <c r="B47" s="93"/>
      <c r="C47" s="94"/>
    </row>
    <row r="48" spans="1:3" x14ac:dyDescent="0.3">
      <c r="A48" s="2">
        <v>46</v>
      </c>
      <c r="B48" s="93"/>
      <c r="C48" s="94"/>
    </row>
    <row r="49" spans="1:3" x14ac:dyDescent="0.3">
      <c r="A49" s="2">
        <v>47</v>
      </c>
      <c r="B49" s="93"/>
      <c r="C49" s="94"/>
    </row>
    <row r="50" spans="1:3" x14ac:dyDescent="0.3">
      <c r="A50" s="2">
        <v>48</v>
      </c>
      <c r="B50" s="93"/>
      <c r="C50" s="94"/>
    </row>
    <row r="51" spans="1:3" x14ac:dyDescent="0.3">
      <c r="A51" s="2">
        <v>49</v>
      </c>
      <c r="B51" s="93"/>
      <c r="C51" s="94"/>
    </row>
    <row r="52" spans="1:3" x14ac:dyDescent="0.3">
      <c r="A52" s="2">
        <v>50</v>
      </c>
      <c r="B52" s="93"/>
      <c r="C52" s="94"/>
    </row>
    <row r="54" spans="1:3" ht="26.1" customHeight="1" x14ac:dyDescent="0.3">
      <c r="B54" s="86" t="s">
        <v>550</v>
      </c>
      <c r="C54" s="86"/>
    </row>
  </sheetData>
  <mergeCells count="51">
    <mergeCell ref="B54:C54"/>
    <mergeCell ref="B7:C7"/>
    <mergeCell ref="B3:C3"/>
    <mergeCell ref="B4:C4"/>
    <mergeCell ref="B5:C5"/>
    <mergeCell ref="B6:C6"/>
    <mergeCell ref="B19:C19"/>
    <mergeCell ref="B8:C8"/>
    <mergeCell ref="B9:C9"/>
    <mergeCell ref="B10:C10"/>
    <mergeCell ref="B11:C11"/>
    <mergeCell ref="B12:C12"/>
    <mergeCell ref="B13:C13"/>
    <mergeCell ref="B14:C14"/>
    <mergeCell ref="B15:C15"/>
    <mergeCell ref="B16:C16"/>
    <mergeCell ref="B17:C17"/>
    <mergeCell ref="B18:C18"/>
    <mergeCell ref="B31:C31"/>
    <mergeCell ref="B20:C20"/>
    <mergeCell ref="B21:C21"/>
    <mergeCell ref="B22:C22"/>
    <mergeCell ref="B23:C23"/>
    <mergeCell ref="B24:C24"/>
    <mergeCell ref="B25:C25"/>
    <mergeCell ref="B26:C26"/>
    <mergeCell ref="B27:C27"/>
    <mergeCell ref="B28:C28"/>
    <mergeCell ref="B29:C29"/>
    <mergeCell ref="B30:C30"/>
    <mergeCell ref="B43:C43"/>
    <mergeCell ref="B32:C32"/>
    <mergeCell ref="B33:C33"/>
    <mergeCell ref="B34:C34"/>
    <mergeCell ref="B35:C35"/>
    <mergeCell ref="B36:C36"/>
    <mergeCell ref="B37:C37"/>
    <mergeCell ref="B38:C38"/>
    <mergeCell ref="B39:C39"/>
    <mergeCell ref="B40:C40"/>
    <mergeCell ref="B41:C41"/>
    <mergeCell ref="B42:C42"/>
    <mergeCell ref="B50:C50"/>
    <mergeCell ref="B51:C51"/>
    <mergeCell ref="B52:C52"/>
    <mergeCell ref="B44:C44"/>
    <mergeCell ref="B45:C45"/>
    <mergeCell ref="B46:C46"/>
    <mergeCell ref="B47:C47"/>
    <mergeCell ref="B48:C48"/>
    <mergeCell ref="B49:C49"/>
  </mergeCells>
  <pageMargins left="0.5" right="0.5" top="0.5" bottom="0.5" header="0.3" footer="0.3"/>
  <pageSetup fitToWidth="0" fitToHeight="0" orientation="portrait" r:id="rId1"/>
  <headerFooter>
    <oddHeader>&amp;C&amp;"-,Bold"&amp;10SCHEDULE L - SUPPLEMENTAL INFORMATION</oddHeader>
    <oddFooter>&amp;CPage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E56"/>
  <sheetViews>
    <sheetView showGridLines="0" view="pageLayout" zoomScaleNormal="100" workbookViewId="0"/>
  </sheetViews>
  <sheetFormatPr defaultColWidth="9.109375" defaultRowHeight="13.8" x14ac:dyDescent="0.3"/>
  <cols>
    <col min="1" max="1" width="2.88671875" style="2" bestFit="1" customWidth="1"/>
    <col min="2" max="2" width="37.5546875" style="2" customWidth="1"/>
    <col min="3" max="5" width="18.33203125" style="2" customWidth="1"/>
    <col min="6" max="16384" width="9.109375" style="2"/>
  </cols>
  <sheetData>
    <row r="1" spans="1:5" ht="12.75" x14ac:dyDescent="0.2">
      <c r="B1" s="47" t="str">
        <f>"CONCESSIONER: "&amp;'Concessioner Info'!$B$5:$D$5&amp;" - "&amp;'Concessioner Info'!$B$6:$D$6</f>
        <v xml:space="preserve">CONCESSIONER:  - </v>
      </c>
      <c r="C1" s="29"/>
      <c r="D1" s="29"/>
      <c r="E1" s="48" t="str">
        <f>"PERIOD ENDING: "&amp;TEXT(IF('Concessioner Info'!$D$3="","MM/DD/YYYY",'Concessioner Info'!$D$3),"MM/DD/YYY")</f>
        <v>PERIOD ENDING: MM/DD/YYYY</v>
      </c>
    </row>
    <row r="3" spans="1:5" ht="12.9" x14ac:dyDescent="0.3">
      <c r="B3" s="2" t="s">
        <v>307</v>
      </c>
      <c r="C3" s="42"/>
    </row>
    <row r="4" spans="1:5" ht="12.9" x14ac:dyDescent="0.3">
      <c r="B4" s="2" t="s">
        <v>330</v>
      </c>
      <c r="C4" s="42"/>
    </row>
    <row r="6" spans="1:5" ht="12.9" x14ac:dyDescent="0.3">
      <c r="B6" s="2" t="s">
        <v>159</v>
      </c>
      <c r="C6" s="17"/>
    </row>
    <row r="7" spans="1:5" ht="12.9" x14ac:dyDescent="0.3">
      <c r="A7" s="2">
        <v>1</v>
      </c>
      <c r="B7" s="11" t="s">
        <v>308</v>
      </c>
      <c r="C7" s="42"/>
    </row>
    <row r="8" spans="1:5" ht="12.9" x14ac:dyDescent="0.3">
      <c r="A8" s="2">
        <v>2</v>
      </c>
      <c r="B8" s="2" t="s">
        <v>309</v>
      </c>
      <c r="C8" s="42"/>
    </row>
    <row r="9" spans="1:5" ht="12.9" x14ac:dyDescent="0.3">
      <c r="A9" s="2">
        <v>3</v>
      </c>
      <c r="B9" s="11" t="s">
        <v>310</v>
      </c>
      <c r="C9" s="42"/>
    </row>
    <row r="10" spans="1:5" ht="12.9" x14ac:dyDescent="0.3">
      <c r="A10" s="2">
        <v>4</v>
      </c>
      <c r="B10" s="2" t="s">
        <v>311</v>
      </c>
      <c r="C10" s="60" t="str">
        <f>IFERROR(C9/C8,"0%")</f>
        <v>0%</v>
      </c>
    </row>
    <row r="11" spans="1:5" ht="12.9" x14ac:dyDescent="0.3">
      <c r="A11" s="2">
        <v>5</v>
      </c>
      <c r="B11" s="11" t="s">
        <v>312</v>
      </c>
      <c r="C11" s="42"/>
    </row>
    <row r="12" spans="1:5" ht="12.9" x14ac:dyDescent="0.3">
      <c r="A12" s="2">
        <v>6</v>
      </c>
      <c r="B12" s="2" t="s">
        <v>313</v>
      </c>
      <c r="C12" s="33">
        <f>C10*C11</f>
        <v>0</v>
      </c>
    </row>
    <row r="13" spans="1:5" ht="12.9" x14ac:dyDescent="0.3">
      <c r="A13" s="2">
        <v>7</v>
      </c>
      <c r="B13" s="11" t="s">
        <v>314</v>
      </c>
      <c r="C13" s="42"/>
    </row>
    <row r="14" spans="1:5" ht="12.9" x14ac:dyDescent="0.3">
      <c r="A14" s="2">
        <v>8</v>
      </c>
      <c r="B14" s="2" t="s">
        <v>315</v>
      </c>
      <c r="C14" s="42"/>
    </row>
    <row r="16" spans="1:5" ht="12.9" x14ac:dyDescent="0.3">
      <c r="B16" s="2" t="s">
        <v>168</v>
      </c>
      <c r="C16" s="17"/>
    </row>
    <row r="17" spans="1:5" ht="12.9" x14ac:dyDescent="0.3">
      <c r="A17" s="2">
        <v>9</v>
      </c>
      <c r="B17" s="11" t="s">
        <v>316</v>
      </c>
      <c r="C17" s="42"/>
    </row>
    <row r="18" spans="1:5" ht="12.9" x14ac:dyDescent="0.3">
      <c r="A18" s="2">
        <v>10</v>
      </c>
      <c r="B18" s="2" t="s">
        <v>317</v>
      </c>
      <c r="C18" s="42"/>
    </row>
    <row r="19" spans="1:5" ht="12.9" x14ac:dyDescent="0.3">
      <c r="A19" s="2">
        <v>11</v>
      </c>
      <c r="B19" s="11" t="s">
        <v>350</v>
      </c>
      <c r="C19" s="42"/>
    </row>
    <row r="20" spans="1:5" ht="12.9" x14ac:dyDescent="0.3">
      <c r="A20" s="2">
        <v>12</v>
      </c>
      <c r="B20" s="2" t="s">
        <v>431</v>
      </c>
      <c r="C20" s="42"/>
    </row>
    <row r="21" spans="1:5" ht="12.9" x14ac:dyDescent="0.3">
      <c r="A21" s="2">
        <v>13</v>
      </c>
      <c r="B21" s="11" t="s">
        <v>327</v>
      </c>
      <c r="C21" s="42"/>
    </row>
    <row r="23" spans="1:5" ht="12.9" x14ac:dyDescent="0.3">
      <c r="B23" s="2" t="s">
        <v>318</v>
      </c>
      <c r="C23" s="17"/>
    </row>
    <row r="24" spans="1:5" ht="12.9" x14ac:dyDescent="0.3">
      <c r="A24" s="2">
        <v>14</v>
      </c>
      <c r="B24" s="11" t="s">
        <v>319</v>
      </c>
      <c r="C24" s="42"/>
    </row>
    <row r="25" spans="1:5" ht="12.9" x14ac:dyDescent="0.3">
      <c r="A25" s="2">
        <v>15</v>
      </c>
      <c r="B25" s="2" t="s">
        <v>329</v>
      </c>
      <c r="C25" s="42"/>
    </row>
    <row r="26" spans="1:5" ht="12.9" x14ac:dyDescent="0.3">
      <c r="A26" s="2">
        <v>16</v>
      </c>
      <c r="B26" s="11" t="s">
        <v>320</v>
      </c>
      <c r="C26" s="42"/>
    </row>
    <row r="28" spans="1:5" ht="12.9" x14ac:dyDescent="0.3">
      <c r="B28" s="2" t="s">
        <v>321</v>
      </c>
      <c r="C28" s="17" t="s">
        <v>336</v>
      </c>
      <c r="D28" s="17" t="s">
        <v>335</v>
      </c>
      <c r="E28" s="17" t="s">
        <v>337</v>
      </c>
    </row>
    <row r="29" spans="1:5" ht="12.9" x14ac:dyDescent="0.3">
      <c r="A29" s="2">
        <v>17</v>
      </c>
      <c r="B29" s="11" t="s">
        <v>338</v>
      </c>
      <c r="C29" s="42"/>
      <c r="D29" s="42"/>
      <c r="E29" s="60" t="str">
        <f>IFERROR(D29/C29,"0%")</f>
        <v>0%</v>
      </c>
    </row>
    <row r="30" spans="1:5" ht="12.9" x14ac:dyDescent="0.3">
      <c r="A30" s="2">
        <v>18</v>
      </c>
      <c r="B30" s="2" t="s">
        <v>339</v>
      </c>
      <c r="C30" s="42"/>
      <c r="D30" s="42"/>
      <c r="E30" s="60" t="str">
        <f t="shared" ref="E30:E32" si="0">IFERROR(D30/C30,"0%")</f>
        <v>0%</v>
      </c>
    </row>
    <row r="31" spans="1:5" ht="12.9" x14ac:dyDescent="0.3">
      <c r="A31" s="2">
        <v>19</v>
      </c>
      <c r="B31" s="11" t="s">
        <v>340</v>
      </c>
      <c r="C31" s="42"/>
      <c r="D31" s="42"/>
      <c r="E31" s="60" t="str">
        <f t="shared" si="0"/>
        <v>0%</v>
      </c>
    </row>
    <row r="32" spans="1:5" ht="12.9" x14ac:dyDescent="0.3">
      <c r="A32" s="2">
        <v>20</v>
      </c>
      <c r="B32" s="2" t="s">
        <v>341</v>
      </c>
      <c r="C32" s="42"/>
      <c r="D32" s="42"/>
      <c r="E32" s="60" t="str">
        <f t="shared" si="0"/>
        <v>0%</v>
      </c>
    </row>
    <row r="33" spans="1:5" ht="12.9" x14ac:dyDescent="0.3">
      <c r="A33" s="2">
        <v>21</v>
      </c>
      <c r="B33" s="11" t="s">
        <v>351</v>
      </c>
      <c r="C33" s="42"/>
    </row>
    <row r="34" spans="1:5" ht="12.9" x14ac:dyDescent="0.3">
      <c r="A34" s="2">
        <v>22</v>
      </c>
      <c r="B34" s="2" t="s">
        <v>322</v>
      </c>
      <c r="C34" s="42"/>
    </row>
    <row r="36" spans="1:5" ht="12.9" x14ac:dyDescent="0.3">
      <c r="B36" s="2" t="s">
        <v>323</v>
      </c>
      <c r="C36" s="17" t="s">
        <v>331</v>
      </c>
      <c r="D36" s="17" t="s">
        <v>332</v>
      </c>
      <c r="E36" s="17" t="s">
        <v>333</v>
      </c>
    </row>
    <row r="37" spans="1:5" ht="12.75" x14ac:dyDescent="0.2">
      <c r="A37" s="2">
        <v>23</v>
      </c>
      <c r="B37" s="42" t="s">
        <v>334</v>
      </c>
      <c r="C37" s="42"/>
      <c r="D37" s="42"/>
      <c r="E37" s="61" t="str">
        <f>IFERROR(D37/C37,"0")</f>
        <v>0</v>
      </c>
    </row>
    <row r="38" spans="1:5" x14ac:dyDescent="0.3">
      <c r="A38" s="2">
        <v>24</v>
      </c>
      <c r="B38" s="42" t="s">
        <v>334</v>
      </c>
      <c r="C38" s="42"/>
      <c r="D38" s="42"/>
      <c r="E38" s="61" t="str">
        <f t="shared" ref="E38:E41" si="1">IFERROR(D38/C38,"0")</f>
        <v>0</v>
      </c>
    </row>
    <row r="39" spans="1:5" x14ac:dyDescent="0.3">
      <c r="A39" s="2">
        <v>25</v>
      </c>
      <c r="B39" s="42" t="s">
        <v>334</v>
      </c>
      <c r="C39" s="42"/>
      <c r="D39" s="42"/>
      <c r="E39" s="61" t="str">
        <f t="shared" si="1"/>
        <v>0</v>
      </c>
    </row>
    <row r="40" spans="1:5" x14ac:dyDescent="0.3">
      <c r="A40" s="2">
        <v>26</v>
      </c>
      <c r="B40" s="42" t="s">
        <v>334</v>
      </c>
      <c r="C40" s="42"/>
      <c r="D40" s="42"/>
      <c r="E40" s="61" t="str">
        <f t="shared" si="1"/>
        <v>0</v>
      </c>
    </row>
    <row r="41" spans="1:5" x14ac:dyDescent="0.3">
      <c r="A41" s="2">
        <v>27</v>
      </c>
      <c r="B41" s="42" t="s">
        <v>334</v>
      </c>
      <c r="C41" s="42"/>
      <c r="D41" s="42"/>
      <c r="E41" s="61" t="str">
        <f t="shared" si="1"/>
        <v>0</v>
      </c>
    </row>
    <row r="42" spans="1:5" x14ac:dyDescent="0.3">
      <c r="A42" s="2">
        <v>28</v>
      </c>
      <c r="B42" s="2" t="s">
        <v>324</v>
      </c>
      <c r="C42" s="42"/>
    </row>
    <row r="44" spans="1:5" x14ac:dyDescent="0.3">
      <c r="B44" s="2" t="s">
        <v>325</v>
      </c>
      <c r="C44" s="17" t="s">
        <v>336</v>
      </c>
      <c r="D44" s="17" t="s">
        <v>335</v>
      </c>
      <c r="E44" s="17" t="s">
        <v>337</v>
      </c>
    </row>
    <row r="45" spans="1:5" x14ac:dyDescent="0.3">
      <c r="A45" s="2">
        <v>29</v>
      </c>
      <c r="B45" s="11" t="s">
        <v>342</v>
      </c>
      <c r="C45" s="42"/>
      <c r="D45" s="42"/>
      <c r="E45" s="60" t="str">
        <f>IFERROR(D45/C45,"0%")</f>
        <v>0%</v>
      </c>
    </row>
    <row r="46" spans="1:5" x14ac:dyDescent="0.3">
      <c r="A46" s="2">
        <v>30</v>
      </c>
      <c r="B46" s="2" t="s">
        <v>326</v>
      </c>
      <c r="C46" s="42"/>
    </row>
    <row r="48" spans="1:5" x14ac:dyDescent="0.3">
      <c r="B48" s="2" t="s">
        <v>346</v>
      </c>
      <c r="C48" s="17" t="s">
        <v>328</v>
      </c>
    </row>
    <row r="49" spans="1:5" x14ac:dyDescent="0.3">
      <c r="A49" s="2">
        <v>31</v>
      </c>
      <c r="B49" s="11" t="s">
        <v>343</v>
      </c>
      <c r="C49" s="42"/>
    </row>
    <row r="50" spans="1:5" x14ac:dyDescent="0.3">
      <c r="A50" s="2">
        <v>32</v>
      </c>
      <c r="B50" s="2" t="s">
        <v>347</v>
      </c>
      <c r="C50" s="42"/>
    </row>
    <row r="51" spans="1:5" ht="27.6" x14ac:dyDescent="0.3">
      <c r="A51" s="15">
        <v>33</v>
      </c>
      <c r="B51" s="5" t="s">
        <v>519</v>
      </c>
      <c r="C51" s="43"/>
    </row>
    <row r="53" spans="1:5" x14ac:dyDescent="0.3">
      <c r="B53" s="2" t="s">
        <v>345</v>
      </c>
      <c r="C53" s="17" t="s">
        <v>336</v>
      </c>
      <c r="D53" s="17" t="s">
        <v>335</v>
      </c>
      <c r="E53" s="17" t="s">
        <v>337</v>
      </c>
    </row>
    <row r="54" spans="1:5" x14ac:dyDescent="0.3">
      <c r="A54" s="2">
        <v>34</v>
      </c>
      <c r="B54" s="11" t="s">
        <v>344</v>
      </c>
      <c r="C54" s="42"/>
      <c r="D54" s="42"/>
      <c r="E54" s="60" t="str">
        <f>IFERROR(D54/C54,"0%")</f>
        <v>0%</v>
      </c>
    </row>
    <row r="55" spans="1:5" x14ac:dyDescent="0.3">
      <c r="C55" s="17" t="s">
        <v>109</v>
      </c>
      <c r="D55" s="17" t="s">
        <v>348</v>
      </c>
      <c r="E55" s="17"/>
    </row>
    <row r="56" spans="1:5" x14ac:dyDescent="0.3">
      <c r="A56" s="2">
        <v>35</v>
      </c>
      <c r="B56" s="11" t="s">
        <v>349</v>
      </c>
      <c r="C56" s="42"/>
      <c r="D56" s="62">
        <f>IFERROR(C56/D54,0)</f>
        <v>0</v>
      </c>
    </row>
  </sheetData>
  <pageMargins left="0.5" right="0.5" top="0.5" bottom="0.5" header="0.3" footer="0.3"/>
  <pageSetup fitToHeight="0" orientation="portrait" r:id="rId1"/>
  <headerFooter>
    <oddHeader>&amp;C&amp;"-,Bold"&amp;10SCHEDULE M1 - OPERATIONAL STATISTICS</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45"/>
  <sheetViews>
    <sheetView showGridLines="0" tabSelected="1" view="pageLayout" zoomScale="85" zoomScaleNormal="100" zoomScalePageLayoutView="85" workbookViewId="0">
      <selection activeCell="D13" sqref="D13"/>
    </sheetView>
  </sheetViews>
  <sheetFormatPr defaultRowHeight="13.8" x14ac:dyDescent="0.3"/>
  <cols>
    <col min="1" max="1" width="19.5546875" style="2" customWidth="1"/>
    <col min="2" max="2" width="26.6640625" style="2" customWidth="1"/>
    <col min="3" max="3" width="6.109375" style="2" customWidth="1"/>
    <col min="4" max="4" width="26.6640625" style="2" customWidth="1"/>
    <col min="5" max="5" width="8.109375" style="2" customWidth="1"/>
    <col min="6" max="6" width="26.6640625" style="2" customWidth="1"/>
    <col min="7" max="237" width="9.109375" style="2"/>
    <col min="238" max="238" width="3.6640625" style="2" customWidth="1"/>
    <col min="239" max="239" width="15.6640625" style="2" customWidth="1"/>
    <col min="240" max="240" width="16.6640625" style="2" customWidth="1"/>
    <col min="241" max="242" width="3.6640625" style="2" customWidth="1"/>
    <col min="243" max="243" width="13.6640625" style="2" customWidth="1"/>
    <col min="244" max="245" width="3.6640625" style="2" customWidth="1"/>
    <col min="246" max="246" width="13.6640625" style="2" customWidth="1"/>
    <col min="247" max="247" width="3.6640625" style="2" customWidth="1"/>
    <col min="248" max="248" width="1.5546875" style="2" customWidth="1"/>
    <col min="249" max="249" width="4" style="2" customWidth="1"/>
    <col min="250" max="250" width="1.5546875" style="2" customWidth="1"/>
    <col min="251" max="251" width="5" style="2" customWidth="1"/>
    <col min="252" max="252" width="4.6640625" style="2" customWidth="1"/>
    <col min="253" max="253" width="9.109375" style="2"/>
    <col min="254" max="254" width="4" style="2" customWidth="1"/>
    <col min="255" max="493" width="9.109375" style="2"/>
    <col min="494" max="494" width="3.6640625" style="2" customWidth="1"/>
    <col min="495" max="495" width="15.6640625" style="2" customWidth="1"/>
    <col min="496" max="496" width="16.6640625" style="2" customWidth="1"/>
    <col min="497" max="498" width="3.6640625" style="2" customWidth="1"/>
    <col min="499" max="499" width="13.6640625" style="2" customWidth="1"/>
    <col min="500" max="501" width="3.6640625" style="2" customWidth="1"/>
    <col min="502" max="502" width="13.6640625" style="2" customWidth="1"/>
    <col min="503" max="503" width="3.6640625" style="2" customWidth="1"/>
    <col min="504" max="504" width="1.5546875" style="2" customWidth="1"/>
    <col min="505" max="505" width="4" style="2" customWidth="1"/>
    <col min="506" max="506" width="1.5546875" style="2" customWidth="1"/>
    <col min="507" max="507" width="5" style="2" customWidth="1"/>
    <col min="508" max="508" width="4.6640625" style="2" customWidth="1"/>
    <col min="509" max="509" width="9.109375" style="2"/>
    <col min="510" max="510" width="4" style="2" customWidth="1"/>
    <col min="511" max="749" width="9.109375" style="2"/>
    <col min="750" max="750" width="3.6640625" style="2" customWidth="1"/>
    <col min="751" max="751" width="15.6640625" style="2" customWidth="1"/>
    <col min="752" max="752" width="16.6640625" style="2" customWidth="1"/>
    <col min="753" max="754" width="3.6640625" style="2" customWidth="1"/>
    <col min="755" max="755" width="13.6640625" style="2" customWidth="1"/>
    <col min="756" max="757" width="3.6640625" style="2" customWidth="1"/>
    <col min="758" max="758" width="13.6640625" style="2" customWidth="1"/>
    <col min="759" max="759" width="3.6640625" style="2" customWidth="1"/>
    <col min="760" max="760" width="1.5546875" style="2" customWidth="1"/>
    <col min="761" max="761" width="4" style="2" customWidth="1"/>
    <col min="762" max="762" width="1.5546875" style="2" customWidth="1"/>
    <col min="763" max="763" width="5" style="2" customWidth="1"/>
    <col min="764" max="764" width="4.6640625" style="2" customWidth="1"/>
    <col min="765" max="765" width="9.109375" style="2"/>
    <col min="766" max="766" width="4" style="2" customWidth="1"/>
    <col min="767" max="1005" width="9.109375" style="2"/>
    <col min="1006" max="1006" width="3.6640625" style="2" customWidth="1"/>
    <col min="1007" max="1007" width="15.6640625" style="2" customWidth="1"/>
    <col min="1008" max="1008" width="16.6640625" style="2" customWidth="1"/>
    <col min="1009" max="1010" width="3.6640625" style="2" customWidth="1"/>
    <col min="1011" max="1011" width="13.6640625" style="2" customWidth="1"/>
    <col min="1012" max="1013" width="3.6640625" style="2" customWidth="1"/>
    <col min="1014" max="1014" width="13.6640625" style="2" customWidth="1"/>
    <col min="1015" max="1015" width="3.6640625" style="2" customWidth="1"/>
    <col min="1016" max="1016" width="1.5546875" style="2" customWidth="1"/>
    <col min="1017" max="1017" width="4" style="2" customWidth="1"/>
    <col min="1018" max="1018" width="1.5546875" style="2" customWidth="1"/>
    <col min="1019" max="1019" width="5" style="2" customWidth="1"/>
    <col min="1020" max="1020" width="4.6640625" style="2" customWidth="1"/>
    <col min="1021" max="1021" width="9.109375" style="2"/>
    <col min="1022" max="1022" width="4" style="2" customWidth="1"/>
    <col min="1023" max="1261" width="9.109375" style="2"/>
    <col min="1262" max="1262" width="3.6640625" style="2" customWidth="1"/>
    <col min="1263" max="1263" width="15.6640625" style="2" customWidth="1"/>
    <col min="1264" max="1264" width="16.6640625" style="2" customWidth="1"/>
    <col min="1265" max="1266" width="3.6640625" style="2" customWidth="1"/>
    <col min="1267" max="1267" width="13.6640625" style="2" customWidth="1"/>
    <col min="1268" max="1269" width="3.6640625" style="2" customWidth="1"/>
    <col min="1270" max="1270" width="13.6640625" style="2" customWidth="1"/>
    <col min="1271" max="1271" width="3.6640625" style="2" customWidth="1"/>
    <col min="1272" max="1272" width="1.5546875" style="2" customWidth="1"/>
    <col min="1273" max="1273" width="4" style="2" customWidth="1"/>
    <col min="1274" max="1274" width="1.5546875" style="2" customWidth="1"/>
    <col min="1275" max="1275" width="5" style="2" customWidth="1"/>
    <col min="1276" max="1276" width="4.6640625" style="2" customWidth="1"/>
    <col min="1277" max="1277" width="9.109375" style="2"/>
    <col min="1278" max="1278" width="4" style="2" customWidth="1"/>
    <col min="1279" max="1517" width="9.109375" style="2"/>
    <col min="1518" max="1518" width="3.6640625" style="2" customWidth="1"/>
    <col min="1519" max="1519" width="15.6640625" style="2" customWidth="1"/>
    <col min="1520" max="1520" width="16.6640625" style="2" customWidth="1"/>
    <col min="1521" max="1522" width="3.6640625" style="2" customWidth="1"/>
    <col min="1523" max="1523" width="13.6640625" style="2" customWidth="1"/>
    <col min="1524" max="1525" width="3.6640625" style="2" customWidth="1"/>
    <col min="1526" max="1526" width="13.6640625" style="2" customWidth="1"/>
    <col min="1527" max="1527" width="3.6640625" style="2" customWidth="1"/>
    <col min="1528" max="1528" width="1.5546875" style="2" customWidth="1"/>
    <col min="1529" max="1529" width="4" style="2" customWidth="1"/>
    <col min="1530" max="1530" width="1.5546875" style="2" customWidth="1"/>
    <col min="1531" max="1531" width="5" style="2" customWidth="1"/>
    <col min="1532" max="1532" width="4.6640625" style="2" customWidth="1"/>
    <col min="1533" max="1533" width="9.109375" style="2"/>
    <col min="1534" max="1534" width="4" style="2" customWidth="1"/>
    <col min="1535" max="1773" width="9.109375" style="2"/>
    <col min="1774" max="1774" width="3.6640625" style="2" customWidth="1"/>
    <col min="1775" max="1775" width="15.6640625" style="2" customWidth="1"/>
    <col min="1776" max="1776" width="16.6640625" style="2" customWidth="1"/>
    <col min="1777" max="1778" width="3.6640625" style="2" customWidth="1"/>
    <col min="1779" max="1779" width="13.6640625" style="2" customWidth="1"/>
    <col min="1780" max="1781" width="3.6640625" style="2" customWidth="1"/>
    <col min="1782" max="1782" width="13.6640625" style="2" customWidth="1"/>
    <col min="1783" max="1783" width="3.6640625" style="2" customWidth="1"/>
    <col min="1784" max="1784" width="1.5546875" style="2" customWidth="1"/>
    <col min="1785" max="1785" width="4" style="2" customWidth="1"/>
    <col min="1786" max="1786" width="1.5546875" style="2" customWidth="1"/>
    <col min="1787" max="1787" width="5" style="2" customWidth="1"/>
    <col min="1788" max="1788" width="4.6640625" style="2" customWidth="1"/>
    <col min="1789" max="1789" width="9.109375" style="2"/>
    <col min="1790" max="1790" width="4" style="2" customWidth="1"/>
    <col min="1791" max="2029" width="9.109375" style="2"/>
    <col min="2030" max="2030" width="3.6640625" style="2" customWidth="1"/>
    <col min="2031" max="2031" width="15.6640625" style="2" customWidth="1"/>
    <col min="2032" max="2032" width="16.6640625" style="2" customWidth="1"/>
    <col min="2033" max="2034" width="3.6640625" style="2" customWidth="1"/>
    <col min="2035" max="2035" width="13.6640625" style="2" customWidth="1"/>
    <col min="2036" max="2037" width="3.6640625" style="2" customWidth="1"/>
    <col min="2038" max="2038" width="13.6640625" style="2" customWidth="1"/>
    <col min="2039" max="2039" width="3.6640625" style="2" customWidth="1"/>
    <col min="2040" max="2040" width="1.5546875" style="2" customWidth="1"/>
    <col min="2041" max="2041" width="4" style="2" customWidth="1"/>
    <col min="2042" max="2042" width="1.5546875" style="2" customWidth="1"/>
    <col min="2043" max="2043" width="5" style="2" customWidth="1"/>
    <col min="2044" max="2044" width="4.6640625" style="2" customWidth="1"/>
    <col min="2045" max="2045" width="9.109375" style="2"/>
    <col min="2046" max="2046" width="4" style="2" customWidth="1"/>
    <col min="2047" max="2285" width="9.109375" style="2"/>
    <col min="2286" max="2286" width="3.6640625" style="2" customWidth="1"/>
    <col min="2287" max="2287" width="15.6640625" style="2" customWidth="1"/>
    <col min="2288" max="2288" width="16.6640625" style="2" customWidth="1"/>
    <col min="2289" max="2290" width="3.6640625" style="2" customWidth="1"/>
    <col min="2291" max="2291" width="13.6640625" style="2" customWidth="1"/>
    <col min="2292" max="2293" width="3.6640625" style="2" customWidth="1"/>
    <col min="2294" max="2294" width="13.6640625" style="2" customWidth="1"/>
    <col min="2295" max="2295" width="3.6640625" style="2" customWidth="1"/>
    <col min="2296" max="2296" width="1.5546875" style="2" customWidth="1"/>
    <col min="2297" max="2297" width="4" style="2" customWidth="1"/>
    <col min="2298" max="2298" width="1.5546875" style="2" customWidth="1"/>
    <col min="2299" max="2299" width="5" style="2" customWidth="1"/>
    <col min="2300" max="2300" width="4.6640625" style="2" customWidth="1"/>
    <col min="2301" max="2301" width="9.109375" style="2"/>
    <col min="2302" max="2302" width="4" style="2" customWidth="1"/>
    <col min="2303" max="2541" width="9.109375" style="2"/>
    <col min="2542" max="2542" width="3.6640625" style="2" customWidth="1"/>
    <col min="2543" max="2543" width="15.6640625" style="2" customWidth="1"/>
    <col min="2544" max="2544" width="16.6640625" style="2" customWidth="1"/>
    <col min="2545" max="2546" width="3.6640625" style="2" customWidth="1"/>
    <col min="2547" max="2547" width="13.6640625" style="2" customWidth="1"/>
    <col min="2548" max="2549" width="3.6640625" style="2" customWidth="1"/>
    <col min="2550" max="2550" width="13.6640625" style="2" customWidth="1"/>
    <col min="2551" max="2551" width="3.6640625" style="2" customWidth="1"/>
    <col min="2552" max="2552" width="1.5546875" style="2" customWidth="1"/>
    <col min="2553" max="2553" width="4" style="2" customWidth="1"/>
    <col min="2554" max="2554" width="1.5546875" style="2" customWidth="1"/>
    <col min="2555" max="2555" width="5" style="2" customWidth="1"/>
    <col min="2556" max="2556" width="4.6640625" style="2" customWidth="1"/>
    <col min="2557" max="2557" width="9.109375" style="2"/>
    <col min="2558" max="2558" width="4" style="2" customWidth="1"/>
    <col min="2559" max="2797" width="9.109375" style="2"/>
    <col min="2798" max="2798" width="3.6640625" style="2" customWidth="1"/>
    <col min="2799" max="2799" width="15.6640625" style="2" customWidth="1"/>
    <col min="2800" max="2800" width="16.6640625" style="2" customWidth="1"/>
    <col min="2801" max="2802" width="3.6640625" style="2" customWidth="1"/>
    <col min="2803" max="2803" width="13.6640625" style="2" customWidth="1"/>
    <col min="2804" max="2805" width="3.6640625" style="2" customWidth="1"/>
    <col min="2806" max="2806" width="13.6640625" style="2" customWidth="1"/>
    <col min="2807" max="2807" width="3.6640625" style="2" customWidth="1"/>
    <col min="2808" max="2808" width="1.5546875" style="2" customWidth="1"/>
    <col min="2809" max="2809" width="4" style="2" customWidth="1"/>
    <col min="2810" max="2810" width="1.5546875" style="2" customWidth="1"/>
    <col min="2811" max="2811" width="5" style="2" customWidth="1"/>
    <col min="2812" max="2812" width="4.6640625" style="2" customWidth="1"/>
    <col min="2813" max="2813" width="9.109375" style="2"/>
    <col min="2814" max="2814" width="4" style="2" customWidth="1"/>
    <col min="2815" max="3053" width="9.109375" style="2"/>
    <col min="3054" max="3054" width="3.6640625" style="2" customWidth="1"/>
    <col min="3055" max="3055" width="15.6640625" style="2" customWidth="1"/>
    <col min="3056" max="3056" width="16.6640625" style="2" customWidth="1"/>
    <col min="3057" max="3058" width="3.6640625" style="2" customWidth="1"/>
    <col min="3059" max="3059" width="13.6640625" style="2" customWidth="1"/>
    <col min="3060" max="3061" width="3.6640625" style="2" customWidth="1"/>
    <col min="3062" max="3062" width="13.6640625" style="2" customWidth="1"/>
    <col min="3063" max="3063" width="3.6640625" style="2" customWidth="1"/>
    <col min="3064" max="3064" width="1.5546875" style="2" customWidth="1"/>
    <col min="3065" max="3065" width="4" style="2" customWidth="1"/>
    <col min="3066" max="3066" width="1.5546875" style="2" customWidth="1"/>
    <col min="3067" max="3067" width="5" style="2" customWidth="1"/>
    <col min="3068" max="3068" width="4.6640625" style="2" customWidth="1"/>
    <col min="3069" max="3069" width="9.109375" style="2"/>
    <col min="3070" max="3070" width="4" style="2" customWidth="1"/>
    <col min="3071" max="3309" width="9.109375" style="2"/>
    <col min="3310" max="3310" width="3.6640625" style="2" customWidth="1"/>
    <col min="3311" max="3311" width="15.6640625" style="2" customWidth="1"/>
    <col min="3312" max="3312" width="16.6640625" style="2" customWidth="1"/>
    <col min="3313" max="3314" width="3.6640625" style="2" customWidth="1"/>
    <col min="3315" max="3315" width="13.6640625" style="2" customWidth="1"/>
    <col min="3316" max="3317" width="3.6640625" style="2" customWidth="1"/>
    <col min="3318" max="3318" width="13.6640625" style="2" customWidth="1"/>
    <col min="3319" max="3319" width="3.6640625" style="2" customWidth="1"/>
    <col min="3320" max="3320" width="1.5546875" style="2" customWidth="1"/>
    <col min="3321" max="3321" width="4" style="2" customWidth="1"/>
    <col min="3322" max="3322" width="1.5546875" style="2" customWidth="1"/>
    <col min="3323" max="3323" width="5" style="2" customWidth="1"/>
    <col min="3324" max="3324" width="4.6640625" style="2" customWidth="1"/>
    <col min="3325" max="3325" width="9.109375" style="2"/>
    <col min="3326" max="3326" width="4" style="2" customWidth="1"/>
    <col min="3327" max="3565" width="9.109375" style="2"/>
    <col min="3566" max="3566" width="3.6640625" style="2" customWidth="1"/>
    <col min="3567" max="3567" width="15.6640625" style="2" customWidth="1"/>
    <col min="3568" max="3568" width="16.6640625" style="2" customWidth="1"/>
    <col min="3569" max="3570" width="3.6640625" style="2" customWidth="1"/>
    <col min="3571" max="3571" width="13.6640625" style="2" customWidth="1"/>
    <col min="3572" max="3573" width="3.6640625" style="2" customWidth="1"/>
    <col min="3574" max="3574" width="13.6640625" style="2" customWidth="1"/>
    <col min="3575" max="3575" width="3.6640625" style="2" customWidth="1"/>
    <col min="3576" max="3576" width="1.5546875" style="2" customWidth="1"/>
    <col min="3577" max="3577" width="4" style="2" customWidth="1"/>
    <col min="3578" max="3578" width="1.5546875" style="2" customWidth="1"/>
    <col min="3579" max="3579" width="5" style="2" customWidth="1"/>
    <col min="3580" max="3580" width="4.6640625" style="2" customWidth="1"/>
    <col min="3581" max="3581" width="9.109375" style="2"/>
    <col min="3582" max="3582" width="4" style="2" customWidth="1"/>
    <col min="3583" max="3821" width="9.109375" style="2"/>
    <col min="3822" max="3822" width="3.6640625" style="2" customWidth="1"/>
    <col min="3823" max="3823" width="15.6640625" style="2" customWidth="1"/>
    <col min="3824" max="3824" width="16.6640625" style="2" customWidth="1"/>
    <col min="3825" max="3826" width="3.6640625" style="2" customWidth="1"/>
    <col min="3827" max="3827" width="13.6640625" style="2" customWidth="1"/>
    <col min="3828" max="3829" width="3.6640625" style="2" customWidth="1"/>
    <col min="3830" max="3830" width="13.6640625" style="2" customWidth="1"/>
    <col min="3831" max="3831" width="3.6640625" style="2" customWidth="1"/>
    <col min="3832" max="3832" width="1.5546875" style="2" customWidth="1"/>
    <col min="3833" max="3833" width="4" style="2" customWidth="1"/>
    <col min="3834" max="3834" width="1.5546875" style="2" customWidth="1"/>
    <col min="3835" max="3835" width="5" style="2" customWidth="1"/>
    <col min="3836" max="3836" width="4.6640625" style="2" customWidth="1"/>
    <col min="3837" max="3837" width="9.109375" style="2"/>
    <col min="3838" max="3838" width="4" style="2" customWidth="1"/>
    <col min="3839" max="4077" width="9.109375" style="2"/>
    <col min="4078" max="4078" width="3.6640625" style="2" customWidth="1"/>
    <col min="4079" max="4079" width="15.6640625" style="2" customWidth="1"/>
    <col min="4080" max="4080" width="16.6640625" style="2" customWidth="1"/>
    <col min="4081" max="4082" width="3.6640625" style="2" customWidth="1"/>
    <col min="4083" max="4083" width="13.6640625" style="2" customWidth="1"/>
    <col min="4084" max="4085" width="3.6640625" style="2" customWidth="1"/>
    <col min="4086" max="4086" width="13.6640625" style="2" customWidth="1"/>
    <col min="4087" max="4087" width="3.6640625" style="2" customWidth="1"/>
    <col min="4088" max="4088" width="1.5546875" style="2" customWidth="1"/>
    <col min="4089" max="4089" width="4" style="2" customWidth="1"/>
    <col min="4090" max="4090" width="1.5546875" style="2" customWidth="1"/>
    <col min="4091" max="4091" width="5" style="2" customWidth="1"/>
    <col min="4092" max="4092" width="4.6640625" style="2" customWidth="1"/>
    <col min="4093" max="4093" width="9.109375" style="2"/>
    <col min="4094" max="4094" width="4" style="2" customWidth="1"/>
    <col min="4095" max="4333" width="9.109375" style="2"/>
    <col min="4334" max="4334" width="3.6640625" style="2" customWidth="1"/>
    <col min="4335" max="4335" width="15.6640625" style="2" customWidth="1"/>
    <col min="4336" max="4336" width="16.6640625" style="2" customWidth="1"/>
    <col min="4337" max="4338" width="3.6640625" style="2" customWidth="1"/>
    <col min="4339" max="4339" width="13.6640625" style="2" customWidth="1"/>
    <col min="4340" max="4341" width="3.6640625" style="2" customWidth="1"/>
    <col min="4342" max="4342" width="13.6640625" style="2" customWidth="1"/>
    <col min="4343" max="4343" width="3.6640625" style="2" customWidth="1"/>
    <col min="4344" max="4344" width="1.5546875" style="2" customWidth="1"/>
    <col min="4345" max="4345" width="4" style="2" customWidth="1"/>
    <col min="4346" max="4346" width="1.5546875" style="2" customWidth="1"/>
    <col min="4347" max="4347" width="5" style="2" customWidth="1"/>
    <col min="4348" max="4348" width="4.6640625" style="2" customWidth="1"/>
    <col min="4349" max="4349" width="9.109375" style="2"/>
    <col min="4350" max="4350" width="4" style="2" customWidth="1"/>
    <col min="4351" max="4589" width="9.109375" style="2"/>
    <col min="4590" max="4590" width="3.6640625" style="2" customWidth="1"/>
    <col min="4591" max="4591" width="15.6640625" style="2" customWidth="1"/>
    <col min="4592" max="4592" width="16.6640625" style="2" customWidth="1"/>
    <col min="4593" max="4594" width="3.6640625" style="2" customWidth="1"/>
    <col min="4595" max="4595" width="13.6640625" style="2" customWidth="1"/>
    <col min="4596" max="4597" width="3.6640625" style="2" customWidth="1"/>
    <col min="4598" max="4598" width="13.6640625" style="2" customWidth="1"/>
    <col min="4599" max="4599" width="3.6640625" style="2" customWidth="1"/>
    <col min="4600" max="4600" width="1.5546875" style="2" customWidth="1"/>
    <col min="4601" max="4601" width="4" style="2" customWidth="1"/>
    <col min="4602" max="4602" width="1.5546875" style="2" customWidth="1"/>
    <col min="4603" max="4603" width="5" style="2" customWidth="1"/>
    <col min="4604" max="4604" width="4.6640625" style="2" customWidth="1"/>
    <col min="4605" max="4605" width="9.109375" style="2"/>
    <col min="4606" max="4606" width="4" style="2" customWidth="1"/>
    <col min="4607" max="4845" width="9.109375" style="2"/>
    <col min="4846" max="4846" width="3.6640625" style="2" customWidth="1"/>
    <col min="4847" max="4847" width="15.6640625" style="2" customWidth="1"/>
    <col min="4848" max="4848" width="16.6640625" style="2" customWidth="1"/>
    <col min="4849" max="4850" width="3.6640625" style="2" customWidth="1"/>
    <col min="4851" max="4851" width="13.6640625" style="2" customWidth="1"/>
    <col min="4852" max="4853" width="3.6640625" style="2" customWidth="1"/>
    <col min="4854" max="4854" width="13.6640625" style="2" customWidth="1"/>
    <col min="4855" max="4855" width="3.6640625" style="2" customWidth="1"/>
    <col min="4856" max="4856" width="1.5546875" style="2" customWidth="1"/>
    <col min="4857" max="4857" width="4" style="2" customWidth="1"/>
    <col min="4858" max="4858" width="1.5546875" style="2" customWidth="1"/>
    <col min="4859" max="4859" width="5" style="2" customWidth="1"/>
    <col min="4860" max="4860" width="4.6640625" style="2" customWidth="1"/>
    <col min="4861" max="4861" width="9.109375" style="2"/>
    <col min="4862" max="4862" width="4" style="2" customWidth="1"/>
    <col min="4863" max="5101" width="9.109375" style="2"/>
    <col min="5102" max="5102" width="3.6640625" style="2" customWidth="1"/>
    <col min="5103" max="5103" width="15.6640625" style="2" customWidth="1"/>
    <col min="5104" max="5104" width="16.6640625" style="2" customWidth="1"/>
    <col min="5105" max="5106" width="3.6640625" style="2" customWidth="1"/>
    <col min="5107" max="5107" width="13.6640625" style="2" customWidth="1"/>
    <col min="5108" max="5109" width="3.6640625" style="2" customWidth="1"/>
    <col min="5110" max="5110" width="13.6640625" style="2" customWidth="1"/>
    <col min="5111" max="5111" width="3.6640625" style="2" customWidth="1"/>
    <col min="5112" max="5112" width="1.5546875" style="2" customWidth="1"/>
    <col min="5113" max="5113" width="4" style="2" customWidth="1"/>
    <col min="5114" max="5114" width="1.5546875" style="2" customWidth="1"/>
    <col min="5115" max="5115" width="5" style="2" customWidth="1"/>
    <col min="5116" max="5116" width="4.6640625" style="2" customWidth="1"/>
    <col min="5117" max="5117" width="9.109375" style="2"/>
    <col min="5118" max="5118" width="4" style="2" customWidth="1"/>
    <col min="5119" max="5357" width="9.109375" style="2"/>
    <col min="5358" max="5358" width="3.6640625" style="2" customWidth="1"/>
    <col min="5359" max="5359" width="15.6640625" style="2" customWidth="1"/>
    <col min="5360" max="5360" width="16.6640625" style="2" customWidth="1"/>
    <col min="5361" max="5362" width="3.6640625" style="2" customWidth="1"/>
    <col min="5363" max="5363" width="13.6640625" style="2" customWidth="1"/>
    <col min="5364" max="5365" width="3.6640625" style="2" customWidth="1"/>
    <col min="5366" max="5366" width="13.6640625" style="2" customWidth="1"/>
    <col min="5367" max="5367" width="3.6640625" style="2" customWidth="1"/>
    <col min="5368" max="5368" width="1.5546875" style="2" customWidth="1"/>
    <col min="5369" max="5369" width="4" style="2" customWidth="1"/>
    <col min="5370" max="5370" width="1.5546875" style="2" customWidth="1"/>
    <col min="5371" max="5371" width="5" style="2" customWidth="1"/>
    <col min="5372" max="5372" width="4.6640625" style="2" customWidth="1"/>
    <col min="5373" max="5373" width="9.109375" style="2"/>
    <col min="5374" max="5374" width="4" style="2" customWidth="1"/>
    <col min="5375" max="5613" width="9.109375" style="2"/>
    <col min="5614" max="5614" width="3.6640625" style="2" customWidth="1"/>
    <col min="5615" max="5615" width="15.6640625" style="2" customWidth="1"/>
    <col min="5616" max="5616" width="16.6640625" style="2" customWidth="1"/>
    <col min="5617" max="5618" width="3.6640625" style="2" customWidth="1"/>
    <col min="5619" max="5619" width="13.6640625" style="2" customWidth="1"/>
    <col min="5620" max="5621" width="3.6640625" style="2" customWidth="1"/>
    <col min="5622" max="5622" width="13.6640625" style="2" customWidth="1"/>
    <col min="5623" max="5623" width="3.6640625" style="2" customWidth="1"/>
    <col min="5624" max="5624" width="1.5546875" style="2" customWidth="1"/>
    <col min="5625" max="5625" width="4" style="2" customWidth="1"/>
    <col min="5626" max="5626" width="1.5546875" style="2" customWidth="1"/>
    <col min="5627" max="5627" width="5" style="2" customWidth="1"/>
    <col min="5628" max="5628" width="4.6640625" style="2" customWidth="1"/>
    <col min="5629" max="5629" width="9.109375" style="2"/>
    <col min="5630" max="5630" width="4" style="2" customWidth="1"/>
    <col min="5631" max="5869" width="9.109375" style="2"/>
    <col min="5870" max="5870" width="3.6640625" style="2" customWidth="1"/>
    <col min="5871" max="5871" width="15.6640625" style="2" customWidth="1"/>
    <col min="5872" max="5872" width="16.6640625" style="2" customWidth="1"/>
    <col min="5873" max="5874" width="3.6640625" style="2" customWidth="1"/>
    <col min="5875" max="5875" width="13.6640625" style="2" customWidth="1"/>
    <col min="5876" max="5877" width="3.6640625" style="2" customWidth="1"/>
    <col min="5878" max="5878" width="13.6640625" style="2" customWidth="1"/>
    <col min="5879" max="5879" width="3.6640625" style="2" customWidth="1"/>
    <col min="5880" max="5880" width="1.5546875" style="2" customWidth="1"/>
    <col min="5881" max="5881" width="4" style="2" customWidth="1"/>
    <col min="5882" max="5882" width="1.5546875" style="2" customWidth="1"/>
    <col min="5883" max="5883" width="5" style="2" customWidth="1"/>
    <col min="5884" max="5884" width="4.6640625" style="2" customWidth="1"/>
    <col min="5885" max="5885" width="9.109375" style="2"/>
    <col min="5886" max="5886" width="4" style="2" customWidth="1"/>
    <col min="5887" max="6125" width="9.109375" style="2"/>
    <col min="6126" max="6126" width="3.6640625" style="2" customWidth="1"/>
    <col min="6127" max="6127" width="15.6640625" style="2" customWidth="1"/>
    <col min="6128" max="6128" width="16.6640625" style="2" customWidth="1"/>
    <col min="6129" max="6130" width="3.6640625" style="2" customWidth="1"/>
    <col min="6131" max="6131" width="13.6640625" style="2" customWidth="1"/>
    <col min="6132" max="6133" width="3.6640625" style="2" customWidth="1"/>
    <col min="6134" max="6134" width="13.6640625" style="2" customWidth="1"/>
    <col min="6135" max="6135" width="3.6640625" style="2" customWidth="1"/>
    <col min="6136" max="6136" width="1.5546875" style="2" customWidth="1"/>
    <col min="6137" max="6137" width="4" style="2" customWidth="1"/>
    <col min="6138" max="6138" width="1.5546875" style="2" customWidth="1"/>
    <col min="6139" max="6139" width="5" style="2" customWidth="1"/>
    <col min="6140" max="6140" width="4.6640625" style="2" customWidth="1"/>
    <col min="6141" max="6141" width="9.109375" style="2"/>
    <col min="6142" max="6142" width="4" style="2" customWidth="1"/>
    <col min="6143" max="6381" width="9.109375" style="2"/>
    <col min="6382" max="6382" width="3.6640625" style="2" customWidth="1"/>
    <col min="6383" max="6383" width="15.6640625" style="2" customWidth="1"/>
    <col min="6384" max="6384" width="16.6640625" style="2" customWidth="1"/>
    <col min="6385" max="6386" width="3.6640625" style="2" customWidth="1"/>
    <col min="6387" max="6387" width="13.6640625" style="2" customWidth="1"/>
    <col min="6388" max="6389" width="3.6640625" style="2" customWidth="1"/>
    <col min="6390" max="6390" width="13.6640625" style="2" customWidth="1"/>
    <col min="6391" max="6391" width="3.6640625" style="2" customWidth="1"/>
    <col min="6392" max="6392" width="1.5546875" style="2" customWidth="1"/>
    <col min="6393" max="6393" width="4" style="2" customWidth="1"/>
    <col min="6394" max="6394" width="1.5546875" style="2" customWidth="1"/>
    <col min="6395" max="6395" width="5" style="2" customWidth="1"/>
    <col min="6396" max="6396" width="4.6640625" style="2" customWidth="1"/>
    <col min="6397" max="6397" width="9.109375" style="2"/>
    <col min="6398" max="6398" width="4" style="2" customWidth="1"/>
    <col min="6399" max="6637" width="9.109375" style="2"/>
    <col min="6638" max="6638" width="3.6640625" style="2" customWidth="1"/>
    <col min="6639" max="6639" width="15.6640625" style="2" customWidth="1"/>
    <col min="6640" max="6640" width="16.6640625" style="2" customWidth="1"/>
    <col min="6641" max="6642" width="3.6640625" style="2" customWidth="1"/>
    <col min="6643" max="6643" width="13.6640625" style="2" customWidth="1"/>
    <col min="6644" max="6645" width="3.6640625" style="2" customWidth="1"/>
    <col min="6646" max="6646" width="13.6640625" style="2" customWidth="1"/>
    <col min="6647" max="6647" width="3.6640625" style="2" customWidth="1"/>
    <col min="6648" max="6648" width="1.5546875" style="2" customWidth="1"/>
    <col min="6649" max="6649" width="4" style="2" customWidth="1"/>
    <col min="6650" max="6650" width="1.5546875" style="2" customWidth="1"/>
    <col min="6651" max="6651" width="5" style="2" customWidth="1"/>
    <col min="6652" max="6652" width="4.6640625" style="2" customWidth="1"/>
    <col min="6653" max="6653" width="9.109375" style="2"/>
    <col min="6654" max="6654" width="4" style="2" customWidth="1"/>
    <col min="6655" max="6893" width="9.109375" style="2"/>
    <col min="6894" max="6894" width="3.6640625" style="2" customWidth="1"/>
    <col min="6895" max="6895" width="15.6640625" style="2" customWidth="1"/>
    <col min="6896" max="6896" width="16.6640625" style="2" customWidth="1"/>
    <col min="6897" max="6898" width="3.6640625" style="2" customWidth="1"/>
    <col min="6899" max="6899" width="13.6640625" style="2" customWidth="1"/>
    <col min="6900" max="6901" width="3.6640625" style="2" customWidth="1"/>
    <col min="6902" max="6902" width="13.6640625" style="2" customWidth="1"/>
    <col min="6903" max="6903" width="3.6640625" style="2" customWidth="1"/>
    <col min="6904" max="6904" width="1.5546875" style="2" customWidth="1"/>
    <col min="6905" max="6905" width="4" style="2" customWidth="1"/>
    <col min="6906" max="6906" width="1.5546875" style="2" customWidth="1"/>
    <col min="6907" max="6907" width="5" style="2" customWidth="1"/>
    <col min="6908" max="6908" width="4.6640625" style="2" customWidth="1"/>
    <col min="6909" max="6909" width="9.109375" style="2"/>
    <col min="6910" max="6910" width="4" style="2" customWidth="1"/>
    <col min="6911" max="7149" width="9.109375" style="2"/>
    <col min="7150" max="7150" width="3.6640625" style="2" customWidth="1"/>
    <col min="7151" max="7151" width="15.6640625" style="2" customWidth="1"/>
    <col min="7152" max="7152" width="16.6640625" style="2" customWidth="1"/>
    <col min="7153" max="7154" width="3.6640625" style="2" customWidth="1"/>
    <col min="7155" max="7155" width="13.6640625" style="2" customWidth="1"/>
    <col min="7156" max="7157" width="3.6640625" style="2" customWidth="1"/>
    <col min="7158" max="7158" width="13.6640625" style="2" customWidth="1"/>
    <col min="7159" max="7159" width="3.6640625" style="2" customWidth="1"/>
    <col min="7160" max="7160" width="1.5546875" style="2" customWidth="1"/>
    <col min="7161" max="7161" width="4" style="2" customWidth="1"/>
    <col min="7162" max="7162" width="1.5546875" style="2" customWidth="1"/>
    <col min="7163" max="7163" width="5" style="2" customWidth="1"/>
    <col min="7164" max="7164" width="4.6640625" style="2" customWidth="1"/>
    <col min="7165" max="7165" width="9.109375" style="2"/>
    <col min="7166" max="7166" width="4" style="2" customWidth="1"/>
    <col min="7167" max="7405" width="9.109375" style="2"/>
    <col min="7406" max="7406" width="3.6640625" style="2" customWidth="1"/>
    <col min="7407" max="7407" width="15.6640625" style="2" customWidth="1"/>
    <col min="7408" max="7408" width="16.6640625" style="2" customWidth="1"/>
    <col min="7409" max="7410" width="3.6640625" style="2" customWidth="1"/>
    <col min="7411" max="7411" width="13.6640625" style="2" customWidth="1"/>
    <col min="7412" max="7413" width="3.6640625" style="2" customWidth="1"/>
    <col min="7414" max="7414" width="13.6640625" style="2" customWidth="1"/>
    <col min="7415" max="7415" width="3.6640625" style="2" customWidth="1"/>
    <col min="7416" max="7416" width="1.5546875" style="2" customWidth="1"/>
    <col min="7417" max="7417" width="4" style="2" customWidth="1"/>
    <col min="7418" max="7418" width="1.5546875" style="2" customWidth="1"/>
    <col min="7419" max="7419" width="5" style="2" customWidth="1"/>
    <col min="7420" max="7420" width="4.6640625" style="2" customWidth="1"/>
    <col min="7421" max="7421" width="9.109375" style="2"/>
    <col min="7422" max="7422" width="4" style="2" customWidth="1"/>
    <col min="7423" max="7661" width="9.109375" style="2"/>
    <col min="7662" max="7662" width="3.6640625" style="2" customWidth="1"/>
    <col min="7663" max="7663" width="15.6640625" style="2" customWidth="1"/>
    <col min="7664" max="7664" width="16.6640625" style="2" customWidth="1"/>
    <col min="7665" max="7666" width="3.6640625" style="2" customWidth="1"/>
    <col min="7667" max="7667" width="13.6640625" style="2" customWidth="1"/>
    <col min="7668" max="7669" width="3.6640625" style="2" customWidth="1"/>
    <col min="7670" max="7670" width="13.6640625" style="2" customWidth="1"/>
    <col min="7671" max="7671" width="3.6640625" style="2" customWidth="1"/>
    <col min="7672" max="7672" width="1.5546875" style="2" customWidth="1"/>
    <col min="7673" max="7673" width="4" style="2" customWidth="1"/>
    <col min="7674" max="7674" width="1.5546875" style="2" customWidth="1"/>
    <col min="7675" max="7675" width="5" style="2" customWidth="1"/>
    <col min="7676" max="7676" width="4.6640625" style="2" customWidth="1"/>
    <col min="7677" max="7677" width="9.109375" style="2"/>
    <col min="7678" max="7678" width="4" style="2" customWidth="1"/>
    <col min="7679" max="7917" width="9.109375" style="2"/>
    <col min="7918" max="7918" width="3.6640625" style="2" customWidth="1"/>
    <col min="7919" max="7919" width="15.6640625" style="2" customWidth="1"/>
    <col min="7920" max="7920" width="16.6640625" style="2" customWidth="1"/>
    <col min="7921" max="7922" width="3.6640625" style="2" customWidth="1"/>
    <col min="7923" max="7923" width="13.6640625" style="2" customWidth="1"/>
    <col min="7924" max="7925" width="3.6640625" style="2" customWidth="1"/>
    <col min="7926" max="7926" width="13.6640625" style="2" customWidth="1"/>
    <col min="7927" max="7927" width="3.6640625" style="2" customWidth="1"/>
    <col min="7928" max="7928" width="1.5546875" style="2" customWidth="1"/>
    <col min="7929" max="7929" width="4" style="2" customWidth="1"/>
    <col min="7930" max="7930" width="1.5546875" style="2" customWidth="1"/>
    <col min="7931" max="7931" width="5" style="2" customWidth="1"/>
    <col min="7932" max="7932" width="4.6640625" style="2" customWidth="1"/>
    <col min="7933" max="7933" width="9.109375" style="2"/>
    <col min="7934" max="7934" width="4" style="2" customWidth="1"/>
    <col min="7935" max="8173" width="9.109375" style="2"/>
    <col min="8174" max="8174" width="3.6640625" style="2" customWidth="1"/>
    <col min="8175" max="8175" width="15.6640625" style="2" customWidth="1"/>
    <col min="8176" max="8176" width="16.6640625" style="2" customWidth="1"/>
    <col min="8177" max="8178" width="3.6640625" style="2" customWidth="1"/>
    <col min="8179" max="8179" width="13.6640625" style="2" customWidth="1"/>
    <col min="8180" max="8181" width="3.6640625" style="2" customWidth="1"/>
    <col min="8182" max="8182" width="13.6640625" style="2" customWidth="1"/>
    <col min="8183" max="8183" width="3.6640625" style="2" customWidth="1"/>
    <col min="8184" max="8184" width="1.5546875" style="2" customWidth="1"/>
    <col min="8185" max="8185" width="4" style="2" customWidth="1"/>
    <col min="8186" max="8186" width="1.5546875" style="2" customWidth="1"/>
    <col min="8187" max="8187" width="5" style="2" customWidth="1"/>
    <col min="8188" max="8188" width="4.6640625" style="2" customWidth="1"/>
    <col min="8189" max="8189" width="9.109375" style="2"/>
    <col min="8190" max="8190" width="4" style="2" customWidth="1"/>
    <col min="8191" max="8429" width="9.109375" style="2"/>
    <col min="8430" max="8430" width="3.6640625" style="2" customWidth="1"/>
    <col min="8431" max="8431" width="15.6640625" style="2" customWidth="1"/>
    <col min="8432" max="8432" width="16.6640625" style="2" customWidth="1"/>
    <col min="8433" max="8434" width="3.6640625" style="2" customWidth="1"/>
    <col min="8435" max="8435" width="13.6640625" style="2" customWidth="1"/>
    <col min="8436" max="8437" width="3.6640625" style="2" customWidth="1"/>
    <col min="8438" max="8438" width="13.6640625" style="2" customWidth="1"/>
    <col min="8439" max="8439" width="3.6640625" style="2" customWidth="1"/>
    <col min="8440" max="8440" width="1.5546875" style="2" customWidth="1"/>
    <col min="8441" max="8441" width="4" style="2" customWidth="1"/>
    <col min="8442" max="8442" width="1.5546875" style="2" customWidth="1"/>
    <col min="8443" max="8443" width="5" style="2" customWidth="1"/>
    <col min="8444" max="8444" width="4.6640625" style="2" customWidth="1"/>
    <col min="8445" max="8445" width="9.109375" style="2"/>
    <col min="8446" max="8446" width="4" style="2" customWidth="1"/>
    <col min="8447" max="8685" width="9.109375" style="2"/>
    <col min="8686" max="8686" width="3.6640625" style="2" customWidth="1"/>
    <col min="8687" max="8687" width="15.6640625" style="2" customWidth="1"/>
    <col min="8688" max="8688" width="16.6640625" style="2" customWidth="1"/>
    <col min="8689" max="8690" width="3.6640625" style="2" customWidth="1"/>
    <col min="8691" max="8691" width="13.6640625" style="2" customWidth="1"/>
    <col min="8692" max="8693" width="3.6640625" style="2" customWidth="1"/>
    <col min="8694" max="8694" width="13.6640625" style="2" customWidth="1"/>
    <col min="8695" max="8695" width="3.6640625" style="2" customWidth="1"/>
    <col min="8696" max="8696" width="1.5546875" style="2" customWidth="1"/>
    <col min="8697" max="8697" width="4" style="2" customWidth="1"/>
    <col min="8698" max="8698" width="1.5546875" style="2" customWidth="1"/>
    <col min="8699" max="8699" width="5" style="2" customWidth="1"/>
    <col min="8700" max="8700" width="4.6640625" style="2" customWidth="1"/>
    <col min="8701" max="8701" width="9.109375" style="2"/>
    <col min="8702" max="8702" width="4" style="2" customWidth="1"/>
    <col min="8703" max="8941" width="9.109375" style="2"/>
    <col min="8942" max="8942" width="3.6640625" style="2" customWidth="1"/>
    <col min="8943" max="8943" width="15.6640625" style="2" customWidth="1"/>
    <col min="8944" max="8944" width="16.6640625" style="2" customWidth="1"/>
    <col min="8945" max="8946" width="3.6640625" style="2" customWidth="1"/>
    <col min="8947" max="8947" width="13.6640625" style="2" customWidth="1"/>
    <col min="8948" max="8949" width="3.6640625" style="2" customWidth="1"/>
    <col min="8950" max="8950" width="13.6640625" style="2" customWidth="1"/>
    <col min="8951" max="8951" width="3.6640625" style="2" customWidth="1"/>
    <col min="8952" max="8952" width="1.5546875" style="2" customWidth="1"/>
    <col min="8953" max="8953" width="4" style="2" customWidth="1"/>
    <col min="8954" max="8954" width="1.5546875" style="2" customWidth="1"/>
    <col min="8955" max="8955" width="5" style="2" customWidth="1"/>
    <col min="8956" max="8956" width="4.6640625" style="2" customWidth="1"/>
    <col min="8957" max="8957" width="9.109375" style="2"/>
    <col min="8958" max="8958" width="4" style="2" customWidth="1"/>
    <col min="8959" max="9197" width="9.109375" style="2"/>
    <col min="9198" max="9198" width="3.6640625" style="2" customWidth="1"/>
    <col min="9199" max="9199" width="15.6640625" style="2" customWidth="1"/>
    <col min="9200" max="9200" width="16.6640625" style="2" customWidth="1"/>
    <col min="9201" max="9202" width="3.6640625" style="2" customWidth="1"/>
    <col min="9203" max="9203" width="13.6640625" style="2" customWidth="1"/>
    <col min="9204" max="9205" width="3.6640625" style="2" customWidth="1"/>
    <col min="9206" max="9206" width="13.6640625" style="2" customWidth="1"/>
    <col min="9207" max="9207" width="3.6640625" style="2" customWidth="1"/>
    <col min="9208" max="9208" width="1.5546875" style="2" customWidth="1"/>
    <col min="9209" max="9209" width="4" style="2" customWidth="1"/>
    <col min="9210" max="9210" width="1.5546875" style="2" customWidth="1"/>
    <col min="9211" max="9211" width="5" style="2" customWidth="1"/>
    <col min="9212" max="9212" width="4.6640625" style="2" customWidth="1"/>
    <col min="9213" max="9213" width="9.109375" style="2"/>
    <col min="9214" max="9214" width="4" style="2" customWidth="1"/>
    <col min="9215" max="9453" width="9.109375" style="2"/>
    <col min="9454" max="9454" width="3.6640625" style="2" customWidth="1"/>
    <col min="9455" max="9455" width="15.6640625" style="2" customWidth="1"/>
    <col min="9456" max="9456" width="16.6640625" style="2" customWidth="1"/>
    <col min="9457" max="9458" width="3.6640625" style="2" customWidth="1"/>
    <col min="9459" max="9459" width="13.6640625" style="2" customWidth="1"/>
    <col min="9460" max="9461" width="3.6640625" style="2" customWidth="1"/>
    <col min="9462" max="9462" width="13.6640625" style="2" customWidth="1"/>
    <col min="9463" max="9463" width="3.6640625" style="2" customWidth="1"/>
    <col min="9464" max="9464" width="1.5546875" style="2" customWidth="1"/>
    <col min="9465" max="9465" width="4" style="2" customWidth="1"/>
    <col min="9466" max="9466" width="1.5546875" style="2" customWidth="1"/>
    <col min="9467" max="9467" width="5" style="2" customWidth="1"/>
    <col min="9468" max="9468" width="4.6640625" style="2" customWidth="1"/>
    <col min="9469" max="9469" width="9.109375" style="2"/>
    <col min="9470" max="9470" width="4" style="2" customWidth="1"/>
    <col min="9471" max="9709" width="9.109375" style="2"/>
    <col min="9710" max="9710" width="3.6640625" style="2" customWidth="1"/>
    <col min="9711" max="9711" width="15.6640625" style="2" customWidth="1"/>
    <col min="9712" max="9712" width="16.6640625" style="2" customWidth="1"/>
    <col min="9713" max="9714" width="3.6640625" style="2" customWidth="1"/>
    <col min="9715" max="9715" width="13.6640625" style="2" customWidth="1"/>
    <col min="9716" max="9717" width="3.6640625" style="2" customWidth="1"/>
    <col min="9718" max="9718" width="13.6640625" style="2" customWidth="1"/>
    <col min="9719" max="9719" width="3.6640625" style="2" customWidth="1"/>
    <col min="9720" max="9720" width="1.5546875" style="2" customWidth="1"/>
    <col min="9721" max="9721" width="4" style="2" customWidth="1"/>
    <col min="9722" max="9722" width="1.5546875" style="2" customWidth="1"/>
    <col min="9723" max="9723" width="5" style="2" customWidth="1"/>
    <col min="9724" max="9724" width="4.6640625" style="2" customWidth="1"/>
    <col min="9725" max="9725" width="9.109375" style="2"/>
    <col min="9726" max="9726" width="4" style="2" customWidth="1"/>
    <col min="9727" max="9965" width="9.109375" style="2"/>
    <col min="9966" max="9966" width="3.6640625" style="2" customWidth="1"/>
    <col min="9967" max="9967" width="15.6640625" style="2" customWidth="1"/>
    <col min="9968" max="9968" width="16.6640625" style="2" customWidth="1"/>
    <col min="9969" max="9970" width="3.6640625" style="2" customWidth="1"/>
    <col min="9971" max="9971" width="13.6640625" style="2" customWidth="1"/>
    <col min="9972" max="9973" width="3.6640625" style="2" customWidth="1"/>
    <col min="9974" max="9974" width="13.6640625" style="2" customWidth="1"/>
    <col min="9975" max="9975" width="3.6640625" style="2" customWidth="1"/>
    <col min="9976" max="9976" width="1.5546875" style="2" customWidth="1"/>
    <col min="9977" max="9977" width="4" style="2" customWidth="1"/>
    <col min="9978" max="9978" width="1.5546875" style="2" customWidth="1"/>
    <col min="9979" max="9979" width="5" style="2" customWidth="1"/>
    <col min="9980" max="9980" width="4.6640625" style="2" customWidth="1"/>
    <col min="9981" max="9981" width="9.109375" style="2"/>
    <col min="9982" max="9982" width="4" style="2" customWidth="1"/>
    <col min="9983" max="10221" width="9.109375" style="2"/>
    <col min="10222" max="10222" width="3.6640625" style="2" customWidth="1"/>
    <col min="10223" max="10223" width="15.6640625" style="2" customWidth="1"/>
    <col min="10224" max="10224" width="16.6640625" style="2" customWidth="1"/>
    <col min="10225" max="10226" width="3.6640625" style="2" customWidth="1"/>
    <col min="10227" max="10227" width="13.6640625" style="2" customWidth="1"/>
    <col min="10228" max="10229" width="3.6640625" style="2" customWidth="1"/>
    <col min="10230" max="10230" width="13.6640625" style="2" customWidth="1"/>
    <col min="10231" max="10231" width="3.6640625" style="2" customWidth="1"/>
    <col min="10232" max="10232" width="1.5546875" style="2" customWidth="1"/>
    <col min="10233" max="10233" width="4" style="2" customWidth="1"/>
    <col min="10234" max="10234" width="1.5546875" style="2" customWidth="1"/>
    <col min="10235" max="10235" width="5" style="2" customWidth="1"/>
    <col min="10236" max="10236" width="4.6640625" style="2" customWidth="1"/>
    <col min="10237" max="10237" width="9.109375" style="2"/>
    <col min="10238" max="10238" width="4" style="2" customWidth="1"/>
    <col min="10239" max="10477" width="9.109375" style="2"/>
    <col min="10478" max="10478" width="3.6640625" style="2" customWidth="1"/>
    <col min="10479" max="10479" width="15.6640625" style="2" customWidth="1"/>
    <col min="10480" max="10480" width="16.6640625" style="2" customWidth="1"/>
    <col min="10481" max="10482" width="3.6640625" style="2" customWidth="1"/>
    <col min="10483" max="10483" width="13.6640625" style="2" customWidth="1"/>
    <col min="10484" max="10485" width="3.6640625" style="2" customWidth="1"/>
    <col min="10486" max="10486" width="13.6640625" style="2" customWidth="1"/>
    <col min="10487" max="10487" width="3.6640625" style="2" customWidth="1"/>
    <col min="10488" max="10488" width="1.5546875" style="2" customWidth="1"/>
    <col min="10489" max="10489" width="4" style="2" customWidth="1"/>
    <col min="10490" max="10490" width="1.5546875" style="2" customWidth="1"/>
    <col min="10491" max="10491" width="5" style="2" customWidth="1"/>
    <col min="10492" max="10492" width="4.6640625" style="2" customWidth="1"/>
    <col min="10493" max="10493" width="9.109375" style="2"/>
    <col min="10494" max="10494" width="4" style="2" customWidth="1"/>
    <col min="10495" max="10733" width="9.109375" style="2"/>
    <col min="10734" max="10734" width="3.6640625" style="2" customWidth="1"/>
    <col min="10735" max="10735" width="15.6640625" style="2" customWidth="1"/>
    <col min="10736" max="10736" width="16.6640625" style="2" customWidth="1"/>
    <col min="10737" max="10738" width="3.6640625" style="2" customWidth="1"/>
    <col min="10739" max="10739" width="13.6640625" style="2" customWidth="1"/>
    <col min="10740" max="10741" width="3.6640625" style="2" customWidth="1"/>
    <col min="10742" max="10742" width="13.6640625" style="2" customWidth="1"/>
    <col min="10743" max="10743" width="3.6640625" style="2" customWidth="1"/>
    <col min="10744" max="10744" width="1.5546875" style="2" customWidth="1"/>
    <col min="10745" max="10745" width="4" style="2" customWidth="1"/>
    <col min="10746" max="10746" width="1.5546875" style="2" customWidth="1"/>
    <col min="10747" max="10747" width="5" style="2" customWidth="1"/>
    <col min="10748" max="10748" width="4.6640625" style="2" customWidth="1"/>
    <col min="10749" max="10749" width="9.109375" style="2"/>
    <col min="10750" max="10750" width="4" style="2" customWidth="1"/>
    <col min="10751" max="10989" width="9.109375" style="2"/>
    <col min="10990" max="10990" width="3.6640625" style="2" customWidth="1"/>
    <col min="10991" max="10991" width="15.6640625" style="2" customWidth="1"/>
    <col min="10992" max="10992" width="16.6640625" style="2" customWidth="1"/>
    <col min="10993" max="10994" width="3.6640625" style="2" customWidth="1"/>
    <col min="10995" max="10995" width="13.6640625" style="2" customWidth="1"/>
    <col min="10996" max="10997" width="3.6640625" style="2" customWidth="1"/>
    <col min="10998" max="10998" width="13.6640625" style="2" customWidth="1"/>
    <col min="10999" max="10999" width="3.6640625" style="2" customWidth="1"/>
    <col min="11000" max="11000" width="1.5546875" style="2" customWidth="1"/>
    <col min="11001" max="11001" width="4" style="2" customWidth="1"/>
    <col min="11002" max="11002" width="1.5546875" style="2" customWidth="1"/>
    <col min="11003" max="11003" width="5" style="2" customWidth="1"/>
    <col min="11004" max="11004" width="4.6640625" style="2" customWidth="1"/>
    <col min="11005" max="11005" width="9.109375" style="2"/>
    <col min="11006" max="11006" width="4" style="2" customWidth="1"/>
    <col min="11007" max="11245" width="9.109375" style="2"/>
    <col min="11246" max="11246" width="3.6640625" style="2" customWidth="1"/>
    <col min="11247" max="11247" width="15.6640625" style="2" customWidth="1"/>
    <col min="11248" max="11248" width="16.6640625" style="2" customWidth="1"/>
    <col min="11249" max="11250" width="3.6640625" style="2" customWidth="1"/>
    <col min="11251" max="11251" width="13.6640625" style="2" customWidth="1"/>
    <col min="11252" max="11253" width="3.6640625" style="2" customWidth="1"/>
    <col min="11254" max="11254" width="13.6640625" style="2" customWidth="1"/>
    <col min="11255" max="11255" width="3.6640625" style="2" customWidth="1"/>
    <col min="11256" max="11256" width="1.5546875" style="2" customWidth="1"/>
    <col min="11257" max="11257" width="4" style="2" customWidth="1"/>
    <col min="11258" max="11258" width="1.5546875" style="2" customWidth="1"/>
    <col min="11259" max="11259" width="5" style="2" customWidth="1"/>
    <col min="11260" max="11260" width="4.6640625" style="2" customWidth="1"/>
    <col min="11261" max="11261" width="9.109375" style="2"/>
    <col min="11262" max="11262" width="4" style="2" customWidth="1"/>
    <col min="11263" max="11501" width="9.109375" style="2"/>
    <col min="11502" max="11502" width="3.6640625" style="2" customWidth="1"/>
    <col min="11503" max="11503" width="15.6640625" style="2" customWidth="1"/>
    <col min="11504" max="11504" width="16.6640625" style="2" customWidth="1"/>
    <col min="11505" max="11506" width="3.6640625" style="2" customWidth="1"/>
    <col min="11507" max="11507" width="13.6640625" style="2" customWidth="1"/>
    <col min="11508" max="11509" width="3.6640625" style="2" customWidth="1"/>
    <col min="11510" max="11510" width="13.6640625" style="2" customWidth="1"/>
    <col min="11511" max="11511" width="3.6640625" style="2" customWidth="1"/>
    <col min="11512" max="11512" width="1.5546875" style="2" customWidth="1"/>
    <col min="11513" max="11513" width="4" style="2" customWidth="1"/>
    <col min="11514" max="11514" width="1.5546875" style="2" customWidth="1"/>
    <col min="11515" max="11515" width="5" style="2" customWidth="1"/>
    <col min="11516" max="11516" width="4.6640625" style="2" customWidth="1"/>
    <col min="11517" max="11517" width="9.109375" style="2"/>
    <col min="11518" max="11518" width="4" style="2" customWidth="1"/>
    <col min="11519" max="11757" width="9.109375" style="2"/>
    <col min="11758" max="11758" width="3.6640625" style="2" customWidth="1"/>
    <col min="11759" max="11759" width="15.6640625" style="2" customWidth="1"/>
    <col min="11760" max="11760" width="16.6640625" style="2" customWidth="1"/>
    <col min="11761" max="11762" width="3.6640625" style="2" customWidth="1"/>
    <col min="11763" max="11763" width="13.6640625" style="2" customWidth="1"/>
    <col min="11764" max="11765" width="3.6640625" style="2" customWidth="1"/>
    <col min="11766" max="11766" width="13.6640625" style="2" customWidth="1"/>
    <col min="11767" max="11767" width="3.6640625" style="2" customWidth="1"/>
    <col min="11768" max="11768" width="1.5546875" style="2" customWidth="1"/>
    <col min="11769" max="11769" width="4" style="2" customWidth="1"/>
    <col min="11770" max="11770" width="1.5546875" style="2" customWidth="1"/>
    <col min="11771" max="11771" width="5" style="2" customWidth="1"/>
    <col min="11772" max="11772" width="4.6640625" style="2" customWidth="1"/>
    <col min="11773" max="11773" width="9.109375" style="2"/>
    <col min="11774" max="11774" width="4" style="2" customWidth="1"/>
    <col min="11775" max="12013" width="9.109375" style="2"/>
    <col min="12014" max="12014" width="3.6640625" style="2" customWidth="1"/>
    <col min="12015" max="12015" width="15.6640625" style="2" customWidth="1"/>
    <col min="12016" max="12016" width="16.6640625" style="2" customWidth="1"/>
    <col min="12017" max="12018" width="3.6640625" style="2" customWidth="1"/>
    <col min="12019" max="12019" width="13.6640625" style="2" customWidth="1"/>
    <col min="12020" max="12021" width="3.6640625" style="2" customWidth="1"/>
    <col min="12022" max="12022" width="13.6640625" style="2" customWidth="1"/>
    <col min="12023" max="12023" width="3.6640625" style="2" customWidth="1"/>
    <col min="12024" max="12024" width="1.5546875" style="2" customWidth="1"/>
    <col min="12025" max="12025" width="4" style="2" customWidth="1"/>
    <col min="12026" max="12026" width="1.5546875" style="2" customWidth="1"/>
    <col min="12027" max="12027" width="5" style="2" customWidth="1"/>
    <col min="12028" max="12028" width="4.6640625" style="2" customWidth="1"/>
    <col min="12029" max="12029" width="9.109375" style="2"/>
    <col min="12030" max="12030" width="4" style="2" customWidth="1"/>
    <col min="12031" max="12269" width="9.109375" style="2"/>
    <col min="12270" max="12270" width="3.6640625" style="2" customWidth="1"/>
    <col min="12271" max="12271" width="15.6640625" style="2" customWidth="1"/>
    <col min="12272" max="12272" width="16.6640625" style="2" customWidth="1"/>
    <col min="12273" max="12274" width="3.6640625" style="2" customWidth="1"/>
    <col min="12275" max="12275" width="13.6640625" style="2" customWidth="1"/>
    <col min="12276" max="12277" width="3.6640625" style="2" customWidth="1"/>
    <col min="12278" max="12278" width="13.6640625" style="2" customWidth="1"/>
    <col min="12279" max="12279" width="3.6640625" style="2" customWidth="1"/>
    <col min="12280" max="12280" width="1.5546875" style="2" customWidth="1"/>
    <col min="12281" max="12281" width="4" style="2" customWidth="1"/>
    <col min="12282" max="12282" width="1.5546875" style="2" customWidth="1"/>
    <col min="12283" max="12283" width="5" style="2" customWidth="1"/>
    <col min="12284" max="12284" width="4.6640625" style="2" customWidth="1"/>
    <col min="12285" max="12285" width="9.109375" style="2"/>
    <col min="12286" max="12286" width="4" style="2" customWidth="1"/>
    <col min="12287" max="12525" width="9.109375" style="2"/>
    <col min="12526" max="12526" width="3.6640625" style="2" customWidth="1"/>
    <col min="12527" max="12527" width="15.6640625" style="2" customWidth="1"/>
    <col min="12528" max="12528" width="16.6640625" style="2" customWidth="1"/>
    <col min="12529" max="12530" width="3.6640625" style="2" customWidth="1"/>
    <col min="12531" max="12531" width="13.6640625" style="2" customWidth="1"/>
    <col min="12532" max="12533" width="3.6640625" style="2" customWidth="1"/>
    <col min="12534" max="12534" width="13.6640625" style="2" customWidth="1"/>
    <col min="12535" max="12535" width="3.6640625" style="2" customWidth="1"/>
    <col min="12536" max="12536" width="1.5546875" style="2" customWidth="1"/>
    <col min="12537" max="12537" width="4" style="2" customWidth="1"/>
    <col min="12538" max="12538" width="1.5546875" style="2" customWidth="1"/>
    <col min="12539" max="12539" width="5" style="2" customWidth="1"/>
    <col min="12540" max="12540" width="4.6640625" style="2" customWidth="1"/>
    <col min="12541" max="12541" width="9.109375" style="2"/>
    <col min="12542" max="12542" width="4" style="2" customWidth="1"/>
    <col min="12543" max="12781" width="9.109375" style="2"/>
    <col min="12782" max="12782" width="3.6640625" style="2" customWidth="1"/>
    <col min="12783" max="12783" width="15.6640625" style="2" customWidth="1"/>
    <col min="12784" max="12784" width="16.6640625" style="2" customWidth="1"/>
    <col min="12785" max="12786" width="3.6640625" style="2" customWidth="1"/>
    <col min="12787" max="12787" width="13.6640625" style="2" customWidth="1"/>
    <col min="12788" max="12789" width="3.6640625" style="2" customWidth="1"/>
    <col min="12790" max="12790" width="13.6640625" style="2" customWidth="1"/>
    <col min="12791" max="12791" width="3.6640625" style="2" customWidth="1"/>
    <col min="12792" max="12792" width="1.5546875" style="2" customWidth="1"/>
    <col min="12793" max="12793" width="4" style="2" customWidth="1"/>
    <col min="12794" max="12794" width="1.5546875" style="2" customWidth="1"/>
    <col min="12795" max="12795" width="5" style="2" customWidth="1"/>
    <col min="12796" max="12796" width="4.6640625" style="2" customWidth="1"/>
    <col min="12797" max="12797" width="9.109375" style="2"/>
    <col min="12798" max="12798" width="4" style="2" customWidth="1"/>
    <col min="12799" max="13037" width="9.109375" style="2"/>
    <col min="13038" max="13038" width="3.6640625" style="2" customWidth="1"/>
    <col min="13039" max="13039" width="15.6640625" style="2" customWidth="1"/>
    <col min="13040" max="13040" width="16.6640625" style="2" customWidth="1"/>
    <col min="13041" max="13042" width="3.6640625" style="2" customWidth="1"/>
    <col min="13043" max="13043" width="13.6640625" style="2" customWidth="1"/>
    <col min="13044" max="13045" width="3.6640625" style="2" customWidth="1"/>
    <col min="13046" max="13046" width="13.6640625" style="2" customWidth="1"/>
    <col min="13047" max="13047" width="3.6640625" style="2" customWidth="1"/>
    <col min="13048" max="13048" width="1.5546875" style="2" customWidth="1"/>
    <col min="13049" max="13049" width="4" style="2" customWidth="1"/>
    <col min="13050" max="13050" width="1.5546875" style="2" customWidth="1"/>
    <col min="13051" max="13051" width="5" style="2" customWidth="1"/>
    <col min="13052" max="13052" width="4.6640625" style="2" customWidth="1"/>
    <col min="13053" max="13053" width="9.109375" style="2"/>
    <col min="13054" max="13054" width="4" style="2" customWidth="1"/>
    <col min="13055" max="13293" width="9.109375" style="2"/>
    <col min="13294" max="13294" width="3.6640625" style="2" customWidth="1"/>
    <col min="13295" max="13295" width="15.6640625" style="2" customWidth="1"/>
    <col min="13296" max="13296" width="16.6640625" style="2" customWidth="1"/>
    <col min="13297" max="13298" width="3.6640625" style="2" customWidth="1"/>
    <col min="13299" max="13299" width="13.6640625" style="2" customWidth="1"/>
    <col min="13300" max="13301" width="3.6640625" style="2" customWidth="1"/>
    <col min="13302" max="13302" width="13.6640625" style="2" customWidth="1"/>
    <col min="13303" max="13303" width="3.6640625" style="2" customWidth="1"/>
    <col min="13304" max="13304" width="1.5546875" style="2" customWidth="1"/>
    <col min="13305" max="13305" width="4" style="2" customWidth="1"/>
    <col min="13306" max="13306" width="1.5546875" style="2" customWidth="1"/>
    <col min="13307" max="13307" width="5" style="2" customWidth="1"/>
    <col min="13308" max="13308" width="4.6640625" style="2" customWidth="1"/>
    <col min="13309" max="13309" width="9.109375" style="2"/>
    <col min="13310" max="13310" width="4" style="2" customWidth="1"/>
    <col min="13311" max="13549" width="9.109375" style="2"/>
    <col min="13550" max="13550" width="3.6640625" style="2" customWidth="1"/>
    <col min="13551" max="13551" width="15.6640625" style="2" customWidth="1"/>
    <col min="13552" max="13552" width="16.6640625" style="2" customWidth="1"/>
    <col min="13553" max="13554" width="3.6640625" style="2" customWidth="1"/>
    <col min="13555" max="13555" width="13.6640625" style="2" customWidth="1"/>
    <col min="13556" max="13557" width="3.6640625" style="2" customWidth="1"/>
    <col min="13558" max="13558" width="13.6640625" style="2" customWidth="1"/>
    <col min="13559" max="13559" width="3.6640625" style="2" customWidth="1"/>
    <col min="13560" max="13560" width="1.5546875" style="2" customWidth="1"/>
    <col min="13561" max="13561" width="4" style="2" customWidth="1"/>
    <col min="13562" max="13562" width="1.5546875" style="2" customWidth="1"/>
    <col min="13563" max="13563" width="5" style="2" customWidth="1"/>
    <col min="13564" max="13564" width="4.6640625" style="2" customWidth="1"/>
    <col min="13565" max="13565" width="9.109375" style="2"/>
    <col min="13566" max="13566" width="4" style="2" customWidth="1"/>
    <col min="13567" max="13805" width="9.109375" style="2"/>
    <col min="13806" max="13806" width="3.6640625" style="2" customWidth="1"/>
    <col min="13807" max="13807" width="15.6640625" style="2" customWidth="1"/>
    <col min="13808" max="13808" width="16.6640625" style="2" customWidth="1"/>
    <col min="13809" max="13810" width="3.6640625" style="2" customWidth="1"/>
    <col min="13811" max="13811" width="13.6640625" style="2" customWidth="1"/>
    <col min="13812" max="13813" width="3.6640625" style="2" customWidth="1"/>
    <col min="13814" max="13814" width="13.6640625" style="2" customWidth="1"/>
    <col min="13815" max="13815" width="3.6640625" style="2" customWidth="1"/>
    <col min="13816" max="13816" width="1.5546875" style="2" customWidth="1"/>
    <col min="13817" max="13817" width="4" style="2" customWidth="1"/>
    <col min="13818" max="13818" width="1.5546875" style="2" customWidth="1"/>
    <col min="13819" max="13819" width="5" style="2" customWidth="1"/>
    <col min="13820" max="13820" width="4.6640625" style="2" customWidth="1"/>
    <col min="13821" max="13821" width="9.109375" style="2"/>
    <col min="13822" max="13822" width="4" style="2" customWidth="1"/>
    <col min="13823" max="14061" width="9.109375" style="2"/>
    <col min="14062" max="14062" width="3.6640625" style="2" customWidth="1"/>
    <col min="14063" max="14063" width="15.6640625" style="2" customWidth="1"/>
    <col min="14064" max="14064" width="16.6640625" style="2" customWidth="1"/>
    <col min="14065" max="14066" width="3.6640625" style="2" customWidth="1"/>
    <col min="14067" max="14067" width="13.6640625" style="2" customWidth="1"/>
    <col min="14068" max="14069" width="3.6640625" style="2" customWidth="1"/>
    <col min="14070" max="14070" width="13.6640625" style="2" customWidth="1"/>
    <col min="14071" max="14071" width="3.6640625" style="2" customWidth="1"/>
    <col min="14072" max="14072" width="1.5546875" style="2" customWidth="1"/>
    <col min="14073" max="14073" width="4" style="2" customWidth="1"/>
    <col min="14074" max="14074" width="1.5546875" style="2" customWidth="1"/>
    <col min="14075" max="14075" width="5" style="2" customWidth="1"/>
    <col min="14076" max="14076" width="4.6640625" style="2" customWidth="1"/>
    <col min="14077" max="14077" width="9.109375" style="2"/>
    <col min="14078" max="14078" width="4" style="2" customWidth="1"/>
    <col min="14079" max="14317" width="9.109375" style="2"/>
    <col min="14318" max="14318" width="3.6640625" style="2" customWidth="1"/>
    <col min="14319" max="14319" width="15.6640625" style="2" customWidth="1"/>
    <col min="14320" max="14320" width="16.6640625" style="2" customWidth="1"/>
    <col min="14321" max="14322" width="3.6640625" style="2" customWidth="1"/>
    <col min="14323" max="14323" width="13.6640625" style="2" customWidth="1"/>
    <col min="14324" max="14325" width="3.6640625" style="2" customWidth="1"/>
    <col min="14326" max="14326" width="13.6640625" style="2" customWidth="1"/>
    <col min="14327" max="14327" width="3.6640625" style="2" customWidth="1"/>
    <col min="14328" max="14328" width="1.5546875" style="2" customWidth="1"/>
    <col min="14329" max="14329" width="4" style="2" customWidth="1"/>
    <col min="14330" max="14330" width="1.5546875" style="2" customWidth="1"/>
    <col min="14331" max="14331" width="5" style="2" customWidth="1"/>
    <col min="14332" max="14332" width="4.6640625" style="2" customWidth="1"/>
    <col min="14333" max="14333" width="9.109375" style="2"/>
    <col min="14334" max="14334" width="4" style="2" customWidth="1"/>
    <col min="14335" max="14573" width="9.109375" style="2"/>
    <col min="14574" max="14574" width="3.6640625" style="2" customWidth="1"/>
    <col min="14575" max="14575" width="15.6640625" style="2" customWidth="1"/>
    <col min="14576" max="14576" width="16.6640625" style="2" customWidth="1"/>
    <col min="14577" max="14578" width="3.6640625" style="2" customWidth="1"/>
    <col min="14579" max="14579" width="13.6640625" style="2" customWidth="1"/>
    <col min="14580" max="14581" width="3.6640625" style="2" customWidth="1"/>
    <col min="14582" max="14582" width="13.6640625" style="2" customWidth="1"/>
    <col min="14583" max="14583" width="3.6640625" style="2" customWidth="1"/>
    <col min="14584" max="14584" width="1.5546875" style="2" customWidth="1"/>
    <col min="14585" max="14585" width="4" style="2" customWidth="1"/>
    <col min="14586" max="14586" width="1.5546875" style="2" customWidth="1"/>
    <col min="14587" max="14587" width="5" style="2" customWidth="1"/>
    <col min="14588" max="14588" width="4.6640625" style="2" customWidth="1"/>
    <col min="14589" max="14589" width="9.109375" style="2"/>
    <col min="14590" max="14590" width="4" style="2" customWidth="1"/>
    <col min="14591" max="14829" width="9.109375" style="2"/>
    <col min="14830" max="14830" width="3.6640625" style="2" customWidth="1"/>
    <col min="14831" max="14831" width="15.6640625" style="2" customWidth="1"/>
    <col min="14832" max="14832" width="16.6640625" style="2" customWidth="1"/>
    <col min="14833" max="14834" width="3.6640625" style="2" customWidth="1"/>
    <col min="14835" max="14835" width="13.6640625" style="2" customWidth="1"/>
    <col min="14836" max="14837" width="3.6640625" style="2" customWidth="1"/>
    <col min="14838" max="14838" width="13.6640625" style="2" customWidth="1"/>
    <col min="14839" max="14839" width="3.6640625" style="2" customWidth="1"/>
    <col min="14840" max="14840" width="1.5546875" style="2" customWidth="1"/>
    <col min="14841" max="14841" width="4" style="2" customWidth="1"/>
    <col min="14842" max="14842" width="1.5546875" style="2" customWidth="1"/>
    <col min="14843" max="14843" width="5" style="2" customWidth="1"/>
    <col min="14844" max="14844" width="4.6640625" style="2" customWidth="1"/>
    <col min="14845" max="14845" width="9.109375" style="2"/>
    <col min="14846" max="14846" width="4" style="2" customWidth="1"/>
    <col min="14847" max="15085" width="9.109375" style="2"/>
    <col min="15086" max="15086" width="3.6640625" style="2" customWidth="1"/>
    <col min="15087" max="15087" width="15.6640625" style="2" customWidth="1"/>
    <col min="15088" max="15088" width="16.6640625" style="2" customWidth="1"/>
    <col min="15089" max="15090" width="3.6640625" style="2" customWidth="1"/>
    <col min="15091" max="15091" width="13.6640625" style="2" customWidth="1"/>
    <col min="15092" max="15093" width="3.6640625" style="2" customWidth="1"/>
    <col min="15094" max="15094" width="13.6640625" style="2" customWidth="1"/>
    <col min="15095" max="15095" width="3.6640625" style="2" customWidth="1"/>
    <col min="15096" max="15096" width="1.5546875" style="2" customWidth="1"/>
    <col min="15097" max="15097" width="4" style="2" customWidth="1"/>
    <col min="15098" max="15098" width="1.5546875" style="2" customWidth="1"/>
    <col min="15099" max="15099" width="5" style="2" customWidth="1"/>
    <col min="15100" max="15100" width="4.6640625" style="2" customWidth="1"/>
    <col min="15101" max="15101" width="9.109375" style="2"/>
    <col min="15102" max="15102" width="4" style="2" customWidth="1"/>
    <col min="15103" max="15341" width="9.109375" style="2"/>
    <col min="15342" max="15342" width="3.6640625" style="2" customWidth="1"/>
    <col min="15343" max="15343" width="15.6640625" style="2" customWidth="1"/>
    <col min="15344" max="15344" width="16.6640625" style="2" customWidth="1"/>
    <col min="15345" max="15346" width="3.6640625" style="2" customWidth="1"/>
    <col min="15347" max="15347" width="13.6640625" style="2" customWidth="1"/>
    <col min="15348" max="15349" width="3.6640625" style="2" customWidth="1"/>
    <col min="15350" max="15350" width="13.6640625" style="2" customWidth="1"/>
    <col min="15351" max="15351" width="3.6640625" style="2" customWidth="1"/>
    <col min="15352" max="15352" width="1.5546875" style="2" customWidth="1"/>
    <col min="15353" max="15353" width="4" style="2" customWidth="1"/>
    <col min="15354" max="15354" width="1.5546875" style="2" customWidth="1"/>
    <col min="15355" max="15355" width="5" style="2" customWidth="1"/>
    <col min="15356" max="15356" width="4.6640625" style="2" customWidth="1"/>
    <col min="15357" max="15357" width="9.109375" style="2"/>
    <col min="15358" max="15358" width="4" style="2" customWidth="1"/>
    <col min="15359" max="15597" width="9.109375" style="2"/>
    <col min="15598" max="15598" width="3.6640625" style="2" customWidth="1"/>
    <col min="15599" max="15599" width="15.6640625" style="2" customWidth="1"/>
    <col min="15600" max="15600" width="16.6640625" style="2" customWidth="1"/>
    <col min="15601" max="15602" width="3.6640625" style="2" customWidth="1"/>
    <col min="15603" max="15603" width="13.6640625" style="2" customWidth="1"/>
    <col min="15604" max="15605" width="3.6640625" style="2" customWidth="1"/>
    <col min="15606" max="15606" width="13.6640625" style="2" customWidth="1"/>
    <col min="15607" max="15607" width="3.6640625" style="2" customWidth="1"/>
    <col min="15608" max="15608" width="1.5546875" style="2" customWidth="1"/>
    <col min="15609" max="15609" width="4" style="2" customWidth="1"/>
    <col min="15610" max="15610" width="1.5546875" style="2" customWidth="1"/>
    <col min="15611" max="15611" width="5" style="2" customWidth="1"/>
    <col min="15612" max="15612" width="4.6640625" style="2" customWidth="1"/>
    <col min="15613" max="15613" width="9.109375" style="2"/>
    <col min="15614" max="15614" width="4" style="2" customWidth="1"/>
    <col min="15615" max="15853" width="9.109375" style="2"/>
    <col min="15854" max="15854" width="3.6640625" style="2" customWidth="1"/>
    <col min="15855" max="15855" width="15.6640625" style="2" customWidth="1"/>
    <col min="15856" max="15856" width="16.6640625" style="2" customWidth="1"/>
    <col min="15857" max="15858" width="3.6640625" style="2" customWidth="1"/>
    <col min="15859" max="15859" width="13.6640625" style="2" customWidth="1"/>
    <col min="15860" max="15861" width="3.6640625" style="2" customWidth="1"/>
    <col min="15862" max="15862" width="13.6640625" style="2" customWidth="1"/>
    <col min="15863" max="15863" width="3.6640625" style="2" customWidth="1"/>
    <col min="15864" max="15864" width="1.5546875" style="2" customWidth="1"/>
    <col min="15865" max="15865" width="4" style="2" customWidth="1"/>
    <col min="15866" max="15866" width="1.5546875" style="2" customWidth="1"/>
    <col min="15867" max="15867" width="5" style="2" customWidth="1"/>
    <col min="15868" max="15868" width="4.6640625" style="2" customWidth="1"/>
    <col min="15869" max="15869" width="9.109375" style="2"/>
    <col min="15870" max="15870" width="4" style="2" customWidth="1"/>
    <col min="15871" max="16109" width="9.109375" style="2"/>
    <col min="16110" max="16110" width="3.6640625" style="2" customWidth="1"/>
    <col min="16111" max="16111" width="15.6640625" style="2" customWidth="1"/>
    <col min="16112" max="16112" width="16.6640625" style="2" customWidth="1"/>
    <col min="16113" max="16114" width="3.6640625" style="2" customWidth="1"/>
    <col min="16115" max="16115" width="13.6640625" style="2" customWidth="1"/>
    <col min="16116" max="16117" width="3.6640625" style="2" customWidth="1"/>
    <col min="16118" max="16118" width="13.6640625" style="2" customWidth="1"/>
    <col min="16119" max="16119" width="3.6640625" style="2" customWidth="1"/>
    <col min="16120" max="16120" width="1.5546875" style="2" customWidth="1"/>
    <col min="16121" max="16121" width="4" style="2" customWidth="1"/>
    <col min="16122" max="16122" width="1.5546875" style="2" customWidth="1"/>
    <col min="16123" max="16123" width="5" style="2" customWidth="1"/>
    <col min="16124" max="16124" width="4.6640625" style="2" customWidth="1"/>
    <col min="16125" max="16125" width="9.109375" style="2"/>
    <col min="16126" max="16126" width="4" style="2" customWidth="1"/>
    <col min="16127" max="16384" width="9.109375" style="2"/>
  </cols>
  <sheetData>
    <row r="1" spans="1:6" ht="12.75" x14ac:dyDescent="0.2">
      <c r="A1" s="49" t="str">
        <f>"CONCESSIONER: "&amp;'Concessioner Info'!$B$5&amp;" - "&amp;'Concessioner Info'!$B$6</f>
        <v xml:space="preserve">CONCESSIONER:  - </v>
      </c>
      <c r="B1" s="29"/>
      <c r="C1" s="29"/>
      <c r="D1" s="29"/>
      <c r="E1" s="29"/>
      <c r="F1" s="48" t="str">
        <f>"PERIOD ENDING: "&amp;TEXT(IF('Concessioner Info'!$D$3="","MM/DD/YYYY",'Concessioner Info'!$D$3),"MM/DD/YYY")</f>
        <v>PERIOD ENDING: MM/DD/YYYY</v>
      </c>
    </row>
    <row r="3" spans="1:6" ht="12.9" x14ac:dyDescent="0.3">
      <c r="A3" s="13" t="s">
        <v>472</v>
      </c>
      <c r="B3" s="40"/>
      <c r="C3" s="13" t="s">
        <v>473</v>
      </c>
      <c r="D3" s="40"/>
    </row>
    <row r="4" spans="1:6" ht="12.9" x14ac:dyDescent="0.3">
      <c r="A4" s="37"/>
    </row>
    <row r="5" spans="1:6" ht="12.9" x14ac:dyDescent="0.3">
      <c r="A5" s="13" t="s">
        <v>436</v>
      </c>
      <c r="B5" s="73"/>
      <c r="C5" s="74"/>
      <c r="D5" s="75"/>
    </row>
    <row r="6" spans="1:6" ht="12.75" x14ac:dyDescent="0.2">
      <c r="A6" s="13" t="s">
        <v>468</v>
      </c>
      <c r="B6" s="73"/>
      <c r="C6" s="74"/>
      <c r="D6" s="75"/>
    </row>
    <row r="7" spans="1:6" ht="12.9" x14ac:dyDescent="0.3">
      <c r="A7" s="13" t="s">
        <v>437</v>
      </c>
      <c r="B7" s="73"/>
      <c r="C7" s="74"/>
      <c r="D7" s="75"/>
    </row>
    <row r="8" spans="1:6" ht="12.9" x14ac:dyDescent="0.3">
      <c r="A8" s="37"/>
    </row>
    <row r="9" spans="1:6" ht="12.9" x14ac:dyDescent="0.3">
      <c r="A9" s="37"/>
      <c r="B9" s="41"/>
      <c r="D9" s="40"/>
      <c r="F9" s="40"/>
    </row>
    <row r="10" spans="1:6" ht="12.9" x14ac:dyDescent="0.3">
      <c r="A10" s="37"/>
      <c r="B10" s="17" t="s">
        <v>469</v>
      </c>
      <c r="D10" s="17" t="s">
        <v>470</v>
      </c>
      <c r="F10" s="17" t="s">
        <v>471</v>
      </c>
    </row>
    <row r="11" spans="1:6" ht="12.9" x14ac:dyDescent="0.3">
      <c r="A11" s="37"/>
    </row>
    <row r="12" spans="1:6" ht="12.9" x14ac:dyDescent="0.3">
      <c r="A12" s="13" t="s">
        <v>466</v>
      </c>
      <c r="B12" s="41"/>
    </row>
    <row r="14" spans="1:6" ht="12.9" x14ac:dyDescent="0.3">
      <c r="A14" s="72" t="s">
        <v>438</v>
      </c>
      <c r="B14" s="72"/>
      <c r="C14" s="72"/>
      <c r="D14" s="72"/>
      <c r="E14" s="72"/>
      <c r="F14" s="72"/>
    </row>
    <row r="15" spans="1:6" ht="12.9" x14ac:dyDescent="0.3">
      <c r="A15" s="2" t="s">
        <v>439</v>
      </c>
      <c r="D15" s="2" t="s">
        <v>449</v>
      </c>
    </row>
    <row r="16" spans="1:6" ht="12.9" x14ac:dyDescent="0.3">
      <c r="A16" s="2" t="s">
        <v>454</v>
      </c>
      <c r="D16" s="2" t="s">
        <v>450</v>
      </c>
    </row>
    <row r="17" spans="1:6" ht="12.9" x14ac:dyDescent="0.3">
      <c r="A17" s="2" t="s">
        <v>441</v>
      </c>
      <c r="D17" s="2" t="s">
        <v>440</v>
      </c>
    </row>
    <row r="18" spans="1:6" ht="12.9" x14ac:dyDescent="0.3">
      <c r="A18" s="2" t="s">
        <v>442</v>
      </c>
      <c r="D18" s="2" t="s">
        <v>455</v>
      </c>
    </row>
    <row r="19" spans="1:6" ht="12.9" x14ac:dyDescent="0.3">
      <c r="A19" s="2" t="s">
        <v>444</v>
      </c>
      <c r="D19" s="2" t="s">
        <v>443</v>
      </c>
    </row>
    <row r="20" spans="1:6" ht="12.9" x14ac:dyDescent="0.3">
      <c r="A20" s="2" t="s">
        <v>456</v>
      </c>
      <c r="D20" s="2" t="s">
        <v>445</v>
      </c>
    </row>
    <row r="21" spans="1:6" ht="12.9" x14ac:dyDescent="0.3">
      <c r="A21" s="2" t="s">
        <v>446</v>
      </c>
      <c r="D21" s="2" t="s">
        <v>464</v>
      </c>
    </row>
    <row r="22" spans="1:6" ht="12.9" x14ac:dyDescent="0.3">
      <c r="A22" s="2" t="s">
        <v>447</v>
      </c>
      <c r="D22" s="2" t="s">
        <v>465</v>
      </c>
    </row>
    <row r="23" spans="1:6" x14ac:dyDescent="0.3">
      <c r="A23" s="2" t="s">
        <v>448</v>
      </c>
    </row>
    <row r="24" spans="1:6" x14ac:dyDescent="0.3">
      <c r="A24" s="38"/>
      <c r="B24" s="38"/>
      <c r="C24" s="38"/>
      <c r="D24" s="38"/>
      <c r="E24" s="38"/>
      <c r="F24" s="38"/>
    </row>
    <row r="25" spans="1:6" x14ac:dyDescent="0.3">
      <c r="A25" s="7" t="s">
        <v>482</v>
      </c>
    </row>
    <row r="27" spans="1:6" ht="12.75" x14ac:dyDescent="0.2">
      <c r="A27" s="7" t="s">
        <v>451</v>
      </c>
    </row>
    <row r="28" spans="1:6" ht="33" customHeight="1" x14ac:dyDescent="0.2">
      <c r="A28" s="79" t="s">
        <v>510</v>
      </c>
      <c r="B28" s="79"/>
      <c r="C28" s="79"/>
      <c r="D28" s="79"/>
      <c r="E28" s="79"/>
      <c r="F28" s="79"/>
    </row>
    <row r="29" spans="1:6" ht="12.75" x14ac:dyDescent="0.2">
      <c r="C29" s="13" t="s">
        <v>480</v>
      </c>
      <c r="D29" s="76"/>
      <c r="E29" s="77"/>
      <c r="F29" s="78"/>
    </row>
    <row r="30" spans="1:6" x14ac:dyDescent="0.3">
      <c r="C30" s="13" t="s">
        <v>294</v>
      </c>
      <c r="D30" s="76"/>
      <c r="E30" s="77"/>
      <c r="F30" s="78"/>
    </row>
    <row r="31" spans="1:6" x14ac:dyDescent="0.3">
      <c r="C31" s="13" t="s">
        <v>481</v>
      </c>
      <c r="D31" s="76"/>
      <c r="E31" s="77"/>
      <c r="F31" s="78"/>
    </row>
    <row r="33" spans="1:6" ht="25.5" customHeight="1" x14ac:dyDescent="0.3">
      <c r="A33" s="80" t="s">
        <v>452</v>
      </c>
      <c r="B33" s="80"/>
      <c r="C33" s="80"/>
      <c r="D33" s="80"/>
      <c r="E33" s="80"/>
      <c r="F33" s="80"/>
    </row>
    <row r="34" spans="1:6" ht="48" customHeight="1" x14ac:dyDescent="0.3">
      <c r="A34" s="79" t="s">
        <v>453</v>
      </c>
      <c r="B34" s="79"/>
      <c r="C34" s="79"/>
      <c r="D34" s="79"/>
      <c r="E34" s="79"/>
      <c r="F34" s="79"/>
    </row>
    <row r="35" spans="1:6" x14ac:dyDescent="0.3">
      <c r="C35" s="13" t="s">
        <v>480</v>
      </c>
      <c r="D35" s="76"/>
      <c r="E35" s="77"/>
      <c r="F35" s="78"/>
    </row>
    <row r="36" spans="1:6" x14ac:dyDescent="0.3">
      <c r="C36" s="13" t="s">
        <v>294</v>
      </c>
      <c r="D36" s="76"/>
      <c r="E36" s="77"/>
      <c r="F36" s="78"/>
    </row>
    <row r="37" spans="1:6" x14ac:dyDescent="0.3">
      <c r="C37" s="13" t="s">
        <v>481</v>
      </c>
      <c r="D37" s="76"/>
      <c r="E37" s="77"/>
      <c r="F37" s="78"/>
    </row>
    <row r="38" spans="1:6" x14ac:dyDescent="0.3">
      <c r="A38" s="66"/>
      <c r="B38" s="66"/>
      <c r="C38" s="66"/>
      <c r="D38" s="66"/>
      <c r="E38" s="66"/>
      <c r="F38" s="66"/>
    </row>
    <row r="39" spans="1:6" x14ac:dyDescent="0.3">
      <c r="A39" s="36" t="s">
        <v>483</v>
      </c>
    </row>
    <row r="40" spans="1:6" x14ac:dyDescent="0.3">
      <c r="C40" s="13" t="s">
        <v>484</v>
      </c>
      <c r="D40" s="76"/>
      <c r="E40" s="77"/>
      <c r="F40" s="78"/>
    </row>
    <row r="41" spans="1:6" x14ac:dyDescent="0.3">
      <c r="C41" s="13" t="s">
        <v>526</v>
      </c>
      <c r="D41" s="76"/>
      <c r="E41" s="77"/>
      <c r="F41" s="78"/>
    </row>
    <row r="42" spans="1:6" x14ac:dyDescent="0.3">
      <c r="C42" s="13" t="s">
        <v>527</v>
      </c>
      <c r="D42" s="76"/>
      <c r="E42" s="77"/>
      <c r="F42" s="78"/>
    </row>
    <row r="43" spans="1:6" x14ac:dyDescent="0.3">
      <c r="C43" s="13" t="s">
        <v>528</v>
      </c>
      <c r="D43" s="76"/>
      <c r="E43" s="77"/>
      <c r="F43" s="78"/>
    </row>
    <row r="44" spans="1:6" x14ac:dyDescent="0.3">
      <c r="C44" s="13" t="s">
        <v>467</v>
      </c>
      <c r="D44" s="76"/>
      <c r="E44" s="77"/>
      <c r="F44" s="78"/>
    </row>
    <row r="45" spans="1:6" x14ac:dyDescent="0.3">
      <c r="C45" s="13" t="s">
        <v>485</v>
      </c>
      <c r="D45" s="76"/>
      <c r="E45" s="77"/>
      <c r="F45" s="78"/>
    </row>
  </sheetData>
  <mergeCells count="19">
    <mergeCell ref="D45:F45"/>
    <mergeCell ref="D29:F29"/>
    <mergeCell ref="D30:F30"/>
    <mergeCell ref="D31:F31"/>
    <mergeCell ref="D35:F35"/>
    <mergeCell ref="D36:F36"/>
    <mergeCell ref="A34:F34"/>
    <mergeCell ref="A33:F33"/>
    <mergeCell ref="D40:F40"/>
    <mergeCell ref="D41:F41"/>
    <mergeCell ref="D42:F42"/>
    <mergeCell ref="D43:F43"/>
    <mergeCell ref="D44:F44"/>
    <mergeCell ref="A14:F14"/>
    <mergeCell ref="B5:D5"/>
    <mergeCell ref="B6:D6"/>
    <mergeCell ref="B7:D7"/>
    <mergeCell ref="D37:F37"/>
    <mergeCell ref="A28:F28"/>
  </mergeCells>
  <dataValidations disablePrompts="1" count="1">
    <dataValidation type="date" allowBlank="1" showInputMessage="1" showErrorMessage="1" error="Please enter a valid date in the form MM/DD/YYYY" prompt="MM/DD/YYYY" sqref="B3 D3 D9 F9">
      <formula1>36526</formula1>
      <formula2>47848</formula2>
    </dataValidation>
  </dataValidations>
  <printOptions horizontalCentered="1"/>
  <pageMargins left="0.5" right="0.5" top="1.4666666666666666" bottom="0.5" header="0.5" footer="0.3"/>
  <pageSetup scale="80" fitToWidth="0" fitToHeight="0" orientation="portrait" verticalDpi="1200" r:id="rId1"/>
  <headerFooter>
    <oddHeader>&amp;L&amp;"Times New Roman,Regular"&amp;8NPS Form 10-356 (Rev. 08/2016)
National Park Service
&amp;G&amp;C
&amp;G&amp;R&amp;"Times New Roman,Regular"&amp;8OMB Control No. 1024-0029
Expiration Date:  ##/##/####
&amp;G</oddHeader>
    <oddFooter>&amp;L&amp;"Arial,Regular"&amp;8RECORDS RETENTION. TEMPORARY. Destroy/Delete 3 years after closure. (NPS Records Schedule, Commercial Visitor Services, (Item 5D) (N1-79-08-4))</odd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Select from the dropdown">
          <x14:formula1>
            <xm:f>lookups!$B$2:$B$8</xm:f>
          </x14:formula1>
          <xm:sqref>B12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showGridLines="0" view="pageLayout" zoomScaleNormal="100" workbookViewId="0"/>
  </sheetViews>
  <sheetFormatPr defaultColWidth="9.109375" defaultRowHeight="13.8" x14ac:dyDescent="0.3"/>
  <cols>
    <col min="1" max="1" width="2.88671875" style="2" bestFit="1" customWidth="1"/>
    <col min="2" max="2" width="37.5546875" style="2" customWidth="1"/>
    <col min="3" max="5" width="18.33203125" style="2" customWidth="1"/>
    <col min="6" max="16384" width="9.109375" style="2"/>
  </cols>
  <sheetData>
    <row r="1" spans="1:5" ht="12.75" x14ac:dyDescent="0.2">
      <c r="B1" s="47" t="str">
        <f>"CONCESSIONER: "&amp;'Concessioner Info'!$B$5:$D$5&amp;" - "&amp;'Concessioner Info'!$B$6:$D$6</f>
        <v xml:space="preserve">CONCESSIONER:  - </v>
      </c>
      <c r="C1" s="29"/>
      <c r="D1" s="29"/>
      <c r="E1" s="48" t="str">
        <f>"PERIOD ENDING: "&amp;TEXT(IF('Concessioner Info'!$D$3="","MM/DD/YYYY",'Concessioner Info'!$D$3),"MM/DD/YYY")</f>
        <v>PERIOD ENDING: MM/DD/YYYY</v>
      </c>
    </row>
    <row r="3" spans="1:5" ht="12.9" x14ac:dyDescent="0.3">
      <c r="B3" s="2" t="s">
        <v>307</v>
      </c>
      <c r="C3" s="42"/>
    </row>
    <row r="4" spans="1:5" ht="12.9" x14ac:dyDescent="0.3">
      <c r="B4" s="2" t="s">
        <v>330</v>
      </c>
      <c r="C4" s="42"/>
    </row>
    <row r="6" spans="1:5" ht="12.9" x14ac:dyDescent="0.3">
      <c r="B6" s="2" t="s">
        <v>159</v>
      </c>
      <c r="C6" s="17"/>
    </row>
    <row r="7" spans="1:5" ht="12.9" x14ac:dyDescent="0.3">
      <c r="A7" s="2">
        <v>1</v>
      </c>
      <c r="B7" s="11" t="s">
        <v>308</v>
      </c>
      <c r="C7" s="42"/>
    </row>
    <row r="8" spans="1:5" ht="12.9" x14ac:dyDescent="0.3">
      <c r="A8" s="2">
        <v>2</v>
      </c>
      <c r="B8" s="2" t="s">
        <v>309</v>
      </c>
      <c r="C8" s="42"/>
    </row>
    <row r="9" spans="1:5" ht="12.9" x14ac:dyDescent="0.3">
      <c r="A9" s="2">
        <v>3</v>
      </c>
      <c r="B9" s="11" t="s">
        <v>310</v>
      </c>
      <c r="C9" s="42"/>
    </row>
    <row r="10" spans="1:5" ht="12.9" x14ac:dyDescent="0.3">
      <c r="A10" s="2">
        <v>4</v>
      </c>
      <c r="B10" s="2" t="s">
        <v>311</v>
      </c>
      <c r="C10" s="60" t="str">
        <f>IFERROR(C9/C8,"0%")</f>
        <v>0%</v>
      </c>
    </row>
    <row r="11" spans="1:5" ht="12.9" x14ac:dyDescent="0.3">
      <c r="A11" s="2">
        <v>5</v>
      </c>
      <c r="B11" s="11" t="s">
        <v>312</v>
      </c>
      <c r="C11" s="42"/>
    </row>
    <row r="12" spans="1:5" ht="12.9" x14ac:dyDescent="0.3">
      <c r="A12" s="2">
        <v>6</v>
      </c>
      <c r="B12" s="2" t="s">
        <v>313</v>
      </c>
      <c r="C12" s="33">
        <f>C10*C11</f>
        <v>0</v>
      </c>
    </row>
    <row r="13" spans="1:5" ht="12.9" x14ac:dyDescent="0.3">
      <c r="A13" s="2">
        <v>7</v>
      </c>
      <c r="B13" s="11" t="s">
        <v>314</v>
      </c>
      <c r="C13" s="42"/>
    </row>
    <row r="14" spans="1:5" ht="12.9" x14ac:dyDescent="0.3">
      <c r="A14" s="2">
        <v>8</v>
      </c>
      <c r="B14" s="2" t="s">
        <v>315</v>
      </c>
      <c r="C14" s="42"/>
    </row>
    <row r="16" spans="1:5" ht="12.9" x14ac:dyDescent="0.3">
      <c r="B16" s="2" t="s">
        <v>168</v>
      </c>
      <c r="C16" s="17"/>
    </row>
    <row r="17" spans="1:5" ht="12.9" x14ac:dyDescent="0.3">
      <c r="A17" s="2">
        <v>9</v>
      </c>
      <c r="B17" s="11" t="s">
        <v>316</v>
      </c>
      <c r="C17" s="42"/>
    </row>
    <row r="18" spans="1:5" ht="12.9" x14ac:dyDescent="0.3">
      <c r="A18" s="2">
        <v>10</v>
      </c>
      <c r="B18" s="2" t="s">
        <v>317</v>
      </c>
      <c r="C18" s="42"/>
    </row>
    <row r="19" spans="1:5" ht="12.9" x14ac:dyDescent="0.3">
      <c r="A19" s="2">
        <v>11</v>
      </c>
      <c r="B19" s="11" t="s">
        <v>350</v>
      </c>
      <c r="C19" s="42"/>
    </row>
    <row r="20" spans="1:5" ht="12.9" x14ac:dyDescent="0.3">
      <c r="A20" s="2">
        <v>12</v>
      </c>
      <c r="B20" s="2" t="s">
        <v>431</v>
      </c>
      <c r="C20" s="42"/>
    </row>
    <row r="21" spans="1:5" ht="12.9" x14ac:dyDescent="0.3">
      <c r="A21" s="2">
        <v>13</v>
      </c>
      <c r="B21" s="11" t="s">
        <v>327</v>
      </c>
      <c r="C21" s="42"/>
    </row>
    <row r="23" spans="1:5" ht="12.9" x14ac:dyDescent="0.3">
      <c r="B23" s="2" t="s">
        <v>318</v>
      </c>
      <c r="C23" s="17"/>
    </row>
    <row r="24" spans="1:5" ht="12.9" x14ac:dyDescent="0.3">
      <c r="A24" s="2">
        <v>14</v>
      </c>
      <c r="B24" s="11" t="s">
        <v>319</v>
      </c>
      <c r="C24" s="42"/>
    </row>
    <row r="25" spans="1:5" ht="12.9" x14ac:dyDescent="0.3">
      <c r="A25" s="2">
        <v>15</v>
      </c>
      <c r="B25" s="2" t="s">
        <v>329</v>
      </c>
      <c r="C25" s="42"/>
    </row>
    <row r="26" spans="1:5" ht="12.9" x14ac:dyDescent="0.3">
      <c r="A26" s="2">
        <v>16</v>
      </c>
      <c r="B26" s="11" t="s">
        <v>320</v>
      </c>
      <c r="C26" s="42"/>
    </row>
    <row r="28" spans="1:5" ht="12.9" x14ac:dyDescent="0.3">
      <c r="B28" s="2" t="s">
        <v>321</v>
      </c>
      <c r="C28" s="17" t="s">
        <v>336</v>
      </c>
      <c r="D28" s="17" t="s">
        <v>335</v>
      </c>
      <c r="E28" s="17" t="s">
        <v>337</v>
      </c>
    </row>
    <row r="29" spans="1:5" ht="12.9" x14ac:dyDescent="0.3">
      <c r="A29" s="2">
        <v>17</v>
      </c>
      <c r="B29" s="11" t="s">
        <v>338</v>
      </c>
      <c r="C29" s="42"/>
      <c r="D29" s="42"/>
      <c r="E29" s="60" t="str">
        <f>IFERROR(D29/C29,"0%")</f>
        <v>0%</v>
      </c>
    </row>
    <row r="30" spans="1:5" ht="12.9" x14ac:dyDescent="0.3">
      <c r="A30" s="2">
        <v>18</v>
      </c>
      <c r="B30" s="2" t="s">
        <v>339</v>
      </c>
      <c r="C30" s="42"/>
      <c r="D30" s="42"/>
      <c r="E30" s="60" t="str">
        <f t="shared" ref="E30:E32" si="0">IFERROR(D30/C30,"0%")</f>
        <v>0%</v>
      </c>
    </row>
    <row r="31" spans="1:5" ht="12.9" x14ac:dyDescent="0.3">
      <c r="A31" s="2">
        <v>19</v>
      </c>
      <c r="B31" s="11" t="s">
        <v>340</v>
      </c>
      <c r="C31" s="42"/>
      <c r="D31" s="42"/>
      <c r="E31" s="60" t="str">
        <f t="shared" si="0"/>
        <v>0%</v>
      </c>
    </row>
    <row r="32" spans="1:5" ht="12.9" x14ac:dyDescent="0.3">
      <c r="A32" s="2">
        <v>20</v>
      </c>
      <c r="B32" s="2" t="s">
        <v>341</v>
      </c>
      <c r="C32" s="42"/>
      <c r="D32" s="42"/>
      <c r="E32" s="60" t="str">
        <f t="shared" si="0"/>
        <v>0%</v>
      </c>
    </row>
    <row r="33" spans="1:5" ht="12.9" x14ac:dyDescent="0.3">
      <c r="A33" s="2">
        <v>21</v>
      </c>
      <c r="B33" s="11" t="s">
        <v>351</v>
      </c>
      <c r="C33" s="42"/>
    </row>
    <row r="34" spans="1:5" ht="12.9" x14ac:dyDescent="0.3">
      <c r="A34" s="2">
        <v>22</v>
      </c>
      <c r="B34" s="2" t="s">
        <v>322</v>
      </c>
      <c r="C34" s="42"/>
    </row>
    <row r="36" spans="1:5" ht="12.9" x14ac:dyDescent="0.3">
      <c r="B36" s="2" t="s">
        <v>323</v>
      </c>
      <c r="C36" s="17" t="s">
        <v>331</v>
      </c>
      <c r="D36" s="17" t="s">
        <v>332</v>
      </c>
      <c r="E36" s="17" t="s">
        <v>333</v>
      </c>
    </row>
    <row r="37" spans="1:5" ht="12.75" x14ac:dyDescent="0.2">
      <c r="A37" s="2">
        <v>23</v>
      </c>
      <c r="B37" s="42" t="s">
        <v>334</v>
      </c>
      <c r="C37" s="42"/>
      <c r="D37" s="42"/>
      <c r="E37" s="61" t="str">
        <f>IFERROR(D37/C37,"0")</f>
        <v>0</v>
      </c>
    </row>
    <row r="38" spans="1:5" x14ac:dyDescent="0.3">
      <c r="A38" s="2">
        <v>24</v>
      </c>
      <c r="B38" s="42" t="s">
        <v>334</v>
      </c>
      <c r="C38" s="42"/>
      <c r="D38" s="42"/>
      <c r="E38" s="61" t="str">
        <f t="shared" ref="E38:E41" si="1">IFERROR(D38/C38,"0")</f>
        <v>0</v>
      </c>
    </row>
    <row r="39" spans="1:5" x14ac:dyDescent="0.3">
      <c r="A39" s="2">
        <v>25</v>
      </c>
      <c r="B39" s="42" t="s">
        <v>334</v>
      </c>
      <c r="C39" s="42"/>
      <c r="D39" s="42"/>
      <c r="E39" s="61" t="str">
        <f t="shared" si="1"/>
        <v>0</v>
      </c>
    </row>
    <row r="40" spans="1:5" x14ac:dyDescent="0.3">
      <c r="A40" s="2">
        <v>26</v>
      </c>
      <c r="B40" s="42" t="s">
        <v>334</v>
      </c>
      <c r="C40" s="42"/>
      <c r="D40" s="42"/>
      <c r="E40" s="61" t="str">
        <f t="shared" si="1"/>
        <v>0</v>
      </c>
    </row>
    <row r="41" spans="1:5" x14ac:dyDescent="0.3">
      <c r="A41" s="2">
        <v>27</v>
      </c>
      <c r="B41" s="42" t="s">
        <v>334</v>
      </c>
      <c r="C41" s="42"/>
      <c r="D41" s="42"/>
      <c r="E41" s="61" t="str">
        <f t="shared" si="1"/>
        <v>0</v>
      </c>
    </row>
    <row r="42" spans="1:5" x14ac:dyDescent="0.3">
      <c r="A42" s="2">
        <v>28</v>
      </c>
      <c r="B42" s="2" t="s">
        <v>324</v>
      </c>
      <c r="C42" s="42"/>
    </row>
    <row r="44" spans="1:5" x14ac:dyDescent="0.3">
      <c r="B44" s="2" t="s">
        <v>325</v>
      </c>
      <c r="C44" s="17" t="s">
        <v>336</v>
      </c>
      <c r="D44" s="17" t="s">
        <v>335</v>
      </c>
      <c r="E44" s="17" t="s">
        <v>337</v>
      </c>
    </row>
    <row r="45" spans="1:5" x14ac:dyDescent="0.3">
      <c r="A45" s="2">
        <v>29</v>
      </c>
      <c r="B45" s="11" t="s">
        <v>342</v>
      </c>
      <c r="C45" s="42"/>
      <c r="D45" s="42"/>
      <c r="E45" s="60" t="str">
        <f>IFERROR(D45/C45,"0%")</f>
        <v>0%</v>
      </c>
    </row>
    <row r="46" spans="1:5" x14ac:dyDescent="0.3">
      <c r="A46" s="2">
        <v>30</v>
      </c>
      <c r="B46" s="2" t="s">
        <v>326</v>
      </c>
      <c r="C46" s="42"/>
    </row>
  </sheetData>
  <pageMargins left="0.5" right="0.5" top="0.5" bottom="0.5" header="0.3" footer="0.3"/>
  <pageSetup fitToHeight="0" orientation="portrait" r:id="rId1"/>
  <headerFooter>
    <oddHeader>&amp;C&amp;"-,Bold"&amp;10SCHEDULE M2 - OPERATIONAL STATISTICS</oddHeader>
    <oddFooter>&amp;CPage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showGridLines="0" view="pageLayout" zoomScaleNormal="100" workbookViewId="0"/>
  </sheetViews>
  <sheetFormatPr defaultColWidth="9.109375" defaultRowHeight="13.8" x14ac:dyDescent="0.3"/>
  <cols>
    <col min="1" max="1" width="2.88671875" style="2" bestFit="1" customWidth="1"/>
    <col min="2" max="2" width="37.5546875" style="2" customWidth="1"/>
    <col min="3" max="5" width="18.33203125" style="2" customWidth="1"/>
    <col min="6" max="16384" width="9.109375" style="2"/>
  </cols>
  <sheetData>
    <row r="1" spans="1:5" ht="12.75" x14ac:dyDescent="0.2">
      <c r="B1" s="47" t="str">
        <f>"CONCESSIONER: "&amp;'Concessioner Info'!$B$5:$D$5&amp;" - "&amp;'Concessioner Info'!$B$6:$D$6</f>
        <v xml:space="preserve">CONCESSIONER:  - </v>
      </c>
      <c r="C1" s="29"/>
      <c r="D1" s="29"/>
      <c r="E1" s="48" t="str">
        <f>"PERIOD ENDING: "&amp;TEXT(IF('Concessioner Info'!$D$3="","MM/DD/YYYY",'Concessioner Info'!$D$3),"MM/DD/YYY")</f>
        <v>PERIOD ENDING: MM/DD/YYYY</v>
      </c>
    </row>
    <row r="3" spans="1:5" ht="12.9" x14ac:dyDescent="0.3">
      <c r="B3" s="2" t="s">
        <v>307</v>
      </c>
      <c r="C3" s="42"/>
    </row>
    <row r="4" spans="1:5" ht="12.9" x14ac:dyDescent="0.3">
      <c r="B4" s="2" t="s">
        <v>330</v>
      </c>
      <c r="C4" s="42"/>
    </row>
    <row r="6" spans="1:5" ht="12.9" x14ac:dyDescent="0.3">
      <c r="B6" s="2" t="s">
        <v>159</v>
      </c>
      <c r="C6" s="17"/>
    </row>
    <row r="7" spans="1:5" ht="12.9" x14ac:dyDescent="0.3">
      <c r="A7" s="2">
        <v>1</v>
      </c>
      <c r="B7" s="11" t="s">
        <v>308</v>
      </c>
      <c r="C7" s="42"/>
    </row>
    <row r="8" spans="1:5" ht="12.9" x14ac:dyDescent="0.3">
      <c r="A8" s="2">
        <v>2</v>
      </c>
      <c r="B8" s="2" t="s">
        <v>309</v>
      </c>
      <c r="C8" s="42"/>
    </row>
    <row r="9" spans="1:5" ht="12.9" x14ac:dyDescent="0.3">
      <c r="A9" s="2">
        <v>3</v>
      </c>
      <c r="B9" s="11" t="s">
        <v>310</v>
      </c>
      <c r="C9" s="42"/>
    </row>
    <row r="10" spans="1:5" ht="12.9" x14ac:dyDescent="0.3">
      <c r="A10" s="2">
        <v>4</v>
      </c>
      <c r="B10" s="2" t="s">
        <v>311</v>
      </c>
      <c r="C10" s="60" t="str">
        <f>IFERROR(C9/C8,"0%")</f>
        <v>0%</v>
      </c>
    </row>
    <row r="11" spans="1:5" ht="12.9" x14ac:dyDescent="0.3">
      <c r="A11" s="2">
        <v>5</v>
      </c>
      <c r="B11" s="11" t="s">
        <v>312</v>
      </c>
      <c r="C11" s="42"/>
    </row>
    <row r="12" spans="1:5" ht="12.9" x14ac:dyDescent="0.3">
      <c r="A12" s="2">
        <v>6</v>
      </c>
      <c r="B12" s="2" t="s">
        <v>313</v>
      </c>
      <c r="C12" s="33">
        <f>C10*C11</f>
        <v>0</v>
      </c>
    </row>
    <row r="13" spans="1:5" ht="12.9" x14ac:dyDescent="0.3">
      <c r="A13" s="2">
        <v>7</v>
      </c>
      <c r="B13" s="11" t="s">
        <v>314</v>
      </c>
      <c r="C13" s="42"/>
    </row>
    <row r="14" spans="1:5" ht="12.9" x14ac:dyDescent="0.3">
      <c r="A14" s="2">
        <v>8</v>
      </c>
      <c r="B14" s="2" t="s">
        <v>315</v>
      </c>
      <c r="C14" s="42"/>
    </row>
    <row r="16" spans="1:5" ht="12.9" x14ac:dyDescent="0.3">
      <c r="B16" s="2" t="s">
        <v>168</v>
      </c>
      <c r="C16" s="17"/>
    </row>
    <row r="17" spans="1:5" ht="12.9" x14ac:dyDescent="0.3">
      <c r="A17" s="2">
        <v>9</v>
      </c>
      <c r="B17" s="11" t="s">
        <v>316</v>
      </c>
      <c r="C17" s="42"/>
    </row>
    <row r="18" spans="1:5" ht="12.9" x14ac:dyDescent="0.3">
      <c r="A18" s="2">
        <v>10</v>
      </c>
      <c r="B18" s="2" t="s">
        <v>317</v>
      </c>
      <c r="C18" s="42"/>
    </row>
    <row r="19" spans="1:5" ht="12.9" x14ac:dyDescent="0.3">
      <c r="A19" s="2">
        <v>11</v>
      </c>
      <c r="B19" s="11" t="s">
        <v>350</v>
      </c>
      <c r="C19" s="42"/>
    </row>
    <row r="20" spans="1:5" ht="12.9" x14ac:dyDescent="0.3">
      <c r="A20" s="2">
        <v>12</v>
      </c>
      <c r="B20" s="2" t="s">
        <v>431</v>
      </c>
      <c r="C20" s="42"/>
    </row>
    <row r="21" spans="1:5" ht="12.9" x14ac:dyDescent="0.3">
      <c r="A21" s="2">
        <v>13</v>
      </c>
      <c r="B21" s="11" t="s">
        <v>327</v>
      </c>
      <c r="C21" s="42"/>
    </row>
    <row r="23" spans="1:5" ht="12.9" x14ac:dyDescent="0.3">
      <c r="B23" s="2" t="s">
        <v>318</v>
      </c>
      <c r="C23" s="17"/>
    </row>
    <row r="24" spans="1:5" ht="12.9" x14ac:dyDescent="0.3">
      <c r="A24" s="2">
        <v>14</v>
      </c>
      <c r="B24" s="11" t="s">
        <v>319</v>
      </c>
      <c r="C24" s="42"/>
    </row>
    <row r="25" spans="1:5" ht="12.9" x14ac:dyDescent="0.3">
      <c r="A25" s="2">
        <v>15</v>
      </c>
      <c r="B25" s="2" t="s">
        <v>329</v>
      </c>
      <c r="C25" s="42"/>
    </row>
    <row r="26" spans="1:5" ht="12.9" x14ac:dyDescent="0.3">
      <c r="A26" s="2">
        <v>16</v>
      </c>
      <c r="B26" s="11" t="s">
        <v>320</v>
      </c>
      <c r="C26" s="42"/>
    </row>
    <row r="28" spans="1:5" ht="12.9" x14ac:dyDescent="0.3">
      <c r="B28" s="2" t="s">
        <v>321</v>
      </c>
      <c r="C28" s="17" t="s">
        <v>336</v>
      </c>
      <c r="D28" s="17" t="s">
        <v>335</v>
      </c>
      <c r="E28" s="17" t="s">
        <v>337</v>
      </c>
    </row>
    <row r="29" spans="1:5" ht="12.9" x14ac:dyDescent="0.3">
      <c r="A29" s="2">
        <v>17</v>
      </c>
      <c r="B29" s="11" t="s">
        <v>338</v>
      </c>
      <c r="C29" s="42"/>
      <c r="D29" s="42"/>
      <c r="E29" s="60" t="str">
        <f>IFERROR(D29/C29,"0%")</f>
        <v>0%</v>
      </c>
    </row>
    <row r="30" spans="1:5" ht="12.9" x14ac:dyDescent="0.3">
      <c r="A30" s="2">
        <v>18</v>
      </c>
      <c r="B30" s="2" t="s">
        <v>339</v>
      </c>
      <c r="C30" s="42"/>
      <c r="D30" s="42"/>
      <c r="E30" s="60" t="str">
        <f t="shared" ref="E30:E32" si="0">IFERROR(D30/C30,"0%")</f>
        <v>0%</v>
      </c>
    </row>
    <row r="31" spans="1:5" ht="12.9" x14ac:dyDescent="0.3">
      <c r="A31" s="2">
        <v>19</v>
      </c>
      <c r="B31" s="11" t="s">
        <v>340</v>
      </c>
      <c r="C31" s="42"/>
      <c r="D31" s="42"/>
      <c r="E31" s="60" t="str">
        <f t="shared" si="0"/>
        <v>0%</v>
      </c>
    </row>
    <row r="32" spans="1:5" ht="12.9" x14ac:dyDescent="0.3">
      <c r="A32" s="2">
        <v>20</v>
      </c>
      <c r="B32" s="2" t="s">
        <v>341</v>
      </c>
      <c r="C32" s="42"/>
      <c r="D32" s="42"/>
      <c r="E32" s="60" t="str">
        <f t="shared" si="0"/>
        <v>0%</v>
      </c>
    </row>
    <row r="33" spans="1:5" ht="12.9" x14ac:dyDescent="0.3">
      <c r="A33" s="2">
        <v>21</v>
      </c>
      <c r="B33" s="11" t="s">
        <v>351</v>
      </c>
      <c r="C33" s="42"/>
    </row>
    <row r="34" spans="1:5" ht="12.9" x14ac:dyDescent="0.3">
      <c r="A34" s="2">
        <v>22</v>
      </c>
      <c r="B34" s="2" t="s">
        <v>322</v>
      </c>
      <c r="C34" s="42"/>
    </row>
    <row r="36" spans="1:5" ht="12.9" x14ac:dyDescent="0.3">
      <c r="B36" s="2" t="s">
        <v>323</v>
      </c>
      <c r="C36" s="17" t="s">
        <v>331</v>
      </c>
      <c r="D36" s="17" t="s">
        <v>332</v>
      </c>
      <c r="E36" s="17" t="s">
        <v>333</v>
      </c>
    </row>
    <row r="37" spans="1:5" ht="12.75" x14ac:dyDescent="0.2">
      <c r="A37" s="2">
        <v>23</v>
      </c>
      <c r="B37" s="42" t="s">
        <v>334</v>
      </c>
      <c r="C37" s="42"/>
      <c r="D37" s="42"/>
      <c r="E37" s="61" t="str">
        <f>IFERROR(D37/C37,"0")</f>
        <v>0</v>
      </c>
    </row>
    <row r="38" spans="1:5" x14ac:dyDescent="0.3">
      <c r="A38" s="2">
        <v>24</v>
      </c>
      <c r="B38" s="42" t="s">
        <v>334</v>
      </c>
      <c r="C38" s="42"/>
      <c r="D38" s="42"/>
      <c r="E38" s="61" t="str">
        <f t="shared" ref="E38:E41" si="1">IFERROR(D38/C38,"0")</f>
        <v>0</v>
      </c>
    </row>
    <row r="39" spans="1:5" x14ac:dyDescent="0.3">
      <c r="A39" s="2">
        <v>25</v>
      </c>
      <c r="B39" s="42" t="s">
        <v>334</v>
      </c>
      <c r="C39" s="42"/>
      <c r="D39" s="42"/>
      <c r="E39" s="61" t="str">
        <f t="shared" si="1"/>
        <v>0</v>
      </c>
    </row>
    <row r="40" spans="1:5" x14ac:dyDescent="0.3">
      <c r="A40" s="2">
        <v>26</v>
      </c>
      <c r="B40" s="42" t="s">
        <v>334</v>
      </c>
      <c r="C40" s="42"/>
      <c r="D40" s="42"/>
      <c r="E40" s="61" t="str">
        <f t="shared" si="1"/>
        <v>0</v>
      </c>
    </row>
    <row r="41" spans="1:5" x14ac:dyDescent="0.3">
      <c r="A41" s="2">
        <v>27</v>
      </c>
      <c r="B41" s="42" t="s">
        <v>334</v>
      </c>
      <c r="C41" s="42"/>
      <c r="D41" s="42"/>
      <c r="E41" s="61" t="str">
        <f t="shared" si="1"/>
        <v>0</v>
      </c>
    </row>
    <row r="42" spans="1:5" x14ac:dyDescent="0.3">
      <c r="A42" s="2">
        <v>28</v>
      </c>
      <c r="B42" s="2" t="s">
        <v>324</v>
      </c>
      <c r="C42" s="42"/>
    </row>
    <row r="44" spans="1:5" x14ac:dyDescent="0.3">
      <c r="B44" s="2" t="s">
        <v>325</v>
      </c>
      <c r="C44" s="17" t="s">
        <v>336</v>
      </c>
      <c r="D44" s="17" t="s">
        <v>335</v>
      </c>
      <c r="E44" s="17" t="s">
        <v>337</v>
      </c>
    </row>
    <row r="45" spans="1:5" x14ac:dyDescent="0.3">
      <c r="A45" s="2">
        <v>29</v>
      </c>
      <c r="B45" s="11" t="s">
        <v>342</v>
      </c>
      <c r="C45" s="42"/>
      <c r="D45" s="42"/>
      <c r="E45" s="60" t="str">
        <f>IFERROR(D45/C45,"0%")</f>
        <v>0%</v>
      </c>
    </row>
    <row r="46" spans="1:5" x14ac:dyDescent="0.3">
      <c r="A46" s="2">
        <v>30</v>
      </c>
      <c r="B46" s="2" t="s">
        <v>326</v>
      </c>
      <c r="C46" s="42"/>
    </row>
  </sheetData>
  <pageMargins left="0.5" right="0.5" top="0.5" bottom="0.5" header="0.3" footer="0.3"/>
  <pageSetup fitToHeight="0" orientation="portrait" r:id="rId1"/>
  <headerFooter>
    <oddHeader>&amp;C&amp;"-,Bold"&amp;10SCHEDULE M3 - OPERATIONAL STATISTICS</oddHeader>
    <oddFooter>&amp;CPage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showGridLines="0" view="pageLayout" zoomScaleNormal="100" workbookViewId="0"/>
  </sheetViews>
  <sheetFormatPr defaultColWidth="9.109375" defaultRowHeight="13.8" x14ac:dyDescent="0.3"/>
  <cols>
    <col min="1" max="1" width="2.88671875" style="2" bestFit="1" customWidth="1"/>
    <col min="2" max="2" width="37.5546875" style="2" customWidth="1"/>
    <col min="3" max="5" width="18.33203125" style="2" customWidth="1"/>
    <col min="6" max="16384" width="9.109375" style="2"/>
  </cols>
  <sheetData>
    <row r="1" spans="1:5" ht="12.75" x14ac:dyDescent="0.2">
      <c r="B1" s="47" t="str">
        <f>"CONCESSIONER: "&amp;'Concessioner Info'!$B$5:$D$5&amp;" - "&amp;'Concessioner Info'!$B$6:$D$6</f>
        <v xml:space="preserve">CONCESSIONER:  - </v>
      </c>
      <c r="C1" s="29"/>
      <c r="D1" s="29"/>
      <c r="E1" s="48" t="str">
        <f>"PERIOD ENDING: "&amp;TEXT(IF('Concessioner Info'!$D$3="","MM/DD/YYYY",'Concessioner Info'!$D$3),"MM/DD/YYY")</f>
        <v>PERIOD ENDING: MM/DD/YYYY</v>
      </c>
    </row>
    <row r="3" spans="1:5" ht="12.9" x14ac:dyDescent="0.3">
      <c r="B3" s="2" t="s">
        <v>307</v>
      </c>
      <c r="C3" s="42"/>
    </row>
    <row r="4" spans="1:5" ht="12.9" x14ac:dyDescent="0.3">
      <c r="B4" s="2" t="s">
        <v>330</v>
      </c>
      <c r="C4" s="42"/>
    </row>
    <row r="6" spans="1:5" ht="12.9" x14ac:dyDescent="0.3">
      <c r="B6" s="2" t="s">
        <v>159</v>
      </c>
      <c r="C6" s="17"/>
    </row>
    <row r="7" spans="1:5" ht="12.9" x14ac:dyDescent="0.3">
      <c r="A7" s="2">
        <v>1</v>
      </c>
      <c r="B7" s="11" t="s">
        <v>308</v>
      </c>
      <c r="C7" s="42"/>
    </row>
    <row r="8" spans="1:5" ht="12.9" x14ac:dyDescent="0.3">
      <c r="A8" s="2">
        <v>2</v>
      </c>
      <c r="B8" s="2" t="s">
        <v>309</v>
      </c>
      <c r="C8" s="42"/>
    </row>
    <row r="9" spans="1:5" ht="12.9" x14ac:dyDescent="0.3">
      <c r="A9" s="2">
        <v>3</v>
      </c>
      <c r="B9" s="11" t="s">
        <v>310</v>
      </c>
      <c r="C9" s="42"/>
    </row>
    <row r="10" spans="1:5" ht="12.9" x14ac:dyDescent="0.3">
      <c r="A10" s="2">
        <v>4</v>
      </c>
      <c r="B10" s="2" t="s">
        <v>311</v>
      </c>
      <c r="C10" s="60" t="str">
        <f>IFERROR(C9/C8,"0%")</f>
        <v>0%</v>
      </c>
    </row>
    <row r="11" spans="1:5" ht="12.9" x14ac:dyDescent="0.3">
      <c r="A11" s="2">
        <v>5</v>
      </c>
      <c r="B11" s="11" t="s">
        <v>312</v>
      </c>
      <c r="C11" s="42"/>
    </row>
    <row r="12" spans="1:5" ht="12.9" x14ac:dyDescent="0.3">
      <c r="A12" s="2">
        <v>6</v>
      </c>
      <c r="B12" s="2" t="s">
        <v>313</v>
      </c>
      <c r="C12" s="33">
        <f>C10*C11</f>
        <v>0</v>
      </c>
    </row>
    <row r="13" spans="1:5" ht="12.9" x14ac:dyDescent="0.3">
      <c r="A13" s="2">
        <v>7</v>
      </c>
      <c r="B13" s="11" t="s">
        <v>314</v>
      </c>
      <c r="C13" s="42"/>
    </row>
    <row r="14" spans="1:5" ht="12.9" x14ac:dyDescent="0.3">
      <c r="A14" s="2">
        <v>8</v>
      </c>
      <c r="B14" s="2" t="s">
        <v>315</v>
      </c>
      <c r="C14" s="42"/>
    </row>
    <row r="16" spans="1:5" ht="12.9" x14ac:dyDescent="0.3">
      <c r="B16" s="2" t="s">
        <v>168</v>
      </c>
      <c r="C16" s="17"/>
    </row>
    <row r="17" spans="1:5" ht="12.9" x14ac:dyDescent="0.3">
      <c r="A17" s="2">
        <v>9</v>
      </c>
      <c r="B17" s="11" t="s">
        <v>316</v>
      </c>
      <c r="C17" s="42"/>
    </row>
    <row r="18" spans="1:5" ht="12.9" x14ac:dyDescent="0.3">
      <c r="A18" s="2">
        <v>10</v>
      </c>
      <c r="B18" s="2" t="s">
        <v>317</v>
      </c>
      <c r="C18" s="42"/>
    </row>
    <row r="19" spans="1:5" ht="12.9" x14ac:dyDescent="0.3">
      <c r="A19" s="2">
        <v>11</v>
      </c>
      <c r="B19" s="11" t="s">
        <v>350</v>
      </c>
      <c r="C19" s="42"/>
    </row>
    <row r="20" spans="1:5" ht="12.9" x14ac:dyDescent="0.3">
      <c r="A20" s="2">
        <v>12</v>
      </c>
      <c r="B20" s="2" t="s">
        <v>431</v>
      </c>
      <c r="C20" s="42"/>
    </row>
    <row r="21" spans="1:5" ht="12.9" x14ac:dyDescent="0.3">
      <c r="A21" s="2">
        <v>13</v>
      </c>
      <c r="B21" s="11" t="s">
        <v>327</v>
      </c>
      <c r="C21" s="42"/>
    </row>
    <row r="23" spans="1:5" ht="12.9" x14ac:dyDescent="0.3">
      <c r="B23" s="2" t="s">
        <v>318</v>
      </c>
      <c r="C23" s="17"/>
    </row>
    <row r="24" spans="1:5" ht="12.9" x14ac:dyDescent="0.3">
      <c r="A24" s="2">
        <v>14</v>
      </c>
      <c r="B24" s="11" t="s">
        <v>319</v>
      </c>
      <c r="C24" s="42"/>
    </row>
    <row r="25" spans="1:5" ht="12.9" x14ac:dyDescent="0.3">
      <c r="A25" s="2">
        <v>15</v>
      </c>
      <c r="B25" s="2" t="s">
        <v>329</v>
      </c>
      <c r="C25" s="42"/>
    </row>
    <row r="26" spans="1:5" ht="12.9" x14ac:dyDescent="0.3">
      <c r="A26" s="2">
        <v>16</v>
      </c>
      <c r="B26" s="11" t="s">
        <v>320</v>
      </c>
      <c r="C26" s="42"/>
    </row>
    <row r="28" spans="1:5" ht="12.9" x14ac:dyDescent="0.3">
      <c r="B28" s="2" t="s">
        <v>321</v>
      </c>
      <c r="C28" s="17" t="s">
        <v>336</v>
      </c>
      <c r="D28" s="17" t="s">
        <v>335</v>
      </c>
      <c r="E28" s="17" t="s">
        <v>337</v>
      </c>
    </row>
    <row r="29" spans="1:5" ht="12.9" x14ac:dyDescent="0.3">
      <c r="A29" s="2">
        <v>17</v>
      </c>
      <c r="B29" s="11" t="s">
        <v>338</v>
      </c>
      <c r="C29" s="42"/>
      <c r="D29" s="42"/>
      <c r="E29" s="60" t="str">
        <f>IFERROR(D29/C29,"0%")</f>
        <v>0%</v>
      </c>
    </row>
    <row r="30" spans="1:5" ht="12.9" x14ac:dyDescent="0.3">
      <c r="A30" s="2">
        <v>18</v>
      </c>
      <c r="B30" s="2" t="s">
        <v>339</v>
      </c>
      <c r="C30" s="42"/>
      <c r="D30" s="42"/>
      <c r="E30" s="60" t="str">
        <f t="shared" ref="E30:E32" si="0">IFERROR(D30/C30,"0%")</f>
        <v>0%</v>
      </c>
    </row>
    <row r="31" spans="1:5" ht="12.9" x14ac:dyDescent="0.3">
      <c r="A31" s="2">
        <v>19</v>
      </c>
      <c r="B31" s="11" t="s">
        <v>340</v>
      </c>
      <c r="C31" s="42"/>
      <c r="D31" s="42"/>
      <c r="E31" s="60" t="str">
        <f t="shared" si="0"/>
        <v>0%</v>
      </c>
    </row>
    <row r="32" spans="1:5" ht="12.9" x14ac:dyDescent="0.3">
      <c r="A32" s="2">
        <v>20</v>
      </c>
      <c r="B32" s="2" t="s">
        <v>341</v>
      </c>
      <c r="C32" s="42"/>
      <c r="D32" s="42"/>
      <c r="E32" s="60" t="str">
        <f t="shared" si="0"/>
        <v>0%</v>
      </c>
    </row>
    <row r="33" spans="1:5" ht="12.9" x14ac:dyDescent="0.3">
      <c r="A33" s="2">
        <v>21</v>
      </c>
      <c r="B33" s="11" t="s">
        <v>351</v>
      </c>
      <c r="C33" s="42"/>
    </row>
    <row r="34" spans="1:5" ht="12.9" x14ac:dyDescent="0.3">
      <c r="A34" s="2">
        <v>22</v>
      </c>
      <c r="B34" s="2" t="s">
        <v>322</v>
      </c>
      <c r="C34" s="42"/>
    </row>
    <row r="36" spans="1:5" ht="12.9" x14ac:dyDescent="0.3">
      <c r="B36" s="2" t="s">
        <v>323</v>
      </c>
      <c r="C36" s="17" t="s">
        <v>331</v>
      </c>
      <c r="D36" s="17" t="s">
        <v>332</v>
      </c>
      <c r="E36" s="17" t="s">
        <v>333</v>
      </c>
    </row>
    <row r="37" spans="1:5" ht="12.75" x14ac:dyDescent="0.2">
      <c r="A37" s="2">
        <v>23</v>
      </c>
      <c r="B37" s="42" t="s">
        <v>334</v>
      </c>
      <c r="C37" s="42"/>
      <c r="D37" s="42"/>
      <c r="E37" s="61" t="str">
        <f>IFERROR(D37/C37,"0")</f>
        <v>0</v>
      </c>
    </row>
    <row r="38" spans="1:5" x14ac:dyDescent="0.3">
      <c r="A38" s="2">
        <v>24</v>
      </c>
      <c r="B38" s="42" t="s">
        <v>334</v>
      </c>
      <c r="C38" s="42"/>
      <c r="D38" s="42"/>
      <c r="E38" s="61" t="str">
        <f t="shared" ref="E38:E41" si="1">IFERROR(D38/C38,"0")</f>
        <v>0</v>
      </c>
    </row>
    <row r="39" spans="1:5" x14ac:dyDescent="0.3">
      <c r="A39" s="2">
        <v>25</v>
      </c>
      <c r="B39" s="42" t="s">
        <v>334</v>
      </c>
      <c r="C39" s="42"/>
      <c r="D39" s="42"/>
      <c r="E39" s="61" t="str">
        <f t="shared" si="1"/>
        <v>0</v>
      </c>
    </row>
    <row r="40" spans="1:5" x14ac:dyDescent="0.3">
      <c r="A40" s="2">
        <v>26</v>
      </c>
      <c r="B40" s="42" t="s">
        <v>334</v>
      </c>
      <c r="C40" s="42"/>
      <c r="D40" s="42"/>
      <c r="E40" s="61" t="str">
        <f t="shared" si="1"/>
        <v>0</v>
      </c>
    </row>
    <row r="41" spans="1:5" x14ac:dyDescent="0.3">
      <c r="A41" s="2">
        <v>27</v>
      </c>
      <c r="B41" s="42" t="s">
        <v>334</v>
      </c>
      <c r="C41" s="42"/>
      <c r="D41" s="42"/>
      <c r="E41" s="61" t="str">
        <f t="shared" si="1"/>
        <v>0</v>
      </c>
    </row>
    <row r="42" spans="1:5" x14ac:dyDescent="0.3">
      <c r="A42" s="2">
        <v>28</v>
      </c>
      <c r="B42" s="2" t="s">
        <v>324</v>
      </c>
      <c r="C42" s="42"/>
    </row>
    <row r="44" spans="1:5" x14ac:dyDescent="0.3">
      <c r="B44" s="2" t="s">
        <v>325</v>
      </c>
      <c r="C44" s="17" t="s">
        <v>336</v>
      </c>
      <c r="D44" s="17" t="s">
        <v>335</v>
      </c>
      <c r="E44" s="17" t="s">
        <v>337</v>
      </c>
    </row>
    <row r="45" spans="1:5" x14ac:dyDescent="0.3">
      <c r="A45" s="2">
        <v>29</v>
      </c>
      <c r="B45" s="11" t="s">
        <v>342</v>
      </c>
      <c r="C45" s="42"/>
      <c r="D45" s="42"/>
      <c r="E45" s="60" t="str">
        <f>IFERROR(D45/C45,"0%")</f>
        <v>0%</v>
      </c>
    </row>
    <row r="46" spans="1:5" x14ac:dyDescent="0.3">
      <c r="A46" s="2">
        <v>30</v>
      </c>
      <c r="B46" s="2" t="s">
        <v>326</v>
      </c>
      <c r="C46" s="42"/>
    </row>
  </sheetData>
  <pageMargins left="0.5" right="0.5" top="0.5" bottom="0.5" header="0.3" footer="0.3"/>
  <pageSetup fitToHeight="0" orientation="portrait" r:id="rId1"/>
  <headerFooter>
    <oddHeader>&amp;C&amp;"-,Bold"&amp;10SCHEDULE M4 - OPERATIONAL STATISTICS</oddHeader>
    <oddFooter>&amp;CPage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showGridLines="0" view="pageLayout" zoomScaleNormal="100" workbookViewId="0"/>
  </sheetViews>
  <sheetFormatPr defaultColWidth="9.109375" defaultRowHeight="13.8" x14ac:dyDescent="0.3"/>
  <cols>
    <col min="1" max="1" width="2.88671875" style="2" bestFit="1" customWidth="1"/>
    <col min="2" max="2" width="37.5546875" style="2" customWidth="1"/>
    <col min="3" max="5" width="18.33203125" style="2" customWidth="1"/>
    <col min="6" max="16384" width="9.109375" style="2"/>
  </cols>
  <sheetData>
    <row r="1" spans="1:5" ht="12.75" x14ac:dyDescent="0.2">
      <c r="B1" s="47" t="str">
        <f>"CONCESSIONER: "&amp;'Concessioner Info'!$B$5:$D$5&amp;" - "&amp;'Concessioner Info'!$B$6:$D$6</f>
        <v xml:space="preserve">CONCESSIONER:  - </v>
      </c>
      <c r="C1" s="29"/>
      <c r="D1" s="29"/>
      <c r="E1" s="48" t="str">
        <f>"PERIOD ENDING: "&amp;TEXT(IF('Concessioner Info'!$D$3="","MM/DD/YYYY",'Concessioner Info'!$D$3),"MM/DD/YYY")</f>
        <v>PERIOD ENDING: MM/DD/YYYY</v>
      </c>
    </row>
    <row r="3" spans="1:5" ht="12.9" x14ac:dyDescent="0.3">
      <c r="B3" s="2" t="s">
        <v>307</v>
      </c>
      <c r="C3" s="42"/>
    </row>
    <row r="4" spans="1:5" ht="12.9" x14ac:dyDescent="0.3">
      <c r="B4" s="2" t="s">
        <v>330</v>
      </c>
      <c r="C4" s="42"/>
    </row>
    <row r="6" spans="1:5" ht="12.9" x14ac:dyDescent="0.3">
      <c r="B6" s="2" t="s">
        <v>159</v>
      </c>
      <c r="C6" s="17"/>
    </row>
    <row r="7" spans="1:5" ht="12.9" x14ac:dyDescent="0.3">
      <c r="A7" s="2">
        <v>1</v>
      </c>
      <c r="B7" s="11" t="s">
        <v>308</v>
      </c>
      <c r="C7" s="42"/>
    </row>
    <row r="8" spans="1:5" ht="12.9" x14ac:dyDescent="0.3">
      <c r="A8" s="2">
        <v>2</v>
      </c>
      <c r="B8" s="2" t="s">
        <v>309</v>
      </c>
      <c r="C8" s="42"/>
    </row>
    <row r="9" spans="1:5" ht="12.9" x14ac:dyDescent="0.3">
      <c r="A9" s="2">
        <v>3</v>
      </c>
      <c r="B9" s="11" t="s">
        <v>310</v>
      </c>
      <c r="C9" s="42"/>
    </row>
    <row r="10" spans="1:5" ht="12.9" x14ac:dyDescent="0.3">
      <c r="A10" s="2">
        <v>4</v>
      </c>
      <c r="B10" s="2" t="s">
        <v>311</v>
      </c>
      <c r="C10" s="60" t="str">
        <f>IFERROR(C9/C8,"0%")</f>
        <v>0%</v>
      </c>
    </row>
    <row r="11" spans="1:5" ht="12.9" x14ac:dyDescent="0.3">
      <c r="A11" s="2">
        <v>5</v>
      </c>
      <c r="B11" s="11" t="s">
        <v>312</v>
      </c>
      <c r="C11" s="42"/>
    </row>
    <row r="12" spans="1:5" ht="12.9" x14ac:dyDescent="0.3">
      <c r="A12" s="2">
        <v>6</v>
      </c>
      <c r="B12" s="2" t="s">
        <v>313</v>
      </c>
      <c r="C12" s="33">
        <f>C10*C11</f>
        <v>0</v>
      </c>
    </row>
    <row r="13" spans="1:5" ht="12.9" x14ac:dyDescent="0.3">
      <c r="A13" s="2">
        <v>7</v>
      </c>
      <c r="B13" s="11" t="s">
        <v>314</v>
      </c>
      <c r="C13" s="42"/>
    </row>
    <row r="14" spans="1:5" ht="12.9" x14ac:dyDescent="0.3">
      <c r="A14" s="2">
        <v>8</v>
      </c>
      <c r="B14" s="2" t="s">
        <v>315</v>
      </c>
      <c r="C14" s="42"/>
    </row>
    <row r="16" spans="1:5" ht="12.9" x14ac:dyDescent="0.3">
      <c r="B16" s="2" t="s">
        <v>168</v>
      </c>
      <c r="C16" s="17"/>
    </row>
    <row r="17" spans="1:5" ht="12.9" x14ac:dyDescent="0.3">
      <c r="A17" s="2">
        <v>9</v>
      </c>
      <c r="B17" s="11" t="s">
        <v>316</v>
      </c>
      <c r="C17" s="42"/>
    </row>
    <row r="18" spans="1:5" ht="12.9" x14ac:dyDescent="0.3">
      <c r="A18" s="2">
        <v>10</v>
      </c>
      <c r="B18" s="2" t="s">
        <v>317</v>
      </c>
      <c r="C18" s="42"/>
    </row>
    <row r="19" spans="1:5" ht="12.9" x14ac:dyDescent="0.3">
      <c r="A19" s="2">
        <v>11</v>
      </c>
      <c r="B19" s="11" t="s">
        <v>350</v>
      </c>
      <c r="C19" s="42"/>
    </row>
    <row r="20" spans="1:5" ht="12.9" x14ac:dyDescent="0.3">
      <c r="A20" s="2">
        <v>12</v>
      </c>
      <c r="B20" s="2" t="s">
        <v>431</v>
      </c>
      <c r="C20" s="42"/>
    </row>
    <row r="21" spans="1:5" ht="12.9" x14ac:dyDescent="0.3">
      <c r="A21" s="2">
        <v>13</v>
      </c>
      <c r="B21" s="11" t="s">
        <v>327</v>
      </c>
      <c r="C21" s="42"/>
    </row>
    <row r="23" spans="1:5" ht="12.9" x14ac:dyDescent="0.3">
      <c r="B23" s="2" t="s">
        <v>318</v>
      </c>
      <c r="C23" s="17"/>
    </row>
    <row r="24" spans="1:5" ht="12.9" x14ac:dyDescent="0.3">
      <c r="A24" s="2">
        <v>14</v>
      </c>
      <c r="B24" s="11" t="s">
        <v>319</v>
      </c>
      <c r="C24" s="42"/>
    </row>
    <row r="25" spans="1:5" ht="12.9" x14ac:dyDescent="0.3">
      <c r="A25" s="2">
        <v>15</v>
      </c>
      <c r="B25" s="2" t="s">
        <v>329</v>
      </c>
      <c r="C25" s="42"/>
    </row>
    <row r="26" spans="1:5" ht="12.9" x14ac:dyDescent="0.3">
      <c r="A26" s="2">
        <v>16</v>
      </c>
      <c r="B26" s="11" t="s">
        <v>320</v>
      </c>
      <c r="C26" s="42"/>
    </row>
    <row r="28" spans="1:5" ht="12.9" x14ac:dyDescent="0.3">
      <c r="B28" s="2" t="s">
        <v>321</v>
      </c>
      <c r="C28" s="17" t="s">
        <v>336</v>
      </c>
      <c r="D28" s="17" t="s">
        <v>335</v>
      </c>
      <c r="E28" s="17" t="s">
        <v>337</v>
      </c>
    </row>
    <row r="29" spans="1:5" ht="12.9" x14ac:dyDescent="0.3">
      <c r="A29" s="2">
        <v>17</v>
      </c>
      <c r="B29" s="11" t="s">
        <v>338</v>
      </c>
      <c r="C29" s="42"/>
      <c r="D29" s="42"/>
      <c r="E29" s="60" t="str">
        <f>IFERROR(D29/C29,"0%")</f>
        <v>0%</v>
      </c>
    </row>
    <row r="30" spans="1:5" ht="12.9" x14ac:dyDescent="0.3">
      <c r="A30" s="2">
        <v>18</v>
      </c>
      <c r="B30" s="2" t="s">
        <v>339</v>
      </c>
      <c r="C30" s="42"/>
      <c r="D30" s="42"/>
      <c r="E30" s="60" t="str">
        <f t="shared" ref="E30:E32" si="0">IFERROR(D30/C30,"0%")</f>
        <v>0%</v>
      </c>
    </row>
    <row r="31" spans="1:5" ht="12.9" x14ac:dyDescent="0.3">
      <c r="A31" s="2">
        <v>19</v>
      </c>
      <c r="B31" s="11" t="s">
        <v>340</v>
      </c>
      <c r="C31" s="42"/>
      <c r="D31" s="42"/>
      <c r="E31" s="60" t="str">
        <f t="shared" si="0"/>
        <v>0%</v>
      </c>
    </row>
    <row r="32" spans="1:5" ht="12.9" x14ac:dyDescent="0.3">
      <c r="A32" s="2">
        <v>20</v>
      </c>
      <c r="B32" s="2" t="s">
        <v>341</v>
      </c>
      <c r="C32" s="42"/>
      <c r="D32" s="42"/>
      <c r="E32" s="60" t="str">
        <f t="shared" si="0"/>
        <v>0%</v>
      </c>
    </row>
    <row r="33" spans="1:5" ht="12.9" x14ac:dyDescent="0.3">
      <c r="A33" s="2">
        <v>21</v>
      </c>
      <c r="B33" s="11" t="s">
        <v>351</v>
      </c>
      <c r="C33" s="42"/>
    </row>
    <row r="34" spans="1:5" ht="12.9" x14ac:dyDescent="0.3">
      <c r="A34" s="2">
        <v>22</v>
      </c>
      <c r="B34" s="2" t="s">
        <v>322</v>
      </c>
      <c r="C34" s="42"/>
    </row>
    <row r="36" spans="1:5" ht="12.9" x14ac:dyDescent="0.3">
      <c r="B36" s="2" t="s">
        <v>323</v>
      </c>
      <c r="C36" s="17" t="s">
        <v>331</v>
      </c>
      <c r="D36" s="17" t="s">
        <v>332</v>
      </c>
      <c r="E36" s="17" t="s">
        <v>333</v>
      </c>
    </row>
    <row r="37" spans="1:5" ht="12.75" x14ac:dyDescent="0.2">
      <c r="A37" s="2">
        <v>23</v>
      </c>
      <c r="B37" s="42" t="s">
        <v>334</v>
      </c>
      <c r="C37" s="42"/>
      <c r="D37" s="42"/>
      <c r="E37" s="61" t="str">
        <f>IFERROR(D37/C37,"0")</f>
        <v>0</v>
      </c>
    </row>
    <row r="38" spans="1:5" x14ac:dyDescent="0.3">
      <c r="A38" s="2">
        <v>24</v>
      </c>
      <c r="B38" s="42" t="s">
        <v>334</v>
      </c>
      <c r="C38" s="42"/>
      <c r="D38" s="42"/>
      <c r="E38" s="61" t="str">
        <f t="shared" ref="E38:E41" si="1">IFERROR(D38/C38,"0")</f>
        <v>0</v>
      </c>
    </row>
    <row r="39" spans="1:5" x14ac:dyDescent="0.3">
      <c r="A39" s="2">
        <v>25</v>
      </c>
      <c r="B39" s="42" t="s">
        <v>334</v>
      </c>
      <c r="C39" s="42"/>
      <c r="D39" s="42"/>
      <c r="E39" s="61" t="str">
        <f t="shared" si="1"/>
        <v>0</v>
      </c>
    </row>
    <row r="40" spans="1:5" x14ac:dyDescent="0.3">
      <c r="A40" s="2">
        <v>26</v>
      </c>
      <c r="B40" s="42" t="s">
        <v>334</v>
      </c>
      <c r="C40" s="42"/>
      <c r="D40" s="42"/>
      <c r="E40" s="61" t="str">
        <f t="shared" si="1"/>
        <v>0</v>
      </c>
    </row>
    <row r="41" spans="1:5" x14ac:dyDescent="0.3">
      <c r="A41" s="2">
        <v>27</v>
      </c>
      <c r="B41" s="42" t="s">
        <v>334</v>
      </c>
      <c r="C41" s="42"/>
      <c r="D41" s="42"/>
      <c r="E41" s="61" t="str">
        <f t="shared" si="1"/>
        <v>0</v>
      </c>
    </row>
    <row r="42" spans="1:5" x14ac:dyDescent="0.3">
      <c r="A42" s="2">
        <v>28</v>
      </c>
      <c r="B42" s="2" t="s">
        <v>324</v>
      </c>
      <c r="C42" s="42"/>
    </row>
    <row r="44" spans="1:5" x14ac:dyDescent="0.3">
      <c r="B44" s="2" t="s">
        <v>325</v>
      </c>
      <c r="C44" s="17" t="s">
        <v>336</v>
      </c>
      <c r="D44" s="17" t="s">
        <v>335</v>
      </c>
      <c r="E44" s="17" t="s">
        <v>337</v>
      </c>
    </row>
    <row r="45" spans="1:5" x14ac:dyDescent="0.3">
      <c r="A45" s="2">
        <v>29</v>
      </c>
      <c r="B45" s="11" t="s">
        <v>342</v>
      </c>
      <c r="C45" s="42"/>
      <c r="D45" s="42"/>
      <c r="E45" s="60" t="str">
        <f>IFERROR(D45/C45,"0%")</f>
        <v>0%</v>
      </c>
    </row>
    <row r="46" spans="1:5" x14ac:dyDescent="0.3">
      <c r="A46" s="2">
        <v>30</v>
      </c>
      <c r="B46" s="2" t="s">
        <v>326</v>
      </c>
      <c r="C46" s="42"/>
    </row>
  </sheetData>
  <pageMargins left="0.5" right="0.5" top="0.5" bottom="0.5" header="0.3" footer="0.3"/>
  <pageSetup fitToHeight="0" orientation="portrait" r:id="rId1"/>
  <headerFooter>
    <oddHeader>&amp;C&amp;"-,Bold"&amp;10SCHEDULE M5 - OPERATIONAL STATISTICS</oddHeader>
    <oddFooter>&amp;CPage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showGridLines="0" view="pageLayout" zoomScaleNormal="100" workbookViewId="0"/>
  </sheetViews>
  <sheetFormatPr defaultColWidth="9.109375" defaultRowHeight="13.8" x14ac:dyDescent="0.3"/>
  <cols>
    <col min="1" max="1" width="2.88671875" style="2" bestFit="1" customWidth="1"/>
    <col min="2" max="2" width="37.5546875" style="2" customWidth="1"/>
    <col min="3" max="5" width="18.33203125" style="2" customWidth="1"/>
    <col min="6" max="16384" width="9.109375" style="2"/>
  </cols>
  <sheetData>
    <row r="1" spans="1:5" ht="12.75" x14ac:dyDescent="0.2">
      <c r="B1" s="47" t="str">
        <f>"CONCESSIONER: "&amp;'Concessioner Info'!$B$5:$D$5&amp;" - "&amp;'Concessioner Info'!$B$6:$D$6</f>
        <v xml:space="preserve">CONCESSIONER:  - </v>
      </c>
      <c r="C1" s="29"/>
      <c r="D1" s="29"/>
      <c r="E1" s="48" t="str">
        <f>"PERIOD ENDING: "&amp;TEXT(IF('Concessioner Info'!$D$3="","MM/DD/YYYY",'Concessioner Info'!$D$3),"MM/DD/YYY")</f>
        <v>PERIOD ENDING: MM/DD/YYYY</v>
      </c>
    </row>
    <row r="3" spans="1:5" ht="12.9" x14ac:dyDescent="0.3">
      <c r="B3" s="2" t="s">
        <v>307</v>
      </c>
      <c r="C3" s="42"/>
    </row>
    <row r="4" spans="1:5" ht="12.9" x14ac:dyDescent="0.3">
      <c r="B4" s="2" t="s">
        <v>330</v>
      </c>
      <c r="C4" s="42"/>
    </row>
    <row r="6" spans="1:5" ht="12.9" x14ac:dyDescent="0.3">
      <c r="B6" s="2" t="s">
        <v>159</v>
      </c>
      <c r="C6" s="17"/>
    </row>
    <row r="7" spans="1:5" ht="12.9" x14ac:dyDescent="0.3">
      <c r="A7" s="2">
        <v>1</v>
      </c>
      <c r="B7" s="11" t="s">
        <v>308</v>
      </c>
      <c r="C7" s="42"/>
    </row>
    <row r="8" spans="1:5" ht="12.9" x14ac:dyDescent="0.3">
      <c r="A8" s="2">
        <v>2</v>
      </c>
      <c r="B8" s="2" t="s">
        <v>309</v>
      </c>
      <c r="C8" s="42"/>
    </row>
    <row r="9" spans="1:5" ht="12.9" x14ac:dyDescent="0.3">
      <c r="A9" s="2">
        <v>3</v>
      </c>
      <c r="B9" s="11" t="s">
        <v>310</v>
      </c>
      <c r="C9" s="42"/>
    </row>
    <row r="10" spans="1:5" ht="12.9" x14ac:dyDescent="0.3">
      <c r="A10" s="2">
        <v>4</v>
      </c>
      <c r="B10" s="2" t="s">
        <v>311</v>
      </c>
      <c r="C10" s="60" t="str">
        <f>IFERROR(C9/C8,"0%")</f>
        <v>0%</v>
      </c>
    </row>
    <row r="11" spans="1:5" ht="12.9" x14ac:dyDescent="0.3">
      <c r="A11" s="2">
        <v>5</v>
      </c>
      <c r="B11" s="11" t="s">
        <v>312</v>
      </c>
      <c r="C11" s="42"/>
    </row>
    <row r="12" spans="1:5" ht="12.9" x14ac:dyDescent="0.3">
      <c r="A12" s="2">
        <v>6</v>
      </c>
      <c r="B12" s="2" t="s">
        <v>313</v>
      </c>
      <c r="C12" s="33">
        <f>C10*C11</f>
        <v>0</v>
      </c>
    </row>
    <row r="13" spans="1:5" ht="12.9" x14ac:dyDescent="0.3">
      <c r="A13" s="2">
        <v>7</v>
      </c>
      <c r="B13" s="11" t="s">
        <v>314</v>
      </c>
      <c r="C13" s="42"/>
    </row>
    <row r="14" spans="1:5" ht="12.9" x14ac:dyDescent="0.3">
      <c r="A14" s="2">
        <v>8</v>
      </c>
      <c r="B14" s="2" t="s">
        <v>315</v>
      </c>
      <c r="C14" s="42"/>
    </row>
    <row r="16" spans="1:5" ht="12.9" x14ac:dyDescent="0.3">
      <c r="B16" s="2" t="s">
        <v>168</v>
      </c>
      <c r="C16" s="17"/>
    </row>
    <row r="17" spans="1:5" ht="12.9" x14ac:dyDescent="0.3">
      <c r="A17" s="2">
        <v>9</v>
      </c>
      <c r="B17" s="11" t="s">
        <v>316</v>
      </c>
      <c r="C17" s="42"/>
    </row>
    <row r="18" spans="1:5" ht="12.9" x14ac:dyDescent="0.3">
      <c r="A18" s="2">
        <v>10</v>
      </c>
      <c r="B18" s="2" t="s">
        <v>317</v>
      </c>
      <c r="C18" s="42"/>
    </row>
    <row r="19" spans="1:5" ht="12.9" x14ac:dyDescent="0.3">
      <c r="A19" s="2">
        <v>11</v>
      </c>
      <c r="B19" s="11" t="s">
        <v>350</v>
      </c>
      <c r="C19" s="42"/>
    </row>
    <row r="20" spans="1:5" ht="12.9" x14ac:dyDescent="0.3">
      <c r="A20" s="2">
        <v>12</v>
      </c>
      <c r="B20" s="2" t="s">
        <v>431</v>
      </c>
      <c r="C20" s="42"/>
    </row>
    <row r="21" spans="1:5" ht="12.9" x14ac:dyDescent="0.3">
      <c r="A21" s="2">
        <v>13</v>
      </c>
      <c r="B21" s="11" t="s">
        <v>327</v>
      </c>
      <c r="C21" s="42"/>
    </row>
    <row r="23" spans="1:5" ht="12.9" x14ac:dyDescent="0.3">
      <c r="B23" s="2" t="s">
        <v>318</v>
      </c>
      <c r="C23" s="17"/>
    </row>
    <row r="24" spans="1:5" ht="12.9" x14ac:dyDescent="0.3">
      <c r="A24" s="2">
        <v>14</v>
      </c>
      <c r="B24" s="11" t="s">
        <v>319</v>
      </c>
      <c r="C24" s="42"/>
    </row>
    <row r="25" spans="1:5" ht="12.9" x14ac:dyDescent="0.3">
      <c r="A25" s="2">
        <v>15</v>
      </c>
      <c r="B25" s="2" t="s">
        <v>329</v>
      </c>
      <c r="C25" s="42"/>
    </row>
    <row r="26" spans="1:5" ht="12.9" x14ac:dyDescent="0.3">
      <c r="A26" s="2">
        <v>16</v>
      </c>
      <c r="B26" s="11" t="s">
        <v>320</v>
      </c>
      <c r="C26" s="42"/>
    </row>
    <row r="28" spans="1:5" ht="12.9" x14ac:dyDescent="0.3">
      <c r="B28" s="2" t="s">
        <v>321</v>
      </c>
      <c r="C28" s="17" t="s">
        <v>336</v>
      </c>
      <c r="D28" s="17" t="s">
        <v>335</v>
      </c>
      <c r="E28" s="17" t="s">
        <v>337</v>
      </c>
    </row>
    <row r="29" spans="1:5" ht="12.9" x14ac:dyDescent="0.3">
      <c r="A29" s="2">
        <v>17</v>
      </c>
      <c r="B29" s="11" t="s">
        <v>338</v>
      </c>
      <c r="C29" s="42"/>
      <c r="D29" s="42"/>
      <c r="E29" s="60" t="str">
        <f>IFERROR(D29/C29,"0%")</f>
        <v>0%</v>
      </c>
    </row>
    <row r="30" spans="1:5" ht="12.9" x14ac:dyDescent="0.3">
      <c r="A30" s="2">
        <v>18</v>
      </c>
      <c r="B30" s="2" t="s">
        <v>339</v>
      </c>
      <c r="C30" s="42"/>
      <c r="D30" s="42"/>
      <c r="E30" s="60" t="str">
        <f t="shared" ref="E30:E32" si="0">IFERROR(D30/C30,"0%")</f>
        <v>0%</v>
      </c>
    </row>
    <row r="31" spans="1:5" ht="12.9" x14ac:dyDescent="0.3">
      <c r="A31" s="2">
        <v>19</v>
      </c>
      <c r="B31" s="11" t="s">
        <v>340</v>
      </c>
      <c r="C31" s="42"/>
      <c r="D31" s="42"/>
      <c r="E31" s="60" t="str">
        <f t="shared" si="0"/>
        <v>0%</v>
      </c>
    </row>
    <row r="32" spans="1:5" ht="12.9" x14ac:dyDescent="0.3">
      <c r="A32" s="2">
        <v>20</v>
      </c>
      <c r="B32" s="2" t="s">
        <v>341</v>
      </c>
      <c r="C32" s="42"/>
      <c r="D32" s="42"/>
      <c r="E32" s="60" t="str">
        <f t="shared" si="0"/>
        <v>0%</v>
      </c>
    </row>
    <row r="33" spans="1:5" ht="12.9" x14ac:dyDescent="0.3">
      <c r="A33" s="2">
        <v>21</v>
      </c>
      <c r="B33" s="11" t="s">
        <v>351</v>
      </c>
      <c r="C33" s="42"/>
    </row>
    <row r="34" spans="1:5" ht="12.9" x14ac:dyDescent="0.3">
      <c r="A34" s="2">
        <v>22</v>
      </c>
      <c r="B34" s="2" t="s">
        <v>322</v>
      </c>
      <c r="C34" s="42"/>
    </row>
    <row r="36" spans="1:5" ht="12.9" x14ac:dyDescent="0.3">
      <c r="B36" s="2" t="s">
        <v>323</v>
      </c>
      <c r="C36" s="17" t="s">
        <v>331</v>
      </c>
      <c r="D36" s="17" t="s">
        <v>332</v>
      </c>
      <c r="E36" s="17" t="s">
        <v>333</v>
      </c>
    </row>
    <row r="37" spans="1:5" ht="12.75" x14ac:dyDescent="0.2">
      <c r="A37" s="2">
        <v>23</v>
      </c>
      <c r="B37" s="42" t="s">
        <v>334</v>
      </c>
      <c r="C37" s="42"/>
      <c r="D37" s="42"/>
      <c r="E37" s="61" t="str">
        <f>IFERROR(D37/C37,"0")</f>
        <v>0</v>
      </c>
    </row>
    <row r="38" spans="1:5" x14ac:dyDescent="0.3">
      <c r="A38" s="2">
        <v>24</v>
      </c>
      <c r="B38" s="42" t="s">
        <v>334</v>
      </c>
      <c r="C38" s="42"/>
      <c r="D38" s="42"/>
      <c r="E38" s="61" t="str">
        <f t="shared" ref="E38:E41" si="1">IFERROR(D38/C38,"0")</f>
        <v>0</v>
      </c>
    </row>
    <row r="39" spans="1:5" x14ac:dyDescent="0.3">
      <c r="A39" s="2">
        <v>25</v>
      </c>
      <c r="B39" s="42" t="s">
        <v>334</v>
      </c>
      <c r="C39" s="42"/>
      <c r="D39" s="42"/>
      <c r="E39" s="61" t="str">
        <f t="shared" si="1"/>
        <v>0</v>
      </c>
    </row>
    <row r="40" spans="1:5" x14ac:dyDescent="0.3">
      <c r="A40" s="2">
        <v>26</v>
      </c>
      <c r="B40" s="42" t="s">
        <v>334</v>
      </c>
      <c r="C40" s="42"/>
      <c r="D40" s="42"/>
      <c r="E40" s="61" t="str">
        <f t="shared" si="1"/>
        <v>0</v>
      </c>
    </row>
    <row r="41" spans="1:5" x14ac:dyDescent="0.3">
      <c r="A41" s="2">
        <v>27</v>
      </c>
      <c r="B41" s="42" t="s">
        <v>334</v>
      </c>
      <c r="C41" s="42"/>
      <c r="D41" s="42"/>
      <c r="E41" s="61" t="str">
        <f t="shared" si="1"/>
        <v>0</v>
      </c>
    </row>
    <row r="42" spans="1:5" x14ac:dyDescent="0.3">
      <c r="A42" s="2">
        <v>28</v>
      </c>
      <c r="B42" s="2" t="s">
        <v>324</v>
      </c>
      <c r="C42" s="42"/>
    </row>
    <row r="44" spans="1:5" x14ac:dyDescent="0.3">
      <c r="B44" s="2" t="s">
        <v>325</v>
      </c>
      <c r="C44" s="17" t="s">
        <v>336</v>
      </c>
      <c r="D44" s="17" t="s">
        <v>335</v>
      </c>
      <c r="E44" s="17" t="s">
        <v>337</v>
      </c>
    </row>
    <row r="45" spans="1:5" x14ac:dyDescent="0.3">
      <c r="A45" s="2">
        <v>29</v>
      </c>
      <c r="B45" s="11" t="s">
        <v>342</v>
      </c>
      <c r="C45" s="42"/>
      <c r="D45" s="42"/>
      <c r="E45" s="60" t="str">
        <f>IFERROR(D45/C45,"0%")</f>
        <v>0%</v>
      </c>
    </row>
    <row r="46" spans="1:5" x14ac:dyDescent="0.3">
      <c r="A46" s="2">
        <v>30</v>
      </c>
      <c r="B46" s="2" t="s">
        <v>326</v>
      </c>
      <c r="C46" s="42"/>
    </row>
  </sheetData>
  <pageMargins left="0.5" right="0.5" top="0.5" bottom="0.5" header="0.3" footer="0.3"/>
  <pageSetup fitToHeight="0" orientation="portrait" r:id="rId1"/>
  <headerFooter>
    <oddHeader>&amp;C&amp;"-,Bold"&amp;10SCHEDULE M6 - OPERATIONAL STATISTICS</oddHeader>
    <oddFooter>&amp;CPage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showGridLines="0" view="pageLayout" zoomScaleNormal="100" workbookViewId="0"/>
  </sheetViews>
  <sheetFormatPr defaultColWidth="9.109375" defaultRowHeight="13.8" x14ac:dyDescent="0.3"/>
  <cols>
    <col min="1" max="1" width="2.88671875" style="2" bestFit="1" customWidth="1"/>
    <col min="2" max="2" width="37.5546875" style="2" customWidth="1"/>
    <col min="3" max="5" width="18.33203125" style="2" customWidth="1"/>
    <col min="6" max="16384" width="9.109375" style="2"/>
  </cols>
  <sheetData>
    <row r="1" spans="1:5" ht="12.75" x14ac:dyDescent="0.2">
      <c r="B1" s="47" t="str">
        <f>"CONCESSIONER: "&amp;'Concessioner Info'!$B$5:$D$5&amp;" - "&amp;'Concessioner Info'!$B$6:$D$6</f>
        <v xml:space="preserve">CONCESSIONER:  - </v>
      </c>
      <c r="C1" s="29"/>
      <c r="D1" s="29"/>
      <c r="E1" s="48" t="str">
        <f>"PERIOD ENDING: "&amp;TEXT(IF('Concessioner Info'!$D$3="","MM/DD/YYYY",'Concessioner Info'!$D$3),"MM/DD/YYY")</f>
        <v>PERIOD ENDING: MM/DD/YYYY</v>
      </c>
    </row>
    <row r="3" spans="1:5" ht="12.9" x14ac:dyDescent="0.3">
      <c r="B3" s="2" t="s">
        <v>307</v>
      </c>
      <c r="C3" s="42"/>
    </row>
    <row r="4" spans="1:5" ht="12.9" x14ac:dyDescent="0.3">
      <c r="B4" s="2" t="s">
        <v>330</v>
      </c>
      <c r="C4" s="42"/>
    </row>
    <row r="6" spans="1:5" ht="12.9" x14ac:dyDescent="0.3">
      <c r="B6" s="2" t="s">
        <v>159</v>
      </c>
      <c r="C6" s="17"/>
    </row>
    <row r="7" spans="1:5" ht="12.9" x14ac:dyDescent="0.3">
      <c r="A7" s="2">
        <v>1</v>
      </c>
      <c r="B7" s="11" t="s">
        <v>308</v>
      </c>
      <c r="C7" s="42"/>
    </row>
    <row r="8" spans="1:5" ht="12.9" x14ac:dyDescent="0.3">
      <c r="A8" s="2">
        <v>2</v>
      </c>
      <c r="B8" s="2" t="s">
        <v>309</v>
      </c>
      <c r="C8" s="42"/>
    </row>
    <row r="9" spans="1:5" ht="12.9" x14ac:dyDescent="0.3">
      <c r="A9" s="2">
        <v>3</v>
      </c>
      <c r="B9" s="11" t="s">
        <v>310</v>
      </c>
      <c r="C9" s="42"/>
    </row>
    <row r="10" spans="1:5" ht="12.9" x14ac:dyDescent="0.3">
      <c r="A10" s="2">
        <v>4</v>
      </c>
      <c r="B10" s="2" t="s">
        <v>311</v>
      </c>
      <c r="C10" s="60" t="str">
        <f>IFERROR(C9/C8,"0%")</f>
        <v>0%</v>
      </c>
    </row>
    <row r="11" spans="1:5" ht="12.9" x14ac:dyDescent="0.3">
      <c r="A11" s="2">
        <v>5</v>
      </c>
      <c r="B11" s="11" t="s">
        <v>312</v>
      </c>
      <c r="C11" s="42"/>
    </row>
    <row r="12" spans="1:5" ht="12.9" x14ac:dyDescent="0.3">
      <c r="A12" s="2">
        <v>6</v>
      </c>
      <c r="B12" s="2" t="s">
        <v>313</v>
      </c>
      <c r="C12" s="33">
        <f>C10*C11</f>
        <v>0</v>
      </c>
    </row>
    <row r="13" spans="1:5" ht="12.9" x14ac:dyDescent="0.3">
      <c r="A13" s="2">
        <v>7</v>
      </c>
      <c r="B13" s="11" t="s">
        <v>314</v>
      </c>
      <c r="C13" s="42"/>
    </row>
    <row r="14" spans="1:5" ht="12.9" x14ac:dyDescent="0.3">
      <c r="A14" s="2">
        <v>8</v>
      </c>
      <c r="B14" s="2" t="s">
        <v>315</v>
      </c>
      <c r="C14" s="42"/>
    </row>
    <row r="16" spans="1:5" ht="12.9" x14ac:dyDescent="0.3">
      <c r="B16" s="2" t="s">
        <v>168</v>
      </c>
      <c r="C16" s="17"/>
    </row>
    <row r="17" spans="1:5" ht="12.9" x14ac:dyDescent="0.3">
      <c r="A17" s="2">
        <v>9</v>
      </c>
      <c r="B17" s="11" t="s">
        <v>316</v>
      </c>
      <c r="C17" s="42"/>
    </row>
    <row r="18" spans="1:5" ht="12.9" x14ac:dyDescent="0.3">
      <c r="A18" s="2">
        <v>10</v>
      </c>
      <c r="B18" s="2" t="s">
        <v>317</v>
      </c>
      <c r="C18" s="42"/>
    </row>
    <row r="19" spans="1:5" ht="12.9" x14ac:dyDescent="0.3">
      <c r="A19" s="2">
        <v>11</v>
      </c>
      <c r="B19" s="11" t="s">
        <v>350</v>
      </c>
      <c r="C19" s="42"/>
    </row>
    <row r="20" spans="1:5" ht="12.9" x14ac:dyDescent="0.3">
      <c r="A20" s="2">
        <v>12</v>
      </c>
      <c r="B20" s="2" t="s">
        <v>431</v>
      </c>
      <c r="C20" s="42"/>
    </row>
    <row r="21" spans="1:5" ht="12.9" x14ac:dyDescent="0.3">
      <c r="A21" s="2">
        <v>13</v>
      </c>
      <c r="B21" s="11" t="s">
        <v>327</v>
      </c>
      <c r="C21" s="42"/>
    </row>
    <row r="23" spans="1:5" ht="12.9" x14ac:dyDescent="0.3">
      <c r="B23" s="2" t="s">
        <v>318</v>
      </c>
      <c r="C23" s="17"/>
    </row>
    <row r="24" spans="1:5" ht="12.9" x14ac:dyDescent="0.3">
      <c r="A24" s="2">
        <v>14</v>
      </c>
      <c r="B24" s="11" t="s">
        <v>319</v>
      </c>
      <c r="C24" s="42"/>
    </row>
    <row r="25" spans="1:5" ht="12.9" x14ac:dyDescent="0.3">
      <c r="A25" s="2">
        <v>15</v>
      </c>
      <c r="B25" s="2" t="s">
        <v>329</v>
      </c>
      <c r="C25" s="42"/>
    </row>
    <row r="26" spans="1:5" ht="12.9" x14ac:dyDescent="0.3">
      <c r="A26" s="2">
        <v>16</v>
      </c>
      <c r="B26" s="11" t="s">
        <v>320</v>
      </c>
      <c r="C26" s="42"/>
    </row>
    <row r="28" spans="1:5" ht="12.9" x14ac:dyDescent="0.3">
      <c r="B28" s="2" t="s">
        <v>321</v>
      </c>
      <c r="C28" s="17" t="s">
        <v>336</v>
      </c>
      <c r="D28" s="17" t="s">
        <v>335</v>
      </c>
      <c r="E28" s="17" t="s">
        <v>337</v>
      </c>
    </row>
    <row r="29" spans="1:5" ht="12.9" x14ac:dyDescent="0.3">
      <c r="A29" s="2">
        <v>17</v>
      </c>
      <c r="B29" s="11" t="s">
        <v>338</v>
      </c>
      <c r="C29" s="42"/>
      <c r="D29" s="42"/>
      <c r="E29" s="60" t="str">
        <f>IFERROR(D29/C29,"0%")</f>
        <v>0%</v>
      </c>
    </row>
    <row r="30" spans="1:5" ht="12.9" x14ac:dyDescent="0.3">
      <c r="A30" s="2">
        <v>18</v>
      </c>
      <c r="B30" s="2" t="s">
        <v>339</v>
      </c>
      <c r="C30" s="42"/>
      <c r="D30" s="42"/>
      <c r="E30" s="60" t="str">
        <f t="shared" ref="E30:E32" si="0">IFERROR(D30/C30,"0%")</f>
        <v>0%</v>
      </c>
    </row>
    <row r="31" spans="1:5" ht="12.9" x14ac:dyDescent="0.3">
      <c r="A31" s="2">
        <v>19</v>
      </c>
      <c r="B31" s="11" t="s">
        <v>340</v>
      </c>
      <c r="C31" s="42"/>
      <c r="D31" s="42"/>
      <c r="E31" s="60" t="str">
        <f t="shared" si="0"/>
        <v>0%</v>
      </c>
    </row>
    <row r="32" spans="1:5" ht="12.9" x14ac:dyDescent="0.3">
      <c r="A32" s="2">
        <v>20</v>
      </c>
      <c r="B32" s="2" t="s">
        <v>341</v>
      </c>
      <c r="C32" s="42"/>
      <c r="D32" s="42"/>
      <c r="E32" s="60" t="str">
        <f t="shared" si="0"/>
        <v>0%</v>
      </c>
    </row>
    <row r="33" spans="1:5" ht="12.9" x14ac:dyDescent="0.3">
      <c r="A33" s="2">
        <v>21</v>
      </c>
      <c r="B33" s="11" t="s">
        <v>351</v>
      </c>
      <c r="C33" s="42"/>
    </row>
    <row r="34" spans="1:5" ht="12.9" x14ac:dyDescent="0.3">
      <c r="A34" s="2">
        <v>22</v>
      </c>
      <c r="B34" s="2" t="s">
        <v>322</v>
      </c>
      <c r="C34" s="42"/>
    </row>
    <row r="36" spans="1:5" ht="12.9" x14ac:dyDescent="0.3">
      <c r="B36" s="2" t="s">
        <v>323</v>
      </c>
      <c r="C36" s="17" t="s">
        <v>331</v>
      </c>
      <c r="D36" s="17" t="s">
        <v>332</v>
      </c>
      <c r="E36" s="17" t="s">
        <v>333</v>
      </c>
    </row>
    <row r="37" spans="1:5" ht="12.75" x14ac:dyDescent="0.2">
      <c r="A37" s="2">
        <v>23</v>
      </c>
      <c r="B37" s="42" t="s">
        <v>334</v>
      </c>
      <c r="C37" s="42"/>
      <c r="D37" s="42"/>
      <c r="E37" s="61" t="str">
        <f>IFERROR(D37/C37,"0")</f>
        <v>0</v>
      </c>
    </row>
    <row r="38" spans="1:5" x14ac:dyDescent="0.3">
      <c r="A38" s="2">
        <v>24</v>
      </c>
      <c r="B38" s="42" t="s">
        <v>334</v>
      </c>
      <c r="C38" s="42"/>
      <c r="D38" s="42"/>
      <c r="E38" s="61" t="str">
        <f t="shared" ref="E38:E41" si="1">IFERROR(D38/C38,"0")</f>
        <v>0</v>
      </c>
    </row>
    <row r="39" spans="1:5" x14ac:dyDescent="0.3">
      <c r="A39" s="2">
        <v>25</v>
      </c>
      <c r="B39" s="42" t="s">
        <v>334</v>
      </c>
      <c r="C39" s="42"/>
      <c r="D39" s="42"/>
      <c r="E39" s="61" t="str">
        <f t="shared" si="1"/>
        <v>0</v>
      </c>
    </row>
    <row r="40" spans="1:5" x14ac:dyDescent="0.3">
      <c r="A40" s="2">
        <v>26</v>
      </c>
      <c r="B40" s="42" t="s">
        <v>334</v>
      </c>
      <c r="C40" s="42"/>
      <c r="D40" s="42"/>
      <c r="E40" s="61" t="str">
        <f t="shared" si="1"/>
        <v>0</v>
      </c>
    </row>
    <row r="41" spans="1:5" x14ac:dyDescent="0.3">
      <c r="A41" s="2">
        <v>27</v>
      </c>
      <c r="B41" s="42" t="s">
        <v>334</v>
      </c>
      <c r="C41" s="42"/>
      <c r="D41" s="42"/>
      <c r="E41" s="61" t="str">
        <f t="shared" si="1"/>
        <v>0</v>
      </c>
    </row>
    <row r="42" spans="1:5" x14ac:dyDescent="0.3">
      <c r="A42" s="2">
        <v>28</v>
      </c>
      <c r="B42" s="2" t="s">
        <v>324</v>
      </c>
      <c r="C42" s="42"/>
    </row>
    <row r="44" spans="1:5" x14ac:dyDescent="0.3">
      <c r="B44" s="2" t="s">
        <v>325</v>
      </c>
      <c r="C44" s="17" t="s">
        <v>336</v>
      </c>
      <c r="D44" s="17" t="s">
        <v>335</v>
      </c>
      <c r="E44" s="17" t="s">
        <v>337</v>
      </c>
    </row>
    <row r="45" spans="1:5" x14ac:dyDescent="0.3">
      <c r="A45" s="2">
        <v>29</v>
      </c>
      <c r="B45" s="11" t="s">
        <v>342</v>
      </c>
      <c r="C45" s="42"/>
      <c r="D45" s="42"/>
      <c r="E45" s="60" t="str">
        <f>IFERROR(D45/C45,"0%")</f>
        <v>0%</v>
      </c>
    </row>
    <row r="46" spans="1:5" x14ac:dyDescent="0.3">
      <c r="A46" s="2">
        <v>30</v>
      </c>
      <c r="B46" s="2" t="s">
        <v>326</v>
      </c>
      <c r="C46" s="42"/>
    </row>
  </sheetData>
  <pageMargins left="0.5" right="0.5" top="0.5" bottom="0.5" header="0.3" footer="0.3"/>
  <pageSetup fitToHeight="0" orientation="portrait" r:id="rId1"/>
  <headerFooter>
    <oddHeader>&amp;C&amp;"-,Bold"&amp;10SCHEDULE M7 - OPERATIONAL STATISTICS</oddHeader>
    <oddFooter>&amp;CPage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C16"/>
  <sheetViews>
    <sheetView showGridLines="0" view="pageLayout" zoomScaleNormal="100" workbookViewId="0"/>
  </sheetViews>
  <sheetFormatPr defaultColWidth="9.109375" defaultRowHeight="13.8" x14ac:dyDescent="0.3"/>
  <cols>
    <col min="1" max="1" width="3.109375" style="2" bestFit="1" customWidth="1"/>
    <col min="2" max="2" width="67.88671875" style="2" customWidth="1"/>
    <col min="3" max="3" width="24.44140625" style="2" bestFit="1" customWidth="1"/>
    <col min="4" max="16384" width="9.109375" style="2"/>
  </cols>
  <sheetData>
    <row r="1" spans="1:3" ht="12.75" x14ac:dyDescent="0.2">
      <c r="B1" s="47" t="str">
        <f>"CONCESSIONER: "&amp;'Concessioner Info'!$B$5:$D$5&amp;" - "&amp;'Concessioner Info'!$B$6:$D$6</f>
        <v xml:space="preserve">CONCESSIONER:  - </v>
      </c>
      <c r="C1" s="48" t="str">
        <f>"PERIOD ENDING: "&amp;TEXT(IF('Concessioner Info'!$D$3="","MM/DD/YYYY",'Concessioner Info'!$D$3),"MM/DD/YYY")</f>
        <v>PERIOD ENDING: MM/DD/YYYY</v>
      </c>
    </row>
    <row r="3" spans="1:3" ht="12.9" x14ac:dyDescent="0.3">
      <c r="A3" s="3"/>
      <c r="B3" s="3" t="s">
        <v>457</v>
      </c>
      <c r="C3" s="3"/>
    </row>
    <row r="4" spans="1:3" ht="12.9" x14ac:dyDescent="0.3">
      <c r="A4" s="3">
        <v>1</v>
      </c>
      <c r="B4" s="5" t="s">
        <v>352</v>
      </c>
      <c r="C4" s="6">
        <f>A!C5</f>
        <v>0</v>
      </c>
    </row>
    <row r="5" spans="1:3" ht="12.9" x14ac:dyDescent="0.3">
      <c r="A5" s="3">
        <v>2</v>
      </c>
      <c r="B5" s="3" t="s">
        <v>508</v>
      </c>
      <c r="C5" s="6">
        <f>B!F28</f>
        <v>0</v>
      </c>
    </row>
    <row r="6" spans="1:3" ht="12.9" x14ac:dyDescent="0.3">
      <c r="A6" s="3">
        <v>3</v>
      </c>
      <c r="B6" s="5" t="s">
        <v>507</v>
      </c>
      <c r="C6" s="6">
        <f>B!F29</f>
        <v>0</v>
      </c>
    </row>
    <row r="7" spans="1:3" ht="12.9" x14ac:dyDescent="0.3">
      <c r="A7" s="3">
        <v>4</v>
      </c>
      <c r="B7" s="3" t="s">
        <v>458</v>
      </c>
      <c r="C7" s="41"/>
    </row>
    <row r="8" spans="1:3" ht="12.9" x14ac:dyDescent="0.3">
      <c r="A8" s="3">
        <v>5</v>
      </c>
      <c r="B8" s="5" t="s">
        <v>459</v>
      </c>
      <c r="C8" s="6">
        <f>C6*C7</f>
        <v>0</v>
      </c>
    </row>
    <row r="9" spans="1:3" ht="12.9" x14ac:dyDescent="0.3">
      <c r="A9" s="3">
        <v>6</v>
      </c>
      <c r="B9" s="41" t="s">
        <v>407</v>
      </c>
      <c r="C9" s="41"/>
    </row>
    <row r="10" spans="1:3" ht="26.1" x14ac:dyDescent="0.3">
      <c r="A10" s="3">
        <v>7</v>
      </c>
      <c r="B10" s="5" t="s">
        <v>460</v>
      </c>
      <c r="C10" s="6">
        <f>SUM(C8,C9)</f>
        <v>0</v>
      </c>
    </row>
    <row r="11" spans="1:3" ht="12.9" x14ac:dyDescent="0.3">
      <c r="A11" s="3"/>
      <c r="B11" s="3"/>
      <c r="C11" s="3"/>
    </row>
    <row r="12" spans="1:3" ht="12.9" x14ac:dyDescent="0.3">
      <c r="A12" s="3"/>
      <c r="B12" s="3" t="s">
        <v>515</v>
      </c>
      <c r="C12" s="3"/>
    </row>
    <row r="13" spans="1:3" ht="12.9" x14ac:dyDescent="0.3">
      <c r="A13" s="3">
        <v>8</v>
      </c>
      <c r="B13" s="5" t="s">
        <v>461</v>
      </c>
      <c r="C13" s="41"/>
    </row>
    <row r="14" spans="1:3" ht="12.9" x14ac:dyDescent="0.3">
      <c r="A14" s="3">
        <v>9</v>
      </c>
      <c r="B14" s="3" t="s">
        <v>462</v>
      </c>
      <c r="C14" s="6">
        <f>C10</f>
        <v>0</v>
      </c>
    </row>
    <row r="15" spans="1:3" ht="12.9" x14ac:dyDescent="0.3">
      <c r="A15" s="3">
        <v>10</v>
      </c>
      <c r="B15" s="5" t="s">
        <v>377</v>
      </c>
      <c r="C15" s="6">
        <f>Q!C43</f>
        <v>0</v>
      </c>
    </row>
    <row r="16" spans="1:3" ht="12.9" x14ac:dyDescent="0.3">
      <c r="A16" s="3">
        <v>11</v>
      </c>
      <c r="B16" s="3" t="s">
        <v>463</v>
      </c>
      <c r="C16" s="6">
        <f>C13+C14-C15</f>
        <v>0</v>
      </c>
    </row>
  </sheetData>
  <pageMargins left="0.5" right="0.5" top="0.5" bottom="0.5" header="0.3" footer="0.3"/>
  <pageSetup orientation="portrait" r:id="rId1"/>
  <headerFooter>
    <oddHeader>&amp;C&amp;"-,Bold"&amp;10SCHEDULE P - COMPONENT RENEWAL/REPLACEMENT RESERVE ANNUAL RECONCILIATION</oddHeader>
    <oddFooter>&amp;CPage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E45"/>
  <sheetViews>
    <sheetView showGridLines="0" view="pageLayout" zoomScaleNormal="100" workbookViewId="0"/>
  </sheetViews>
  <sheetFormatPr defaultColWidth="9.109375" defaultRowHeight="13.8" x14ac:dyDescent="0.3"/>
  <cols>
    <col min="1" max="1" width="2.88671875" style="2" bestFit="1" customWidth="1"/>
    <col min="2" max="2" width="41.33203125" style="2" customWidth="1"/>
    <col min="3" max="3" width="16.88671875" style="2" customWidth="1"/>
    <col min="4" max="4" width="21.33203125" style="2" customWidth="1"/>
    <col min="5" max="5" width="13.33203125" style="2" customWidth="1"/>
    <col min="6" max="16384" width="9.109375" style="2"/>
  </cols>
  <sheetData>
    <row r="1" spans="1:5" ht="12.75" x14ac:dyDescent="0.2">
      <c r="B1" s="47" t="str">
        <f>"CONCESSIONER: "&amp;'Concessioner Info'!$B$5:$D$5&amp;" - "&amp;'Concessioner Info'!$B$6:$D$6</f>
        <v xml:space="preserve">CONCESSIONER:  - </v>
      </c>
      <c r="C1" s="29"/>
      <c r="D1" s="29"/>
      <c r="E1" s="48" t="str">
        <f>"PERIOD ENDING: "&amp;TEXT(IF('Concessioner Info'!$D$3="","MM/DD/YYYY",'Concessioner Info'!$D$3),"MM/DD/YYY")</f>
        <v>PERIOD ENDING: MM/DD/YYYY</v>
      </c>
    </row>
    <row r="3" spans="1:5" ht="26.1" x14ac:dyDescent="0.3">
      <c r="B3" s="32" t="s">
        <v>353</v>
      </c>
      <c r="C3" s="18" t="s">
        <v>354</v>
      </c>
      <c r="D3" s="18" t="s">
        <v>435</v>
      </c>
      <c r="E3" s="18" t="s">
        <v>357</v>
      </c>
    </row>
    <row r="4" spans="1:5" ht="12.9" x14ac:dyDescent="0.3">
      <c r="A4" s="2">
        <v>1</v>
      </c>
      <c r="B4" s="42"/>
      <c r="C4" s="42"/>
      <c r="D4" s="42"/>
      <c r="E4" s="42"/>
    </row>
    <row r="5" spans="1:5" ht="12.9" x14ac:dyDescent="0.3">
      <c r="A5" s="2">
        <v>2</v>
      </c>
      <c r="B5" s="42"/>
      <c r="C5" s="42"/>
      <c r="D5" s="42"/>
      <c r="E5" s="42"/>
    </row>
    <row r="6" spans="1:5" ht="12.9" x14ac:dyDescent="0.3">
      <c r="A6" s="2">
        <v>3</v>
      </c>
      <c r="B6" s="42"/>
      <c r="C6" s="42"/>
      <c r="D6" s="42"/>
      <c r="E6" s="42"/>
    </row>
    <row r="7" spans="1:5" ht="12.9" x14ac:dyDescent="0.3">
      <c r="A7" s="2">
        <v>4</v>
      </c>
      <c r="B7" s="42"/>
      <c r="C7" s="42"/>
      <c r="D7" s="42"/>
      <c r="E7" s="42"/>
    </row>
    <row r="8" spans="1:5" ht="12.9" x14ac:dyDescent="0.3">
      <c r="A8" s="2">
        <v>5</v>
      </c>
      <c r="B8" s="42"/>
      <c r="C8" s="42"/>
      <c r="D8" s="42"/>
      <c r="E8" s="42"/>
    </row>
    <row r="9" spans="1:5" ht="12.9" x14ac:dyDescent="0.3">
      <c r="A9" s="2">
        <v>6</v>
      </c>
      <c r="B9" s="42"/>
      <c r="C9" s="42"/>
      <c r="D9" s="42"/>
      <c r="E9" s="42"/>
    </row>
    <row r="10" spans="1:5" ht="12.9" x14ac:dyDescent="0.3">
      <c r="A10" s="2">
        <v>7</v>
      </c>
      <c r="B10" s="42"/>
      <c r="C10" s="42"/>
      <c r="D10" s="42"/>
      <c r="E10" s="42"/>
    </row>
    <row r="11" spans="1:5" ht="12.9" x14ac:dyDescent="0.3">
      <c r="A11" s="2">
        <v>8</v>
      </c>
      <c r="B11" s="42"/>
      <c r="C11" s="42"/>
      <c r="D11" s="42"/>
      <c r="E11" s="42"/>
    </row>
    <row r="12" spans="1:5" ht="12.9" x14ac:dyDescent="0.3">
      <c r="A12" s="2">
        <v>9</v>
      </c>
      <c r="B12" s="42"/>
      <c r="C12" s="42"/>
      <c r="D12" s="42"/>
      <c r="E12" s="42"/>
    </row>
    <row r="13" spans="1:5" ht="12.9" x14ac:dyDescent="0.3">
      <c r="A13" s="2">
        <v>10</v>
      </c>
      <c r="B13" s="42"/>
      <c r="C13" s="42"/>
      <c r="D13" s="42"/>
      <c r="E13" s="42"/>
    </row>
    <row r="14" spans="1:5" ht="12.9" x14ac:dyDescent="0.3">
      <c r="A14" s="2">
        <v>11</v>
      </c>
      <c r="B14" s="42"/>
      <c r="C14" s="42"/>
      <c r="D14" s="42"/>
      <c r="E14" s="42"/>
    </row>
    <row r="15" spans="1:5" ht="12.9" x14ac:dyDescent="0.3">
      <c r="A15" s="2">
        <v>12</v>
      </c>
      <c r="B15" s="42"/>
      <c r="C15" s="42"/>
      <c r="D15" s="42"/>
      <c r="E15" s="42"/>
    </row>
    <row r="16" spans="1:5" ht="12.9" x14ac:dyDescent="0.3">
      <c r="A16" s="2">
        <v>13</v>
      </c>
      <c r="B16" s="42"/>
      <c r="C16" s="42"/>
      <c r="D16" s="42"/>
      <c r="E16" s="42"/>
    </row>
    <row r="17" spans="1:5" ht="12.9" x14ac:dyDescent="0.3">
      <c r="A17" s="2">
        <v>14</v>
      </c>
      <c r="B17" s="42"/>
      <c r="C17" s="42"/>
      <c r="D17" s="42"/>
      <c r="E17" s="42"/>
    </row>
    <row r="18" spans="1:5" ht="12.9" x14ac:dyDescent="0.3">
      <c r="A18" s="2">
        <v>15</v>
      </c>
      <c r="B18" s="42"/>
      <c r="C18" s="42"/>
      <c r="D18" s="42"/>
      <c r="E18" s="42"/>
    </row>
    <row r="19" spans="1:5" ht="12.9" x14ac:dyDescent="0.3">
      <c r="A19" s="2">
        <v>16</v>
      </c>
      <c r="B19" s="42"/>
      <c r="C19" s="42"/>
      <c r="D19" s="42"/>
      <c r="E19" s="42"/>
    </row>
    <row r="20" spans="1:5" ht="12.9" x14ac:dyDescent="0.3">
      <c r="A20" s="2">
        <v>17</v>
      </c>
      <c r="B20" s="42"/>
      <c r="C20" s="42"/>
      <c r="D20" s="42"/>
      <c r="E20" s="42"/>
    </row>
    <row r="21" spans="1:5" ht="12.9" x14ac:dyDescent="0.3">
      <c r="A21" s="2">
        <v>18</v>
      </c>
      <c r="B21" s="42"/>
      <c r="C21" s="42"/>
      <c r="D21" s="42"/>
      <c r="E21" s="42"/>
    </row>
    <row r="22" spans="1:5" ht="12.9" x14ac:dyDescent="0.3">
      <c r="A22" s="2">
        <v>19</v>
      </c>
      <c r="B22" s="42"/>
      <c r="C22" s="42"/>
      <c r="D22" s="42"/>
      <c r="E22" s="42"/>
    </row>
    <row r="23" spans="1:5" ht="12.9" x14ac:dyDescent="0.3">
      <c r="A23" s="2">
        <v>20</v>
      </c>
      <c r="B23" s="42"/>
      <c r="C23" s="42"/>
      <c r="D23" s="42"/>
      <c r="E23" s="42"/>
    </row>
    <row r="24" spans="1:5" ht="12.9" x14ac:dyDescent="0.3">
      <c r="A24" s="2">
        <v>21</v>
      </c>
      <c r="B24" s="42"/>
      <c r="C24" s="42"/>
      <c r="D24" s="42"/>
      <c r="E24" s="42"/>
    </row>
    <row r="25" spans="1:5" ht="12.9" x14ac:dyDescent="0.3">
      <c r="A25" s="2">
        <v>22</v>
      </c>
      <c r="B25" s="42"/>
      <c r="C25" s="42"/>
      <c r="D25" s="42"/>
      <c r="E25" s="42"/>
    </row>
    <row r="26" spans="1:5" ht="12.9" x14ac:dyDescent="0.3">
      <c r="A26" s="2">
        <v>23</v>
      </c>
      <c r="B26" s="42"/>
      <c r="C26" s="42"/>
      <c r="D26" s="42"/>
      <c r="E26" s="42"/>
    </row>
    <row r="27" spans="1:5" ht="12.9" x14ac:dyDescent="0.3">
      <c r="A27" s="2">
        <v>24</v>
      </c>
      <c r="B27" s="42"/>
      <c r="C27" s="42"/>
      <c r="D27" s="42"/>
      <c r="E27" s="42"/>
    </row>
    <row r="28" spans="1:5" ht="12.9" x14ac:dyDescent="0.3">
      <c r="A28" s="2">
        <v>25</v>
      </c>
      <c r="B28" s="42"/>
      <c r="C28" s="42"/>
      <c r="D28" s="42"/>
      <c r="E28" s="42"/>
    </row>
    <row r="29" spans="1:5" ht="12.9" x14ac:dyDescent="0.3">
      <c r="A29" s="2">
        <v>26</v>
      </c>
      <c r="B29" s="42"/>
      <c r="C29" s="42"/>
      <c r="D29" s="42"/>
      <c r="E29" s="42"/>
    </row>
    <row r="30" spans="1:5" ht="12.9" x14ac:dyDescent="0.3">
      <c r="A30" s="2">
        <v>27</v>
      </c>
      <c r="B30" s="42"/>
      <c r="C30" s="42"/>
      <c r="D30" s="42"/>
      <c r="E30" s="42"/>
    </row>
    <row r="31" spans="1:5" ht="12.9" x14ac:dyDescent="0.3">
      <c r="A31" s="2">
        <v>28</v>
      </c>
      <c r="B31" s="42"/>
      <c r="C31" s="42"/>
      <c r="D31" s="42"/>
      <c r="E31" s="42"/>
    </row>
    <row r="32" spans="1:5" ht="12.9" x14ac:dyDescent="0.3">
      <c r="A32" s="2">
        <v>29</v>
      </c>
      <c r="B32" s="42"/>
      <c r="C32" s="42"/>
      <c r="D32" s="42"/>
      <c r="E32" s="42"/>
    </row>
    <row r="33" spans="1:5" ht="12.9" x14ac:dyDescent="0.3">
      <c r="A33" s="2">
        <v>30</v>
      </c>
      <c r="B33" s="42"/>
      <c r="C33" s="42"/>
      <c r="D33" s="42"/>
      <c r="E33" s="42"/>
    </row>
    <row r="34" spans="1:5" ht="12.9" x14ac:dyDescent="0.3">
      <c r="A34" s="2">
        <v>31</v>
      </c>
      <c r="B34" s="42"/>
      <c r="C34" s="42"/>
      <c r="D34" s="42"/>
      <c r="E34" s="42"/>
    </row>
    <row r="35" spans="1:5" ht="12.9" x14ac:dyDescent="0.3">
      <c r="A35" s="2">
        <v>32</v>
      </c>
      <c r="B35" s="42"/>
      <c r="C35" s="42"/>
      <c r="D35" s="42"/>
      <c r="E35" s="42"/>
    </row>
    <row r="36" spans="1:5" ht="12.75" x14ac:dyDescent="0.2">
      <c r="A36" s="2">
        <v>33</v>
      </c>
      <c r="B36" s="42"/>
      <c r="C36" s="42"/>
      <c r="D36" s="42"/>
      <c r="E36" s="42"/>
    </row>
    <row r="37" spans="1:5" ht="12.75" x14ac:dyDescent="0.2">
      <c r="A37" s="2">
        <v>34</v>
      </c>
      <c r="B37" s="42"/>
      <c r="C37" s="42"/>
      <c r="D37" s="42"/>
      <c r="E37" s="42"/>
    </row>
    <row r="38" spans="1:5" x14ac:dyDescent="0.3">
      <c r="A38" s="2">
        <v>35</v>
      </c>
      <c r="B38" s="42"/>
      <c r="C38" s="42"/>
      <c r="D38" s="42"/>
      <c r="E38" s="42"/>
    </row>
    <row r="39" spans="1:5" x14ac:dyDescent="0.3">
      <c r="A39" s="2">
        <v>36</v>
      </c>
      <c r="B39" s="42"/>
      <c r="C39" s="42"/>
      <c r="D39" s="42"/>
      <c r="E39" s="42"/>
    </row>
    <row r="40" spans="1:5" x14ac:dyDescent="0.3">
      <c r="A40" s="2">
        <v>37</v>
      </c>
      <c r="B40" s="42"/>
      <c r="C40" s="42"/>
      <c r="D40" s="42"/>
      <c r="E40" s="42"/>
    </row>
    <row r="41" spans="1:5" x14ac:dyDescent="0.3">
      <c r="A41" s="2">
        <v>38</v>
      </c>
      <c r="B41" s="42"/>
      <c r="C41" s="42"/>
      <c r="D41" s="42"/>
      <c r="E41" s="42"/>
    </row>
    <row r="42" spans="1:5" x14ac:dyDescent="0.3">
      <c r="A42" s="2">
        <v>39</v>
      </c>
      <c r="B42" s="42"/>
      <c r="C42" s="42"/>
      <c r="D42" s="42"/>
      <c r="E42" s="42"/>
    </row>
    <row r="43" spans="1:5" x14ac:dyDescent="0.3">
      <c r="A43" s="2">
        <v>40</v>
      </c>
      <c r="B43" s="9" t="s">
        <v>355</v>
      </c>
      <c r="C43" s="33">
        <f>SUM(C4:C42)</f>
        <v>0</v>
      </c>
      <c r="D43" s="34"/>
      <c r="E43" s="35"/>
    </row>
    <row r="45" spans="1:5" x14ac:dyDescent="0.3">
      <c r="B45" s="86" t="s">
        <v>356</v>
      </c>
      <c r="C45" s="86"/>
      <c r="D45" s="86"/>
      <c r="E45" s="86"/>
    </row>
  </sheetData>
  <mergeCells count="1">
    <mergeCell ref="B45:E45"/>
  </mergeCells>
  <pageMargins left="0.5" right="0.5" top="0.5" bottom="0.5" header="0.3" footer="0.3"/>
  <pageSetup orientation="portrait" r:id="rId1"/>
  <headerFooter>
    <oddHeader>&amp;C&amp;"-,Bold"&amp;10SCHEDULE Q - COMPONENT RENEWAL/REPLACEMENT RESERVE EXPENDITURES</oddHeader>
    <oddFooter>&amp;CPage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1"/>
  </sheetPr>
  <dimension ref="A1"/>
  <sheetViews>
    <sheetView workbookViewId="0"/>
  </sheetViews>
  <sheetFormatPr defaultRowHeight="14.4" x14ac:dyDescent="0.3"/>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B8"/>
  <sheetViews>
    <sheetView workbookViewId="0"/>
  </sheetViews>
  <sheetFormatPr defaultRowHeight="14.4" x14ac:dyDescent="0.3"/>
  <cols>
    <col min="1" max="1" width="16.109375" bestFit="1" customWidth="1"/>
    <col min="2" max="2" width="30.6640625" bestFit="1" customWidth="1"/>
  </cols>
  <sheetData>
    <row r="1" spans="1:2" x14ac:dyDescent="0.35">
      <c r="A1" s="1" t="s">
        <v>408</v>
      </c>
      <c r="B1" s="1" t="s">
        <v>474</v>
      </c>
    </row>
    <row r="2" spans="1:2" x14ac:dyDescent="0.35">
      <c r="A2" t="s">
        <v>113</v>
      </c>
      <c r="B2" t="s">
        <v>539</v>
      </c>
    </row>
    <row r="3" spans="1:2" x14ac:dyDescent="0.35">
      <c r="A3" t="s">
        <v>118</v>
      </c>
      <c r="B3" t="s">
        <v>475</v>
      </c>
    </row>
    <row r="4" spans="1:2" x14ac:dyDescent="0.35">
      <c r="A4" t="s">
        <v>219</v>
      </c>
      <c r="B4" t="s">
        <v>476</v>
      </c>
    </row>
    <row r="5" spans="1:2" x14ac:dyDescent="0.35">
      <c r="A5" t="s">
        <v>216</v>
      </c>
      <c r="B5" t="s">
        <v>477</v>
      </c>
    </row>
    <row r="6" spans="1:2" x14ac:dyDescent="0.35">
      <c r="A6" t="s">
        <v>220</v>
      </c>
      <c r="B6" t="s">
        <v>478</v>
      </c>
    </row>
    <row r="7" spans="1:2" x14ac:dyDescent="0.35">
      <c r="A7" t="s">
        <v>409</v>
      </c>
      <c r="B7" t="s">
        <v>479</v>
      </c>
    </row>
    <row r="8" spans="1:2" x14ac:dyDescent="0.35">
      <c r="B8"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view="pageLayout" zoomScaleNormal="100" workbookViewId="0">
      <selection activeCell="A4" sqref="A4:J4"/>
    </sheetView>
  </sheetViews>
  <sheetFormatPr defaultRowHeight="14.4" x14ac:dyDescent="0.3"/>
  <sheetData>
    <row r="1" spans="1:10" x14ac:dyDescent="0.3">
      <c r="A1" s="83" t="s">
        <v>559</v>
      </c>
      <c r="B1" s="84"/>
      <c r="C1" s="84"/>
      <c r="D1" s="84"/>
      <c r="E1" s="84"/>
      <c r="F1" s="84"/>
      <c r="G1" s="84"/>
      <c r="H1" s="84"/>
      <c r="I1" s="84"/>
      <c r="J1" s="84"/>
    </row>
    <row r="2" spans="1:10" x14ac:dyDescent="0.3">
      <c r="A2" s="83"/>
      <c r="B2" s="84"/>
      <c r="C2" s="84"/>
      <c r="D2" s="84"/>
      <c r="E2" s="84"/>
      <c r="F2" s="84"/>
      <c r="G2" s="84"/>
      <c r="H2" s="84"/>
      <c r="I2" s="84"/>
      <c r="J2" s="84"/>
    </row>
    <row r="3" spans="1:10" x14ac:dyDescent="0.3">
      <c r="A3" s="83" t="s">
        <v>560</v>
      </c>
      <c r="B3" s="84"/>
      <c r="C3" s="84"/>
      <c r="D3" s="84"/>
      <c r="E3" s="84"/>
      <c r="F3" s="84"/>
      <c r="G3" s="84"/>
      <c r="H3" s="84"/>
      <c r="I3" s="84"/>
      <c r="J3" s="84"/>
    </row>
    <row r="4" spans="1:10" ht="304.8" customHeight="1" x14ac:dyDescent="0.3">
      <c r="A4" s="81" t="s">
        <v>561</v>
      </c>
      <c r="B4" s="82"/>
      <c r="C4" s="82"/>
      <c r="D4" s="82"/>
      <c r="E4" s="82"/>
      <c r="F4" s="82"/>
      <c r="G4" s="82"/>
      <c r="H4" s="82"/>
      <c r="I4" s="82"/>
      <c r="J4" s="82"/>
    </row>
    <row r="5" spans="1:10" x14ac:dyDescent="0.3">
      <c r="A5" s="81"/>
      <c r="B5" s="82"/>
      <c r="C5" s="82"/>
      <c r="D5" s="82"/>
      <c r="E5" s="82"/>
      <c r="F5" s="82"/>
      <c r="G5" s="82"/>
      <c r="H5" s="82"/>
      <c r="I5" s="82"/>
      <c r="J5" s="82"/>
    </row>
    <row r="6" spans="1:10" x14ac:dyDescent="0.3">
      <c r="A6" s="85" t="s">
        <v>562</v>
      </c>
      <c r="B6" s="82"/>
      <c r="C6" s="82"/>
      <c r="D6" s="82"/>
      <c r="E6" s="82"/>
      <c r="F6" s="82"/>
      <c r="G6" s="82"/>
      <c r="H6" s="82"/>
      <c r="I6" s="82"/>
      <c r="J6" s="82"/>
    </row>
    <row r="7" spans="1:10" ht="67.2" customHeight="1" x14ac:dyDescent="0.3">
      <c r="A7" s="81" t="s">
        <v>565</v>
      </c>
      <c r="B7" s="82"/>
      <c r="C7" s="82"/>
      <c r="D7" s="82"/>
      <c r="E7" s="82"/>
      <c r="F7" s="82"/>
      <c r="G7" s="82"/>
      <c r="H7" s="82"/>
      <c r="I7" s="82"/>
      <c r="J7" s="82"/>
    </row>
    <row r="8" spans="1:10" x14ac:dyDescent="0.3">
      <c r="A8" s="81"/>
      <c r="B8" s="82"/>
      <c r="C8" s="82"/>
      <c r="D8" s="82"/>
      <c r="E8" s="82"/>
      <c r="F8" s="82"/>
      <c r="G8" s="82"/>
      <c r="H8" s="82"/>
      <c r="I8" s="82"/>
      <c r="J8" s="82"/>
    </row>
    <row r="9" spans="1:10" x14ac:dyDescent="0.3">
      <c r="A9" s="85" t="s">
        <v>563</v>
      </c>
      <c r="B9" s="82"/>
      <c r="C9" s="82"/>
      <c r="D9" s="82"/>
      <c r="E9" s="82"/>
      <c r="F9" s="82"/>
      <c r="G9" s="82"/>
      <c r="H9" s="82"/>
      <c r="I9" s="82"/>
      <c r="J9" s="82"/>
    </row>
    <row r="10" spans="1:10" ht="57.6" customHeight="1" x14ac:dyDescent="0.3">
      <c r="A10" s="81" t="s">
        <v>564</v>
      </c>
      <c r="B10" s="82"/>
      <c r="C10" s="82"/>
      <c r="D10" s="82"/>
      <c r="E10" s="82"/>
      <c r="F10" s="82"/>
      <c r="G10" s="82"/>
      <c r="H10" s="82"/>
      <c r="I10" s="82"/>
      <c r="J10" s="82"/>
    </row>
    <row r="11" spans="1:10" x14ac:dyDescent="0.3">
      <c r="A11" s="81"/>
      <c r="B11" s="82"/>
      <c r="C11" s="82"/>
      <c r="D11" s="82"/>
      <c r="E11" s="82"/>
      <c r="F11" s="82"/>
      <c r="G11" s="82"/>
      <c r="H11" s="82"/>
      <c r="I11" s="82"/>
      <c r="J11" s="82"/>
    </row>
    <row r="12" spans="1:10" x14ac:dyDescent="0.3">
      <c r="A12" s="81"/>
      <c r="B12" s="82"/>
      <c r="C12" s="82"/>
      <c r="D12" s="82"/>
      <c r="E12" s="82"/>
      <c r="F12" s="82"/>
      <c r="G12" s="82"/>
      <c r="H12" s="82"/>
      <c r="I12" s="82"/>
      <c r="J12" s="82"/>
    </row>
    <row r="13" spans="1:10" x14ac:dyDescent="0.3">
      <c r="A13" s="81"/>
      <c r="B13" s="82"/>
      <c r="C13" s="82"/>
      <c r="D13" s="82"/>
      <c r="E13" s="82"/>
      <c r="F13" s="82"/>
      <c r="G13" s="82"/>
      <c r="H13" s="82"/>
      <c r="I13" s="82"/>
      <c r="J13" s="82"/>
    </row>
    <row r="14" spans="1:10" x14ac:dyDescent="0.3">
      <c r="A14" s="81"/>
      <c r="B14" s="82"/>
      <c r="C14" s="82"/>
      <c r="D14" s="82"/>
      <c r="E14" s="82"/>
      <c r="F14" s="82"/>
      <c r="G14" s="82"/>
      <c r="H14" s="82"/>
      <c r="I14" s="82"/>
      <c r="J14" s="82"/>
    </row>
    <row r="15" spans="1:10" x14ac:dyDescent="0.3">
      <c r="A15" s="81"/>
      <c r="B15" s="82"/>
      <c r="C15" s="82"/>
      <c r="D15" s="82"/>
      <c r="E15" s="82"/>
      <c r="F15" s="82"/>
      <c r="G15" s="82"/>
      <c r="H15" s="82"/>
      <c r="I15" s="82"/>
      <c r="J15" s="82"/>
    </row>
    <row r="16" spans="1:10" x14ac:dyDescent="0.3">
      <c r="A16" s="81"/>
      <c r="B16" s="82"/>
      <c r="C16" s="82"/>
      <c r="D16" s="82"/>
      <c r="E16" s="82"/>
      <c r="F16" s="82"/>
      <c r="G16" s="82"/>
      <c r="H16" s="82"/>
      <c r="I16" s="82"/>
      <c r="J16" s="82"/>
    </row>
    <row r="17" spans="1:10" x14ac:dyDescent="0.3">
      <c r="A17" s="81"/>
      <c r="B17" s="82"/>
      <c r="C17" s="82"/>
      <c r="D17" s="82"/>
      <c r="E17" s="82"/>
      <c r="F17" s="82"/>
      <c r="G17" s="82"/>
      <c r="H17" s="82"/>
      <c r="I17" s="82"/>
      <c r="J17" s="82"/>
    </row>
    <row r="18" spans="1:10" x14ac:dyDescent="0.3">
      <c r="A18" s="81"/>
      <c r="B18" s="82"/>
      <c r="C18" s="82"/>
      <c r="D18" s="82"/>
      <c r="E18" s="82"/>
      <c r="F18" s="82"/>
      <c r="G18" s="82"/>
      <c r="H18" s="82"/>
      <c r="I18" s="82"/>
      <c r="J18" s="82"/>
    </row>
    <row r="19" spans="1:10" x14ac:dyDescent="0.3">
      <c r="A19" s="71"/>
      <c r="B19" s="71"/>
      <c r="C19" s="71"/>
      <c r="D19" s="71"/>
      <c r="E19" s="71"/>
      <c r="F19" s="71"/>
      <c r="G19" s="71"/>
      <c r="H19" s="71"/>
      <c r="I19" s="71"/>
      <c r="J19" s="71"/>
    </row>
    <row r="20" spans="1:10" x14ac:dyDescent="0.3">
      <c r="A20" s="71"/>
      <c r="B20" s="71"/>
      <c r="C20" s="71"/>
      <c r="D20" s="71"/>
      <c r="E20" s="71"/>
      <c r="F20" s="71"/>
      <c r="G20" s="71"/>
      <c r="H20" s="71"/>
      <c r="I20" s="71"/>
      <c r="J20" s="71"/>
    </row>
  </sheetData>
  <mergeCells count="18">
    <mergeCell ref="A10:J10"/>
    <mergeCell ref="A1:J1"/>
    <mergeCell ref="A2:J2"/>
    <mergeCell ref="A3:J3"/>
    <mergeCell ref="A4:J4"/>
    <mergeCell ref="A5:J5"/>
    <mergeCell ref="A6:J6"/>
    <mergeCell ref="A7:J7"/>
    <mergeCell ref="A8:J8"/>
    <mergeCell ref="A9:J9"/>
    <mergeCell ref="A17:J17"/>
    <mergeCell ref="A18:J18"/>
    <mergeCell ref="A11:J11"/>
    <mergeCell ref="A12:J12"/>
    <mergeCell ref="A13:J13"/>
    <mergeCell ref="A14:J14"/>
    <mergeCell ref="A15:J15"/>
    <mergeCell ref="A16:J16"/>
  </mergeCells>
  <pageMargins left="0.7" right="0.7" top="0.75" bottom="0.75" header="0.3" footer="0.3"/>
  <pageSetup orientation="portrait" r:id="rId1"/>
  <headerFooter>
    <oddHeader>&amp;L&amp;"Times New Roman,Regular"&amp;8NPS Form 10-356 (Rev. 08/2016)
National Park Service&amp;R&amp;"Times New Roman,Regular"&amp;8OMB Control No. 1024-0029
Expiration Date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56"/>
  <sheetViews>
    <sheetView showGridLines="0" view="pageLayout" zoomScaleNormal="100" workbookViewId="0"/>
  </sheetViews>
  <sheetFormatPr defaultColWidth="9.109375" defaultRowHeight="13.8" x14ac:dyDescent="0.3"/>
  <cols>
    <col min="1" max="1" width="3.109375" style="2" bestFit="1" customWidth="1"/>
    <col min="2" max="2" width="65.44140625" style="2" customWidth="1"/>
    <col min="3" max="4" width="13.44140625" style="2" customWidth="1"/>
    <col min="5" max="16384" width="9.109375" style="2"/>
  </cols>
  <sheetData>
    <row r="1" spans="1:4" ht="12.75" x14ac:dyDescent="0.2">
      <c r="B1" s="47" t="str">
        <f>"CONCESSIONER: "&amp;'Concessioner Info'!$B$5:$D$5&amp;" - "&amp;'Concessioner Info'!$B$6:$D$6</f>
        <v xml:space="preserve">CONCESSIONER:  - </v>
      </c>
      <c r="C1" s="29"/>
      <c r="D1" s="48" t="str">
        <f>"PERIOD ENDING: "&amp;TEXT(IF('Concessioner Info'!$D$3="","MM/DD/YYYY",'Concessioner Info'!$D$3),"MM/DD/YYY")</f>
        <v>PERIOD ENDING: MM/DD/YYYY</v>
      </c>
    </row>
    <row r="3" spans="1:4" ht="12.9" x14ac:dyDescent="0.3">
      <c r="C3" s="39" t="str">
        <f>"This Period: "&amp;IF('Concessioner Info'!$D$3="","YYYY",YEAR('Concessioner Info'!$D$3))</f>
        <v>This Period: YYYY</v>
      </c>
      <c r="D3" s="39" t="str">
        <f>"Last Period: "&amp;IF('Concessioner Info'!$D$3="","YYYY",YEAR('Concessioner Info'!$D$3)-1)</f>
        <v>Last Period: YYYY</v>
      </c>
    </row>
    <row r="4" spans="1:4" ht="12.9" x14ac:dyDescent="0.3">
      <c r="B4" s="2" t="s">
        <v>0</v>
      </c>
    </row>
    <row r="5" spans="1:4" s="3" customFormat="1" ht="12.9" x14ac:dyDescent="0.35">
      <c r="A5" s="3">
        <v>1</v>
      </c>
      <c r="B5" s="5" t="s">
        <v>27</v>
      </c>
      <c r="C5" s="4">
        <f>H!C5</f>
        <v>0</v>
      </c>
      <c r="D5" s="41"/>
    </row>
    <row r="6" spans="1:4" s="3" customFormat="1" ht="12.9" x14ac:dyDescent="0.35">
      <c r="A6" s="3">
        <v>2</v>
      </c>
      <c r="B6" s="3" t="s">
        <v>28</v>
      </c>
      <c r="C6" s="4">
        <f>H!C6</f>
        <v>0</v>
      </c>
      <c r="D6" s="41"/>
    </row>
    <row r="7" spans="1:4" s="3" customFormat="1" ht="12.9" x14ac:dyDescent="0.35">
      <c r="A7" s="3">
        <v>3</v>
      </c>
      <c r="B7" s="5" t="s">
        <v>29</v>
      </c>
      <c r="C7" s="4">
        <f>H!C7</f>
        <v>0</v>
      </c>
      <c r="D7" s="4">
        <f>D5-D6</f>
        <v>0</v>
      </c>
    </row>
    <row r="8" spans="1:4" s="3" customFormat="1" ht="12.9" x14ac:dyDescent="0.35">
      <c r="A8" s="3">
        <v>4</v>
      </c>
      <c r="B8" s="3" t="s">
        <v>30</v>
      </c>
      <c r="C8" s="4">
        <f>H!C13</f>
        <v>0</v>
      </c>
      <c r="D8" s="41"/>
    </row>
    <row r="9" spans="1:4" s="3" customFormat="1" ht="12.9" x14ac:dyDescent="0.35">
      <c r="A9" s="3">
        <v>5</v>
      </c>
      <c r="B9" s="5" t="s">
        <v>31</v>
      </c>
      <c r="C9" s="4">
        <f>H!C14</f>
        <v>0</v>
      </c>
      <c r="D9" s="4">
        <f>D7-D8</f>
        <v>0</v>
      </c>
    </row>
    <row r="10" spans="1:4" s="3" customFormat="1" ht="12.9" x14ac:dyDescent="0.35">
      <c r="A10" s="3">
        <v>6</v>
      </c>
      <c r="B10" s="3" t="s">
        <v>495</v>
      </c>
      <c r="C10" s="4">
        <f>H!C44</f>
        <v>0</v>
      </c>
      <c r="D10" s="41"/>
    </row>
    <row r="11" spans="1:4" s="3" customFormat="1" ht="12.9" x14ac:dyDescent="0.35">
      <c r="A11" s="3">
        <v>7</v>
      </c>
      <c r="B11" s="5" t="s">
        <v>496</v>
      </c>
      <c r="C11" s="4">
        <f>H!C46</f>
        <v>0</v>
      </c>
      <c r="D11" s="4">
        <f>D9-D10</f>
        <v>0</v>
      </c>
    </row>
    <row r="12" spans="1:4" s="3" customFormat="1" ht="12.9" x14ac:dyDescent="0.35"/>
    <row r="13" spans="1:4" s="3" customFormat="1" ht="12.9" x14ac:dyDescent="0.35">
      <c r="B13" s="3" t="s">
        <v>1</v>
      </c>
    </row>
    <row r="14" spans="1:4" s="3" customFormat="1" ht="12.9" x14ac:dyDescent="0.35">
      <c r="A14" s="3">
        <v>8</v>
      </c>
      <c r="B14" s="5" t="s">
        <v>32</v>
      </c>
      <c r="C14" s="4">
        <f>I!C42</f>
        <v>0</v>
      </c>
      <c r="D14" s="4">
        <f>I!D42</f>
        <v>0</v>
      </c>
    </row>
    <row r="15" spans="1:4" s="3" customFormat="1" ht="12.9" x14ac:dyDescent="0.35">
      <c r="A15" s="3">
        <v>9</v>
      </c>
      <c r="B15" s="3" t="s">
        <v>33</v>
      </c>
      <c r="C15" s="4">
        <f>B!F44</f>
        <v>0</v>
      </c>
      <c r="D15" s="41"/>
    </row>
    <row r="16" spans="1:4" s="3" customFormat="1" ht="12.9" x14ac:dyDescent="0.35">
      <c r="A16" s="3">
        <v>10</v>
      </c>
      <c r="B16" s="5" t="s">
        <v>379</v>
      </c>
      <c r="C16" s="41"/>
      <c r="D16" s="41"/>
    </row>
    <row r="17" spans="1:4" s="3" customFormat="1" ht="12.9" x14ac:dyDescent="0.35">
      <c r="A17" s="3">
        <v>11</v>
      </c>
      <c r="B17" s="3" t="s">
        <v>2</v>
      </c>
      <c r="C17" s="4">
        <f>SUM(C14:C16)</f>
        <v>0</v>
      </c>
      <c r="D17" s="4">
        <f>SUM(D14:D16)</f>
        <v>0</v>
      </c>
    </row>
    <row r="18" spans="1:4" s="3" customFormat="1" ht="12.9" x14ac:dyDescent="0.35">
      <c r="A18" s="3">
        <v>12</v>
      </c>
      <c r="B18" s="5" t="s">
        <v>3</v>
      </c>
      <c r="C18" s="4">
        <f>C11-C17</f>
        <v>0</v>
      </c>
      <c r="D18" s="4">
        <f>D11-D17</f>
        <v>0</v>
      </c>
    </row>
    <row r="19" spans="1:4" s="3" customFormat="1" ht="12.9" x14ac:dyDescent="0.35"/>
    <row r="20" spans="1:4" s="3" customFormat="1" ht="12.9" x14ac:dyDescent="0.35">
      <c r="B20" s="3" t="s">
        <v>4</v>
      </c>
    </row>
    <row r="21" spans="1:4" s="3" customFormat="1" ht="12.9" x14ac:dyDescent="0.35">
      <c r="A21" s="3">
        <v>13</v>
      </c>
      <c r="B21" s="5" t="s">
        <v>5</v>
      </c>
      <c r="C21" s="41"/>
      <c r="D21" s="41"/>
    </row>
    <row r="22" spans="1:4" s="3" customFormat="1" ht="12.9" x14ac:dyDescent="0.35">
      <c r="A22" s="3">
        <v>14</v>
      </c>
      <c r="B22" s="3" t="s">
        <v>6</v>
      </c>
      <c r="C22" s="41"/>
      <c r="D22" s="41"/>
    </row>
    <row r="23" spans="1:4" s="3" customFormat="1" ht="12.9" x14ac:dyDescent="0.35">
      <c r="A23" s="3">
        <v>15</v>
      </c>
      <c r="B23" s="5" t="s">
        <v>7</v>
      </c>
      <c r="C23" s="41"/>
      <c r="D23" s="41"/>
    </row>
    <row r="24" spans="1:4" s="3" customFormat="1" ht="12.9" x14ac:dyDescent="0.35">
      <c r="A24" s="3">
        <v>16</v>
      </c>
      <c r="B24" s="3" t="s">
        <v>8</v>
      </c>
      <c r="C24" s="41"/>
      <c r="D24" s="41"/>
    </row>
    <row r="25" spans="1:4" s="3" customFormat="1" ht="12.9" x14ac:dyDescent="0.35">
      <c r="A25" s="3">
        <v>17</v>
      </c>
      <c r="B25" s="5" t="s">
        <v>380</v>
      </c>
      <c r="C25" s="4">
        <f>'D-Fixed Assets'!J16</f>
        <v>0</v>
      </c>
      <c r="D25" s="41"/>
    </row>
    <row r="26" spans="1:4" s="3" customFormat="1" ht="12.9" x14ac:dyDescent="0.35">
      <c r="A26" s="3">
        <v>18</v>
      </c>
      <c r="B26" s="3" t="s">
        <v>497</v>
      </c>
      <c r="C26" s="4">
        <f>'D-Intangible Assets'!C14</f>
        <v>0</v>
      </c>
      <c r="D26" s="41"/>
    </row>
    <row r="27" spans="1:4" s="3" customFormat="1" ht="12.9" x14ac:dyDescent="0.35">
      <c r="A27" s="3">
        <v>19</v>
      </c>
      <c r="B27" s="41" t="s">
        <v>381</v>
      </c>
      <c r="C27" s="41"/>
      <c r="D27" s="41"/>
    </row>
    <row r="28" spans="1:4" s="3" customFormat="1" ht="12.9" x14ac:dyDescent="0.35">
      <c r="A28" s="3">
        <v>20</v>
      </c>
      <c r="B28" s="41" t="s">
        <v>381</v>
      </c>
      <c r="C28" s="41"/>
      <c r="D28" s="41"/>
    </row>
    <row r="29" spans="1:4" s="3" customFormat="1" ht="12.9" x14ac:dyDescent="0.35">
      <c r="A29" s="3">
        <v>21</v>
      </c>
      <c r="B29" s="3" t="s">
        <v>9</v>
      </c>
      <c r="C29" s="4">
        <f>SUM(C21:C28)</f>
        <v>0</v>
      </c>
      <c r="D29" s="4">
        <f>SUM(D21:D28)</f>
        <v>0</v>
      </c>
    </row>
    <row r="30" spans="1:4" s="3" customFormat="1" ht="12.9" x14ac:dyDescent="0.35">
      <c r="A30" s="3">
        <v>22</v>
      </c>
      <c r="B30" s="5" t="s">
        <v>10</v>
      </c>
      <c r="C30" s="4">
        <f>C18-C29</f>
        <v>0</v>
      </c>
      <c r="D30" s="4">
        <f>D18-D29</f>
        <v>0</v>
      </c>
    </row>
    <row r="31" spans="1:4" s="3" customFormat="1" ht="12.9" x14ac:dyDescent="0.35"/>
    <row r="32" spans="1:4" s="3" customFormat="1" ht="12.9" x14ac:dyDescent="0.35">
      <c r="B32" s="3" t="s">
        <v>11</v>
      </c>
    </row>
    <row r="33" spans="1:4" s="3" customFormat="1" ht="12.9" x14ac:dyDescent="0.35">
      <c r="A33" s="3">
        <v>23</v>
      </c>
      <c r="B33" s="5" t="s">
        <v>522</v>
      </c>
      <c r="C33" s="41"/>
      <c r="D33" s="41"/>
    </row>
    <row r="34" spans="1:4" s="3" customFormat="1" ht="12.75" x14ac:dyDescent="0.25">
      <c r="A34" s="3">
        <v>24</v>
      </c>
      <c r="B34" s="3" t="s">
        <v>12</v>
      </c>
      <c r="C34" s="41"/>
      <c r="D34" s="41"/>
    </row>
    <row r="35" spans="1:4" s="3" customFormat="1" ht="12.75" x14ac:dyDescent="0.25">
      <c r="A35" s="3">
        <v>25</v>
      </c>
      <c r="B35" s="69" t="s">
        <v>547</v>
      </c>
      <c r="C35" s="4">
        <f>B!F42</f>
        <v>0</v>
      </c>
      <c r="D35" s="41"/>
    </row>
    <row r="36" spans="1:4" s="3" customFormat="1" ht="12.75" x14ac:dyDescent="0.25">
      <c r="A36" s="3">
        <v>26</v>
      </c>
      <c r="B36" s="41" t="s">
        <v>382</v>
      </c>
      <c r="C36" s="41"/>
      <c r="D36" s="41"/>
    </row>
    <row r="37" spans="1:4" s="3" customFormat="1" ht="12.75" x14ac:dyDescent="0.25">
      <c r="A37" s="3">
        <v>27</v>
      </c>
      <c r="B37" s="41" t="s">
        <v>382</v>
      </c>
      <c r="C37" s="41"/>
      <c r="D37" s="41"/>
    </row>
    <row r="38" spans="1:4" s="3" customFormat="1" ht="12.75" x14ac:dyDescent="0.25">
      <c r="A38" s="3">
        <v>28</v>
      </c>
      <c r="B38" s="3" t="s">
        <v>13</v>
      </c>
      <c r="C38" s="4">
        <f>SUM(C33:C37)</f>
        <v>0</v>
      </c>
      <c r="D38" s="4">
        <f>SUM(D33:D37)</f>
        <v>0</v>
      </c>
    </row>
    <row r="39" spans="1:4" s="3" customFormat="1" x14ac:dyDescent="0.3">
      <c r="A39" s="3">
        <v>29</v>
      </c>
      <c r="B39" s="5" t="s">
        <v>14</v>
      </c>
      <c r="C39" s="4">
        <f>C30-C38</f>
        <v>0</v>
      </c>
      <c r="D39" s="4">
        <f>D30-D38</f>
        <v>0</v>
      </c>
    </row>
    <row r="40" spans="1:4" s="3" customFormat="1" x14ac:dyDescent="0.3"/>
    <row r="41" spans="1:4" s="3" customFormat="1" x14ac:dyDescent="0.3">
      <c r="B41" s="3" t="s">
        <v>15</v>
      </c>
    </row>
    <row r="42" spans="1:4" s="3" customFormat="1" x14ac:dyDescent="0.3">
      <c r="A42" s="3">
        <v>30</v>
      </c>
      <c r="B42" s="5" t="s">
        <v>16</v>
      </c>
      <c r="C42" s="41"/>
      <c r="D42" s="41"/>
    </row>
    <row r="43" spans="1:4" s="3" customFormat="1" x14ac:dyDescent="0.3">
      <c r="A43" s="3">
        <v>31</v>
      </c>
      <c r="B43" s="3" t="s">
        <v>17</v>
      </c>
      <c r="C43" s="41"/>
      <c r="D43" s="41"/>
    </row>
    <row r="44" spans="1:4" s="3" customFormat="1" x14ac:dyDescent="0.3">
      <c r="A44" s="3">
        <v>32</v>
      </c>
      <c r="B44" s="5" t="s">
        <v>18</v>
      </c>
      <c r="C44" s="6">
        <f>SUM(C42:C43)</f>
        <v>0</v>
      </c>
      <c r="D44" s="6">
        <f>SUM(D42:D43)</f>
        <v>0</v>
      </c>
    </row>
    <row r="45" spans="1:4" s="3" customFormat="1" x14ac:dyDescent="0.3">
      <c r="A45" s="3">
        <v>33</v>
      </c>
      <c r="B45" s="3" t="s">
        <v>19</v>
      </c>
      <c r="C45" s="6">
        <f>C39-C44</f>
        <v>0</v>
      </c>
      <c r="D45" s="6">
        <f>D39-D44</f>
        <v>0</v>
      </c>
    </row>
    <row r="46" spans="1:4" s="3" customFormat="1" x14ac:dyDescent="0.3"/>
    <row r="47" spans="1:4" s="3" customFormat="1" x14ac:dyDescent="0.3">
      <c r="B47" s="3" t="s">
        <v>20</v>
      </c>
    </row>
    <row r="48" spans="1:4" s="3" customFormat="1" x14ac:dyDescent="0.3">
      <c r="A48" s="3">
        <v>34</v>
      </c>
      <c r="B48" s="5" t="s">
        <v>21</v>
      </c>
      <c r="C48" s="6">
        <f>D53</f>
        <v>0</v>
      </c>
      <c r="D48" s="41"/>
    </row>
    <row r="49" spans="1:4" s="3" customFormat="1" x14ac:dyDescent="0.3">
      <c r="A49" s="3">
        <v>35</v>
      </c>
      <c r="B49" s="3" t="s">
        <v>22</v>
      </c>
      <c r="C49" s="41"/>
      <c r="D49" s="41"/>
    </row>
    <row r="50" spans="1:4" s="3" customFormat="1" x14ac:dyDescent="0.3">
      <c r="A50" s="3">
        <v>36</v>
      </c>
      <c r="B50" s="41" t="s">
        <v>517</v>
      </c>
      <c r="C50" s="41"/>
      <c r="D50" s="41"/>
    </row>
    <row r="51" spans="1:4" s="3" customFormat="1" x14ac:dyDescent="0.3">
      <c r="A51" s="3">
        <v>37</v>
      </c>
      <c r="B51" s="3" t="s">
        <v>412</v>
      </c>
      <c r="C51" s="6">
        <f>C45</f>
        <v>0</v>
      </c>
      <c r="D51" s="6">
        <f>D45</f>
        <v>0</v>
      </c>
    </row>
    <row r="52" spans="1:4" s="3" customFormat="1" x14ac:dyDescent="0.3">
      <c r="A52" s="3">
        <v>38</v>
      </c>
      <c r="B52" s="5" t="s">
        <v>23</v>
      </c>
      <c r="C52" s="41"/>
      <c r="D52" s="41"/>
    </row>
    <row r="53" spans="1:4" s="3" customFormat="1" x14ac:dyDescent="0.3">
      <c r="A53" s="3">
        <v>39</v>
      </c>
      <c r="B53" s="3" t="s">
        <v>24</v>
      </c>
      <c r="C53" s="54">
        <f>SUM(C48:C51)-C52</f>
        <v>0</v>
      </c>
      <c r="D53" s="54">
        <f>SUM(D48:D51)-D52</f>
        <v>0</v>
      </c>
    </row>
    <row r="54" spans="1:4" s="3" customFormat="1" x14ac:dyDescent="0.3">
      <c r="A54" s="3">
        <v>40</v>
      </c>
      <c r="B54" s="5" t="s">
        <v>25</v>
      </c>
      <c r="C54" s="41"/>
      <c r="D54" s="41"/>
    </row>
    <row r="55" spans="1:4" s="3" customFormat="1" x14ac:dyDescent="0.3">
      <c r="A55" s="3">
        <v>41</v>
      </c>
      <c r="B55" s="3" t="s">
        <v>26</v>
      </c>
      <c r="C55" s="54">
        <f>IFERROR(C51/C54,0)</f>
        <v>0</v>
      </c>
      <c r="D55" s="54">
        <f>IFERROR(D51/D54,0)</f>
        <v>0</v>
      </c>
    </row>
    <row r="56" spans="1:4" x14ac:dyDescent="0.3">
      <c r="B56" s="86" t="s">
        <v>548</v>
      </c>
      <c r="C56" s="86"/>
      <c r="D56" s="86"/>
    </row>
  </sheetData>
  <mergeCells count="1">
    <mergeCell ref="B56:D56"/>
  </mergeCells>
  <pageMargins left="0.5" right="0.5" top="0.5" bottom="0.5" header="0.3" footer="0.3"/>
  <pageSetup fitToWidth="0" fitToHeight="0" orientation="portrait" r:id="rId1"/>
  <headerFooter>
    <oddHeader>&amp;C&amp;"-,Bold"&amp;10SCHEDULE A - COMBINED STATEMENT OF INCOME AND RETAINED EARNINGS</oddHead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14"/>
  <sheetViews>
    <sheetView showGridLines="0" view="pageLayout" zoomScaleNormal="100" workbookViewId="0"/>
  </sheetViews>
  <sheetFormatPr defaultColWidth="9.109375" defaultRowHeight="13.8" x14ac:dyDescent="0.3"/>
  <cols>
    <col min="1" max="1" width="2" style="2" bestFit="1" customWidth="1"/>
    <col min="2" max="2" width="64.5546875" style="2" customWidth="1"/>
    <col min="3" max="3" width="14.44140625" style="2" bestFit="1" customWidth="1"/>
    <col min="4" max="4" width="14.33203125" style="2" bestFit="1" customWidth="1"/>
    <col min="5" max="16384" width="9.109375" style="2"/>
  </cols>
  <sheetData>
    <row r="1" spans="1:4" ht="12.75" x14ac:dyDescent="0.2">
      <c r="B1" s="47" t="str">
        <f>"CONCESSIONER: "&amp;'Concessioner Info'!$B$5:$D$5&amp;" - "&amp;'Concessioner Info'!$B$6:$D$6</f>
        <v xml:space="preserve">CONCESSIONER:  - </v>
      </c>
      <c r="C1" s="29"/>
      <c r="D1" s="48" t="str">
        <f>"PERIOD ENDING: "&amp;TEXT(IF('Concessioner Info'!$D$3="","MM/DD/YYYY",'Concessioner Info'!$D$3),"MM/DD/YYY")</f>
        <v>PERIOD ENDING: MM/DD/YYYY</v>
      </c>
    </row>
    <row r="3" spans="1:4" ht="12.9" x14ac:dyDescent="0.3">
      <c r="C3" s="39" t="str">
        <f>"This Period: "&amp;IF('Concessioner Info'!$D$3="","YYYY",YEAR('Concessioner Info'!$D$3))</f>
        <v>This Period: YYYY</v>
      </c>
      <c r="D3" s="39" t="str">
        <f>"Last Period: "&amp;IF('Concessioner Info'!$D$3="","YYYY",YEAR('Concessioner Info'!$D$3)-1)</f>
        <v>Last Period: YYYY</v>
      </c>
    </row>
    <row r="4" spans="1:4" ht="12.9" x14ac:dyDescent="0.3">
      <c r="C4" s="39"/>
      <c r="D4" s="39"/>
    </row>
    <row r="5" spans="1:4" ht="12.9" x14ac:dyDescent="0.3">
      <c r="A5" s="2">
        <v>1</v>
      </c>
      <c r="B5" s="11" t="s">
        <v>383</v>
      </c>
      <c r="C5" s="8">
        <f>A!C45</f>
        <v>0</v>
      </c>
      <c r="D5" s="8">
        <f>A!D45</f>
        <v>0</v>
      </c>
    </row>
    <row r="7" spans="1:4" ht="12.9" x14ac:dyDescent="0.3">
      <c r="B7" s="2" t="s">
        <v>34</v>
      </c>
    </row>
    <row r="8" spans="1:4" ht="12.9" x14ac:dyDescent="0.3">
      <c r="A8" s="2">
        <v>2</v>
      </c>
      <c r="B8" s="11" t="s">
        <v>35</v>
      </c>
      <c r="C8" s="42"/>
      <c r="D8" s="42"/>
    </row>
    <row r="9" spans="1:4" ht="12.9" x14ac:dyDescent="0.3">
      <c r="A9" s="2">
        <v>3</v>
      </c>
      <c r="B9" s="2" t="s">
        <v>36</v>
      </c>
      <c r="C9" s="42"/>
      <c r="D9" s="42"/>
    </row>
    <row r="10" spans="1:4" ht="12.9" x14ac:dyDescent="0.3">
      <c r="A10" s="2">
        <v>4</v>
      </c>
      <c r="B10" s="11" t="s">
        <v>37</v>
      </c>
      <c r="C10" s="42"/>
      <c r="D10" s="42"/>
    </row>
    <row r="11" spans="1:4" ht="12.9" x14ac:dyDescent="0.3">
      <c r="A11" s="2">
        <v>5</v>
      </c>
      <c r="B11" s="2" t="s">
        <v>38</v>
      </c>
      <c r="C11" s="42"/>
      <c r="D11" s="42"/>
    </row>
    <row r="12" spans="1:4" ht="12.9" x14ac:dyDescent="0.3">
      <c r="A12" s="2">
        <v>6</v>
      </c>
      <c r="B12" s="11" t="s">
        <v>39</v>
      </c>
      <c r="C12" s="8">
        <f>SUM(C5, C8:C11)</f>
        <v>0</v>
      </c>
      <c r="D12" s="8">
        <f>SUM(D5, D8:D11)</f>
        <v>0</v>
      </c>
    </row>
    <row r="14" spans="1:4" ht="12.75" x14ac:dyDescent="0.2">
      <c r="B14" s="87" t="s">
        <v>548</v>
      </c>
      <c r="C14" s="87"/>
      <c r="D14" s="87"/>
    </row>
  </sheetData>
  <mergeCells count="1">
    <mergeCell ref="B14:D14"/>
  </mergeCells>
  <pageMargins left="0.5" right="0.5" top="0.5" bottom="0.5" header="0.3" footer="0.3"/>
  <pageSetup fitToHeight="0" orientation="portrait" verticalDpi="1200" r:id="rId1"/>
  <headerFooter>
    <oddHeader>&amp;C&amp;"-,Bold"&amp;10SCHEDULE A-1 - STATEMENT OF INCOME AND COMPREHENSIVE INCOME</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46"/>
  <sheetViews>
    <sheetView showGridLines="0" view="pageLayout" zoomScaleNormal="100" workbookViewId="0"/>
  </sheetViews>
  <sheetFormatPr defaultColWidth="9.109375" defaultRowHeight="13.8" x14ac:dyDescent="0.3"/>
  <cols>
    <col min="1" max="1" width="2.88671875" style="2" bestFit="1" customWidth="1"/>
    <col min="2" max="2" width="31.109375" style="2" customWidth="1"/>
    <col min="3" max="3" width="5.6640625" style="2" bestFit="1" customWidth="1"/>
    <col min="4" max="4" width="15.44140625" style="2" bestFit="1" customWidth="1"/>
    <col min="5" max="5" width="22.6640625" style="2" customWidth="1"/>
    <col min="6" max="6" width="17.5546875" style="2" customWidth="1"/>
    <col min="7" max="16384" width="9.109375" style="2"/>
  </cols>
  <sheetData>
    <row r="1" spans="1:6" ht="12.75" x14ac:dyDescent="0.2">
      <c r="B1" s="47" t="str">
        <f>"CONCESSIONER: "&amp;'Concessioner Info'!$B$5:$D$5&amp;" - "&amp;'Concessioner Info'!$B$6:$D$6</f>
        <v xml:space="preserve">CONCESSIONER:  - </v>
      </c>
      <c r="C1" s="29"/>
      <c r="D1" s="29"/>
      <c r="E1" s="29"/>
      <c r="F1" s="48" t="str">
        <f>"PERIOD ENDING: "&amp;TEXT(IF('Concessioner Info'!$D$3="","MM/DD/YYYY",'Concessioner Info'!$D$3),"MM/DD/YYY")</f>
        <v>PERIOD ENDING: MM/DD/YYYY</v>
      </c>
    </row>
    <row r="3" spans="1:6" ht="12.9" x14ac:dyDescent="0.3">
      <c r="A3" s="2">
        <v>1</v>
      </c>
      <c r="B3" s="11" t="s">
        <v>40</v>
      </c>
      <c r="C3" s="11"/>
      <c r="D3" s="11"/>
      <c r="E3" s="11"/>
      <c r="F3" s="42"/>
    </row>
    <row r="4" spans="1:6" ht="12.9" x14ac:dyDescent="0.3">
      <c r="A4" s="2">
        <v>2</v>
      </c>
      <c r="B4" s="2" t="s">
        <v>41</v>
      </c>
      <c r="F4" s="42"/>
    </row>
    <row r="5" spans="1:6" ht="12.9" x14ac:dyDescent="0.3">
      <c r="A5" s="2" t="s">
        <v>42</v>
      </c>
    </row>
    <row r="6" spans="1:6" ht="12.9" x14ac:dyDescent="0.3">
      <c r="A6" s="2" t="s">
        <v>42</v>
      </c>
      <c r="B6" s="2" t="s">
        <v>43</v>
      </c>
    </row>
    <row r="7" spans="1:6" ht="12.9" x14ac:dyDescent="0.3">
      <c r="A7" s="2">
        <v>3</v>
      </c>
      <c r="B7" s="11" t="s">
        <v>352</v>
      </c>
      <c r="C7" s="11"/>
      <c r="D7" s="11"/>
      <c r="E7" s="11"/>
      <c r="F7" s="9">
        <f>A!C5</f>
        <v>0</v>
      </c>
    </row>
    <row r="8" spans="1:6" ht="12.9" x14ac:dyDescent="0.3">
      <c r="F8" s="10"/>
    </row>
    <row r="9" spans="1:6" ht="12.9" x14ac:dyDescent="0.3">
      <c r="A9" s="2" t="s">
        <v>42</v>
      </c>
      <c r="B9" s="2" t="s">
        <v>44</v>
      </c>
    </row>
    <row r="10" spans="1:6" ht="12.9" x14ac:dyDescent="0.3">
      <c r="A10" s="2">
        <v>4</v>
      </c>
      <c r="B10" s="42" t="s">
        <v>384</v>
      </c>
      <c r="C10" s="11"/>
      <c r="D10" s="11"/>
      <c r="E10" s="11"/>
      <c r="F10" s="42"/>
    </row>
    <row r="11" spans="1:6" ht="12.9" x14ac:dyDescent="0.3">
      <c r="A11" s="2">
        <v>5</v>
      </c>
      <c r="B11" s="42" t="s">
        <v>384</v>
      </c>
      <c r="C11" s="12"/>
      <c r="D11" s="12"/>
      <c r="E11" s="12"/>
      <c r="F11" s="42"/>
    </row>
    <row r="12" spans="1:6" ht="12.9" x14ac:dyDescent="0.3">
      <c r="A12" s="2">
        <v>6</v>
      </c>
      <c r="B12" s="42" t="s">
        <v>384</v>
      </c>
      <c r="C12" s="11"/>
      <c r="D12" s="11"/>
      <c r="E12" s="11"/>
      <c r="F12" s="42"/>
    </row>
    <row r="13" spans="1:6" ht="12.9" x14ac:dyDescent="0.3">
      <c r="A13" s="2">
        <v>7</v>
      </c>
      <c r="B13" s="12" t="s">
        <v>45</v>
      </c>
      <c r="C13" s="12"/>
      <c r="D13" s="12"/>
      <c r="E13" s="12"/>
      <c r="F13" s="9">
        <f>SUM(F10:F12)</f>
        <v>0</v>
      </c>
    </row>
    <row r="15" spans="1:6" ht="12.9" x14ac:dyDescent="0.3">
      <c r="A15" s="2" t="s">
        <v>42</v>
      </c>
      <c r="B15" s="2" t="s">
        <v>46</v>
      </c>
    </row>
    <row r="16" spans="1:6" ht="12.9" x14ac:dyDescent="0.3">
      <c r="A16" s="2">
        <v>8</v>
      </c>
      <c r="B16" s="11" t="s">
        <v>47</v>
      </c>
      <c r="C16" s="11"/>
      <c r="D16" s="11"/>
      <c r="E16" s="11"/>
      <c r="F16" s="9">
        <f>G!C20</f>
        <v>0</v>
      </c>
    </row>
    <row r="17" spans="1:6" ht="12.9" x14ac:dyDescent="0.3">
      <c r="A17" s="2">
        <v>9</v>
      </c>
      <c r="B17" s="2" t="s">
        <v>48</v>
      </c>
      <c r="F17" s="42"/>
    </row>
    <row r="18" spans="1:6" x14ac:dyDescent="0.3">
      <c r="A18" s="2">
        <v>10</v>
      </c>
      <c r="B18" s="11" t="s">
        <v>498</v>
      </c>
      <c r="C18" s="11"/>
      <c r="D18" s="11"/>
      <c r="E18" s="11"/>
      <c r="F18" s="9">
        <f>G!C95</f>
        <v>0</v>
      </c>
    </row>
    <row r="19" spans="1:6" ht="12.9" x14ac:dyDescent="0.3">
      <c r="A19" s="2">
        <v>11</v>
      </c>
      <c r="B19" s="2" t="s">
        <v>49</v>
      </c>
      <c r="F19" s="42"/>
    </row>
    <row r="20" spans="1:6" ht="12.9" x14ac:dyDescent="0.3">
      <c r="A20" s="2">
        <v>12</v>
      </c>
      <c r="B20" s="11" t="s">
        <v>50</v>
      </c>
      <c r="C20" s="11"/>
      <c r="D20" s="11"/>
      <c r="E20" s="11"/>
      <c r="F20" s="42"/>
    </row>
    <row r="21" spans="1:6" ht="12.9" x14ac:dyDescent="0.3">
      <c r="A21" s="2">
        <v>13</v>
      </c>
      <c r="B21" s="2" t="s">
        <v>386</v>
      </c>
      <c r="F21" s="9">
        <f>A!C6</f>
        <v>0</v>
      </c>
    </row>
    <row r="22" spans="1:6" ht="12.9" x14ac:dyDescent="0.3">
      <c r="A22" s="2">
        <v>14</v>
      </c>
      <c r="B22" s="11" t="s">
        <v>51</v>
      </c>
      <c r="C22" s="11"/>
      <c r="D22" s="11"/>
      <c r="E22" s="11"/>
      <c r="F22" s="42"/>
    </row>
    <row r="23" spans="1:6" ht="12.9" x14ac:dyDescent="0.3">
      <c r="A23" s="2">
        <v>15</v>
      </c>
      <c r="B23" s="2" t="s">
        <v>52</v>
      </c>
      <c r="F23" s="42"/>
    </row>
    <row r="24" spans="1:6" ht="12.9" x14ac:dyDescent="0.3">
      <c r="A24" s="2">
        <v>16</v>
      </c>
      <c r="B24" s="11" t="s">
        <v>53</v>
      </c>
      <c r="C24" s="11"/>
      <c r="D24" s="11"/>
      <c r="E24" s="11"/>
      <c r="F24" s="42"/>
    </row>
    <row r="25" spans="1:6" ht="12.9" x14ac:dyDescent="0.3">
      <c r="A25" s="2">
        <v>17</v>
      </c>
      <c r="B25" s="2" t="s">
        <v>54</v>
      </c>
      <c r="F25" s="42"/>
    </row>
    <row r="26" spans="1:6" ht="12.9" x14ac:dyDescent="0.3">
      <c r="A26" s="2">
        <v>18</v>
      </c>
      <c r="B26" s="11" t="s">
        <v>55</v>
      </c>
      <c r="C26" s="11"/>
      <c r="D26" s="11"/>
      <c r="E26" s="11"/>
      <c r="F26" s="42"/>
    </row>
    <row r="27" spans="1:6" ht="12.9" x14ac:dyDescent="0.3">
      <c r="A27" s="2">
        <v>19</v>
      </c>
      <c r="B27" s="42" t="s">
        <v>385</v>
      </c>
      <c r="F27" s="42"/>
    </row>
    <row r="28" spans="1:6" ht="12.9" x14ac:dyDescent="0.3">
      <c r="A28" s="2">
        <v>20</v>
      </c>
      <c r="B28" s="11" t="s">
        <v>56</v>
      </c>
      <c r="C28" s="11"/>
      <c r="D28" s="11"/>
      <c r="E28" s="11"/>
      <c r="F28" s="9">
        <f>SUM(F16:F27)</f>
        <v>0</v>
      </c>
    </row>
    <row r="29" spans="1:6" ht="12.9" x14ac:dyDescent="0.3">
      <c r="A29" s="2">
        <v>21</v>
      </c>
      <c r="B29" s="12" t="s">
        <v>57</v>
      </c>
      <c r="F29" s="9">
        <f>F7+F13-F28</f>
        <v>0</v>
      </c>
    </row>
    <row r="31" spans="1:6" ht="12.9" x14ac:dyDescent="0.3">
      <c r="B31" s="2" t="s">
        <v>62</v>
      </c>
    </row>
    <row r="32" spans="1:6" ht="12.9" x14ac:dyDescent="0.3">
      <c r="A32" s="2">
        <v>22</v>
      </c>
      <c r="B32" s="42" t="s">
        <v>387</v>
      </c>
      <c r="C32" s="11" t="s">
        <v>58</v>
      </c>
      <c r="D32" s="42" t="s">
        <v>388</v>
      </c>
      <c r="E32" s="11" t="s">
        <v>59</v>
      </c>
      <c r="F32" s="9">
        <f>IFERROR(B32*D32,0)</f>
        <v>0</v>
      </c>
    </row>
    <row r="33" spans="1:6" ht="12.9" x14ac:dyDescent="0.3">
      <c r="A33" s="2">
        <v>23</v>
      </c>
      <c r="B33" s="42" t="s">
        <v>387</v>
      </c>
      <c r="C33" s="2" t="s">
        <v>58</v>
      </c>
      <c r="D33" s="42" t="s">
        <v>388</v>
      </c>
      <c r="E33" s="2" t="s">
        <v>59</v>
      </c>
      <c r="F33" s="9">
        <f>IFERROR(B33*D33,0)</f>
        <v>0</v>
      </c>
    </row>
    <row r="34" spans="1:6" ht="12.9" x14ac:dyDescent="0.3">
      <c r="A34" s="2">
        <v>24</v>
      </c>
      <c r="B34" s="42" t="s">
        <v>387</v>
      </c>
      <c r="C34" s="11" t="s">
        <v>58</v>
      </c>
      <c r="D34" s="42" t="s">
        <v>388</v>
      </c>
      <c r="E34" s="11" t="s">
        <v>59</v>
      </c>
      <c r="F34" s="9">
        <f>IFERROR(B34*D34,0)</f>
        <v>0</v>
      </c>
    </row>
    <row r="35" spans="1:6" ht="12.9" x14ac:dyDescent="0.3">
      <c r="A35" s="2">
        <v>25</v>
      </c>
      <c r="B35" s="42" t="s">
        <v>387</v>
      </c>
      <c r="C35" s="2" t="s">
        <v>58</v>
      </c>
      <c r="D35" s="42" t="s">
        <v>388</v>
      </c>
      <c r="E35" s="2" t="s">
        <v>59</v>
      </c>
      <c r="F35" s="9">
        <f>IFERROR(B35*D35,0)</f>
        <v>0</v>
      </c>
    </row>
    <row r="36" spans="1:6" ht="12.9" x14ac:dyDescent="0.3">
      <c r="A36" s="2">
        <v>26</v>
      </c>
      <c r="B36" s="11" t="s">
        <v>60</v>
      </c>
      <c r="C36" s="11"/>
      <c r="D36" s="11"/>
      <c r="E36" s="11"/>
      <c r="F36" s="9">
        <f>SUM(F32:F35)</f>
        <v>0</v>
      </c>
    </row>
    <row r="38" spans="1:6" ht="12.75" x14ac:dyDescent="0.2">
      <c r="B38" s="2" t="s">
        <v>61</v>
      </c>
    </row>
    <row r="39" spans="1:6" x14ac:dyDescent="0.3">
      <c r="A39" s="2">
        <v>27</v>
      </c>
      <c r="B39" s="11" t="str">
        <f>B10</f>
        <v>(Name of Subconcessioner)</v>
      </c>
      <c r="C39" s="11"/>
      <c r="D39" s="11"/>
      <c r="E39" s="11"/>
      <c r="F39" s="42"/>
    </row>
    <row r="40" spans="1:6" x14ac:dyDescent="0.3">
      <c r="A40" s="2">
        <v>28</v>
      </c>
      <c r="B40" s="12" t="str">
        <f>B11</f>
        <v>(Name of Subconcessioner)</v>
      </c>
      <c r="F40" s="42"/>
    </row>
    <row r="41" spans="1:6" x14ac:dyDescent="0.3">
      <c r="A41" s="2">
        <v>29</v>
      </c>
      <c r="B41" s="11" t="str">
        <f>B12</f>
        <v>(Name of Subconcessioner)</v>
      </c>
      <c r="C41" s="11"/>
      <c r="D41" s="11"/>
      <c r="E41" s="11"/>
      <c r="F41" s="42"/>
    </row>
    <row r="42" spans="1:6" x14ac:dyDescent="0.3">
      <c r="A42" s="2">
        <v>30</v>
      </c>
      <c r="B42" s="2" t="s">
        <v>411</v>
      </c>
      <c r="F42" s="9">
        <f>SUM(F39:F41)</f>
        <v>0</v>
      </c>
    </row>
    <row r="43" spans="1:6" x14ac:dyDescent="0.3">
      <c r="A43" s="2">
        <v>31</v>
      </c>
      <c r="B43" s="11" t="s">
        <v>410</v>
      </c>
      <c r="C43" s="11"/>
      <c r="D43" s="11"/>
      <c r="E43" s="11"/>
      <c r="F43" s="9">
        <f>F42*0.5</f>
        <v>0</v>
      </c>
    </row>
    <row r="44" spans="1:6" x14ac:dyDescent="0.3">
      <c r="A44" s="2">
        <v>32</v>
      </c>
      <c r="B44" s="2" t="s">
        <v>389</v>
      </c>
      <c r="F44" s="9">
        <f>SUM(F3:F4,F36,F43)</f>
        <v>0</v>
      </c>
    </row>
    <row r="46" spans="1:6" s="32" customFormat="1" ht="26.1" customHeight="1" x14ac:dyDescent="0.3">
      <c r="B46" s="86" t="s">
        <v>549</v>
      </c>
      <c r="C46" s="86"/>
      <c r="D46" s="86"/>
      <c r="E46" s="86"/>
      <c r="F46" s="86"/>
    </row>
  </sheetData>
  <mergeCells count="1">
    <mergeCell ref="B46:F46"/>
  </mergeCells>
  <pageMargins left="0.5" right="0.5" top="0.5" bottom="0.5" header="0.3" footer="0.3"/>
  <pageSetup fitToHeight="0" orientation="portrait" verticalDpi="1200" r:id="rId1"/>
  <headerFooter>
    <oddHeader>&amp;C&amp;"-,Bold"&amp;10SCHEDULE B - COMPUTATION OF GOVERNMENT FEES</oddHeader>
    <oddFooter>&amp;CPage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57"/>
  <sheetViews>
    <sheetView showGridLines="0" view="pageLayout" zoomScaleNormal="100" workbookViewId="0"/>
  </sheetViews>
  <sheetFormatPr defaultColWidth="9.109375" defaultRowHeight="13.8" x14ac:dyDescent="0.3"/>
  <cols>
    <col min="1" max="1" width="2.88671875" style="13" bestFit="1" customWidth="1"/>
    <col min="2" max="2" width="60" style="2" bestFit="1" customWidth="1"/>
    <col min="3" max="4" width="14.44140625" style="2" bestFit="1" customWidth="1"/>
    <col min="5" max="16384" width="9.109375" style="2"/>
  </cols>
  <sheetData>
    <row r="1" spans="1:4" ht="12.75" x14ac:dyDescent="0.2">
      <c r="B1" s="47" t="str">
        <f>"CONCESSIONER: "&amp;'Concessioner Info'!$B$5:$D$5&amp;" - "&amp;'Concessioner Info'!$B$6:$D$6</f>
        <v xml:space="preserve">CONCESSIONER:  - </v>
      </c>
      <c r="C1" s="29"/>
      <c r="D1" s="48" t="str">
        <f>"PERIOD ENDING: "&amp;TEXT(IF('Concessioner Info'!$D$3="","MM/DD/YYYY",'Concessioner Info'!$D$3),"MM/DD/YYY")</f>
        <v>PERIOD ENDING: MM/DD/YYYY</v>
      </c>
    </row>
    <row r="3" spans="1:4" ht="12.75" x14ac:dyDescent="0.2">
      <c r="B3" s="2" t="s">
        <v>63</v>
      </c>
      <c r="C3" s="39" t="str">
        <f>"This Period: "&amp;IF('Concessioner Info'!$D$3="","YYYY",YEAR('Concessioner Info'!$D$3))</f>
        <v>This Period: YYYY</v>
      </c>
      <c r="D3" s="39" t="str">
        <f>"Last Period: "&amp;IF('Concessioner Info'!$D$3="","YYYY",YEAR('Concessioner Info'!$D$3)-1)</f>
        <v>Last Period: YYYY</v>
      </c>
    </row>
    <row r="4" spans="1:4" ht="12.75" x14ac:dyDescent="0.2">
      <c r="B4" s="2" t="s">
        <v>64</v>
      </c>
    </row>
    <row r="5" spans="1:4" ht="12.9" x14ac:dyDescent="0.3">
      <c r="A5" s="13">
        <v>1</v>
      </c>
      <c r="B5" s="11" t="s">
        <v>65</v>
      </c>
      <c r="C5" s="42"/>
      <c r="D5" s="42"/>
    </row>
    <row r="6" spans="1:4" ht="12.9" x14ac:dyDescent="0.3">
      <c r="A6" s="13">
        <v>2</v>
      </c>
      <c r="B6" s="2" t="s">
        <v>66</v>
      </c>
      <c r="C6" s="42"/>
      <c r="D6" s="42"/>
    </row>
    <row r="7" spans="1:4" ht="12.9" x14ac:dyDescent="0.3">
      <c r="A7" s="13">
        <v>3</v>
      </c>
      <c r="B7" s="11" t="s">
        <v>67</v>
      </c>
      <c r="C7" s="42"/>
      <c r="D7" s="42"/>
    </row>
    <row r="8" spans="1:4" ht="12.9" x14ac:dyDescent="0.3">
      <c r="A8" s="13">
        <v>4</v>
      </c>
      <c r="B8" s="2" t="s">
        <v>68</v>
      </c>
      <c r="C8" s="42"/>
      <c r="D8" s="42"/>
    </row>
    <row r="9" spans="1:4" ht="12.9" x14ac:dyDescent="0.3">
      <c r="A9" s="13">
        <v>5</v>
      </c>
      <c r="B9" s="11" t="s">
        <v>69</v>
      </c>
      <c r="C9" s="42"/>
      <c r="D9" s="42"/>
    </row>
    <row r="10" spans="1:4" ht="12.9" x14ac:dyDescent="0.3">
      <c r="A10" s="13">
        <v>6</v>
      </c>
      <c r="B10" s="2" t="s">
        <v>70</v>
      </c>
      <c r="C10" s="42"/>
      <c r="D10" s="42"/>
    </row>
    <row r="11" spans="1:4" ht="12.9" x14ac:dyDescent="0.3">
      <c r="A11" s="13">
        <v>7</v>
      </c>
      <c r="B11" s="11" t="s">
        <v>71</v>
      </c>
      <c r="C11" s="42"/>
      <c r="D11" s="42"/>
    </row>
    <row r="12" spans="1:4" ht="12.9" x14ac:dyDescent="0.3">
      <c r="A12" s="13">
        <v>8</v>
      </c>
      <c r="B12" s="2" t="s">
        <v>509</v>
      </c>
      <c r="C12" s="9">
        <f>P!C16</f>
        <v>0</v>
      </c>
      <c r="D12" s="9">
        <f>P!C13</f>
        <v>0</v>
      </c>
    </row>
    <row r="13" spans="1:4" ht="12.9" x14ac:dyDescent="0.3">
      <c r="A13" s="13">
        <v>9</v>
      </c>
      <c r="B13" s="11" t="s">
        <v>72</v>
      </c>
      <c r="C13" s="42"/>
      <c r="D13" s="42"/>
    </row>
    <row r="14" spans="1:4" ht="12.9" x14ac:dyDescent="0.3">
      <c r="A14" s="13">
        <v>10</v>
      </c>
      <c r="B14" s="42" t="s">
        <v>413</v>
      </c>
      <c r="C14" s="42"/>
      <c r="D14" s="42"/>
    </row>
    <row r="15" spans="1:4" ht="12.9" x14ac:dyDescent="0.3">
      <c r="A15" s="2">
        <v>11</v>
      </c>
      <c r="B15" s="11" t="s">
        <v>73</v>
      </c>
      <c r="C15" s="9">
        <f>SUM(C5:C14)</f>
        <v>0</v>
      </c>
      <c r="D15" s="9">
        <f>SUM(D5:D14)</f>
        <v>0</v>
      </c>
    </row>
    <row r="16" spans="1:4" ht="12.75" x14ac:dyDescent="0.2">
      <c r="A16" s="2"/>
      <c r="B16" s="2" t="s">
        <v>74</v>
      </c>
    </row>
    <row r="17" spans="1:4" ht="12.9" x14ac:dyDescent="0.3">
      <c r="A17" s="2">
        <v>12</v>
      </c>
      <c r="B17" s="11" t="s">
        <v>157</v>
      </c>
      <c r="C17" s="9">
        <f>'D-Fixed Assets'!J11</f>
        <v>0</v>
      </c>
      <c r="D17" s="9">
        <f>'D-Fixed Assets'!J7</f>
        <v>0</v>
      </c>
    </row>
    <row r="18" spans="1:4" ht="12.9" x14ac:dyDescent="0.3">
      <c r="A18" s="2">
        <v>13</v>
      </c>
      <c r="B18" s="2" t="s">
        <v>499</v>
      </c>
      <c r="C18" s="9">
        <f>'D-Fixed Assets'!J18</f>
        <v>0</v>
      </c>
      <c r="D18" s="9">
        <f>'D-Fixed Assets'!J14</f>
        <v>0</v>
      </c>
    </row>
    <row r="19" spans="1:4" ht="12.9" x14ac:dyDescent="0.3">
      <c r="A19" s="2">
        <v>14</v>
      </c>
      <c r="B19" s="11" t="s">
        <v>500</v>
      </c>
      <c r="C19" s="9">
        <f>C17-C18</f>
        <v>0</v>
      </c>
      <c r="D19" s="9">
        <f>D17-D18</f>
        <v>0</v>
      </c>
    </row>
    <row r="20" spans="1:4" ht="12.9" x14ac:dyDescent="0.3">
      <c r="A20" s="2">
        <v>15</v>
      </c>
      <c r="B20" s="2" t="s">
        <v>75</v>
      </c>
      <c r="C20" s="42"/>
      <c r="D20" s="42"/>
    </row>
    <row r="21" spans="1:4" ht="12.9" x14ac:dyDescent="0.3">
      <c r="A21" s="2">
        <v>16</v>
      </c>
      <c r="B21" s="11" t="s">
        <v>76</v>
      </c>
      <c r="C21" s="42"/>
      <c r="D21" s="42"/>
    </row>
    <row r="22" spans="1:4" ht="12.9" x14ac:dyDescent="0.3">
      <c r="A22" s="2">
        <v>17</v>
      </c>
      <c r="B22" s="2" t="s">
        <v>77</v>
      </c>
      <c r="C22" s="9">
        <f>SUM(C19:C21)</f>
        <v>0</v>
      </c>
      <c r="D22" s="9">
        <f>SUM(D19:D21)</f>
        <v>0</v>
      </c>
    </row>
    <row r="23" spans="1:4" ht="12.9" x14ac:dyDescent="0.3">
      <c r="A23" s="2">
        <v>18</v>
      </c>
      <c r="B23" s="11" t="s">
        <v>501</v>
      </c>
      <c r="C23" s="9">
        <f>'D-Intangible Assets'!C17</f>
        <v>0</v>
      </c>
      <c r="D23" s="9">
        <f>'D-Intangible Assets'!C4-'D-Intangible Assets'!C12</f>
        <v>0</v>
      </c>
    </row>
    <row r="24" spans="1:4" ht="12.9" x14ac:dyDescent="0.3">
      <c r="A24" s="2">
        <v>19</v>
      </c>
      <c r="B24" s="2" t="s">
        <v>540</v>
      </c>
      <c r="C24" s="9">
        <f>SUM('D-Financial Assets'!C11:E11)</f>
        <v>0</v>
      </c>
      <c r="D24" s="9">
        <f>SUM('D-Financial Assets'!C6:E6)</f>
        <v>0</v>
      </c>
    </row>
    <row r="25" spans="1:4" ht="12.9" x14ac:dyDescent="0.3">
      <c r="A25" s="2">
        <v>20</v>
      </c>
      <c r="B25" s="42" t="s">
        <v>390</v>
      </c>
      <c r="C25" s="42"/>
      <c r="D25" s="42"/>
    </row>
    <row r="26" spans="1:4" ht="12.9" x14ac:dyDescent="0.3">
      <c r="A26" s="2">
        <v>21</v>
      </c>
      <c r="B26" s="11" t="s">
        <v>78</v>
      </c>
      <c r="C26" s="9">
        <f>SUM(C23:C25)</f>
        <v>0</v>
      </c>
      <c r="D26" s="9">
        <f>SUM(D23:D25)</f>
        <v>0</v>
      </c>
    </row>
    <row r="27" spans="1:4" ht="12.9" x14ac:dyDescent="0.3">
      <c r="A27" s="2">
        <v>22</v>
      </c>
      <c r="B27" s="2" t="s">
        <v>79</v>
      </c>
      <c r="C27" s="9">
        <f>SUM(C15,C22,C26)</f>
        <v>0</v>
      </c>
      <c r="D27" s="9">
        <f>SUM(D15,D22,D26)</f>
        <v>0</v>
      </c>
    </row>
    <row r="28" spans="1:4" ht="12.9" x14ac:dyDescent="0.3">
      <c r="A28" s="2"/>
    </row>
    <row r="29" spans="1:4" ht="12.9" x14ac:dyDescent="0.3">
      <c r="A29" s="2"/>
      <c r="B29" s="2" t="s">
        <v>80</v>
      </c>
    </row>
    <row r="30" spans="1:4" ht="12.75" x14ac:dyDescent="0.2">
      <c r="A30" s="2"/>
      <c r="B30" s="2" t="s">
        <v>81</v>
      </c>
    </row>
    <row r="31" spans="1:4" ht="12.9" x14ac:dyDescent="0.3">
      <c r="A31" s="2">
        <v>23</v>
      </c>
      <c r="B31" s="11" t="s">
        <v>82</v>
      </c>
      <c r="C31" s="42"/>
      <c r="D31" s="42"/>
    </row>
    <row r="32" spans="1:4" ht="12.9" x14ac:dyDescent="0.3">
      <c r="A32" s="2">
        <v>24</v>
      </c>
      <c r="B32" s="2" t="s">
        <v>83</v>
      </c>
      <c r="C32" s="42"/>
      <c r="D32" s="42"/>
    </row>
    <row r="33" spans="1:4" ht="12.9" x14ac:dyDescent="0.3">
      <c r="A33" s="2">
        <v>25</v>
      </c>
      <c r="B33" s="11" t="s">
        <v>84</v>
      </c>
      <c r="C33" s="42"/>
      <c r="D33" s="42"/>
    </row>
    <row r="34" spans="1:4" ht="12.9" x14ac:dyDescent="0.3">
      <c r="A34" s="2">
        <v>26</v>
      </c>
      <c r="B34" s="2" t="s">
        <v>85</v>
      </c>
      <c r="C34" s="42"/>
      <c r="D34" s="42"/>
    </row>
    <row r="35" spans="1:4" ht="12.9" x14ac:dyDescent="0.3">
      <c r="A35" s="2">
        <v>27</v>
      </c>
      <c r="B35" s="11" t="s">
        <v>86</v>
      </c>
      <c r="C35" s="42"/>
      <c r="D35" s="42"/>
    </row>
    <row r="36" spans="1:4" ht="12.9" x14ac:dyDescent="0.3">
      <c r="A36" s="2">
        <v>28</v>
      </c>
      <c r="B36" s="2" t="s">
        <v>87</v>
      </c>
      <c r="C36" s="42"/>
      <c r="D36" s="42"/>
    </row>
    <row r="37" spans="1:4" ht="12.9" x14ac:dyDescent="0.3">
      <c r="A37" s="2">
        <v>29</v>
      </c>
      <c r="B37" s="11" t="s">
        <v>88</v>
      </c>
      <c r="C37" s="42"/>
      <c r="D37" s="42"/>
    </row>
    <row r="38" spans="1:4" ht="12.9" x14ac:dyDescent="0.3">
      <c r="A38" s="2">
        <v>30</v>
      </c>
      <c r="B38" s="2" t="s">
        <v>89</v>
      </c>
      <c r="C38" s="42"/>
      <c r="D38" s="42"/>
    </row>
    <row r="39" spans="1:4" x14ac:dyDescent="0.3">
      <c r="A39" s="2">
        <v>31</v>
      </c>
      <c r="B39" s="42" t="s">
        <v>393</v>
      </c>
      <c r="C39" s="42"/>
      <c r="D39" s="42"/>
    </row>
    <row r="40" spans="1:4" x14ac:dyDescent="0.3">
      <c r="A40" s="2">
        <v>32</v>
      </c>
      <c r="B40" s="2" t="s">
        <v>90</v>
      </c>
      <c r="C40" s="9">
        <f>SUM(C31:C39)</f>
        <v>0</v>
      </c>
      <c r="D40" s="9">
        <f>SUM(D31:D39)</f>
        <v>0</v>
      </c>
    </row>
    <row r="41" spans="1:4" x14ac:dyDescent="0.3">
      <c r="A41" s="2"/>
      <c r="B41" s="2" t="s">
        <v>91</v>
      </c>
    </row>
    <row r="42" spans="1:4" x14ac:dyDescent="0.3">
      <c r="A42" s="2">
        <v>33</v>
      </c>
      <c r="B42" s="11" t="s">
        <v>92</v>
      </c>
      <c r="C42" s="42"/>
      <c r="D42" s="42"/>
    </row>
    <row r="43" spans="1:4" x14ac:dyDescent="0.3">
      <c r="A43" s="2">
        <v>34</v>
      </c>
      <c r="B43" s="42" t="s">
        <v>392</v>
      </c>
      <c r="C43" s="42"/>
      <c r="D43" s="42"/>
    </row>
    <row r="44" spans="1:4" x14ac:dyDescent="0.3">
      <c r="A44" s="2">
        <v>35</v>
      </c>
      <c r="B44" s="11" t="s">
        <v>93</v>
      </c>
      <c r="C44" s="9">
        <f>SUM(C42:C43)</f>
        <v>0</v>
      </c>
      <c r="D44" s="9">
        <f>SUM(D42:D43)</f>
        <v>0</v>
      </c>
    </row>
    <row r="45" spans="1:4" x14ac:dyDescent="0.3">
      <c r="A45" s="2">
        <v>36</v>
      </c>
      <c r="B45" s="2" t="s">
        <v>94</v>
      </c>
      <c r="C45" s="9">
        <f>SUM(C40,C44)</f>
        <v>0</v>
      </c>
      <c r="D45" s="9">
        <f>SUM(D40,D44)</f>
        <v>0</v>
      </c>
    </row>
    <row r="46" spans="1:4" x14ac:dyDescent="0.3">
      <c r="A46" s="2"/>
    </row>
    <row r="47" spans="1:4" x14ac:dyDescent="0.3">
      <c r="A47" s="2"/>
      <c r="B47" s="2" t="s">
        <v>95</v>
      </c>
    </row>
    <row r="48" spans="1:4" x14ac:dyDescent="0.3">
      <c r="A48" s="2">
        <v>37</v>
      </c>
      <c r="B48" s="11" t="s">
        <v>96</v>
      </c>
      <c r="C48" s="42"/>
      <c r="D48" s="42"/>
    </row>
    <row r="49" spans="1:4" x14ac:dyDescent="0.3">
      <c r="A49" s="2">
        <v>38</v>
      </c>
      <c r="B49" s="2" t="s">
        <v>97</v>
      </c>
      <c r="C49" s="42"/>
      <c r="D49" s="42"/>
    </row>
    <row r="50" spans="1:4" x14ac:dyDescent="0.3">
      <c r="A50" s="2">
        <v>39</v>
      </c>
      <c r="B50" s="42" t="s">
        <v>391</v>
      </c>
      <c r="C50" s="42"/>
      <c r="D50" s="42"/>
    </row>
    <row r="51" spans="1:4" x14ac:dyDescent="0.3">
      <c r="A51" s="2">
        <v>40</v>
      </c>
      <c r="B51" s="2" t="s">
        <v>98</v>
      </c>
      <c r="C51" s="42"/>
      <c r="D51" s="42"/>
    </row>
    <row r="52" spans="1:4" x14ac:dyDescent="0.3">
      <c r="A52" s="2">
        <v>41</v>
      </c>
      <c r="B52" s="11" t="s">
        <v>99</v>
      </c>
      <c r="C52" s="42"/>
      <c r="D52" s="42"/>
    </row>
    <row r="53" spans="1:4" x14ac:dyDescent="0.3">
      <c r="A53" s="2">
        <v>42</v>
      </c>
      <c r="B53" s="2" t="s">
        <v>502</v>
      </c>
      <c r="C53" s="9">
        <f>A!C53</f>
        <v>0</v>
      </c>
      <c r="D53" s="9">
        <f>A!D53</f>
        <v>0</v>
      </c>
    </row>
    <row r="54" spans="1:4" x14ac:dyDescent="0.3">
      <c r="A54" s="2">
        <v>43</v>
      </c>
      <c r="B54" s="11" t="s">
        <v>100</v>
      </c>
      <c r="C54" s="42"/>
      <c r="D54" s="42"/>
    </row>
    <row r="55" spans="1:4" x14ac:dyDescent="0.3">
      <c r="A55" s="2">
        <v>44</v>
      </c>
      <c r="B55" s="2" t="s">
        <v>101</v>
      </c>
      <c r="C55" s="9">
        <f>SUM(C48:C51,-C52,C53:C54)</f>
        <v>0</v>
      </c>
      <c r="D55" s="9">
        <f>SUM(D48:D51,-D52,D53:D54)</f>
        <v>0</v>
      </c>
    </row>
    <row r="56" spans="1:4" x14ac:dyDescent="0.3">
      <c r="A56" s="2">
        <v>45</v>
      </c>
      <c r="B56" s="11" t="s">
        <v>102</v>
      </c>
      <c r="C56" s="9">
        <f>SUM(C45,C55)</f>
        <v>0</v>
      </c>
      <c r="D56" s="9">
        <f>SUM(D45,D55)</f>
        <v>0</v>
      </c>
    </row>
    <row r="57" spans="1:4" x14ac:dyDescent="0.3">
      <c r="B57" s="87" t="s">
        <v>548</v>
      </c>
      <c r="C57" s="87"/>
      <c r="D57" s="87"/>
    </row>
  </sheetData>
  <mergeCells count="1">
    <mergeCell ref="B57:D57"/>
  </mergeCells>
  <pageMargins left="0.5" right="0.5" top="0.5" bottom="0.5" header="0.3" footer="0.3"/>
  <pageSetup fitToHeight="0" orientation="portrait" verticalDpi="1200" r:id="rId1"/>
  <headerFooter>
    <oddHeader>&amp;C&amp;"-,Bold"&amp;10SCHEDULE C - BALANCE SHEET</oddHeader>
    <oddFooter>&amp;CPage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view="pageLayout" zoomScaleNormal="100" workbookViewId="0"/>
  </sheetViews>
  <sheetFormatPr defaultColWidth="9.109375" defaultRowHeight="13.8" x14ac:dyDescent="0.3"/>
  <cols>
    <col min="1" max="1" width="2.88671875" style="2" bestFit="1" customWidth="1"/>
    <col min="2" max="2" width="24.44140625" style="2" customWidth="1"/>
    <col min="3" max="10" width="15.109375" style="2" customWidth="1"/>
    <col min="11" max="16384" width="9.109375" style="2"/>
  </cols>
  <sheetData>
    <row r="1" spans="1:10" ht="21" x14ac:dyDescent="0.35">
      <c r="B1" s="50" t="str">
        <f>"CONCESSIONER: "&amp;'Concessioner Info'!$B$5:$D$5&amp;" - "&amp;'Concessioner Info'!$B$6:$D$6</f>
        <v xml:space="preserve">CONCESSIONER:  - </v>
      </c>
      <c r="C1" s="29"/>
      <c r="D1" s="29"/>
      <c r="E1" s="29"/>
      <c r="F1" s="29"/>
      <c r="G1" s="29"/>
      <c r="H1" s="29"/>
      <c r="I1" s="29"/>
      <c r="J1" s="51" t="str">
        <f>"PERIOD ENDING: "&amp;TEXT(IF('Concessioner Info'!$D$3="","MM/DD/YYYY",'Concessioner Info'!$D$3),"MM/DD/YYY")</f>
        <v>PERIOD ENDING: MM/DD/YYYY</v>
      </c>
    </row>
    <row r="3" spans="1:10" ht="82.8" x14ac:dyDescent="0.3">
      <c r="C3" s="88" t="s">
        <v>534</v>
      </c>
      <c r="D3" s="89"/>
      <c r="E3" s="46" t="s">
        <v>520</v>
      </c>
      <c r="F3" s="88" t="s">
        <v>536</v>
      </c>
      <c r="G3" s="90"/>
      <c r="H3" s="90"/>
      <c r="I3" s="89"/>
      <c r="J3" s="91" t="s">
        <v>516</v>
      </c>
    </row>
    <row r="4" spans="1:10" ht="41.4" x14ac:dyDescent="0.3">
      <c r="C4" s="46" t="s">
        <v>103</v>
      </c>
      <c r="D4" s="46" t="s">
        <v>104</v>
      </c>
      <c r="E4" s="46" t="s">
        <v>371</v>
      </c>
      <c r="F4" s="46" t="s">
        <v>105</v>
      </c>
      <c r="G4" s="46" t="s">
        <v>106</v>
      </c>
      <c r="H4" s="46" t="s">
        <v>107</v>
      </c>
      <c r="I4" s="46" t="s">
        <v>492</v>
      </c>
      <c r="J4" s="92"/>
    </row>
    <row r="5" spans="1:10" ht="12.9" x14ac:dyDescent="0.3">
      <c r="C5" s="14" t="s">
        <v>114</v>
      </c>
      <c r="D5" s="14" t="s">
        <v>112</v>
      </c>
      <c r="E5" s="14" t="s">
        <v>113</v>
      </c>
      <c r="F5" s="14" t="s">
        <v>115</v>
      </c>
      <c r="G5" s="14" t="s">
        <v>116</v>
      </c>
      <c r="H5" s="14" t="s">
        <v>117</v>
      </c>
      <c r="I5" s="14" t="s">
        <v>118</v>
      </c>
      <c r="J5" s="14" t="s">
        <v>215</v>
      </c>
    </row>
    <row r="6" spans="1:10" ht="12.9" x14ac:dyDescent="0.3">
      <c r="A6" s="15"/>
      <c r="B6" s="15" t="s">
        <v>111</v>
      </c>
      <c r="C6" s="15"/>
      <c r="D6" s="15"/>
      <c r="E6" s="15"/>
      <c r="F6" s="15"/>
      <c r="G6" s="15"/>
      <c r="H6" s="15"/>
      <c r="I6" s="15"/>
      <c r="J6" s="15"/>
    </row>
    <row r="7" spans="1:10" ht="50.25" customHeight="1" x14ac:dyDescent="0.3">
      <c r="A7" s="16">
        <v>1</v>
      </c>
      <c r="B7" s="6" t="s">
        <v>376</v>
      </c>
      <c r="C7" s="64"/>
      <c r="D7" s="64"/>
      <c r="E7" s="64"/>
      <c r="F7" s="64"/>
      <c r="G7" s="64"/>
      <c r="H7" s="64"/>
      <c r="I7" s="64"/>
      <c r="J7" s="65">
        <f>SUM(C7:I7)</f>
        <v>0</v>
      </c>
    </row>
    <row r="8" spans="1:10" ht="50.25" customHeight="1" x14ac:dyDescent="0.3">
      <c r="A8" s="16">
        <v>2</v>
      </c>
      <c r="B8" s="6" t="s">
        <v>119</v>
      </c>
      <c r="C8" s="57"/>
      <c r="D8" s="57"/>
      <c r="E8" s="57"/>
      <c r="F8" s="57"/>
      <c r="G8" s="57"/>
      <c r="H8" s="57"/>
      <c r="I8" s="57"/>
      <c r="J8" s="58">
        <f>SUM(C8:I8)</f>
        <v>0</v>
      </c>
    </row>
    <row r="9" spans="1:10" ht="50.25" customHeight="1" x14ac:dyDescent="0.3">
      <c r="A9" s="16">
        <v>3</v>
      </c>
      <c r="B9" s="6" t="s">
        <v>368</v>
      </c>
      <c r="C9" s="57"/>
      <c r="D9" s="57"/>
      <c r="E9" s="57"/>
      <c r="F9" s="57"/>
      <c r="G9" s="57"/>
      <c r="H9" s="57"/>
      <c r="I9" s="57"/>
      <c r="J9" s="58">
        <f>SUM(C9:I9)</f>
        <v>0</v>
      </c>
    </row>
    <row r="10" spans="1:10" ht="50.25" customHeight="1" x14ac:dyDescent="0.3">
      <c r="A10" s="16">
        <v>4</v>
      </c>
      <c r="B10" s="6" t="s">
        <v>369</v>
      </c>
      <c r="C10" s="57"/>
      <c r="D10" s="57"/>
      <c r="E10" s="57"/>
      <c r="F10" s="57"/>
      <c r="G10" s="57"/>
      <c r="H10" s="57"/>
      <c r="I10" s="57"/>
      <c r="J10" s="58">
        <f>SUM(C10:I10)</f>
        <v>0</v>
      </c>
    </row>
    <row r="11" spans="1:10" ht="50.25" customHeight="1" x14ac:dyDescent="0.3">
      <c r="A11" s="16">
        <v>5</v>
      </c>
      <c r="B11" s="6" t="s">
        <v>370</v>
      </c>
      <c r="C11" s="58">
        <f t="shared" ref="C11:I11" si="0">C7+C8+C9-C10</f>
        <v>0</v>
      </c>
      <c r="D11" s="58">
        <f t="shared" si="0"/>
        <v>0</v>
      </c>
      <c r="E11" s="58">
        <f t="shared" si="0"/>
        <v>0</v>
      </c>
      <c r="F11" s="58">
        <f t="shared" si="0"/>
        <v>0</v>
      </c>
      <c r="G11" s="58">
        <f t="shared" si="0"/>
        <v>0</v>
      </c>
      <c r="H11" s="58">
        <f t="shared" si="0"/>
        <v>0</v>
      </c>
      <c r="I11" s="58">
        <f t="shared" si="0"/>
        <v>0</v>
      </c>
      <c r="J11" s="58">
        <f>SUM(C11:I11)</f>
        <v>0</v>
      </c>
    </row>
    <row r="12" spans="1:10" ht="12.9" x14ac:dyDescent="0.3">
      <c r="A12" s="15"/>
      <c r="B12" s="3"/>
      <c r="C12" s="59"/>
      <c r="D12" s="59"/>
      <c r="E12" s="59"/>
      <c r="F12" s="59"/>
      <c r="G12" s="59"/>
      <c r="H12" s="59"/>
      <c r="I12" s="59"/>
      <c r="J12" s="59"/>
    </row>
    <row r="13" spans="1:10" ht="12.9" x14ac:dyDescent="0.3">
      <c r="A13" s="15"/>
      <c r="B13" s="15" t="s">
        <v>120</v>
      </c>
      <c r="C13" s="59"/>
      <c r="D13" s="59"/>
      <c r="E13" s="59"/>
      <c r="F13" s="59"/>
      <c r="G13" s="59"/>
      <c r="H13" s="59"/>
      <c r="I13" s="59"/>
      <c r="J13" s="59"/>
    </row>
    <row r="14" spans="1:10" ht="50.25" customHeight="1" x14ac:dyDescent="0.3">
      <c r="A14" s="16">
        <v>11</v>
      </c>
      <c r="B14" s="6" t="s">
        <v>121</v>
      </c>
      <c r="C14" s="57"/>
      <c r="D14" s="57"/>
      <c r="E14" s="57"/>
      <c r="F14" s="57"/>
      <c r="G14" s="57"/>
      <c r="H14" s="57"/>
      <c r="I14" s="57"/>
      <c r="J14" s="58">
        <f>SUM(C14:I14)</f>
        <v>0</v>
      </c>
    </row>
    <row r="15" spans="1:10" ht="50.25" customHeight="1" x14ac:dyDescent="0.3">
      <c r="A15" s="16">
        <v>12</v>
      </c>
      <c r="B15" s="6" t="s">
        <v>119</v>
      </c>
      <c r="C15" s="57"/>
      <c r="D15" s="57"/>
      <c r="E15" s="57"/>
      <c r="F15" s="57"/>
      <c r="G15" s="57"/>
      <c r="H15" s="57"/>
      <c r="I15" s="57"/>
      <c r="J15" s="58">
        <f t="shared" ref="J15:J19" si="1">SUM(C15:I15)</f>
        <v>0</v>
      </c>
    </row>
    <row r="16" spans="1:10" ht="50.25" customHeight="1" x14ac:dyDescent="0.3">
      <c r="A16" s="16">
        <v>13</v>
      </c>
      <c r="B16" s="6" t="s">
        <v>372</v>
      </c>
      <c r="C16" s="57"/>
      <c r="D16" s="57"/>
      <c r="E16" s="57"/>
      <c r="F16" s="57"/>
      <c r="G16" s="57"/>
      <c r="H16" s="57"/>
      <c r="I16" s="57"/>
      <c r="J16" s="58">
        <f t="shared" si="1"/>
        <v>0</v>
      </c>
    </row>
    <row r="17" spans="1:10" ht="50.25" customHeight="1" x14ac:dyDescent="0.3">
      <c r="A17" s="16">
        <v>14</v>
      </c>
      <c r="B17" s="6" t="s">
        <v>373</v>
      </c>
      <c r="C17" s="57"/>
      <c r="D17" s="57"/>
      <c r="E17" s="57"/>
      <c r="F17" s="57"/>
      <c r="G17" s="57"/>
      <c r="H17" s="57"/>
      <c r="I17" s="57"/>
      <c r="J17" s="58">
        <f t="shared" si="1"/>
        <v>0</v>
      </c>
    </row>
    <row r="18" spans="1:10" ht="50.25" customHeight="1" x14ac:dyDescent="0.3">
      <c r="A18" s="16">
        <v>15</v>
      </c>
      <c r="B18" s="6" t="s">
        <v>374</v>
      </c>
      <c r="C18" s="58">
        <f t="shared" ref="C18:I18" si="2">C14+C15+C16-C17</f>
        <v>0</v>
      </c>
      <c r="D18" s="58">
        <f t="shared" si="2"/>
        <v>0</v>
      </c>
      <c r="E18" s="58">
        <f t="shared" si="2"/>
        <v>0</v>
      </c>
      <c r="F18" s="58">
        <f t="shared" si="2"/>
        <v>0</v>
      </c>
      <c r="G18" s="58">
        <f t="shared" si="2"/>
        <v>0</v>
      </c>
      <c r="H18" s="58">
        <f t="shared" si="2"/>
        <v>0</v>
      </c>
      <c r="I18" s="58">
        <f t="shared" si="2"/>
        <v>0</v>
      </c>
      <c r="J18" s="58">
        <f t="shared" si="1"/>
        <v>0</v>
      </c>
    </row>
    <row r="19" spans="1:10" ht="50.25" customHeight="1" x14ac:dyDescent="0.3">
      <c r="A19" s="16">
        <v>16</v>
      </c>
      <c r="B19" s="6" t="s">
        <v>375</v>
      </c>
      <c r="C19" s="58">
        <f t="shared" ref="C19:I19" si="3">C11-C18</f>
        <v>0</v>
      </c>
      <c r="D19" s="58">
        <f t="shared" si="3"/>
        <v>0</v>
      </c>
      <c r="E19" s="58">
        <f t="shared" si="3"/>
        <v>0</v>
      </c>
      <c r="F19" s="58">
        <f t="shared" si="3"/>
        <v>0</v>
      </c>
      <c r="G19" s="58">
        <f t="shared" si="3"/>
        <v>0</v>
      </c>
      <c r="H19" s="58">
        <f t="shared" si="3"/>
        <v>0</v>
      </c>
      <c r="I19" s="58">
        <f t="shared" si="3"/>
        <v>0</v>
      </c>
      <c r="J19" s="58">
        <f t="shared" si="1"/>
        <v>0</v>
      </c>
    </row>
  </sheetData>
  <mergeCells count="3">
    <mergeCell ref="C3:D3"/>
    <mergeCell ref="F3:I3"/>
    <mergeCell ref="J3:J4"/>
  </mergeCells>
  <pageMargins left="0.5" right="0.5" top="0.5" bottom="0.5" header="0.3" footer="0.3"/>
  <pageSetup scale="64" fitToWidth="0" fitToHeight="0" orientation="portrait" r:id="rId1"/>
  <headerFooter>
    <oddHeader>&amp;C&amp;"-,Bold"&amp;15SCHEDULE D - DEPRECIABLE FIXED ASSETS</oddHeader>
    <oddFooter>&amp;CPage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view="pageLayout" zoomScaleNormal="100" workbookViewId="0"/>
  </sheetViews>
  <sheetFormatPr defaultColWidth="9.33203125" defaultRowHeight="13.8" x14ac:dyDescent="0.3"/>
  <cols>
    <col min="1" max="1" width="3.109375" style="2" bestFit="1" customWidth="1"/>
    <col min="2" max="2" width="32.88671875" style="2" customWidth="1"/>
    <col min="3" max="5" width="19.6640625" style="2" customWidth="1"/>
    <col min="6" max="16384" width="9.33203125" style="2"/>
  </cols>
  <sheetData>
    <row r="1" spans="1:5" ht="12.75" x14ac:dyDescent="0.2">
      <c r="B1" s="47" t="str">
        <f>"CONCESSIONER: "&amp;'Concessioner Info'!$B$5:$D$5&amp;" - "&amp;'Concessioner Info'!$B$6:$D$6</f>
        <v xml:space="preserve">CONCESSIONER:  - </v>
      </c>
      <c r="C1" s="29"/>
      <c r="D1" s="29"/>
      <c r="E1" s="48" t="str">
        <f>"PERIOD ENDING: "&amp;TEXT(IF('Concessioner Info'!$D$3="","MM/DD/YYYY",'Concessioner Info'!$D$3),"MM/DD/YYY")</f>
        <v>PERIOD ENDING: MM/DD/YYYY</v>
      </c>
    </row>
    <row r="2" spans="1:5" ht="12.9" x14ac:dyDescent="0.3">
      <c r="C2" s="17"/>
    </row>
    <row r="3" spans="1:5" ht="65.099999999999994" x14ac:dyDescent="0.3">
      <c r="C3" s="88" t="s">
        <v>538</v>
      </c>
      <c r="D3" s="89"/>
      <c r="E3" s="46" t="s">
        <v>521</v>
      </c>
    </row>
    <row r="4" spans="1:5" ht="39" x14ac:dyDescent="0.3">
      <c r="C4" s="46" t="s">
        <v>371</v>
      </c>
      <c r="D4" s="46" t="s">
        <v>104</v>
      </c>
      <c r="E4" s="46" t="s">
        <v>371</v>
      </c>
    </row>
    <row r="5" spans="1:5" ht="12.9" x14ac:dyDescent="0.3">
      <c r="A5" s="3"/>
      <c r="B5" s="3" t="s">
        <v>111</v>
      </c>
      <c r="C5" s="67"/>
      <c r="D5" s="3"/>
      <c r="E5" s="3"/>
    </row>
    <row r="6" spans="1:5" ht="26.1" x14ac:dyDescent="0.3">
      <c r="A6" s="21">
        <v>1</v>
      </c>
      <c r="B6" s="5" t="s">
        <v>541</v>
      </c>
      <c r="C6" s="41"/>
      <c r="D6" s="41"/>
      <c r="E6" s="41"/>
    </row>
    <row r="7" spans="1:5" ht="12.9" x14ac:dyDescent="0.3">
      <c r="A7" s="21" t="s">
        <v>359</v>
      </c>
      <c r="B7" s="3" t="s">
        <v>360</v>
      </c>
      <c r="C7" s="41"/>
      <c r="D7" s="41"/>
      <c r="E7" s="41"/>
    </row>
    <row r="8" spans="1:5" ht="12.9" x14ac:dyDescent="0.3">
      <c r="A8" s="21">
        <v>2</v>
      </c>
      <c r="B8" s="5" t="s">
        <v>119</v>
      </c>
      <c r="C8" s="41"/>
      <c r="D8" s="41"/>
      <c r="E8" s="41"/>
    </row>
    <row r="9" spans="1:5" ht="12.9" x14ac:dyDescent="0.3">
      <c r="A9" s="21">
        <v>3</v>
      </c>
      <c r="B9" s="3" t="s">
        <v>361</v>
      </c>
      <c r="C9" s="41"/>
      <c r="D9" s="41"/>
      <c r="E9" s="41"/>
    </row>
    <row r="10" spans="1:5" ht="12.9" x14ac:dyDescent="0.3">
      <c r="A10" s="21">
        <v>4</v>
      </c>
      <c r="B10" s="5" t="s">
        <v>362</v>
      </c>
      <c r="C10" s="41"/>
      <c r="D10" s="41"/>
      <c r="E10" s="41"/>
    </row>
    <row r="11" spans="1:5" ht="26.1" x14ac:dyDescent="0.3">
      <c r="A11" s="21">
        <v>5</v>
      </c>
      <c r="B11" s="3" t="s">
        <v>542</v>
      </c>
      <c r="C11" s="4">
        <f>C6+C7+C8+C9-C10</f>
        <v>0</v>
      </c>
      <c r="D11" s="4">
        <f t="shared" ref="D11:E11" si="0">D6+D7+D8+D9-D10</f>
        <v>0</v>
      </c>
      <c r="E11" s="4">
        <f t="shared" si="0"/>
        <v>0</v>
      </c>
    </row>
    <row r="12" spans="1:5" ht="12.9" x14ac:dyDescent="0.3">
      <c r="A12" s="21"/>
      <c r="B12" s="3"/>
      <c r="C12" s="68"/>
      <c r="D12" s="68"/>
      <c r="E12" s="68"/>
    </row>
    <row r="13" spans="1:5" ht="12.9" x14ac:dyDescent="0.3">
      <c r="A13" s="21"/>
      <c r="B13" s="3" t="s">
        <v>537</v>
      </c>
      <c r="C13" s="3"/>
      <c r="D13" s="3"/>
      <c r="E13" s="3"/>
    </row>
    <row r="14" spans="1:5" ht="26.1" x14ac:dyDescent="0.3">
      <c r="A14" s="21">
        <v>6</v>
      </c>
      <c r="B14" s="5" t="s">
        <v>543</v>
      </c>
      <c r="C14" s="41"/>
      <c r="D14" s="41"/>
      <c r="E14" s="41"/>
    </row>
    <row r="15" spans="1:5" ht="39" x14ac:dyDescent="0.3">
      <c r="A15" s="21">
        <v>7</v>
      </c>
      <c r="B15" s="3" t="s">
        <v>544</v>
      </c>
      <c r="C15" s="41"/>
      <c r="D15" s="41"/>
      <c r="E15" s="41"/>
    </row>
    <row r="16" spans="1:5" ht="26.1" x14ac:dyDescent="0.3">
      <c r="A16" s="21">
        <v>8</v>
      </c>
      <c r="B16" s="5" t="s">
        <v>545</v>
      </c>
      <c r="C16" s="4">
        <f>C14+C15</f>
        <v>0</v>
      </c>
      <c r="D16" s="4">
        <f t="shared" ref="D16:E16" si="1">D14+D15</f>
        <v>0</v>
      </c>
      <c r="E16" s="4">
        <f t="shared" si="1"/>
        <v>0</v>
      </c>
    </row>
    <row r="17" spans="1:5" ht="26.1" x14ac:dyDescent="0.3">
      <c r="A17" s="21">
        <v>9</v>
      </c>
      <c r="B17" s="3" t="s">
        <v>546</v>
      </c>
      <c r="C17" s="4">
        <f>C11+C16</f>
        <v>0</v>
      </c>
      <c r="D17" s="4">
        <f t="shared" ref="D17:E17" si="2">D11+D16</f>
        <v>0</v>
      </c>
      <c r="E17" s="4">
        <f t="shared" si="2"/>
        <v>0</v>
      </c>
    </row>
  </sheetData>
  <mergeCells count="1">
    <mergeCell ref="C3:D3"/>
  </mergeCells>
  <pageMargins left="0.5" right="0.5" top="0.5" bottom="0.5" header="0.3" footer="0.3"/>
  <pageSetup orientation="portrait" r:id="rId1"/>
  <headerFooter>
    <oddHeader>&amp;C&amp;"-,Bold"&amp;10SCHEDULE D - FINANCIAL ASSETS</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7</vt:i4>
      </vt:variant>
    </vt:vector>
  </HeadingPairs>
  <TitlesOfParts>
    <vt:vector size="36" baseType="lpstr">
      <vt:lpstr>Instructions</vt:lpstr>
      <vt:lpstr>Concessioner Info</vt:lpstr>
      <vt:lpstr>Notices</vt:lpstr>
      <vt:lpstr>A</vt:lpstr>
      <vt:lpstr>A-1</vt:lpstr>
      <vt:lpstr>B</vt:lpstr>
      <vt:lpstr>C</vt:lpstr>
      <vt:lpstr>D-Fixed Assets</vt:lpstr>
      <vt:lpstr>D-Financial Assets</vt:lpstr>
      <vt:lpstr>D-Intangible Assets</vt:lpstr>
      <vt:lpstr>E</vt:lpstr>
      <vt:lpstr>F</vt:lpstr>
      <vt:lpstr>G</vt:lpstr>
      <vt:lpstr>H</vt:lpstr>
      <vt:lpstr>I</vt:lpstr>
      <vt:lpstr>J</vt:lpstr>
      <vt:lpstr>K</vt:lpstr>
      <vt:lpstr>L</vt:lpstr>
      <vt:lpstr>M1</vt:lpstr>
      <vt:lpstr>M2</vt:lpstr>
      <vt:lpstr>M3</vt:lpstr>
      <vt:lpstr>M4</vt:lpstr>
      <vt:lpstr>M5</vt:lpstr>
      <vt:lpstr>M6</vt:lpstr>
      <vt:lpstr>M7</vt:lpstr>
      <vt:lpstr>P</vt:lpstr>
      <vt:lpstr>Q</vt:lpstr>
      <vt:lpstr>backup--&gt;</vt:lpstr>
      <vt:lpstr>lookups</vt:lpstr>
      <vt:lpstr>A!Print_Titles</vt:lpstr>
      <vt:lpstr>'A-1'!Print_Titles</vt:lpstr>
      <vt:lpstr>B!Print_Titles</vt:lpstr>
      <vt:lpstr>'C'!Print_Titles</vt:lpstr>
      <vt:lpstr>'D-Fixed Assets'!Print_Titles</vt:lpstr>
      <vt:lpstr>G!Print_Titles</vt:lpstr>
      <vt:lpstr>H!Print_Titles</vt:lpstr>
    </vt:vector>
  </TitlesOfParts>
  <Company>National Park Service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Drake</dc:creator>
  <cp:lastModifiedBy>Madonna L Baucum</cp:lastModifiedBy>
  <cp:lastPrinted>2016-08-23T17:45:29Z</cp:lastPrinted>
  <dcterms:created xsi:type="dcterms:W3CDTF">2015-09-03T22:42:16Z</dcterms:created>
  <dcterms:modified xsi:type="dcterms:W3CDTF">2016-08-23T18:53:29Z</dcterms:modified>
</cp:coreProperties>
</file>