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doe\dfsfr\HOME_FORS2\Natasha.Campbell\My Documents\"/>
    </mc:Choice>
  </mc:AlternateContent>
  <bookViews>
    <workbookView xWindow="0" yWindow="0" windowWidth="20325" windowHeight="9735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94" i="1" l="1"/>
  <c r="H3094" i="1"/>
  <c r="I3093" i="1"/>
  <c r="H3093" i="1"/>
  <c r="I3092" i="1"/>
  <c r="H3092" i="1"/>
  <c r="I3091" i="1"/>
  <c r="H3091" i="1"/>
  <c r="I3090" i="1"/>
  <c r="H3090" i="1"/>
  <c r="I3068" i="1"/>
  <c r="H3068" i="1"/>
  <c r="I3067" i="1"/>
  <c r="H3067" i="1"/>
  <c r="I3066" i="1"/>
  <c r="H3066" i="1"/>
  <c r="I3065" i="1"/>
  <c r="H3065" i="1"/>
  <c r="I3064" i="1"/>
  <c r="H3064" i="1"/>
  <c r="I3063" i="1"/>
  <c r="H3063" i="1"/>
  <c r="I3062" i="1"/>
  <c r="H3062" i="1"/>
  <c r="I3061" i="1"/>
  <c r="H3061" i="1"/>
  <c r="I3060" i="1"/>
  <c r="H3060" i="1"/>
  <c r="I3059" i="1"/>
  <c r="H3059" i="1"/>
  <c r="I3058" i="1"/>
  <c r="H3058" i="1"/>
  <c r="I3057" i="1"/>
  <c r="H3057" i="1"/>
  <c r="I3056" i="1"/>
  <c r="H3056" i="1"/>
  <c r="I3055" i="1"/>
  <c r="H3055" i="1"/>
  <c r="I3054" i="1"/>
  <c r="H3054" i="1"/>
  <c r="I3053" i="1"/>
  <c r="H3053" i="1"/>
  <c r="I3031" i="1"/>
  <c r="H3031" i="1"/>
  <c r="I3030" i="1"/>
  <c r="H3030" i="1"/>
  <c r="I3029" i="1"/>
  <c r="H3029" i="1"/>
  <c r="I3028" i="1"/>
  <c r="H3028" i="1"/>
  <c r="I3027" i="1"/>
  <c r="H3027" i="1"/>
  <c r="I3026" i="1"/>
  <c r="H3026" i="1"/>
  <c r="I3019" i="1"/>
  <c r="H3019" i="1"/>
  <c r="I3018" i="1"/>
  <c r="H3018" i="1"/>
  <c r="I3017" i="1"/>
  <c r="H3017" i="1"/>
  <c r="I3010" i="1"/>
  <c r="H3010" i="1"/>
  <c r="I3009" i="1"/>
  <c r="H3009" i="1"/>
  <c r="I3008" i="1"/>
  <c r="H3008" i="1"/>
  <c r="I3007" i="1"/>
  <c r="H3007" i="1"/>
  <c r="I3006" i="1"/>
  <c r="H3006" i="1"/>
  <c r="I3005" i="1"/>
  <c r="H3005" i="1"/>
  <c r="I2998" i="1"/>
  <c r="H2998" i="1"/>
  <c r="I2997" i="1"/>
  <c r="H2997" i="1"/>
  <c r="I2996" i="1"/>
  <c r="H2996" i="1"/>
  <c r="I2989" i="1"/>
  <c r="H2989" i="1"/>
  <c r="I2988" i="1"/>
  <c r="H2988" i="1"/>
  <c r="I2987" i="1"/>
  <c r="H2987" i="1"/>
  <c r="I2986" i="1"/>
  <c r="H2986" i="1"/>
  <c r="I2985" i="1"/>
  <c r="H2985" i="1"/>
  <c r="I2984" i="1"/>
  <c r="H2984" i="1"/>
  <c r="I2977" i="1"/>
  <c r="H2977" i="1"/>
  <c r="I2976" i="1"/>
  <c r="H2976" i="1"/>
  <c r="I2975" i="1"/>
  <c r="H2975" i="1"/>
  <c r="I2950" i="1"/>
  <c r="H2950" i="1"/>
  <c r="I2949" i="1"/>
  <c r="H2949" i="1"/>
  <c r="I2948" i="1"/>
  <c r="H2948" i="1"/>
  <c r="I2947" i="1"/>
  <c r="H2947" i="1"/>
  <c r="I2946" i="1"/>
  <c r="H2946" i="1"/>
  <c r="I2945" i="1"/>
  <c r="H2945" i="1"/>
  <c r="I2944" i="1"/>
  <c r="H2944" i="1"/>
  <c r="I2943" i="1"/>
  <c r="H2943" i="1"/>
  <c r="I2942" i="1"/>
  <c r="H2942" i="1"/>
  <c r="I2941" i="1"/>
  <c r="H2941" i="1"/>
  <c r="I2940" i="1"/>
  <c r="H2940" i="1"/>
  <c r="I2939" i="1"/>
  <c r="H2939" i="1"/>
  <c r="I2915" i="1"/>
  <c r="H2915" i="1"/>
  <c r="I2914" i="1"/>
  <c r="H2914" i="1"/>
  <c r="I2913" i="1"/>
  <c r="H2913" i="1"/>
  <c r="I2912" i="1"/>
  <c r="H2912" i="1"/>
  <c r="I2911" i="1"/>
  <c r="H2911" i="1"/>
  <c r="I2910" i="1"/>
  <c r="H2910" i="1"/>
  <c r="I2909" i="1"/>
  <c r="H2909" i="1"/>
  <c r="I2908" i="1"/>
  <c r="H2908" i="1"/>
  <c r="I2907" i="1"/>
  <c r="H2907" i="1"/>
  <c r="I2906" i="1"/>
  <c r="H2906" i="1"/>
  <c r="I2905" i="1"/>
  <c r="H2905" i="1"/>
  <c r="I2904" i="1"/>
  <c r="H2904" i="1"/>
  <c r="I2903" i="1"/>
  <c r="H2903" i="1"/>
  <c r="I2902" i="1"/>
  <c r="H2902" i="1"/>
  <c r="I2901" i="1"/>
  <c r="H2901" i="1"/>
  <c r="I2900" i="1"/>
  <c r="H2900" i="1"/>
  <c r="I2899" i="1"/>
  <c r="H2899" i="1"/>
  <c r="I2874" i="1"/>
  <c r="H2874" i="1"/>
  <c r="I2873" i="1"/>
  <c r="H2873" i="1"/>
  <c r="I2872" i="1"/>
  <c r="H2872" i="1"/>
  <c r="I2871" i="1"/>
  <c r="H2871" i="1"/>
  <c r="I2870" i="1"/>
  <c r="H2870" i="1"/>
  <c r="I2863" i="1"/>
  <c r="H2863" i="1"/>
  <c r="I2862" i="1"/>
  <c r="H2862" i="1"/>
  <c r="I2861" i="1"/>
  <c r="H2861" i="1"/>
  <c r="I2860" i="1"/>
  <c r="H2860" i="1"/>
  <c r="I2859" i="1"/>
  <c r="H2859" i="1"/>
  <c r="I2834" i="1"/>
  <c r="H2834" i="1"/>
  <c r="I2833" i="1"/>
  <c r="H2833" i="1"/>
  <c r="I2832" i="1"/>
  <c r="H2832" i="1"/>
  <c r="I2831" i="1"/>
  <c r="H2831" i="1"/>
  <c r="I2830" i="1"/>
  <c r="H2830" i="1"/>
  <c r="I2829" i="1"/>
  <c r="H2829" i="1"/>
  <c r="I2828" i="1"/>
  <c r="H2828" i="1"/>
  <c r="I2827" i="1"/>
  <c r="H2827" i="1"/>
  <c r="I2826" i="1"/>
  <c r="H2826" i="1"/>
  <c r="I2825" i="1"/>
  <c r="H2825" i="1"/>
  <c r="I2824" i="1"/>
  <c r="H2824" i="1"/>
  <c r="I2823" i="1"/>
  <c r="H2823" i="1"/>
  <c r="I2822" i="1"/>
  <c r="H2822" i="1"/>
  <c r="I2821" i="1"/>
  <c r="H2821" i="1"/>
  <c r="I2820" i="1"/>
  <c r="H2820" i="1"/>
  <c r="I2819" i="1"/>
  <c r="H2819" i="1"/>
  <c r="I2818" i="1"/>
  <c r="H2818" i="1"/>
  <c r="I2797" i="1"/>
  <c r="H2797" i="1"/>
  <c r="I2796" i="1"/>
  <c r="H2796" i="1"/>
  <c r="I2795" i="1"/>
  <c r="H2795" i="1"/>
  <c r="I2794" i="1"/>
  <c r="H2794" i="1"/>
  <c r="I2793" i="1"/>
  <c r="H2793" i="1"/>
  <c r="I2792" i="1"/>
  <c r="H2792" i="1"/>
  <c r="I2791" i="1"/>
  <c r="H2791" i="1"/>
  <c r="I2790" i="1"/>
  <c r="H2790" i="1"/>
  <c r="I2789" i="1"/>
  <c r="H2789" i="1"/>
  <c r="I2788" i="1"/>
  <c r="H2788" i="1"/>
  <c r="I2766" i="1"/>
  <c r="H2766" i="1"/>
  <c r="I2765" i="1"/>
  <c r="H2765" i="1"/>
  <c r="I2764" i="1"/>
  <c r="H2764" i="1"/>
  <c r="I2763" i="1"/>
  <c r="H2763" i="1"/>
  <c r="H2300" i="1"/>
  <c r="G2300" i="1"/>
  <c r="F2300" i="1"/>
  <c r="E2300" i="1"/>
  <c r="D2300" i="1"/>
  <c r="C2300" i="1"/>
  <c r="I2105" i="1"/>
  <c r="H2105" i="1"/>
  <c r="G2105" i="1"/>
  <c r="F2105" i="1"/>
  <c r="E2105" i="1"/>
  <c r="D2105" i="1"/>
  <c r="C2105" i="1"/>
  <c r="H1866" i="1"/>
  <c r="G1866" i="1"/>
  <c r="F1866" i="1"/>
  <c r="E1866" i="1"/>
  <c r="D1866" i="1"/>
  <c r="C1866" i="1"/>
  <c r="I1545" i="1"/>
  <c r="H1545" i="1"/>
  <c r="G1545" i="1"/>
  <c r="F1545" i="1"/>
  <c r="E1545" i="1"/>
  <c r="D1545" i="1"/>
  <c r="C1545" i="1"/>
  <c r="F1363" i="1"/>
  <c r="E1363" i="1"/>
  <c r="D1363" i="1"/>
  <c r="C1363" i="1"/>
  <c r="M897" i="1"/>
  <c r="L897" i="1"/>
  <c r="K897" i="1"/>
  <c r="J897" i="1"/>
  <c r="I897" i="1"/>
  <c r="H897" i="1"/>
  <c r="G897" i="1"/>
  <c r="F897" i="1"/>
  <c r="E897" i="1"/>
  <c r="D897" i="1"/>
  <c r="C897" i="1"/>
  <c r="H391" i="1"/>
  <c r="G391" i="1"/>
  <c r="F391" i="1"/>
  <c r="E391" i="1"/>
  <c r="D391" i="1"/>
  <c r="C391" i="1"/>
  <c r="I370" i="1"/>
  <c r="H370" i="1"/>
  <c r="I369" i="1"/>
  <c r="H369" i="1"/>
  <c r="I368" i="1"/>
  <c r="H368" i="1"/>
  <c r="H367" i="1"/>
  <c r="I367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44" i="1"/>
  <c r="H344" i="1"/>
  <c r="I343" i="1"/>
  <c r="H343" i="1"/>
  <c r="I342" i="1"/>
  <c r="H342" i="1"/>
  <c r="I341" i="1"/>
  <c r="H341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H325" i="1"/>
  <c r="I325" i="1"/>
  <c r="I299" i="1"/>
  <c r="H299" i="1"/>
  <c r="I298" i="1"/>
  <c r="H298" i="1"/>
  <c r="I297" i="1"/>
  <c r="H297" i="1"/>
  <c r="H296" i="1"/>
  <c r="I296" i="1"/>
  <c r="I289" i="1"/>
  <c r="H289" i="1"/>
  <c r="I288" i="1"/>
  <c r="H288" i="1"/>
  <c r="I287" i="1"/>
  <c r="H287" i="1"/>
  <c r="H286" i="1"/>
  <c r="I286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H254" i="1"/>
  <c r="I254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H229" i="1"/>
  <c r="I229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H198" i="1"/>
  <c r="I198" i="1"/>
  <c r="I174" i="1"/>
  <c r="H174" i="1"/>
  <c r="I173" i="1"/>
  <c r="H173" i="1"/>
  <c r="I172" i="1"/>
  <c r="H172" i="1"/>
  <c r="I171" i="1"/>
  <c r="H171" i="1"/>
  <c r="I170" i="1"/>
  <c r="H170" i="1"/>
  <c r="H169" i="1"/>
  <c r="I169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H139" i="1"/>
  <c r="I139" i="1"/>
  <c r="I115" i="1"/>
  <c r="H115" i="1"/>
  <c r="I114" i="1"/>
  <c r="H114" i="1"/>
  <c r="I113" i="1"/>
  <c r="H113" i="1"/>
  <c r="H112" i="1"/>
  <c r="I112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H78" i="1"/>
  <c r="I78" i="1"/>
  <c r="I53" i="1"/>
  <c r="H53" i="1"/>
  <c r="I52" i="1"/>
  <c r="H52" i="1"/>
  <c r="I51" i="1"/>
  <c r="H51" i="1"/>
  <c r="I50" i="1"/>
  <c r="H50" i="1"/>
  <c r="I49" i="1"/>
  <c r="H49" i="1"/>
  <c r="I48" i="1"/>
  <c r="H48" i="1"/>
  <c r="H47" i="1"/>
  <c r="I47" i="1"/>
  <c r="I28" i="1"/>
  <c r="H28" i="1"/>
  <c r="I27" i="1"/>
  <c r="H27" i="1"/>
  <c r="I26" i="1"/>
  <c r="H26" i="1"/>
  <c r="I25" i="1"/>
  <c r="H25" i="1"/>
  <c r="I24" i="1"/>
  <c r="H24" i="1"/>
  <c r="I23" i="1"/>
  <c r="H23" i="1"/>
  <c r="H22" i="1"/>
  <c r="I22" i="1"/>
</calcChain>
</file>

<file path=xl/sharedStrings.xml><?xml version="1.0" encoding="utf-8"?>
<sst xmlns="http://schemas.openxmlformats.org/spreadsheetml/2006/main" count="3450" uniqueCount="510">
  <si>
    <t>***INDUSTRY***</t>
  </si>
  <si>
    <t>MULT RESPONSE GROUPS=$sc (sc_1 sc_2 sc_3 sc_4 sc_5 sc_6 sc_7 sc_8 (1,50))</t>
  </si>
  <si>
    <t>/FREQUENCIES=$sc.</t>
  </si>
  <si>
    <t>Multiple Response</t>
  </si>
  <si>
    <t>Case Summary</t>
  </si>
  <si>
    <t>Cases</t>
  </si>
  <si>
    <t>Valid</t>
  </si>
  <si>
    <t>Missing</t>
  </si>
  <si>
    <t>Total</t>
  </si>
  <si>
    <t>N</t>
  </si>
  <si>
    <t>Percent</t>
  </si>
  <si>
    <r>
      <rPr>
        <sz val="9"/>
        <color rgb="FF000000"/>
        <rFont val="Arial"/>
        <family val="2"/>
      </rPr>
      <t>$sc</t>
    </r>
    <r>
      <rPr>
        <vertAlign val="superscript"/>
        <sz val="9"/>
        <color rgb="FF000000"/>
        <rFont val="Arial"/>
      </rPr>
      <t>a</t>
    </r>
  </si>
  <si>
    <t>a. Group</t>
  </si>
  <si>
    <t>$sc Frequencies</t>
  </si>
  <si>
    <t>Responses</t>
  </si>
  <si>
    <t>Percent of Cases</t>
  </si>
  <si>
    <t>Electric power generation</t>
  </si>
  <si>
    <t>Electric power transmission, distribution, and storage</t>
  </si>
  <si>
    <t>Energy efficiency, including heating, cooling and building envelope</t>
  </si>
  <si>
    <t>Fuels</t>
  </si>
  <si>
    <t>Motor vehicles</t>
  </si>
  <si>
    <t>Other</t>
  </si>
  <si>
    <t>DK/NA</t>
  </si>
  <si>
    <t>FREQUENCIES</t>
  </si>
  <si>
    <t>VARIABLES = SDPrime</t>
  </si>
  <si>
    <t>/ORDER=ANALYSIS.</t>
  </si>
  <si>
    <t>Frequencies</t>
  </si>
  <si>
    <t>Statistics</t>
  </si>
  <si>
    <t>SDPrime</t>
  </si>
  <si>
    <t>Frequency</t>
  </si>
  <si>
    <t>Valid Percent</t>
  </si>
  <si>
    <t>Cumulative Percent</t>
  </si>
  <si>
    <t>7</t>
  </si>
  <si>
    <t>System</t>
  </si>
  <si>
    <t>***ELECTRIC POWER GENERATION***</t>
  </si>
  <si>
    <t>MULT RESPONSE GROUPS=$se_a (se_a_1 se_a_2 se_a_3 se_a_4 se_a_5 se_a_6 se_a_7 se_a_8 se_a_9 se_a_10 se_a_11 se_a_12 (1,50))</t>
  </si>
  <si>
    <t>/FREQUENCIES=$se_a.</t>
  </si>
  <si>
    <r>
      <rPr>
        <sz val="9"/>
        <color rgb="FF000000"/>
        <rFont val="Arial"/>
        <family val="2"/>
      </rPr>
      <t>$se_a</t>
    </r>
    <r>
      <rPr>
        <vertAlign val="superscript"/>
        <sz val="9"/>
        <color rgb="FF000000"/>
        <rFont val="Arial"/>
      </rPr>
      <t>a</t>
    </r>
  </si>
  <si>
    <t>$se_a Frequencies</t>
  </si>
  <si>
    <t>Solar photovoltaic electric generation</t>
  </si>
  <si>
    <t>Concentrated solar electric generation</t>
  </si>
  <si>
    <t>Wind generation</t>
  </si>
  <si>
    <t>Geothermal generation</t>
  </si>
  <si>
    <t>Bioenergy/Biomass generation</t>
  </si>
  <si>
    <t>Low-impact hydroelectric generation including wave/kinetic generation</t>
  </si>
  <si>
    <t>Traditional hydropower</t>
  </si>
  <si>
    <t>Advanced/Low emission natural gas</t>
  </si>
  <si>
    <t>Nuclear</t>
  </si>
  <si>
    <t>Fossil fuel generation</t>
  </si>
  <si>
    <t>Other generation</t>
  </si>
  <si>
    <t>***ELECTRIC POWER TRANSMISSION, DISTRIBUTION, STORAGE***</t>
  </si>
  <si>
    <t>MULT RESPONSE GROUPS=$se_b (se_b_1 se_b_2 se_b_3 se_b_4 se_b_5 (1,50))</t>
  </si>
  <si>
    <t>/FREQUENCIES=$se_b.</t>
  </si>
  <si>
    <r>
      <rPr>
        <sz val="9"/>
        <color rgb="FF000000"/>
        <rFont val="Arial"/>
        <family val="2"/>
      </rPr>
      <t>$se_b</t>
    </r>
    <r>
      <rPr>
        <vertAlign val="superscript"/>
        <sz val="9"/>
        <color rgb="FF000000"/>
        <rFont val="Arial"/>
      </rPr>
      <t>a</t>
    </r>
  </si>
  <si>
    <t>$se_b Frequencies</t>
  </si>
  <si>
    <t>Traditional transmission and distribution</t>
  </si>
  <si>
    <t>Storage</t>
  </si>
  <si>
    <t>Smart grid</t>
  </si>
  <si>
    <t>***ENERGY EFFICIENCY***</t>
  </si>
  <si>
    <t>MULT RESPONSE GROUPS=$se_c (se_c_1 se_c_2 se_c_3 se_c_4 se_c_5 se_c_6 se_c_7 se_c_8 (1,50))</t>
  </si>
  <si>
    <t>/FREQUENCIES=$se_c.</t>
  </si>
  <si>
    <r>
      <rPr>
        <sz val="9"/>
        <color rgb="FF000000"/>
        <rFont val="Arial"/>
        <family val="2"/>
      </rPr>
      <t>$se_c</t>
    </r>
    <r>
      <rPr>
        <vertAlign val="superscript"/>
        <sz val="9"/>
        <color rgb="FF000000"/>
        <rFont val="Arial"/>
      </rPr>
      <t>a</t>
    </r>
  </si>
  <si>
    <t>$se_c Frequencies</t>
  </si>
  <si>
    <t>Energy star appliances</t>
  </si>
  <si>
    <t>LED, CFL and other efficient lighting</t>
  </si>
  <si>
    <t>Traditional HVAC goods and services</t>
  </si>
  <si>
    <t>Energy Star/ High AFUE HVAC</t>
  </si>
  <si>
    <t>Renewable heating and cooling (including solar thermal)</t>
  </si>
  <si>
    <t>Advanced building materials/insulation</t>
  </si>
  <si>
    <t>***FUELS***</t>
  </si>
  <si>
    <t>MULT RESPONSE GROUPS=$se_d (se_d_1 se_d_2 se_d_3 se_d_4 se_d_5 se_d_6 se_d_7 (1,50))</t>
  </si>
  <si>
    <t>/FREQUENCIES=$se_d.</t>
  </si>
  <si>
    <r>
      <rPr>
        <sz val="9"/>
        <color rgb="FF000000"/>
        <rFont val="Arial"/>
        <family val="2"/>
      </rPr>
      <t>$se_d</t>
    </r>
    <r>
      <rPr>
        <vertAlign val="superscript"/>
        <sz val="9"/>
        <color rgb="FF000000"/>
        <rFont val="Arial"/>
      </rPr>
      <t>a</t>
    </r>
  </si>
  <si>
    <t>$se_d Frequencies</t>
  </si>
  <si>
    <t>Fossil fuels</t>
  </si>
  <si>
    <t>Corn ethanol</t>
  </si>
  <si>
    <t>Other ethanol/non-woody biomass</t>
  </si>
  <si>
    <t>Woody biomass</t>
  </si>
  <si>
    <t>***MOTOR VEHICLES***</t>
  </si>
  <si>
    <t>MULT RESPONSE GROUPS=$se_e (se_e_1 se_e_2 se_e_3 se_e_4 se_e_5 se_e_6 se_e_7 se_e_8 (1,50))</t>
  </si>
  <si>
    <t>/FREQUENCIES=$se_e.</t>
  </si>
  <si>
    <r>
      <rPr>
        <sz val="9"/>
        <color rgb="FF000000"/>
        <rFont val="Arial"/>
        <family val="2"/>
      </rPr>
      <t>$se_e</t>
    </r>
    <r>
      <rPr>
        <vertAlign val="superscript"/>
        <sz val="9"/>
        <color rgb="FF000000"/>
        <rFont val="Arial"/>
      </rPr>
      <t>a</t>
    </r>
  </si>
  <si>
    <t>$se_e Frequencies</t>
  </si>
  <si>
    <t>Gasoline and diesel motor vehicles (excluding freight trucking)</t>
  </si>
  <si>
    <t>Hybrid and plug-In hybrid vehicles</t>
  </si>
  <si>
    <t>Electric vehicles</t>
  </si>
  <si>
    <t>Natural gas vehicles</t>
  </si>
  <si>
    <t>Hydrogen vehicles</t>
  </si>
  <si>
    <t>Fuel cell vehicles</t>
  </si>
  <si>
    <t>8</t>
  </si>
  <si>
    <t>***VALUE CHAIN***</t>
  </si>
  <si>
    <t>MULT RESPONSE GROUPS=$sf (sf_1 sf_2 sf_3 sf_4 sf_5 sf_6 sf_7 (1,50))</t>
  </si>
  <si>
    <t>/FREQUENCIES=$sf.</t>
  </si>
  <si>
    <r>
      <rPr>
        <sz val="9"/>
        <color rgb="FF000000"/>
        <rFont val="Arial"/>
        <family val="2"/>
      </rPr>
      <t>$sf</t>
    </r>
    <r>
      <rPr>
        <vertAlign val="superscript"/>
        <sz val="9"/>
        <color rgb="FF000000"/>
        <rFont val="Arial"/>
      </rPr>
      <t>a</t>
    </r>
  </si>
  <si>
    <t>$sf Frequencies</t>
  </si>
  <si>
    <t>A firm that manufactures and/or assembles</t>
  </si>
  <si>
    <t>A firm that provides engineering and research services</t>
  </si>
  <si>
    <t>A firm that sells and distributes</t>
  </si>
  <si>
    <t>A firm that installs</t>
  </si>
  <si>
    <t>A firm that provides consulting, finance, etc.</t>
  </si>
  <si>
    <t>Not sure</t>
  </si>
  <si>
    <t>VARIABLES = sg</t>
  </si>
  <si>
    <t>***PRODUCTS***</t>
  </si>
  <si>
    <t>VARIABLES = sh si</t>
  </si>
  <si>
    <t>sH | Product stage</t>
  </si>
  <si>
    <t>sI | Primary product stage</t>
  </si>
  <si>
    <t>Frequency Table</t>
  </si>
  <si>
    <t>Primarily work with products that are already commercially available</t>
  </si>
  <si>
    <t>Primarily work with products still under development</t>
  </si>
  <si>
    <t>Work with both products that are already available and under development</t>
  </si>
  <si>
    <t>Concept</t>
  </si>
  <si>
    <t>Product development</t>
  </si>
  <si>
    <t>Pilot</t>
  </si>
  <si>
    <t>***EMPLOYMENT***</t>
  </si>
  <si>
    <t>VARIABLES = q1_code q2 q3_code q5</t>
  </si>
  <si>
    <t>q1_code | Permanent employees</t>
  </si>
  <si>
    <t>q2 | More or fewer permanent employees 12 months from now</t>
  </si>
  <si>
    <t>q3_code | Energy employees</t>
  </si>
  <si>
    <t>q5 | More or fewer energy employees 12 months from now</t>
  </si>
  <si>
    <t>None</t>
  </si>
  <si>
    <t>1 to 5 employees</t>
  </si>
  <si>
    <t>6 to 10 employees</t>
  </si>
  <si>
    <t>11 to 24 employees</t>
  </si>
  <si>
    <t>25 to 49 employees</t>
  </si>
  <si>
    <t>50 to 99 employees</t>
  </si>
  <si>
    <t>100 to 249 employees</t>
  </si>
  <si>
    <t>250 to 499 employees</t>
  </si>
  <si>
    <t>500 employees or more</t>
  </si>
  <si>
    <t>More</t>
  </si>
  <si>
    <t>Fewer</t>
  </si>
  <si>
    <t>Same number</t>
  </si>
  <si>
    <t>Don't know/ Refused</t>
  </si>
  <si>
    <t>VARIABLES= q6_1 q6_2 q6_3 q6_4 q6_5 q6_6</t>
  </si>
  <si>
    <t>/STATISTICS=MEAN MEDIAN SUM</t>
  </si>
  <si>
    <t>q6_1 | Electric power generation</t>
  </si>
  <si>
    <t>q6_2 | Electric power transmission, distribution, and storage</t>
  </si>
  <si>
    <t>q6_3 | Energy efficiency, including heating, cooling and building envelope</t>
  </si>
  <si>
    <t>q6_4 | Fuels</t>
  </si>
  <si>
    <t>q6_5 | Motor vehicles</t>
  </si>
  <si>
    <t>q6_6 | Other</t>
  </si>
  <si>
    <t>Mean</t>
  </si>
  <si>
    <t>Median</t>
  </si>
  <si>
    <t>Sum</t>
  </si>
  <si>
    <t>0</t>
  </si>
  <si>
    <t>1</t>
  </si>
  <si>
    <t>2</t>
  </si>
  <si>
    <t>3</t>
  </si>
  <si>
    <t>4</t>
  </si>
  <si>
    <t>5</t>
  </si>
  <si>
    <t>6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</si>
  <si>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</si>
  <si>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</si>
  <si>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</si>
  <si>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</si>
  <si>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</si>
  <si>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</si>
  <si>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</si>
  <si>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</si>
  <si>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</si>
  <si>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</si>
  <si>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</si>
  <si>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</si>
  <si>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</si>
  <si>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</si>
  <si>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</si>
  <si>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</si>
  <si>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</si>
  <si>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</si>
  <si>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</si>
  <si>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</si>
  <si>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</si>
  <si>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</si>
  <si>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</si>
  <si>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</si>
  <si>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</si>
  <si>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</si>
  <si>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</si>
  <si>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</si>
  <si>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</si>
  <si>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</si>
  <si>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</si>
  <si>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</si>
  <si>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</si>
  <si>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44</t>
  </si>
  <si>
    <t>45</t>
  </si>
  <si>
    <t>46</t>
  </si>
  <si>
    <t>47</t>
  </si>
  <si>
    <t>48</t>
  </si>
  <si>
    <t>49</t>
  </si>
  <si>
    <t>50</t>
  </si>
  <si>
    <t>55</t>
  </si>
  <si>
    <t>56</t>
  </si>
  <si>
    <t>57</t>
  </si>
  <si>
    <t>58</t>
  </si>
  <si>
    <t>60</t>
  </si>
  <si>
    <t>62</t>
  </si>
  <si>
    <t>63</t>
  </si>
  <si>
    <t>65</t>
  </si>
  <si>
    <t>67</t>
  </si>
  <si>
    <t>70</t>
  </si>
  <si>
    <t>75</t>
  </si>
  <si>
    <t>78</t>
  </si>
  <si>
    <t>80</t>
  </si>
  <si>
    <t>82</t>
  </si>
  <si>
    <t>90</t>
  </si>
  <si>
    <t>91</t>
  </si>
  <si>
    <t>92</t>
  </si>
  <si>
    <t>100</t>
  </si>
  <si>
    <t>104</t>
  </si>
  <si>
    <t>105</t>
  </si>
  <si>
    <t>110</t>
  </si>
  <si>
    <t>120</t>
  </si>
  <si>
    <t>122</t>
  </si>
  <si>
    <t>130</t>
  </si>
  <si>
    <t>133</t>
  </si>
  <si>
    <t>140</t>
  </si>
  <si>
    <t>150</t>
  </si>
  <si>
    <t>163</t>
  </si>
  <si>
    <t>170</t>
  </si>
  <si>
    <t>175</t>
  </si>
  <si>
    <t>180</t>
  </si>
  <si>
    <t>200</t>
  </si>
  <si>
    <t>220</t>
  </si>
  <si>
    <t>225</t>
  </si>
  <si>
    <t>235</t>
  </si>
  <si>
    <t>240</t>
  </si>
  <si>
    <t>250</t>
  </si>
  <si>
    <t>300</t>
  </si>
  <si>
    <t>330</t>
  </si>
  <si>
    <t>333</t>
  </si>
  <si>
    <t>370</t>
  </si>
  <si>
    <t>375</t>
  </si>
  <si>
    <t>390</t>
  </si>
  <si>
    <t>400</t>
  </si>
  <si>
    <t>450</t>
  </si>
  <si>
    <t>477</t>
  </si>
  <si>
    <t>500</t>
  </si>
  <si>
    <t>600</t>
  </si>
  <si>
    <t>650</t>
  </si>
  <si>
    <t>731</t>
  </si>
  <si>
    <t>980</t>
  </si>
  <si>
    <t>1000</t>
  </si>
  <si>
    <t>1200</t>
  </si>
  <si>
    <t>1300</t>
  </si>
  <si>
    <t>1900</t>
  </si>
  <si>
    <t>2000</t>
  </si>
  <si>
    <t>2500</t>
  </si>
  <si>
    <t>4000</t>
  </si>
  <si>
    <t>4453</t>
  </si>
  <si>
    <t>5000</t>
  </si>
  <si>
    <t>99999</t>
  </si>
  <si>
    <t>43</t>
  </si>
  <si>
    <t>83</t>
  </si>
  <si>
    <t>85</t>
  </si>
  <si>
    <t>93</t>
  </si>
  <si>
    <t>98</t>
  </si>
  <si>
    <t>99</t>
  </si>
  <si>
    <t>119</t>
  </si>
  <si>
    <t>123</t>
  </si>
  <si>
    <t>125</t>
  </si>
  <si>
    <t>135</t>
  </si>
  <si>
    <t>137</t>
  </si>
  <si>
    <t>230</t>
  </si>
  <si>
    <t>275</t>
  </si>
  <si>
    <t>540</t>
  </si>
  <si>
    <t>800</t>
  </si>
  <si>
    <t>1400</t>
  </si>
  <si>
    <t>42</t>
  </si>
  <si>
    <t>51</t>
  </si>
  <si>
    <t>53</t>
  </si>
  <si>
    <t>54</t>
  </si>
  <si>
    <t>68</t>
  </si>
  <si>
    <t>107</t>
  </si>
  <si>
    <t>108</t>
  </si>
  <si>
    <t>160</t>
  </si>
  <si>
    <t>190</t>
  </si>
  <si>
    <t>242</t>
  </si>
  <si>
    <t>350</t>
  </si>
  <si>
    <t>52</t>
  </si>
  <si>
    <t>59</t>
  </si>
  <si>
    <t>72</t>
  </si>
  <si>
    <t>77</t>
  </si>
  <si>
    <t>79</t>
  </si>
  <si>
    <t>389</t>
  </si>
  <si>
    <t>2997</t>
  </si>
  <si>
    <t>76</t>
  </si>
  <si>
    <t>88</t>
  </si>
  <si>
    <t>174</t>
  </si>
  <si>
    <t>265</t>
  </si>
  <si>
    <t>320</t>
  </si>
  <si>
    <t>290</t>
  </si>
  <si>
    <t>FILTER OFF.</t>
  </si>
  <si>
    <t>USE ALL.</t>
  </si>
  <si>
    <t>EXECUTE.</t>
  </si>
  <si>
    <t>VARIABLES= q7_1 q7_2 q7_3 q7_4 q7_5 q7_6 q7_7 q7_8 q7_9 q7_10 q7_11</t>
  </si>
  <si>
    <t>q7_1 | Solar photovoltaic electric generation</t>
  </si>
  <si>
    <t>q7_2 | Concentrated solar electric generation</t>
  </si>
  <si>
    <t>q7_3 | Wind generation</t>
  </si>
  <si>
    <t>q7_4 | Geothermal generation</t>
  </si>
  <si>
    <t>q7_5 | Bioenergy/Biomass generation</t>
  </si>
  <si>
    <t>q7_6 | Low-impact hydroelectric generation including wave/kinetic generation</t>
  </si>
  <si>
    <t>q7_7 | Traditional hydropower</t>
  </si>
  <si>
    <t>q7_8 | Advanced/Low emission natural gas</t>
  </si>
  <si>
    <t>q7_9 | Nuclear</t>
  </si>
  <si>
    <t>q7_10 | Fossil fuel generation</t>
  </si>
  <si>
    <t>q7_11 | Other</t>
  </si>
  <si>
    <t>73</t>
  </si>
  <si>
    <t>145</t>
  </si>
  <si>
    <t>280</t>
  </si>
  <si>
    <t>1100</t>
  </si>
  <si>
    <t>71</t>
  </si>
  <si>
    <t>89</t>
  </si>
  <si>
    <t>165</t>
  </si>
  <si>
    <t>328</t>
  </si>
  <si>
    <t>930</t>
  </si>
  <si>
    <t>1950</t>
  </si>
  <si>
    <t>999999</t>
  </si>
  <si>
    <t>204</t>
  </si>
  <si>
    <t>143</t>
  </si>
  <si>
    <t>2250</t>
  </si>
  <si>
    <t>1650</t>
  </si>
  <si>
    <t>VARIABLES= q8_1 q8_2 q8_3 q8_4</t>
  </si>
  <si>
    <t>q8_1 | Traditional transmission and distribution</t>
  </si>
  <si>
    <t>q8_2 | Storage</t>
  </si>
  <si>
    <t>q8_3 | Smart grid</t>
  </si>
  <si>
    <t>q8_4 | Other</t>
  </si>
  <si>
    <t>118</t>
  </si>
  <si>
    <t>132</t>
  </si>
  <si>
    <t>435</t>
  </si>
  <si>
    <t>525</t>
  </si>
  <si>
    <t>VARIABLES= q9_1 q9_2 q9_3 q9_4 q9_5 q9_6 q9_7</t>
  </si>
  <si>
    <t>q9_1 | Energy Star appliances</t>
  </si>
  <si>
    <t>q9_2 | LED, CFL and other efficient lighting</t>
  </si>
  <si>
    <t>q9_3 | Traditional HVAC goods and services</t>
  </si>
  <si>
    <t>q9_4 | Energy Star/ high AFUE HVAC</t>
  </si>
  <si>
    <t>q9_5 | Renewable heating and cooling (including solar thermal)</t>
  </si>
  <si>
    <t>q9_6 | Advanced building materials/insulation</t>
  </si>
  <si>
    <t>q9_7 | Other</t>
  </si>
  <si>
    <t>VARIABLES= q10_1 q10_2 q10_3 q10_4 q10_5 q10_6</t>
  </si>
  <si>
    <t>q10_1 | Fossil fuels</t>
  </si>
  <si>
    <t>q10_2 | Corn ethanol</t>
  </si>
  <si>
    <t>q10_3 | Other ethanol/non-woody biomass</t>
  </si>
  <si>
    <t>q10_4 | Woody biomass</t>
  </si>
  <si>
    <t>q10_5 | Nuclear</t>
  </si>
  <si>
    <t>q10_6 | Other</t>
  </si>
  <si>
    <t>VARIABLES= q11_1 q11_2 q11_3 q11_4 q11_5 q11_6 q11_7</t>
  </si>
  <si>
    <t>q11_1 | Gasoline and diesel motor vehicles (excluding freight trucking)</t>
  </si>
  <si>
    <t>q11_2 | Hybrid and plug-in hybrid vehicles</t>
  </si>
  <si>
    <t>q11_3 | Electric vehicles</t>
  </si>
  <si>
    <t>q11_4 | Natural gas vehicles</t>
  </si>
  <si>
    <t>q11_5 | Hydrogen vehicles</t>
  </si>
  <si>
    <t>q11_6 | Fuel cell vehicles</t>
  </si>
  <si>
    <t>q11_7 | Other</t>
  </si>
  <si>
    <t>***VALUE CHAIN EMPLOYMENT***</t>
  </si>
  <si>
    <t>VARIABLES= q13a q13b q13c q13d q13e q13f</t>
  </si>
  <si>
    <t>q13a | Production or manufacturing positions</t>
  </si>
  <si>
    <t>q13b | Installation or repair positions</t>
  </si>
  <si>
    <t>q13c | Administrative positions</t>
  </si>
  <si>
    <t>q13d | Management or professional positions</t>
  </si>
  <si>
    <t>q13e | Sales positions</t>
  </si>
  <si>
    <t>q13f | Other</t>
  </si>
  <si>
    <t>74</t>
  </si>
  <si>
    <t>115</t>
  </si>
  <si>
    <t>116</t>
  </si>
  <si>
    <t>155</t>
  </si>
  <si>
    <t>340</t>
  </si>
  <si>
    <t>480</t>
  </si>
  <si>
    <t>1764</t>
  </si>
  <si>
    <t>64</t>
  </si>
  <si>
    <t>222</t>
  </si>
  <si>
    <t>700</t>
  </si>
  <si>
    <t>1600</t>
  </si>
  <si>
    <t>420</t>
  </si>
  <si>
    <t>166</t>
  </si>
  <si>
    <t>270</t>
  </si>
  <si>
    <t>84</t>
  </si>
  <si>
    <t>66</t>
  </si>
  <si>
    <t>743</t>
  </si>
  <si>
    <t>***HIRING DIFFICULTY***</t>
  </si>
  <si>
    <t>VARIABLES = q18</t>
  </si>
  <si>
    <t>q18 | Difficulty finding qualified applicants</t>
  </si>
  <si>
    <t>Very difficult</t>
  </si>
  <si>
    <t>Somewhat difficult</t>
  </si>
  <si>
    <t>Not at all difficult</t>
  </si>
  <si>
    <t>MULT RESPONSE GROUPS=$q19 (q19_1code q19_2code (1,50))</t>
  </si>
  <si>
    <t>/FREQUENCIES=$q19.</t>
  </si>
  <si>
    <r>
      <rPr>
        <sz val="9"/>
        <color rgb="FF000000"/>
        <rFont val="Arial"/>
        <family val="2"/>
      </rPr>
      <t>$q19</t>
    </r>
    <r>
      <rPr>
        <vertAlign val="superscript"/>
        <sz val="9"/>
        <color rgb="FF000000"/>
        <rFont val="Arial"/>
      </rPr>
      <t>a</t>
    </r>
  </si>
  <si>
    <t>$q19 Frequencies</t>
  </si>
  <si>
    <t>Lack of soft skills (work ethic, dependability, critical thinking)</t>
  </si>
  <si>
    <t>Competition/ small applicant pool</t>
  </si>
  <si>
    <t>Insufficient qualifications, certifications, education</t>
  </si>
  <si>
    <t>Lack of experience, training, technical skills</t>
  </si>
  <si>
    <t>Difficulty finding industry-specific knowledge and skills</t>
  </si>
  <si>
    <t>Cannot provide competitive wages</t>
  </si>
  <si>
    <t>Location</t>
  </si>
  <si>
    <t>Cultural fit</t>
  </si>
  <si>
    <t>MULT RESPONSE GROUPS=$q20 (q20_1code q20_2code (1,50))</t>
  </si>
  <si>
    <t>/FREQUENCIES=$q20.</t>
  </si>
  <si>
    <r>
      <rPr>
        <sz val="9"/>
        <color rgb="FF000000"/>
        <rFont val="Arial"/>
        <family val="2"/>
      </rPr>
      <t>$q20</t>
    </r>
    <r>
      <rPr>
        <vertAlign val="superscript"/>
        <sz val="9"/>
        <color rgb="FF000000"/>
        <rFont val="Arial"/>
      </rPr>
      <t>a</t>
    </r>
  </si>
  <si>
    <t>$q20 Frequencies</t>
  </si>
  <si>
    <t>Technician/ technical support</t>
  </si>
  <si>
    <t>Engineer</t>
  </si>
  <si>
    <t>Sales, marketing, customer service</t>
  </si>
  <si>
    <t>Installation</t>
  </si>
  <si>
    <t>Manager, director, supervisor, VP</t>
  </si>
  <si>
    <t>Electrician/ construction</t>
  </si>
  <si>
    <t>Administrative support</t>
  </si>
  <si>
    <t>Software/ web development</t>
  </si>
  <si>
    <t>Design/ architecture</t>
  </si>
  <si>
    <t>Manufacturing/ production</t>
  </si>
  <si>
    <t>Finance/ accounting</t>
  </si>
  <si>
    <t>Analyst/ research</t>
  </si>
  <si>
    <t>Consultant</t>
  </si>
  <si>
    <t>Operations/ business development</t>
  </si>
  <si>
    <t>Legal</t>
  </si>
  <si>
    <t>***CUSTOMERS AND SUPPLIERS***</t>
  </si>
  <si>
    <t>VARIABLES = q22 q23</t>
  </si>
  <si>
    <t>q22 | Customer location</t>
  </si>
  <si>
    <t>q23 | Supplier and vendor location</t>
  </si>
  <si>
    <t>In-state</t>
  </si>
  <si>
    <t>In a bordering state but out of state</t>
  </si>
  <si>
    <t>In the United States, but outside of a bordering state</t>
  </si>
  <si>
    <t>Outside of the United States</t>
  </si>
  <si>
    <t>***POLICIES CONTRIBUTED TO SUCCESS***</t>
  </si>
  <si>
    <t>MULT RESPONSE GROUPS=$q24 (q24_1 q24_2 q24_3 q24_4 q24_5 q24_6 (1,50))</t>
  </si>
  <si>
    <t>/FREQUENCIES=$q24.</t>
  </si>
  <si>
    <r>
      <rPr>
        <sz val="9"/>
        <color rgb="FF000000"/>
        <rFont val="Arial"/>
        <family val="2"/>
      </rPr>
      <t>$q24</t>
    </r>
    <r>
      <rPr>
        <vertAlign val="superscript"/>
        <sz val="9"/>
        <color rgb="FF000000"/>
        <rFont val="Arial"/>
      </rPr>
      <t>a</t>
    </r>
  </si>
  <si>
    <t>$q24 Frequencies</t>
  </si>
  <si>
    <t>Renewable Energy Investment Tax Credit</t>
  </si>
  <si>
    <t>Clean Power Plan or EPA's Clean Power Plan</t>
  </si>
  <si>
    <t>State-level Renewable Portfolio Standard (RPS) or Energy Efficiency Resource Standard (EERS)</t>
  </si>
  <si>
    <t>Net metering</t>
  </si>
  <si>
    <t>Utility rebates</t>
  </si>
  <si>
    <t>Accelerated depreciation</t>
  </si>
  <si>
    <t>Solar Renewable Energy Credits and Carve-Outs</t>
  </si>
  <si>
    <t>Production Tax Credit and other production incentives</t>
  </si>
  <si>
    <t>Other tax exemptions, credits, and rebates</t>
  </si>
  <si>
    <t>Grants and loans</t>
  </si>
  <si>
    <t>Property Assessed Clean Energy</t>
  </si>
  <si>
    <t>Renewable Energy Credits</t>
  </si>
  <si>
    <t>Feed-in-Tariff</t>
  </si>
  <si>
    <t>Energy Star and other rating programs</t>
  </si>
  <si>
    <t>***BARRIERS TO SUCCESS***</t>
  </si>
  <si>
    <t>MULT RESPONSE GROUPS=$q25 (q25_1 q25_2 q25_3 q25_4 q25_5 q25_6 (1,50))</t>
  </si>
  <si>
    <t>/FREQUENCIES=$q25.</t>
  </si>
  <si>
    <r>
      <rPr>
        <sz val="9"/>
        <color rgb="FF000000"/>
        <rFont val="Arial"/>
        <family val="2"/>
      </rPr>
      <t>$q25</t>
    </r>
    <r>
      <rPr>
        <vertAlign val="superscript"/>
        <sz val="9"/>
        <color rgb="FF000000"/>
        <rFont val="Arial"/>
      </rPr>
      <t>a</t>
    </r>
  </si>
  <si>
    <t>$q25 Frequencies</t>
  </si>
  <si>
    <t>EPA's carbon regulations</t>
  </si>
  <si>
    <t>Utility oppositions, policies/ regulations</t>
  </si>
  <si>
    <t>Policy uncertainty/ insufficiency</t>
  </si>
  <si>
    <t>Red tape regulations</t>
  </si>
  <si>
    <t>Competition</t>
  </si>
  <si>
    <t>Financing/ material costs</t>
  </si>
  <si>
    <t>Finding qualified employees</t>
  </si>
  <si>
    <t>***SPECIFIC POLICIES***</t>
  </si>
  <si>
    <t>VARIABLES = q26 q27 q28 q29 R1 R2</t>
  </si>
  <si>
    <t>q26 | Are you aware of or familiar with the Renewable Energy Investment Tax Credit or ITC?</t>
  </si>
  <si>
    <t>q27 | Effect of Renewable Energy Investment Tax Credit on business prospects</t>
  </si>
  <si>
    <t>q28 | Are you aware of or familiar with the EPA's Clean Power Plan?</t>
  </si>
  <si>
    <t>q29 | Expected impact of EPA's Clean Power Plan on business prospects</t>
  </si>
  <si>
    <t>R1 | Are you aware of or familiar with a Renewable Portfolio Standard (RPS) or Energy Efficiency Resource Standard (EERS) in your state?</t>
  </si>
  <si>
    <t>R2 | Impact of Renewable Portfolio Standard (RPS) or Energy Efficiency Resource Standard (EERS)</t>
  </si>
  <si>
    <t>Yes</t>
  </si>
  <si>
    <t>No</t>
  </si>
  <si>
    <t>Considerably Increased business prospects</t>
  </si>
  <si>
    <t>Somewhat increased business prospects</t>
  </si>
  <si>
    <t>No impact on business prospects</t>
  </si>
  <si>
    <t>Somewhat reduced business prospects</t>
  </si>
  <si>
    <t>Considerably reduced business prospects</t>
  </si>
  <si>
    <t>Considerably Increase business prospects</t>
  </si>
  <si>
    <t>Somewhat increase business prospects</t>
  </si>
  <si>
    <t>Somewhat reduce business prospects</t>
  </si>
  <si>
    <t>Considerably reduce business prospects</t>
  </si>
  <si>
    <t>MULT RESPONSE GROUPS=$q30 (q30_1code q30_2code q30_3code (1,50))</t>
  </si>
  <si>
    <t>/FREQUENCIES=$q30.</t>
  </si>
  <si>
    <r>
      <rPr>
        <sz val="9"/>
        <color rgb="FF000000"/>
        <rFont val="Arial"/>
        <family val="2"/>
      </rPr>
      <t>$q30</t>
    </r>
    <r>
      <rPr>
        <vertAlign val="superscript"/>
        <sz val="9"/>
        <color rgb="FF000000"/>
        <rFont val="Arial"/>
      </rPr>
      <t>a</t>
    </r>
  </si>
  <si>
    <t>$q30 Frequencies</t>
  </si>
  <si>
    <t>Investment Tax Credit</t>
  </si>
  <si>
    <t>Renewable Portfolio Standards</t>
  </si>
  <si>
    <t>Solar Renewable Energy Credits</t>
  </si>
  <si>
    <t>Production Tax Credit</t>
  </si>
  <si>
    <t>Other tax exemptions, credits, rebates</t>
  </si>
  <si>
    <t>Carbon tax/ trading</t>
  </si>
  <si>
    <t>Grants and loans (incl. Rural Energy for America Program)</t>
  </si>
  <si>
    <t>Production incentives</t>
  </si>
  <si>
    <t>***REVENUE***</t>
  </si>
  <si>
    <t>VARIABLES = q31</t>
  </si>
  <si>
    <t>q31 | Revenue</t>
  </si>
  <si>
    <t>All of it (100%)</t>
  </si>
  <si>
    <t>Half to most of it (50% to 99%)</t>
  </si>
  <si>
    <t>A quarter to almost half of it (25% to 49%)</t>
  </si>
  <si>
    <t>Less than a quarter (1% to 24%)</t>
  </si>
  <si>
    <t>SGPrime</t>
  </si>
  <si>
    <t>Energy efficiency, including heating, cooling, and building envelope</t>
  </si>
  <si>
    <t>LED, CFL, and other efficient lighting</t>
  </si>
  <si>
    <t>Renewable heating and cooling, including solar thermal</t>
  </si>
  <si>
    <t>Bioenergy/ biomass generation</t>
  </si>
  <si>
    <t>Advanced/ low emission natural gas</t>
  </si>
  <si>
    <t>Low-impact hydroelectric generation include wave/ kinetic generation</t>
  </si>
  <si>
    <t>Energy Star/ high AFUE HVAC</t>
  </si>
  <si>
    <t>Advanced building materials/ insulation</t>
  </si>
  <si>
    <t>Other ethanol/ non-woody biomass</t>
  </si>
  <si>
    <t>Gasoline and diesel motor vehicles, excluding freight trucking</t>
  </si>
  <si>
    <t>Hybrid and plug-in hybrid vehicles</t>
  </si>
  <si>
    <t>% of solar workers in production or manufacturing positions</t>
  </si>
  <si>
    <t>% of solar workers in installation or repair positions</t>
  </si>
  <si>
    <t>% of solar workers in administrative positions</t>
  </si>
  <si>
    <t>% of solar workers in management or professional positions</t>
  </si>
  <si>
    <t>% of solar workers in sales positions</t>
  </si>
  <si>
    <t>% of solar workers in other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</si>
</sst>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"/>
    <numFmt numFmtId="165" formatCode="###0.0%"/>
    <numFmt numFmtId="166" formatCode="###0.0"/>
    <numFmt numFmtId="167" formatCode="###0.0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ourier New"/>
      <family val="2"/>
    </font>
    <font>
      <b/>
      <sz val="14"/>
      <color rgb="FF000000"/>
      <name val="Arial Bold"/>
      <family val="2"/>
    </font>
    <font>
      <sz val="11"/>
      <color rgb="FF000000"/>
      <name val="Courier New"/>
      <family val="2"/>
    </font>
    <font>
      <b/>
      <sz val="9"/>
      <color rgb="FF000000"/>
      <name val="Arial Bold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vertAlign val="superscript"/>
      <sz val="9"/>
      <color rgb="FF000000"/>
      <name val="Arial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sz val="10"/>
      <color rgb="FFFF0000"/>
      <name val="Arial"/>
    </font>
    <font>
      <b/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52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2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6" fillId="2" borderId="1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5">
    <xf numFmtId="0" fontId="0" fillId="0" borderId="0" xfId="0"/>
    <xf numFmtId="0" fontId="1" fillId="2" borderId="1" xfId="1" applyFont="1" applyFill="1" applyBorder="1"/>
    <xf numFmtId="0" fontId="2" fillId="2" borderId="1" xfId="2" applyFont="1" applyFill="1" applyBorder="1"/>
    <xf numFmtId="0" fontId="3" fillId="2" borderId="1" xfId="3" applyFont="1" applyFill="1" applyBorder="1"/>
    <xf numFmtId="0" fontId="5" fillId="2" borderId="11" xfId="14" applyFont="1" applyFill="1" applyBorder="1" applyAlignment="1">
      <alignment horizontal="center" wrapText="1"/>
    </xf>
    <xf numFmtId="0" fontId="5" fillId="2" borderId="12" xfId="15" applyFont="1" applyFill="1" applyBorder="1" applyAlignment="1">
      <alignment horizontal="center" wrapText="1"/>
    </xf>
    <xf numFmtId="0" fontId="5" fillId="2" borderId="13" xfId="16" applyFont="1" applyFill="1" applyBorder="1" applyAlignment="1">
      <alignment horizontal="center" wrapText="1"/>
    </xf>
    <xf numFmtId="0" fontId="5" fillId="2" borderId="14" xfId="17" applyFont="1" applyFill="1" applyBorder="1" applyAlignment="1">
      <alignment horizontal="left" vertical="top" wrapText="1"/>
    </xf>
    <xf numFmtId="164" fontId="5" fillId="2" borderId="15" xfId="18" applyNumberFormat="1" applyFont="1" applyFill="1" applyBorder="1" applyAlignment="1">
      <alignment horizontal="right" vertical="center"/>
    </xf>
    <xf numFmtId="165" fontId="5" fillId="2" borderId="16" xfId="19" applyNumberFormat="1" applyFont="1" applyFill="1" applyBorder="1" applyAlignment="1">
      <alignment horizontal="right" vertical="center"/>
    </xf>
    <xf numFmtId="164" fontId="5" fillId="2" borderId="16" xfId="20" applyNumberFormat="1" applyFont="1" applyFill="1" applyBorder="1" applyAlignment="1">
      <alignment horizontal="right" vertical="center"/>
    </xf>
    <xf numFmtId="165" fontId="5" fillId="2" borderId="17" xfId="21" applyNumberFormat="1" applyFont="1" applyFill="1" applyBorder="1" applyAlignment="1">
      <alignment horizontal="right" vertical="center"/>
    </xf>
    <xf numFmtId="0" fontId="5" fillId="2" borderId="22" xfId="28" applyFont="1" applyFill="1" applyBorder="1" applyAlignment="1">
      <alignment horizontal="left" vertical="top" wrapText="1"/>
    </xf>
    <xf numFmtId="0" fontId="5" fillId="2" borderId="19" xfId="29" applyFont="1" applyFill="1" applyBorder="1" applyAlignment="1">
      <alignment horizontal="left" vertical="top" wrapText="1"/>
    </xf>
    <xf numFmtId="0" fontId="5" fillId="2" borderId="23" xfId="30" applyFont="1" applyFill="1" applyBorder="1" applyAlignment="1">
      <alignment horizontal="left" vertical="top" wrapText="1"/>
    </xf>
    <xf numFmtId="0" fontId="5" fillId="2" borderId="21" xfId="32" applyFont="1" applyFill="1" applyBorder="1" applyAlignment="1">
      <alignment horizontal="left" vertical="top" wrapText="1"/>
    </xf>
    <xf numFmtId="164" fontId="5" fillId="2" borderId="24" xfId="33" applyNumberFormat="1" applyFont="1" applyFill="1" applyBorder="1" applyAlignment="1">
      <alignment horizontal="right" vertical="center"/>
    </xf>
    <xf numFmtId="165" fontId="5" fillId="2" borderId="25" xfId="34" applyNumberFormat="1" applyFont="1" applyFill="1" applyBorder="1" applyAlignment="1">
      <alignment horizontal="right" vertical="center"/>
    </xf>
    <xf numFmtId="165" fontId="5" fillId="2" borderId="26" xfId="35" applyNumberFormat="1" applyFont="1" applyFill="1" applyBorder="1" applyAlignment="1">
      <alignment horizontal="right" vertical="center"/>
    </xf>
    <xf numFmtId="164" fontId="5" fillId="2" borderId="27" xfId="36" applyNumberFormat="1" applyFont="1" applyFill="1" applyBorder="1" applyAlignment="1">
      <alignment horizontal="right" vertical="center"/>
    </xf>
    <xf numFmtId="165" fontId="5" fillId="2" borderId="28" xfId="37" applyNumberFormat="1" applyFont="1" applyFill="1" applyBorder="1" applyAlignment="1">
      <alignment horizontal="right" vertical="center"/>
    </xf>
    <xf numFmtId="165" fontId="5" fillId="2" borderId="29" xfId="38" applyNumberFormat="1" applyFont="1" applyFill="1" applyBorder="1" applyAlignment="1">
      <alignment horizontal="right" vertical="center"/>
    </xf>
    <xf numFmtId="164" fontId="5" fillId="2" borderId="30" xfId="39" applyNumberFormat="1" applyFont="1" applyFill="1" applyBorder="1" applyAlignment="1">
      <alignment horizontal="right" vertical="center"/>
    </xf>
    <xf numFmtId="165" fontId="5" fillId="2" borderId="31" xfId="40" applyNumberFormat="1" applyFont="1" applyFill="1" applyBorder="1" applyAlignment="1">
      <alignment horizontal="right" vertical="center"/>
    </xf>
    <xf numFmtId="165" fontId="5" fillId="2" borderId="32" xfId="41" applyNumberFormat="1" applyFont="1" applyFill="1" applyBorder="1" applyAlignment="1">
      <alignment horizontal="right" vertical="center"/>
    </xf>
    <xf numFmtId="0" fontId="5" fillId="3" borderId="1" xfId="42" applyFont="1" applyFill="1" applyBorder="1" applyAlignment="1">
      <alignment horizontal="left" vertical="center" wrapText="1"/>
    </xf>
    <xf numFmtId="164" fontId="5" fillId="2" borderId="2" xfId="43" applyNumberFormat="1" applyFont="1" applyFill="1" applyBorder="1" applyAlignment="1">
      <alignment horizontal="right" vertical="center"/>
    </xf>
    <xf numFmtId="164" fontId="5" fillId="2" borderId="4" xfId="44" applyNumberFormat="1" applyFont="1" applyFill="1" applyBorder="1" applyAlignment="1">
      <alignment horizontal="right" vertical="center"/>
    </xf>
    <xf numFmtId="0" fontId="5" fillId="2" borderId="15" xfId="47" applyFont="1" applyFill="1" applyBorder="1" applyAlignment="1">
      <alignment horizontal="center" wrapText="1"/>
    </xf>
    <xf numFmtId="0" fontId="5" fillId="2" borderId="16" xfId="48" applyFont="1" applyFill="1" applyBorder="1" applyAlignment="1">
      <alignment horizontal="center" wrapText="1"/>
    </xf>
    <xf numFmtId="0" fontId="5" fillId="2" borderId="17" xfId="49" applyFont="1" applyFill="1" applyBorder="1" applyAlignment="1">
      <alignment horizontal="center" wrapText="1"/>
    </xf>
    <xf numFmtId="0" fontId="5" fillId="2" borderId="23" xfId="50" applyFont="1" applyFill="1" applyBorder="1" applyAlignment="1">
      <alignment horizontal="left" vertical="top"/>
    </xf>
    <xf numFmtId="166" fontId="5" fillId="2" borderId="25" xfId="51" applyNumberFormat="1" applyFont="1" applyFill="1" applyBorder="1" applyAlignment="1">
      <alignment horizontal="right" vertical="center"/>
    </xf>
    <xf numFmtId="166" fontId="5" fillId="2" borderId="26" xfId="52" applyNumberFormat="1" applyFont="1" applyFill="1" applyBorder="1" applyAlignment="1">
      <alignment horizontal="right" vertical="center"/>
    </xf>
    <xf numFmtId="166" fontId="5" fillId="2" borderId="28" xfId="53" applyNumberFormat="1" applyFont="1" applyFill="1" applyBorder="1" applyAlignment="1">
      <alignment horizontal="right" vertical="center"/>
    </xf>
    <xf numFmtId="166" fontId="5" fillId="2" borderId="29" xfId="54" applyNumberFormat="1" applyFont="1" applyFill="1" applyBorder="1" applyAlignment="1">
      <alignment horizontal="right" vertical="center"/>
    </xf>
    <xf numFmtId="0" fontId="5" fillId="2" borderId="29" xfId="55" applyFont="1" applyFill="1" applyBorder="1" applyAlignment="1">
      <alignment horizontal="left" vertical="center" wrapText="1"/>
    </xf>
    <xf numFmtId="0" fontId="5" fillId="2" borderId="28" xfId="56" applyFont="1" applyFill="1" applyBorder="1" applyAlignment="1">
      <alignment horizontal="left" vertical="center" wrapText="1"/>
    </xf>
    <xf numFmtId="166" fontId="5" fillId="2" borderId="31" xfId="57" applyNumberFormat="1" applyFont="1" applyFill="1" applyBorder="1" applyAlignment="1">
      <alignment horizontal="right" vertical="center"/>
    </xf>
    <xf numFmtId="0" fontId="5" fillId="2" borderId="31" xfId="58" applyFont="1" applyFill="1" applyBorder="1" applyAlignment="1">
      <alignment horizontal="left" vertical="center" wrapText="1"/>
    </xf>
    <xf numFmtId="0" fontId="5" fillId="2" borderId="32" xfId="59" applyFont="1" applyFill="1" applyBorder="1" applyAlignment="1">
      <alignment horizontal="left" vertical="center" wrapText="1"/>
    </xf>
    <xf numFmtId="164" fontId="5" fillId="2" borderId="26" xfId="60" applyNumberFormat="1" applyFont="1" applyFill="1" applyBorder="1" applyAlignment="1">
      <alignment horizontal="right" vertical="center"/>
    </xf>
    <xf numFmtId="164" fontId="5" fillId="2" borderId="32" xfId="61" applyNumberFormat="1" applyFont="1" applyFill="1" applyBorder="1" applyAlignment="1">
      <alignment horizontal="right" vertical="center"/>
    </xf>
    <xf numFmtId="164" fontId="5" fillId="2" borderId="25" xfId="62" applyNumberFormat="1" applyFont="1" applyFill="1" applyBorder="1" applyAlignment="1">
      <alignment horizontal="right" vertical="center"/>
    </xf>
    <xf numFmtId="164" fontId="5" fillId="2" borderId="31" xfId="63" applyNumberFormat="1" applyFont="1" applyFill="1" applyBorder="1" applyAlignment="1">
      <alignment horizontal="right" vertical="center"/>
    </xf>
    <xf numFmtId="164" fontId="5" fillId="2" borderId="28" xfId="64" applyNumberFormat="1" applyFont="1" applyFill="1" applyBorder="1" applyAlignment="1">
      <alignment horizontal="right" vertical="center"/>
    </xf>
    <xf numFmtId="164" fontId="5" fillId="2" borderId="29" xfId="65" applyNumberFormat="1" applyFont="1" applyFill="1" applyBorder="1" applyAlignment="1">
      <alignment horizontal="right" vertical="center"/>
    </xf>
    <xf numFmtId="167" fontId="5" fillId="2" borderId="27" xfId="66" applyNumberFormat="1" applyFont="1" applyFill="1" applyBorder="1" applyAlignment="1">
      <alignment horizontal="right" vertical="center"/>
    </xf>
    <xf numFmtId="167" fontId="5" fillId="2" borderId="28" xfId="67" applyNumberFormat="1" applyFont="1" applyFill="1" applyBorder="1" applyAlignment="1">
      <alignment horizontal="right" vertical="center"/>
    </xf>
    <xf numFmtId="167" fontId="5" fillId="2" borderId="29" xfId="68" applyNumberFormat="1" applyFont="1" applyFill="1" applyBorder="1" applyAlignment="1">
      <alignment horizontal="right" vertical="center"/>
    </xf>
    <xf numFmtId="0" fontId="5" fillId="2" borderId="19" xfId="69" applyFont="1" applyFill="1" applyBorder="1" applyAlignment="1">
      <alignment horizontal="left" vertical="top"/>
    </xf>
    <xf numFmtId="168" fontId="8" fillId="2" borderId="0" xfId="70" applyNumberFormat="1" applyFont="1"/>
    <xf numFmtId="164" fontId="8" fillId="0" borderId="0" xfId="0" applyNumberFormat="1" applyFont="1"/>
    <xf numFmtId="0" fontId="5" fillId="2" borderId="11" xfId="107" applyFont="1" applyFill="1" applyBorder="1" applyAlignment="1">
      <alignment horizontal="center" wrapText="1"/>
    </xf>
    <xf numFmtId="0" fontId="5" fillId="2" borderId="12" xfId="108" applyFont="1" applyFill="1" applyBorder="1" applyAlignment="1">
      <alignment horizontal="center" wrapText="1"/>
    </xf>
    <xf numFmtId="0" fontId="5" fillId="2" borderId="13" xfId="109" applyFont="1" applyFill="1" applyBorder="1" applyAlignment="1">
      <alignment horizontal="center" wrapText="1"/>
    </xf>
    <xf numFmtId="0" fontId="5" fillId="2" borderId="14" xfId="110" applyFont="1" applyFill="1" applyBorder="1" applyAlignment="1">
      <alignment horizontal="left" vertical="top" wrapText="1"/>
    </xf>
    <xf numFmtId="164" fontId="5" fillId="2" borderId="15" xfId="111" applyNumberFormat="1" applyFont="1" applyFill="1" applyBorder="1" applyAlignment="1">
      <alignment horizontal="right" vertical="center"/>
    </xf>
    <xf numFmtId="165" fontId="5" fillId="2" borderId="16" xfId="112" applyNumberFormat="1" applyFont="1" applyFill="1" applyBorder="1" applyAlignment="1">
      <alignment horizontal="right" vertical="center"/>
    </xf>
    <xf numFmtId="164" fontId="5" fillId="2" borderId="16" xfId="113" applyNumberFormat="1" applyFont="1" applyFill="1" applyBorder="1" applyAlignment="1">
      <alignment horizontal="right" vertical="center"/>
    </xf>
    <xf numFmtId="165" fontId="5" fillId="2" borderId="17" xfId="114" applyNumberFormat="1" applyFont="1" applyFill="1" applyBorder="1" applyAlignment="1">
      <alignment horizontal="right" vertical="center"/>
    </xf>
    <xf numFmtId="0" fontId="5" fillId="2" borderId="19" xfId="120" applyFont="1" applyFill="1" applyBorder="1" applyAlignment="1">
      <alignment horizontal="left" vertical="top" wrapText="1"/>
    </xf>
    <xf numFmtId="164" fontId="5" fillId="2" borderId="24" xfId="121" applyNumberFormat="1" applyFont="1" applyFill="1" applyBorder="1" applyAlignment="1">
      <alignment horizontal="right" vertical="center"/>
    </xf>
    <xf numFmtId="165" fontId="5" fillId="2" borderId="25" xfId="122" applyNumberFormat="1" applyFont="1" applyFill="1" applyBorder="1" applyAlignment="1">
      <alignment horizontal="right" vertical="center"/>
    </xf>
    <xf numFmtId="165" fontId="5" fillId="2" borderId="26" xfId="123" applyNumberFormat="1" applyFont="1" applyFill="1" applyBorder="1" applyAlignment="1">
      <alignment horizontal="right" vertical="center"/>
    </xf>
    <xf numFmtId="0" fontId="5" fillId="2" borderId="23" xfId="125" applyFont="1" applyFill="1" applyBorder="1" applyAlignment="1">
      <alignment horizontal="left" vertical="top" wrapText="1"/>
    </xf>
    <xf numFmtId="164" fontId="5" fillId="2" borderId="27" xfId="126" applyNumberFormat="1" applyFont="1" applyFill="1" applyBorder="1" applyAlignment="1">
      <alignment horizontal="right" vertical="center"/>
    </xf>
    <xf numFmtId="165" fontId="5" fillId="2" borderId="28" xfId="127" applyNumberFormat="1" applyFont="1" applyFill="1" applyBorder="1" applyAlignment="1">
      <alignment horizontal="right" vertical="center"/>
    </xf>
    <xf numFmtId="165" fontId="5" fillId="2" borderId="29" xfId="128" applyNumberFormat="1" applyFont="1" applyFill="1" applyBorder="1" applyAlignment="1">
      <alignment horizontal="right" vertical="center"/>
    </xf>
    <xf numFmtId="0" fontId="5" fillId="2" borderId="23" xfId="129" applyFont="1" applyFill="1" applyBorder="1" applyAlignment="1">
      <alignment horizontal="left" vertical="top"/>
    </xf>
    <xf numFmtId="164" fontId="5" fillId="2" borderId="30" xfId="132" applyNumberFormat="1" applyFont="1" applyFill="1" applyBorder="1" applyAlignment="1">
      <alignment horizontal="right" vertical="center"/>
    </xf>
    <xf numFmtId="165" fontId="5" fillId="2" borderId="31" xfId="133" applyNumberFormat="1" applyFont="1" applyFill="1" applyBorder="1" applyAlignment="1">
      <alignment horizontal="right" vertical="center"/>
    </xf>
    <xf numFmtId="165" fontId="5" fillId="2" borderId="32" xfId="134" applyNumberFormat="1" applyFont="1" applyFill="1" applyBorder="1" applyAlignment="1">
      <alignment horizontal="right" vertical="center"/>
    </xf>
    <xf numFmtId="0" fontId="5" fillId="3" borderId="1" xfId="144" applyFont="1" applyFill="1" applyBorder="1" applyAlignment="1">
      <alignment horizontal="left" vertical="center" wrapText="1"/>
    </xf>
    <xf numFmtId="0" fontId="5" fillId="2" borderId="19" xfId="146" applyFont="1" applyFill="1" applyBorder="1" applyAlignment="1">
      <alignment horizontal="left" vertical="top" wrapText="1"/>
    </xf>
    <xf numFmtId="164" fontId="5" fillId="2" borderId="2" xfId="147" applyNumberFormat="1" applyFont="1" applyFill="1" applyBorder="1" applyAlignment="1">
      <alignment horizontal="right" vertical="center"/>
    </xf>
    <xf numFmtId="0" fontId="5" fillId="2" borderId="21" xfId="149" applyFont="1" applyFill="1" applyBorder="1" applyAlignment="1">
      <alignment horizontal="left" vertical="top" wrapText="1"/>
    </xf>
    <xf numFmtId="164" fontId="5" fillId="2" borderId="4" xfId="150" applyNumberFormat="1" applyFont="1" applyFill="1" applyBorder="1" applyAlignment="1">
      <alignment horizontal="right" vertical="center"/>
    </xf>
    <xf numFmtId="0" fontId="5" fillId="2" borderId="15" xfId="153" applyFont="1" applyFill="1" applyBorder="1" applyAlignment="1">
      <alignment horizontal="center" wrapText="1"/>
    </xf>
    <xf numFmtId="0" fontId="5" fillId="2" borderId="16" xfId="154" applyFont="1" applyFill="1" applyBorder="1" applyAlignment="1">
      <alignment horizontal="center" wrapText="1"/>
    </xf>
    <xf numFmtId="0" fontId="5" fillId="2" borderId="17" xfId="155" applyFont="1" applyFill="1" applyBorder="1" applyAlignment="1">
      <alignment horizontal="center" wrapText="1"/>
    </xf>
    <xf numFmtId="164" fontId="5" fillId="2" borderId="24" xfId="156" applyNumberFormat="1" applyFont="1" applyFill="1" applyBorder="1" applyAlignment="1">
      <alignment horizontal="right" vertical="center"/>
    </xf>
    <xf numFmtId="166" fontId="5" fillId="2" borderId="25" xfId="157" applyNumberFormat="1" applyFont="1" applyFill="1" applyBorder="1" applyAlignment="1">
      <alignment horizontal="right" vertical="center"/>
    </xf>
    <xf numFmtId="166" fontId="5" fillId="2" borderId="26" xfId="158" applyNumberFormat="1" applyFont="1" applyFill="1" applyBorder="1" applyAlignment="1">
      <alignment horizontal="right" vertical="center"/>
    </xf>
    <xf numFmtId="0" fontId="5" fillId="2" borderId="23" xfId="160" applyFont="1" applyFill="1" applyBorder="1" applyAlignment="1">
      <alignment horizontal="left" vertical="top" wrapText="1"/>
    </xf>
    <xf numFmtId="164" fontId="5" fillId="2" borderId="27" xfId="161" applyNumberFormat="1" applyFont="1" applyFill="1" applyBorder="1" applyAlignment="1">
      <alignment horizontal="right" vertical="center"/>
    </xf>
    <xf numFmtId="166" fontId="5" fillId="2" borderId="28" xfId="162" applyNumberFormat="1" applyFont="1" applyFill="1" applyBorder="1" applyAlignment="1">
      <alignment horizontal="right" vertical="center"/>
    </xf>
    <xf numFmtId="166" fontId="5" fillId="2" borderId="29" xfId="163" applyNumberFormat="1" applyFont="1" applyFill="1" applyBorder="1" applyAlignment="1">
      <alignment horizontal="right" vertical="center"/>
    </xf>
    <xf numFmtId="0" fontId="5" fillId="2" borderId="29" xfId="164" applyFont="1" applyFill="1" applyBorder="1" applyAlignment="1">
      <alignment horizontal="left" vertical="center" wrapText="1"/>
    </xf>
    <xf numFmtId="0" fontId="5" fillId="2" borderId="22" xfId="159" applyFont="1" applyFill="1" applyBorder="1" applyAlignment="1">
      <alignment horizontal="left" vertical="top" wrapText="1"/>
    </xf>
    <xf numFmtId="0" fontId="5" fillId="2" borderId="28" xfId="165" applyFont="1" applyFill="1" applyBorder="1" applyAlignment="1">
      <alignment horizontal="left" vertical="center" wrapText="1"/>
    </xf>
    <xf numFmtId="164" fontId="5" fillId="2" borderId="30" xfId="166" applyNumberFormat="1" applyFont="1" applyFill="1" applyBorder="1" applyAlignment="1">
      <alignment horizontal="right" vertical="center"/>
    </xf>
    <xf numFmtId="166" fontId="5" fillId="2" borderId="31" xfId="167" applyNumberFormat="1" applyFont="1" applyFill="1" applyBorder="1" applyAlignment="1">
      <alignment horizontal="right" vertical="center"/>
    </xf>
    <xf numFmtId="0" fontId="5" fillId="2" borderId="31" xfId="168" applyFont="1" applyFill="1" applyBorder="1" applyAlignment="1">
      <alignment horizontal="left" vertical="center" wrapText="1"/>
    </xf>
    <xf numFmtId="0" fontId="5" fillId="2" borderId="32" xfId="169" applyFont="1" applyFill="1" applyBorder="1" applyAlignment="1">
      <alignment horizontal="left" vertical="center" wrapText="1"/>
    </xf>
    <xf numFmtId="168" fontId="0" fillId="0" borderId="0" xfId="70" applyNumberFormat="1" applyFont="1" applyFill="1"/>
    <xf numFmtId="168" fontId="11" fillId="0" borderId="0" xfId="70" applyNumberFormat="1" applyFont="1" applyFill="1"/>
    <xf numFmtId="0" fontId="11" fillId="0" borderId="0" xfId="0" applyFont="1"/>
    <xf numFmtId="0" fontId="0" fillId="0" borderId="0" xfId="70" applyNumberFormat="1" applyFont="1" applyFill="1"/>
    <xf numFmtId="0" fontId="8" fillId="0" borderId="0" xfId="0" applyFont="1"/>
    <xf numFmtId="168" fontId="12" fillId="2" borderId="0" xfId="70" applyNumberFormat="1" applyFont="1"/>
    <xf numFmtId="164" fontId="12" fillId="0" borderId="0" xfId="0" applyNumberFormat="1" applyFont="1"/>
    <xf numFmtId="168" fontId="13" fillId="2" borderId="0" xfId="70" applyNumberFormat="1" applyFont="1" applyFill="1"/>
    <xf numFmtId="168" fontId="13" fillId="2" borderId="1" xfId="0" applyNumberFormat="1" applyFont="1" applyFill="1" applyBorder="1"/>
    <xf numFmtId="0" fontId="12" fillId="0" borderId="0" xfId="0" applyFont="1"/>
    <xf numFmtId="168" fontId="13" fillId="0" borderId="0" xfId="70" applyNumberFormat="1" applyFont="1" applyFill="1"/>
    <xf numFmtId="0" fontId="5" fillId="2" borderId="1" xfId="22" applyFont="1" applyFill="1" applyBorder="1" applyAlignment="1">
      <alignment horizontal="left" vertical="top" wrapText="1"/>
    </xf>
    <xf numFmtId="0" fontId="4" fillId="2" borderId="1" xfId="4" applyFont="1" applyFill="1" applyBorder="1" applyAlignment="1">
      <alignment horizontal="center" vertical="center" wrapText="1"/>
    </xf>
    <xf numFmtId="0" fontId="5" fillId="2" borderId="18" xfId="23" applyFont="1" applyFill="1" applyBorder="1" applyAlignment="1">
      <alignment horizontal="left" wrapText="1"/>
    </xf>
    <xf numFmtId="0" fontId="5" fillId="2" borderId="19" xfId="24" applyFont="1" applyFill="1" applyBorder="1" applyAlignment="1">
      <alignment horizontal="left" wrapText="1"/>
    </xf>
    <xf numFmtId="0" fontId="5" fillId="2" borderId="20" xfId="25" applyFont="1" applyFill="1" applyBorder="1" applyAlignment="1">
      <alignment horizontal="left" wrapText="1"/>
    </xf>
    <xf numFmtId="0" fontId="5" fillId="2" borderId="21" xfId="26" applyFont="1" applyFill="1" applyBorder="1" applyAlignment="1">
      <alignment horizontal="left" wrapText="1"/>
    </xf>
    <xf numFmtId="0" fontId="5" fillId="2" borderId="5" xfId="8" applyFont="1" applyFill="1" applyBorder="1" applyAlignment="1">
      <alignment horizontal="center" wrapText="1"/>
    </xf>
    <xf numFmtId="0" fontId="5" fillId="2" borderId="6" xfId="9" applyFont="1" applyFill="1" applyBorder="1" applyAlignment="1">
      <alignment horizontal="center" wrapText="1"/>
    </xf>
    <xf numFmtId="0" fontId="5" fillId="2" borderId="7" xfId="10" applyFont="1" applyFill="1" applyBorder="1" applyAlignment="1">
      <alignment horizontal="center" wrapText="1"/>
    </xf>
    <xf numFmtId="0" fontId="5" fillId="2" borderId="13" xfId="16" applyFont="1" applyFill="1" applyBorder="1" applyAlignment="1">
      <alignment horizontal="center" wrapText="1"/>
    </xf>
    <xf numFmtId="0" fontId="5" fillId="2" borderId="2" xfId="5" applyFont="1" applyFill="1" applyBorder="1" applyAlignment="1">
      <alignment horizontal="left" wrapText="1"/>
    </xf>
    <xf numFmtId="0" fontId="5" fillId="2" borderId="3" xfId="6" applyFont="1" applyFill="1" applyBorder="1" applyAlignment="1">
      <alignment horizontal="left" wrapText="1"/>
    </xf>
    <xf numFmtId="0" fontId="5" fillId="2" borderId="4" xfId="7" applyFont="1" applyFill="1" applyBorder="1" applyAlignment="1">
      <alignment horizontal="left" wrapText="1"/>
    </xf>
    <xf numFmtId="0" fontId="5" fillId="2" borderId="8" xfId="11" applyFont="1" applyFill="1" applyBorder="1" applyAlignment="1">
      <alignment horizontal="center" wrapText="1"/>
    </xf>
    <xf numFmtId="0" fontId="5" fillId="2" borderId="9" xfId="12" applyFont="1" applyFill="1" applyBorder="1" applyAlignment="1">
      <alignment horizontal="center" wrapText="1"/>
    </xf>
    <xf numFmtId="0" fontId="5" fillId="2" borderId="10" xfId="13" applyFont="1" applyFill="1" applyBorder="1" applyAlignment="1">
      <alignment horizontal="center" wrapText="1"/>
    </xf>
    <xf numFmtId="0" fontId="5" fillId="2" borderId="33" xfId="45" applyFont="1" applyFill="1" applyBorder="1" applyAlignment="1">
      <alignment horizontal="left" wrapText="1"/>
    </xf>
    <xf numFmtId="0" fontId="5" fillId="2" borderId="34" xfId="46" applyFont="1" applyFill="1" applyBorder="1" applyAlignment="1">
      <alignment horizontal="left" wrapText="1"/>
    </xf>
    <xf numFmtId="0" fontId="5" fillId="2" borderId="18" xfId="27" applyFont="1" applyFill="1" applyBorder="1" applyAlignment="1">
      <alignment horizontal="left" vertical="top" wrapText="1"/>
    </xf>
    <xf numFmtId="0" fontId="5" fillId="2" borderId="22" xfId="28" applyFont="1" applyFill="1" applyBorder="1" applyAlignment="1">
      <alignment horizontal="left" vertical="top" wrapText="1"/>
    </xf>
    <xf numFmtId="0" fontId="5" fillId="2" borderId="20" xfId="31" applyFont="1" applyFill="1" applyBorder="1" applyAlignment="1">
      <alignment horizontal="left" vertical="top" wrapText="1"/>
    </xf>
    <xf numFmtId="0" fontId="5" fillId="2" borderId="21" xfId="32" applyFont="1" applyFill="1" applyBorder="1" applyAlignment="1">
      <alignment horizontal="left" vertical="top" wrapText="1"/>
    </xf>
    <xf numFmtId="0" fontId="4" fillId="2" borderId="1" xfId="97" applyFont="1" applyFill="1" applyBorder="1" applyAlignment="1">
      <alignment horizontal="center" vertical="center" wrapText="1"/>
    </xf>
    <xf numFmtId="0" fontId="5" fillId="2" borderId="18" xfId="115" applyFont="1" applyFill="1" applyBorder="1" applyAlignment="1">
      <alignment horizontal="left" wrapText="1"/>
    </xf>
    <xf numFmtId="0" fontId="5" fillId="2" borderId="19" xfId="116" applyFont="1" applyFill="1" applyBorder="1" applyAlignment="1">
      <alignment horizontal="left" wrapText="1"/>
    </xf>
    <xf numFmtId="0" fontId="5" fillId="2" borderId="20" xfId="117" applyFont="1" applyFill="1" applyBorder="1" applyAlignment="1">
      <alignment horizontal="left" wrapText="1"/>
    </xf>
    <xf numFmtId="0" fontId="5" fillId="2" borderId="21" xfId="118" applyFont="1" applyFill="1" applyBorder="1" applyAlignment="1">
      <alignment horizontal="left" wrapText="1"/>
    </xf>
    <xf numFmtId="0" fontId="5" fillId="2" borderId="5" xfId="99" applyFont="1" applyFill="1" applyBorder="1" applyAlignment="1">
      <alignment horizontal="center" wrapText="1"/>
    </xf>
    <xf numFmtId="0" fontId="5" fillId="2" borderId="6" xfId="100" applyFont="1" applyFill="1" applyBorder="1" applyAlignment="1">
      <alignment horizontal="center" wrapText="1"/>
    </xf>
    <xf numFmtId="0" fontId="5" fillId="2" borderId="7" xfId="101" applyFont="1" applyFill="1" applyBorder="1" applyAlignment="1">
      <alignment horizontal="center" wrapText="1"/>
    </xf>
    <xf numFmtId="0" fontId="5" fillId="2" borderId="13" xfId="109" applyFont="1" applyFill="1" applyBorder="1" applyAlignment="1">
      <alignment horizontal="center" wrapText="1"/>
    </xf>
    <xf numFmtId="0" fontId="5" fillId="2" borderId="2" xfId="98" applyFont="1" applyFill="1" applyBorder="1" applyAlignment="1">
      <alignment horizontal="left" wrapText="1"/>
    </xf>
    <xf numFmtId="0" fontId="5" fillId="2" borderId="3" xfId="102" applyFont="1" applyFill="1" applyBorder="1" applyAlignment="1">
      <alignment horizontal="left" wrapText="1"/>
    </xf>
    <xf numFmtId="0" fontId="5" fillId="2" borderId="4" xfId="106" applyFont="1" applyFill="1" applyBorder="1" applyAlignment="1">
      <alignment horizontal="left" wrapText="1"/>
    </xf>
    <xf numFmtId="0" fontId="5" fillId="2" borderId="8" xfId="103" applyFont="1" applyFill="1" applyBorder="1" applyAlignment="1">
      <alignment horizontal="center" wrapText="1"/>
    </xf>
    <xf numFmtId="0" fontId="5" fillId="2" borderId="9" xfId="104" applyFont="1" applyFill="1" applyBorder="1" applyAlignment="1">
      <alignment horizontal="center" wrapText="1"/>
    </xf>
    <xf numFmtId="0" fontId="5" fillId="2" borderId="10" xfId="105" applyFont="1" applyFill="1" applyBorder="1" applyAlignment="1">
      <alignment horizontal="center" wrapText="1"/>
    </xf>
    <xf numFmtId="0" fontId="5" fillId="2" borderId="18" xfId="119" applyFont="1" applyFill="1" applyBorder="1" applyAlignment="1">
      <alignment horizontal="left" vertical="top" wrapText="1"/>
    </xf>
    <xf numFmtId="0" fontId="5" fillId="2" borderId="22" xfId="124" applyFont="1" applyFill="1" applyBorder="1" applyAlignment="1">
      <alignment horizontal="left" vertical="top" wrapText="1"/>
    </xf>
    <xf numFmtId="0" fontId="5" fillId="2" borderId="20" xfId="130" applyFont="1" applyFill="1" applyBorder="1" applyAlignment="1">
      <alignment horizontal="left" vertical="top" wrapText="1"/>
    </xf>
    <xf numFmtId="0" fontId="5" fillId="2" borderId="21" xfId="131" applyFont="1" applyFill="1" applyBorder="1" applyAlignment="1">
      <alignment horizontal="left" vertical="top" wrapText="1"/>
    </xf>
    <xf numFmtId="0" fontId="4" fillId="2" borderId="1" xfId="143" applyFont="1" applyFill="1" applyBorder="1" applyAlignment="1">
      <alignment horizontal="center" vertical="center" wrapText="1"/>
    </xf>
    <xf numFmtId="0" fontId="5" fillId="2" borderId="33" xfId="151" applyFont="1" applyFill="1" applyBorder="1" applyAlignment="1">
      <alignment horizontal="left" wrapText="1"/>
    </xf>
    <xf numFmtId="0" fontId="5" fillId="2" borderId="34" xfId="152" applyFont="1" applyFill="1" applyBorder="1" applyAlignment="1">
      <alignment horizontal="left" wrapText="1"/>
    </xf>
    <xf numFmtId="0" fontId="5" fillId="2" borderId="18" xfId="145" applyFont="1" applyFill="1" applyBorder="1" applyAlignment="1">
      <alignment horizontal="left" vertical="top" wrapText="1"/>
    </xf>
    <xf numFmtId="0" fontId="5" fillId="2" borderId="22" xfId="159" applyFont="1" applyFill="1" applyBorder="1" applyAlignment="1">
      <alignment horizontal="left" vertical="top" wrapText="1"/>
    </xf>
    <xf numFmtId="0" fontId="5" fillId="2" borderId="20" xfId="148" applyFont="1" applyFill="1" applyBorder="1" applyAlignment="1">
      <alignment horizontal="left" vertical="top" wrapText="1"/>
    </xf>
    <xf numFmtId="0" fontId="5" fillId="2" borderId="21" xfId="149" applyFont="1" applyFill="1" applyBorder="1" applyAlignment="1">
      <alignment horizontal="left" vertical="top" wrapText="1"/>
    </xf>
    <xf numFmtId="0" fontId="5" fillId="2" borderId="23" xfId="30" applyFont="1" applyFill="1" applyBorder="1" applyAlignment="1">
      <alignment horizontal="left" vertical="top" wrapText="1"/>
    </xf>
  </cellXfs>
  <cellStyles count="252"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Normal" xfId="0" builtinId="0"/>
    <cellStyle name="Percent" xfId="70" builtinId="5"/>
    <cellStyle name="style1451432350075" xfId="1"/>
    <cellStyle name="style1451432350175" xfId="2"/>
    <cellStyle name="style1451432350233" xfId="3"/>
    <cellStyle name="style1451432350291" xfId="4"/>
    <cellStyle name="style1451432350344" xfId="5"/>
    <cellStyle name="style1451432350410" xfId="6"/>
    <cellStyle name="style1451432350475" xfId="7"/>
    <cellStyle name="style1451432350545" xfId="8"/>
    <cellStyle name="style1451432350610" xfId="9"/>
    <cellStyle name="style1451432350679" xfId="10"/>
    <cellStyle name="style1451432350744" xfId="11"/>
    <cellStyle name="style1451432350811" xfId="12"/>
    <cellStyle name="style1451432350877" xfId="13"/>
    <cellStyle name="style1451432350943" xfId="14"/>
    <cellStyle name="style1451432351010" xfId="15"/>
    <cellStyle name="style1451432351078" xfId="16"/>
    <cellStyle name="style1451432351145" xfId="17"/>
    <cellStyle name="style1451432351217" xfId="18"/>
    <cellStyle name="style1451432351282" xfId="19"/>
    <cellStyle name="style1451432351348" xfId="20"/>
    <cellStyle name="style1451432351395" xfId="21"/>
    <cellStyle name="style1451432351458" xfId="22"/>
    <cellStyle name="style1451432351511" xfId="23"/>
    <cellStyle name="style1451432351575" xfId="24"/>
    <cellStyle name="style1451432351639" xfId="25"/>
    <cellStyle name="style1451432351702" xfId="26"/>
    <cellStyle name="style1451432351769" xfId="27"/>
    <cellStyle name="style1451432351817" xfId="28"/>
    <cellStyle name="style1451432351883" xfId="29"/>
    <cellStyle name="style1451432351932" xfId="30"/>
    <cellStyle name="style1451432351998" xfId="31"/>
    <cellStyle name="style1451432352046" xfId="32"/>
    <cellStyle name="style1451432352093" xfId="33"/>
    <cellStyle name="style1451432352154" xfId="34"/>
    <cellStyle name="style1451432352216" xfId="35"/>
    <cellStyle name="style1451432352283" xfId="36"/>
    <cellStyle name="style1451432352364" xfId="37"/>
    <cellStyle name="style1451432352426" xfId="38"/>
    <cellStyle name="style1451432352499" xfId="39"/>
    <cellStyle name="style1451432352565" xfId="40"/>
    <cellStyle name="style1451432352632" xfId="41"/>
    <cellStyle name="style1451432352700" xfId="42"/>
    <cellStyle name="style1451432352757" xfId="43"/>
    <cellStyle name="style1451432352801" xfId="44"/>
    <cellStyle name="style1451432352849" xfId="45"/>
    <cellStyle name="style1451432352908" xfId="46"/>
    <cellStyle name="style1451432352969" xfId="47"/>
    <cellStyle name="style1451432353016" xfId="48"/>
    <cellStyle name="style1451432353063" xfId="49"/>
    <cellStyle name="style1451432353114" xfId="50"/>
    <cellStyle name="style1451432353161" xfId="51"/>
    <cellStyle name="style1451432353208" xfId="52"/>
    <cellStyle name="style1451432353254" xfId="53"/>
    <cellStyle name="style1451432353300" xfId="54"/>
    <cellStyle name="style1451432353353" xfId="55"/>
    <cellStyle name="style1451432353400" xfId="56"/>
    <cellStyle name="style1451432353448" xfId="57"/>
    <cellStyle name="style1451432353493" xfId="58"/>
    <cellStyle name="style1451432353538" xfId="59"/>
    <cellStyle name="style1451432353761" xfId="60"/>
    <cellStyle name="style1451432353808" xfId="61"/>
    <cellStyle name="style1451432353884" xfId="62"/>
    <cellStyle name="style1451432353933" xfId="63"/>
    <cellStyle name="style1451432354048" xfId="64"/>
    <cellStyle name="style1451432354095" xfId="65"/>
    <cellStyle name="style1451432354144" xfId="66"/>
    <cellStyle name="style1451432354191" xfId="67"/>
    <cellStyle name="style1451432354237" xfId="68"/>
    <cellStyle name="style1451432354309" xfId="69"/>
    <cellStyle name="style1451433300700" xfId="97"/>
    <cellStyle name="style1451433300757" xfId="98"/>
    <cellStyle name="style1451433300825" xfId="102"/>
    <cellStyle name="style1451433300892" xfId="106"/>
    <cellStyle name="style1451433300959" xfId="99"/>
    <cellStyle name="style1451433301028" xfId="100"/>
    <cellStyle name="style1451433301095" xfId="101"/>
    <cellStyle name="style1451433301165" xfId="103"/>
    <cellStyle name="style1451433301229" xfId="104"/>
    <cellStyle name="style1451433301297" xfId="105"/>
    <cellStyle name="style1451433301363" xfId="107"/>
    <cellStyle name="style1451433301439" xfId="108"/>
    <cellStyle name="style1451433301513" xfId="109"/>
    <cellStyle name="style1451433301596" xfId="110"/>
    <cellStyle name="style1451433301687" xfId="111"/>
    <cellStyle name="style1451433301764" xfId="112"/>
    <cellStyle name="style1451433301830" xfId="113"/>
    <cellStyle name="style1451433301881" xfId="114"/>
    <cellStyle name="style1451433302004" xfId="115"/>
    <cellStyle name="style1451433302072" xfId="116"/>
    <cellStyle name="style1451433302139" xfId="117"/>
    <cellStyle name="style1451433302221" xfId="118"/>
    <cellStyle name="style1451433302294" xfId="119"/>
    <cellStyle name="style1451433302344" xfId="124"/>
    <cellStyle name="style1451433302411" xfId="120"/>
    <cellStyle name="style1451433302461" xfId="125"/>
    <cellStyle name="style1451433302531" xfId="129"/>
    <cellStyle name="style1451433302593" xfId="130"/>
    <cellStyle name="style1451433302651" xfId="131"/>
    <cellStyle name="style1451433302710" xfId="121"/>
    <cellStyle name="style1451433302807" xfId="122"/>
    <cellStyle name="style1451433302878" xfId="123"/>
    <cellStyle name="style1451433302946" xfId="126"/>
    <cellStyle name="style1451433303015" xfId="127"/>
    <cellStyle name="style1451433303083" xfId="128"/>
    <cellStyle name="style1451433303164" xfId="132"/>
    <cellStyle name="style1451433303234" xfId="133"/>
    <cellStyle name="style1451433303302" xfId="134"/>
    <cellStyle name="style1451433550491" xfId="143"/>
    <cellStyle name="style1451433550541" xfId="144"/>
    <cellStyle name="style1451433550598" xfId="145"/>
    <cellStyle name="style1451433550663" xfId="148"/>
    <cellStyle name="style1451433550724" xfId="146"/>
    <cellStyle name="style1451433550788" xfId="149"/>
    <cellStyle name="style1451433550849" xfId="147"/>
    <cellStyle name="style1451433550910" xfId="150"/>
    <cellStyle name="style1451433550973" xfId="151"/>
    <cellStyle name="style1451433551037" xfId="152"/>
    <cellStyle name="style1451433551099" xfId="153"/>
    <cellStyle name="style1451433551162" xfId="154"/>
    <cellStyle name="style1451433551223" xfId="155"/>
    <cellStyle name="style1451433551301" xfId="159"/>
    <cellStyle name="style1451433551386" xfId="160"/>
    <cellStyle name="style1451433551450" xfId="156"/>
    <cellStyle name="style1451433551510" xfId="157"/>
    <cellStyle name="style1451433551572" xfId="158"/>
    <cellStyle name="style1451433551635" xfId="161"/>
    <cellStyle name="style1451433551695" xfId="162"/>
    <cellStyle name="style1451433551755" xfId="163"/>
    <cellStyle name="style1451433551823" xfId="164"/>
    <cellStyle name="style1451433551874" xfId="165"/>
    <cellStyle name="style1451433551928" xfId="166"/>
    <cellStyle name="style1451433551990" xfId="167"/>
    <cellStyle name="style1451433552051" xfId="168"/>
    <cellStyle name="style1451433552097" xfId="1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97"/>
  <sheetViews>
    <sheetView tabSelected="1" topLeftCell="A182" zoomScale="110" zoomScaleNormal="110" zoomScalePageLayoutView="110" workbookViewId="0">
      <selection activeCell="F23" sqref="F23"/>
    </sheetView>
  </sheetViews>
  <sheetFormatPr defaultColWidth="8.85546875" defaultRowHeight="15" x14ac:dyDescent="0.25"/>
  <cols>
    <col min="1" max="1" width="8.85546875" customWidth="1"/>
    <col min="2" max="2" width="22.7109375" customWidth="1"/>
    <col min="3" max="12" width="13.7109375" customWidth="1"/>
    <col min="13" max="13" width="13.140625" customWidth="1"/>
  </cols>
  <sheetData>
    <row r="1" spans="1:7" x14ac:dyDescent="0.25">
      <c r="A1" s="1" t="s">
        <v>0</v>
      </c>
    </row>
    <row r="3" spans="1:7" x14ac:dyDescent="0.25">
      <c r="A3" s="1" t="s">
        <v>1</v>
      </c>
    </row>
    <row r="4" spans="1:7" x14ac:dyDescent="0.25">
      <c r="A4" s="1" t="s">
        <v>2</v>
      </c>
    </row>
    <row r="7" spans="1:7" ht="18" x14ac:dyDescent="0.25">
      <c r="A7" s="2" t="s">
        <v>3</v>
      </c>
    </row>
    <row r="10" spans="1:7" x14ac:dyDescent="0.25">
      <c r="A10" s="3"/>
    </row>
    <row r="12" spans="1:7" ht="18" customHeight="1" x14ac:dyDescent="0.25">
      <c r="A12" s="107" t="s">
        <v>4</v>
      </c>
      <c r="B12" s="107"/>
      <c r="C12" s="107"/>
      <c r="D12" s="107"/>
      <c r="E12" s="107"/>
      <c r="F12" s="107"/>
      <c r="G12" s="107"/>
    </row>
    <row r="13" spans="1:7" ht="15" customHeight="1" x14ac:dyDescent="0.25">
      <c r="A13" s="116"/>
      <c r="B13" s="112" t="s">
        <v>5</v>
      </c>
      <c r="C13" s="113"/>
      <c r="D13" s="113"/>
      <c r="E13" s="113"/>
      <c r="F13" s="113"/>
      <c r="G13" s="114"/>
    </row>
    <row r="14" spans="1:7" ht="15" customHeight="1" x14ac:dyDescent="0.25">
      <c r="A14" s="117"/>
      <c r="B14" s="119" t="s">
        <v>6</v>
      </c>
      <c r="C14" s="120"/>
      <c r="D14" s="120" t="s">
        <v>7</v>
      </c>
      <c r="E14" s="120"/>
      <c r="F14" s="120" t="s">
        <v>8</v>
      </c>
      <c r="G14" s="121"/>
    </row>
    <row r="15" spans="1:7" ht="15" customHeight="1" x14ac:dyDescent="0.25">
      <c r="A15" s="118"/>
      <c r="B15" s="4" t="s">
        <v>9</v>
      </c>
      <c r="C15" s="5" t="s">
        <v>10</v>
      </c>
      <c r="D15" s="5" t="s">
        <v>9</v>
      </c>
      <c r="E15" s="5" t="s">
        <v>10</v>
      </c>
      <c r="F15" s="5" t="s">
        <v>9</v>
      </c>
      <c r="G15" s="6" t="s">
        <v>10</v>
      </c>
    </row>
    <row r="16" spans="1:7" ht="17.100000000000001" customHeight="1" x14ac:dyDescent="0.25">
      <c r="A16" s="7" t="s">
        <v>11</v>
      </c>
      <c r="B16" s="8">
        <v>5518</v>
      </c>
      <c r="C16" s="9">
        <v>0.99280316660669299</v>
      </c>
      <c r="D16" s="10">
        <v>40</v>
      </c>
      <c r="E16" s="9">
        <v>7.1968333933069449E-3</v>
      </c>
      <c r="F16" s="10">
        <v>5558</v>
      </c>
      <c r="G16" s="11">
        <v>1</v>
      </c>
    </row>
    <row r="17" spans="1:9" ht="17.100000000000001" customHeight="1" x14ac:dyDescent="0.25">
      <c r="A17" s="106" t="s">
        <v>12</v>
      </c>
      <c r="B17" s="106"/>
      <c r="C17" s="106"/>
      <c r="D17" s="106"/>
      <c r="E17" s="106"/>
      <c r="F17" s="106"/>
      <c r="G17" s="106"/>
    </row>
    <row r="19" spans="1:9" ht="18" customHeight="1" x14ac:dyDescent="0.25">
      <c r="A19" s="107" t="s">
        <v>13</v>
      </c>
      <c r="B19" s="107"/>
      <c r="C19" s="107"/>
      <c r="D19" s="107"/>
      <c r="E19" s="107"/>
    </row>
    <row r="20" spans="1:9" ht="15" customHeight="1" x14ac:dyDescent="0.25">
      <c r="A20" s="108"/>
      <c r="B20" s="109"/>
      <c r="C20" s="112" t="s">
        <v>14</v>
      </c>
      <c r="D20" s="113"/>
      <c r="E20" s="114" t="s">
        <v>15</v>
      </c>
    </row>
    <row r="21" spans="1:9" ht="15" customHeight="1" x14ac:dyDescent="0.25">
      <c r="A21" s="110"/>
      <c r="B21" s="111"/>
      <c r="C21" s="4" t="s">
        <v>9</v>
      </c>
      <c r="D21" s="5" t="s">
        <v>10</v>
      </c>
      <c r="E21" s="115"/>
    </row>
    <row r="22" spans="1:9" ht="15" customHeight="1" x14ac:dyDescent="0.25">
      <c r="A22" s="124" t="s">
        <v>11</v>
      </c>
      <c r="B22" s="13" t="s">
        <v>16</v>
      </c>
      <c r="C22" s="16">
        <v>2321</v>
      </c>
      <c r="D22" s="17">
        <v>0.2769028871391076</v>
      </c>
      <c r="E22" s="18">
        <v>0.4206234142805364</v>
      </c>
      <c r="H22" s="51">
        <f>C22/5518</f>
        <v>0.4206234142805364</v>
      </c>
      <c r="I22" s="52" t="str">
        <f>B22</f>
        <v>Electric power generation</v>
      </c>
    </row>
    <row r="23" spans="1:9" ht="45" customHeight="1" x14ac:dyDescent="0.25">
      <c r="A23" s="125"/>
      <c r="B23" s="14" t="s">
        <v>17</v>
      </c>
      <c r="C23" s="19">
        <v>1068</v>
      </c>
      <c r="D23" s="20">
        <v>0.12741589119541877</v>
      </c>
      <c r="E23" s="21">
        <v>0.19354838709677419</v>
      </c>
      <c r="H23" s="51">
        <f t="shared" ref="H23:H28" si="0">C23/5518</f>
        <v>0.19354838709677419</v>
      </c>
      <c r="I23" s="52" t="str">
        <f t="shared" ref="I23:I28" si="1">B23</f>
        <v>Electric power transmission, distribution, and storage</v>
      </c>
    </row>
    <row r="24" spans="1:9" ht="45" customHeight="1" x14ac:dyDescent="0.25">
      <c r="A24" s="125"/>
      <c r="B24" s="14" t="s">
        <v>18</v>
      </c>
      <c r="C24" s="19">
        <v>2333</v>
      </c>
      <c r="D24" s="20">
        <v>0.27833452636602241</v>
      </c>
      <c r="E24" s="21">
        <v>0.42279811525915184</v>
      </c>
      <c r="H24" s="51">
        <f t="shared" si="0"/>
        <v>0.42279811525915184</v>
      </c>
      <c r="I24" s="52" t="str">
        <f t="shared" si="1"/>
        <v>Energy efficiency, including heating, cooling and building envelope</v>
      </c>
    </row>
    <row r="25" spans="1:9" ht="15" customHeight="1" x14ac:dyDescent="0.25">
      <c r="A25" s="125"/>
      <c r="B25" s="14" t="s">
        <v>19</v>
      </c>
      <c r="C25" s="19">
        <v>1454</v>
      </c>
      <c r="D25" s="20">
        <v>0.17346695299451201</v>
      </c>
      <c r="E25" s="21">
        <v>0.26350126857557088</v>
      </c>
      <c r="H25" s="51">
        <f t="shared" si="0"/>
        <v>0.26350126857557088</v>
      </c>
      <c r="I25" s="52" t="str">
        <f t="shared" si="1"/>
        <v>Fuels</v>
      </c>
    </row>
    <row r="26" spans="1:9" ht="15" customHeight="1" x14ac:dyDescent="0.25">
      <c r="A26" s="125"/>
      <c r="B26" s="14" t="s">
        <v>20</v>
      </c>
      <c r="C26" s="19">
        <v>977</v>
      </c>
      <c r="D26" s="20">
        <v>0.11655929372464806</v>
      </c>
      <c r="E26" s="21">
        <v>0.17705690467560711</v>
      </c>
      <c r="H26" s="51">
        <f t="shared" si="0"/>
        <v>0.17705690467560711</v>
      </c>
      <c r="I26" s="52" t="str">
        <f t="shared" si="1"/>
        <v>Motor vehicles</v>
      </c>
    </row>
    <row r="27" spans="1:9" ht="15" customHeight="1" x14ac:dyDescent="0.25">
      <c r="A27" s="125"/>
      <c r="B27" s="14" t="s">
        <v>21</v>
      </c>
      <c r="C27" s="19">
        <v>219</v>
      </c>
      <c r="D27" s="20">
        <v>2.6127415891195417E-2</v>
      </c>
      <c r="E27" s="21">
        <v>3.9688292859731786E-2</v>
      </c>
      <c r="H27" s="51">
        <f t="shared" si="0"/>
        <v>3.9688292859731786E-2</v>
      </c>
      <c r="I27" s="52" t="str">
        <f t="shared" si="1"/>
        <v>Other</v>
      </c>
    </row>
    <row r="28" spans="1:9" ht="15" customHeight="1" x14ac:dyDescent="0.25">
      <c r="A28" s="125"/>
      <c r="B28" s="14" t="s">
        <v>22</v>
      </c>
      <c r="C28" s="19">
        <v>10</v>
      </c>
      <c r="D28" s="20">
        <v>1.1930326890956812E-3</v>
      </c>
      <c r="E28" s="21">
        <v>1.8122508155128669E-3</v>
      </c>
      <c r="H28" s="51">
        <f t="shared" si="0"/>
        <v>1.8122508155128669E-3</v>
      </c>
      <c r="I28" s="52" t="str">
        <f t="shared" si="1"/>
        <v>DK/NA</v>
      </c>
    </row>
    <row r="29" spans="1:9" ht="15" customHeight="1" x14ac:dyDescent="0.25">
      <c r="A29" s="126" t="s">
        <v>8</v>
      </c>
      <c r="B29" s="127"/>
      <c r="C29" s="22">
        <v>8382</v>
      </c>
      <c r="D29" s="23">
        <v>1</v>
      </c>
      <c r="E29" s="24">
        <v>1.5190286335628853</v>
      </c>
    </row>
    <row r="30" spans="1:9" ht="17.100000000000001" customHeight="1" x14ac:dyDescent="0.25">
      <c r="A30" s="106" t="s">
        <v>12</v>
      </c>
      <c r="B30" s="106"/>
      <c r="C30" s="106"/>
      <c r="D30" s="106"/>
      <c r="E30" s="106"/>
    </row>
    <row r="33" spans="1:9" x14ac:dyDescent="0.25">
      <c r="A33" s="1" t="s">
        <v>23</v>
      </c>
    </row>
    <row r="34" spans="1:9" x14ac:dyDescent="0.25">
      <c r="A34" s="1" t="s">
        <v>24</v>
      </c>
    </row>
    <row r="35" spans="1:9" x14ac:dyDescent="0.25">
      <c r="A35" s="1" t="s">
        <v>25</v>
      </c>
    </row>
    <row r="38" spans="1:9" ht="18" x14ac:dyDescent="0.25">
      <c r="A38" s="2" t="s">
        <v>26</v>
      </c>
    </row>
    <row r="40" spans="1:9" ht="18" customHeight="1" x14ac:dyDescent="0.25">
      <c r="A40" s="107" t="s">
        <v>27</v>
      </c>
      <c r="B40" s="107"/>
      <c r="C40" s="107"/>
    </row>
    <row r="41" spans="1:9" ht="15" customHeight="1" x14ac:dyDescent="0.25">
      <c r="A41" s="25" t="s">
        <v>28</v>
      </c>
    </row>
    <row r="42" spans="1:9" ht="15" customHeight="1" x14ac:dyDescent="0.25">
      <c r="A42" s="124" t="s">
        <v>9</v>
      </c>
      <c r="B42" s="13" t="s">
        <v>6</v>
      </c>
      <c r="C42" s="26">
        <v>4077</v>
      </c>
    </row>
    <row r="43" spans="1:9" ht="15" customHeight="1" x14ac:dyDescent="0.25">
      <c r="A43" s="126"/>
      <c r="B43" s="15" t="s">
        <v>7</v>
      </c>
      <c r="C43" s="27">
        <v>1481</v>
      </c>
    </row>
    <row r="45" spans="1:9" ht="18" customHeight="1" x14ac:dyDescent="0.25">
      <c r="A45" s="107" t="s">
        <v>28</v>
      </c>
      <c r="B45" s="107"/>
      <c r="C45" s="107"/>
      <c r="D45" s="107"/>
      <c r="E45" s="107"/>
      <c r="F45" s="107"/>
    </row>
    <row r="46" spans="1:9" ht="27.95" customHeight="1" x14ac:dyDescent="0.25">
      <c r="A46" s="122"/>
      <c r="B46" s="123"/>
      <c r="C46" s="28" t="s">
        <v>29</v>
      </c>
      <c r="D46" s="29" t="s">
        <v>10</v>
      </c>
      <c r="E46" s="29" t="s">
        <v>30</v>
      </c>
      <c r="F46" s="30" t="s">
        <v>31</v>
      </c>
    </row>
    <row r="47" spans="1:9" ht="15" customHeight="1" x14ac:dyDescent="0.25">
      <c r="A47" s="124" t="s">
        <v>6</v>
      </c>
      <c r="B47" s="13" t="s">
        <v>16</v>
      </c>
      <c r="C47" s="16">
        <v>1569</v>
      </c>
      <c r="D47" s="32">
        <v>28.229578985246491</v>
      </c>
      <c r="E47" s="32">
        <v>38.48417954378219</v>
      </c>
      <c r="F47" s="33">
        <v>38.48417954378219</v>
      </c>
      <c r="H47" s="51">
        <f>C47/4077</f>
        <v>0.38484179543782193</v>
      </c>
      <c r="I47" s="52" t="str">
        <f>B47</f>
        <v>Electric power generation</v>
      </c>
    </row>
    <row r="48" spans="1:9" ht="45" customHeight="1" x14ac:dyDescent="0.25">
      <c r="A48" s="125"/>
      <c r="B48" s="14" t="s">
        <v>17</v>
      </c>
      <c r="C48" s="19">
        <v>272</v>
      </c>
      <c r="D48" s="34">
        <v>4.8938467074487226</v>
      </c>
      <c r="E48" s="34">
        <v>6.6715722344861419</v>
      </c>
      <c r="F48" s="35">
        <v>45.155751778268332</v>
      </c>
      <c r="H48" s="51">
        <f t="shared" ref="H48:H53" si="2">C48/4077</f>
        <v>6.6715722344861422E-2</v>
      </c>
      <c r="I48" s="52" t="str">
        <f t="shared" ref="I48:I53" si="3">B48</f>
        <v>Electric power transmission, distribution, and storage</v>
      </c>
    </row>
    <row r="49" spans="1:9" ht="45" customHeight="1" x14ac:dyDescent="0.25">
      <c r="A49" s="125"/>
      <c r="B49" s="14" t="s">
        <v>18</v>
      </c>
      <c r="C49" s="19">
        <v>1317</v>
      </c>
      <c r="D49" s="34">
        <v>23.695573947463117</v>
      </c>
      <c r="E49" s="34">
        <v>32.303164091243566</v>
      </c>
      <c r="F49" s="35">
        <v>77.458915869511884</v>
      </c>
      <c r="H49" s="51">
        <f t="shared" si="2"/>
        <v>0.32303164091243564</v>
      </c>
      <c r="I49" s="52" t="str">
        <f t="shared" si="3"/>
        <v>Energy efficiency, including heating, cooling and building envelope</v>
      </c>
    </row>
    <row r="50" spans="1:9" ht="15" customHeight="1" x14ac:dyDescent="0.25">
      <c r="A50" s="125"/>
      <c r="B50" s="14" t="s">
        <v>19</v>
      </c>
      <c r="C50" s="19">
        <v>587</v>
      </c>
      <c r="D50" s="34">
        <v>10.56135300467794</v>
      </c>
      <c r="E50" s="34">
        <v>14.397841550159432</v>
      </c>
      <c r="F50" s="35">
        <v>91.856757419671325</v>
      </c>
      <c r="H50" s="51">
        <f t="shared" si="2"/>
        <v>0.14397841550159432</v>
      </c>
      <c r="I50" s="52" t="str">
        <f t="shared" si="3"/>
        <v>Fuels</v>
      </c>
    </row>
    <row r="51" spans="1:9" ht="15" customHeight="1" x14ac:dyDescent="0.25">
      <c r="A51" s="125"/>
      <c r="B51" s="14" t="s">
        <v>20</v>
      </c>
      <c r="C51" s="19">
        <v>244</v>
      </c>
      <c r="D51" s="34">
        <v>4.3900683699172358</v>
      </c>
      <c r="E51" s="34">
        <v>5.9847927397596274</v>
      </c>
      <c r="F51" s="35">
        <v>97.841550159430952</v>
      </c>
      <c r="H51" s="51">
        <f t="shared" si="2"/>
        <v>5.9847927397596271E-2</v>
      </c>
      <c r="I51" s="52" t="str">
        <f t="shared" si="3"/>
        <v>Motor vehicles</v>
      </c>
    </row>
    <row r="52" spans="1:9" ht="15" customHeight="1" x14ac:dyDescent="0.25">
      <c r="A52" s="125"/>
      <c r="B52" s="14" t="s">
        <v>21</v>
      </c>
      <c r="C52" s="19">
        <v>74</v>
      </c>
      <c r="D52" s="34">
        <v>1.3314141777617849</v>
      </c>
      <c r="E52" s="34">
        <v>1.8150600932057885</v>
      </c>
      <c r="F52" s="35">
        <v>99.656610252636739</v>
      </c>
      <c r="H52" s="51">
        <f t="shared" si="2"/>
        <v>1.8150600932057885E-2</v>
      </c>
      <c r="I52" s="52" t="str">
        <f t="shared" si="3"/>
        <v>Other</v>
      </c>
    </row>
    <row r="53" spans="1:9" ht="15" customHeight="1" x14ac:dyDescent="0.25">
      <c r="A53" s="125"/>
      <c r="B53" s="31" t="s">
        <v>22</v>
      </c>
      <c r="C53" s="19">
        <v>14</v>
      </c>
      <c r="D53" s="34">
        <v>0.25188916876574308</v>
      </c>
      <c r="E53" s="34">
        <v>0.34338974736325728</v>
      </c>
      <c r="F53" s="35">
        <v>100</v>
      </c>
      <c r="H53" s="51">
        <f t="shared" si="2"/>
        <v>3.4338974736325728E-3</v>
      </c>
      <c r="I53" s="52" t="str">
        <f t="shared" si="3"/>
        <v>DK/NA</v>
      </c>
    </row>
    <row r="54" spans="1:9" ht="15" customHeight="1" x14ac:dyDescent="0.25">
      <c r="A54" s="125"/>
      <c r="B54" s="14" t="s">
        <v>8</v>
      </c>
      <c r="C54" s="19">
        <v>4077</v>
      </c>
      <c r="D54" s="34">
        <v>73.353724361281039</v>
      </c>
      <c r="E54" s="34">
        <v>100</v>
      </c>
      <c r="F54" s="36"/>
    </row>
    <row r="55" spans="1:9" ht="15" customHeight="1" x14ac:dyDescent="0.25">
      <c r="A55" s="12" t="s">
        <v>7</v>
      </c>
      <c r="B55" s="14" t="s">
        <v>33</v>
      </c>
      <c r="C55" s="19">
        <v>1481</v>
      </c>
      <c r="D55" s="34">
        <v>26.646275638718965</v>
      </c>
      <c r="E55" s="37"/>
      <c r="F55" s="36"/>
    </row>
    <row r="56" spans="1:9" ht="15" customHeight="1" x14ac:dyDescent="0.25">
      <c r="A56" s="126" t="s">
        <v>8</v>
      </c>
      <c r="B56" s="127"/>
      <c r="C56" s="22">
        <v>5558</v>
      </c>
      <c r="D56" s="38">
        <v>100</v>
      </c>
      <c r="E56" s="39"/>
      <c r="F56" s="40"/>
    </row>
    <row r="60" spans="1:9" x14ac:dyDescent="0.25">
      <c r="A60" s="1" t="s">
        <v>34</v>
      </c>
    </row>
    <row r="62" spans="1:9" x14ac:dyDescent="0.25">
      <c r="A62" s="1" t="s">
        <v>35</v>
      </c>
    </row>
    <row r="63" spans="1:9" x14ac:dyDescent="0.25">
      <c r="A63" s="1" t="s">
        <v>36</v>
      </c>
    </row>
    <row r="66" spans="1:9" ht="18" x14ac:dyDescent="0.25">
      <c r="A66" s="2" t="s">
        <v>3</v>
      </c>
    </row>
    <row r="68" spans="1:9" ht="18" customHeight="1" x14ac:dyDescent="0.25">
      <c r="A68" s="107" t="s">
        <v>4</v>
      </c>
      <c r="B68" s="107"/>
      <c r="C68" s="107"/>
      <c r="D68" s="107"/>
      <c r="E68" s="107"/>
      <c r="F68" s="107"/>
      <c r="G68" s="107"/>
    </row>
    <row r="69" spans="1:9" ht="15" customHeight="1" x14ac:dyDescent="0.25">
      <c r="A69" s="116"/>
      <c r="B69" s="112" t="s">
        <v>5</v>
      </c>
      <c r="C69" s="113"/>
      <c r="D69" s="113"/>
      <c r="E69" s="113"/>
      <c r="F69" s="113"/>
      <c r="G69" s="114"/>
    </row>
    <row r="70" spans="1:9" ht="15" customHeight="1" x14ac:dyDescent="0.25">
      <c r="A70" s="117"/>
      <c r="B70" s="119" t="s">
        <v>6</v>
      </c>
      <c r="C70" s="120"/>
      <c r="D70" s="120" t="s">
        <v>7</v>
      </c>
      <c r="E70" s="120"/>
      <c r="F70" s="120" t="s">
        <v>8</v>
      </c>
      <c r="G70" s="121"/>
    </row>
    <row r="71" spans="1:9" ht="15" customHeight="1" x14ac:dyDescent="0.25">
      <c r="A71" s="118"/>
      <c r="B71" s="4" t="s">
        <v>9</v>
      </c>
      <c r="C71" s="5" t="s">
        <v>10</v>
      </c>
      <c r="D71" s="5" t="s">
        <v>9</v>
      </c>
      <c r="E71" s="5" t="s">
        <v>10</v>
      </c>
      <c r="F71" s="5" t="s">
        <v>9</v>
      </c>
      <c r="G71" s="6" t="s">
        <v>10</v>
      </c>
    </row>
    <row r="72" spans="1:9" ht="17.100000000000001" customHeight="1" x14ac:dyDescent="0.25">
      <c r="A72" s="7" t="s">
        <v>37</v>
      </c>
      <c r="B72" s="8">
        <v>2287</v>
      </c>
      <c r="C72" s="9">
        <v>0.41147894926232459</v>
      </c>
      <c r="D72" s="10">
        <v>3271</v>
      </c>
      <c r="E72" s="9">
        <v>0.58852105073767536</v>
      </c>
      <c r="F72" s="10">
        <v>5558</v>
      </c>
      <c r="G72" s="11">
        <v>1</v>
      </c>
    </row>
    <row r="73" spans="1:9" ht="17.100000000000001" customHeight="1" x14ac:dyDescent="0.25">
      <c r="A73" s="106" t="s">
        <v>12</v>
      </c>
      <c r="B73" s="106"/>
      <c r="C73" s="106"/>
      <c r="D73" s="106"/>
      <c r="E73" s="106"/>
      <c r="F73" s="106"/>
      <c r="G73" s="106"/>
    </row>
    <row r="75" spans="1:9" ht="18" customHeight="1" x14ac:dyDescent="0.25">
      <c r="A75" s="107" t="s">
        <v>38</v>
      </c>
      <c r="B75" s="107"/>
      <c r="C75" s="107"/>
      <c r="D75" s="107"/>
      <c r="E75" s="107"/>
    </row>
    <row r="76" spans="1:9" ht="15" customHeight="1" x14ac:dyDescent="0.25">
      <c r="A76" s="108"/>
      <c r="B76" s="109"/>
      <c r="C76" s="112" t="s">
        <v>14</v>
      </c>
      <c r="D76" s="113"/>
      <c r="E76" s="114" t="s">
        <v>15</v>
      </c>
    </row>
    <row r="77" spans="1:9" ht="15" customHeight="1" x14ac:dyDescent="0.25">
      <c r="A77" s="110"/>
      <c r="B77" s="111"/>
      <c r="C77" s="4" t="s">
        <v>9</v>
      </c>
      <c r="D77" s="5" t="s">
        <v>10</v>
      </c>
      <c r="E77" s="115"/>
    </row>
    <row r="78" spans="1:9" ht="27.95" customHeight="1" x14ac:dyDescent="0.25">
      <c r="A78" s="124" t="s">
        <v>37</v>
      </c>
      <c r="B78" s="13" t="s">
        <v>39</v>
      </c>
      <c r="C78" s="16">
        <v>1719</v>
      </c>
      <c r="D78" s="17">
        <v>0.40466101694915252</v>
      </c>
      <c r="E78" s="18">
        <v>0.75163970266724955</v>
      </c>
      <c r="H78" s="51">
        <f>C78/2287</f>
        <v>0.75163970266724967</v>
      </c>
      <c r="I78" s="52" t="str">
        <f>B78</f>
        <v>Solar photovoltaic electric generation</v>
      </c>
    </row>
    <row r="79" spans="1:9" ht="27.95" customHeight="1" x14ac:dyDescent="0.25">
      <c r="A79" s="125"/>
      <c r="B79" s="14" t="s">
        <v>40</v>
      </c>
      <c r="C79" s="19">
        <v>271</v>
      </c>
      <c r="D79" s="20">
        <v>6.379472693032015E-2</v>
      </c>
      <c r="E79" s="21">
        <v>0.11849584608657632</v>
      </c>
      <c r="H79" s="51">
        <f t="shared" ref="H79:H88" si="4">C79/2287</f>
        <v>0.1184958460865763</v>
      </c>
      <c r="I79" s="52" t="str">
        <f t="shared" ref="I79:I88" si="5">B79</f>
        <v>Concentrated solar electric generation</v>
      </c>
    </row>
    <row r="80" spans="1:9" ht="15" customHeight="1" x14ac:dyDescent="0.25">
      <c r="A80" s="125"/>
      <c r="B80" s="14" t="s">
        <v>41</v>
      </c>
      <c r="C80" s="19">
        <v>527</v>
      </c>
      <c r="D80" s="20">
        <v>0.12405838041431264</v>
      </c>
      <c r="E80" s="21">
        <v>0.23043288150415392</v>
      </c>
      <c r="H80" s="51">
        <f t="shared" si="4"/>
        <v>0.23043288150415392</v>
      </c>
      <c r="I80" s="52" t="str">
        <f t="shared" si="5"/>
        <v>Wind generation</v>
      </c>
    </row>
    <row r="81" spans="1:9" ht="15" customHeight="1" x14ac:dyDescent="0.25">
      <c r="A81" s="125"/>
      <c r="B81" s="14" t="s">
        <v>42</v>
      </c>
      <c r="C81" s="19">
        <v>217</v>
      </c>
      <c r="D81" s="20">
        <v>5.1082862523540482E-2</v>
      </c>
      <c r="E81" s="21">
        <v>9.4884127678181024E-2</v>
      </c>
      <c r="H81" s="51">
        <f t="shared" si="4"/>
        <v>9.4884127678181024E-2</v>
      </c>
      <c r="I81" s="52" t="str">
        <f t="shared" si="5"/>
        <v>Geothermal generation</v>
      </c>
    </row>
    <row r="82" spans="1:9" ht="27.95" customHeight="1" x14ac:dyDescent="0.25">
      <c r="A82" s="125"/>
      <c r="B82" s="14" t="s">
        <v>43</v>
      </c>
      <c r="C82" s="19">
        <v>263</v>
      </c>
      <c r="D82" s="20">
        <v>6.1911487758945387E-2</v>
      </c>
      <c r="E82" s="21">
        <v>0.11499781372977701</v>
      </c>
      <c r="H82" s="51">
        <f t="shared" si="4"/>
        <v>0.11499781372977701</v>
      </c>
      <c r="I82" s="52" t="str">
        <f t="shared" si="5"/>
        <v>Bioenergy/Biomass generation</v>
      </c>
    </row>
    <row r="83" spans="1:9" ht="45" customHeight="1" x14ac:dyDescent="0.25">
      <c r="A83" s="125"/>
      <c r="B83" s="14" t="s">
        <v>44</v>
      </c>
      <c r="C83" s="19">
        <v>159</v>
      </c>
      <c r="D83" s="20">
        <v>3.7429378531073448E-2</v>
      </c>
      <c r="E83" s="21">
        <v>6.9523393091386096E-2</v>
      </c>
      <c r="H83" s="51">
        <f t="shared" si="4"/>
        <v>6.9523393091386096E-2</v>
      </c>
      <c r="I83" s="52" t="str">
        <f t="shared" si="5"/>
        <v>Low-impact hydroelectric generation including wave/kinetic generation</v>
      </c>
    </row>
    <row r="84" spans="1:9" ht="15" customHeight="1" x14ac:dyDescent="0.25">
      <c r="A84" s="125"/>
      <c r="B84" s="14" t="s">
        <v>45</v>
      </c>
      <c r="C84" s="19">
        <v>218</v>
      </c>
      <c r="D84" s="20">
        <v>5.1318267419962336E-2</v>
      </c>
      <c r="E84" s="21">
        <v>9.5321381722780915E-2</v>
      </c>
      <c r="H84" s="51">
        <f t="shared" si="4"/>
        <v>9.5321381722780929E-2</v>
      </c>
      <c r="I84" s="52" t="str">
        <f t="shared" si="5"/>
        <v>Traditional hydropower</v>
      </c>
    </row>
    <row r="85" spans="1:9" ht="27.95" customHeight="1" x14ac:dyDescent="0.25">
      <c r="A85" s="125"/>
      <c r="B85" s="14" t="s">
        <v>46</v>
      </c>
      <c r="C85" s="19">
        <v>307</v>
      </c>
      <c r="D85" s="20">
        <v>7.2269303201506596E-2</v>
      </c>
      <c r="E85" s="21">
        <v>0.13423699169217315</v>
      </c>
      <c r="H85" s="51">
        <f t="shared" si="4"/>
        <v>0.13423699169217315</v>
      </c>
      <c r="I85" s="52" t="str">
        <f t="shared" si="5"/>
        <v>Advanced/Low emission natural gas</v>
      </c>
    </row>
    <row r="86" spans="1:9" ht="15" customHeight="1" x14ac:dyDescent="0.25">
      <c r="A86" s="125"/>
      <c r="B86" s="14" t="s">
        <v>47</v>
      </c>
      <c r="C86" s="19">
        <v>101</v>
      </c>
      <c r="D86" s="20">
        <v>2.3775894538606401E-2</v>
      </c>
      <c r="E86" s="21">
        <v>4.4162658504591168E-2</v>
      </c>
      <c r="H86" s="51">
        <f t="shared" si="4"/>
        <v>4.4162658504591168E-2</v>
      </c>
      <c r="I86" s="52" t="str">
        <f t="shared" si="5"/>
        <v>Nuclear</v>
      </c>
    </row>
    <row r="87" spans="1:9" ht="15" customHeight="1" x14ac:dyDescent="0.25">
      <c r="A87" s="125"/>
      <c r="B87" s="14" t="s">
        <v>48</v>
      </c>
      <c r="C87" s="19">
        <v>358</v>
      </c>
      <c r="D87" s="20">
        <v>8.4274952919020721E-2</v>
      </c>
      <c r="E87" s="21">
        <v>0.1565369479667687</v>
      </c>
      <c r="H87" s="51">
        <f t="shared" si="4"/>
        <v>0.1565369479667687</v>
      </c>
      <c r="I87" s="52" t="str">
        <f t="shared" si="5"/>
        <v>Fossil fuel generation</v>
      </c>
    </row>
    <row r="88" spans="1:9" ht="15" customHeight="1" x14ac:dyDescent="0.25">
      <c r="A88" s="125"/>
      <c r="B88" s="14" t="s">
        <v>49</v>
      </c>
      <c r="C88" s="19">
        <v>108</v>
      </c>
      <c r="D88" s="20">
        <v>2.5423728813559324E-2</v>
      </c>
      <c r="E88" s="21">
        <v>4.7223436816790552E-2</v>
      </c>
      <c r="H88" s="51">
        <f t="shared" si="4"/>
        <v>4.7223436816790552E-2</v>
      </c>
      <c r="I88" s="52" t="str">
        <f t="shared" si="5"/>
        <v>Other generation</v>
      </c>
    </row>
    <row r="89" spans="1:9" ht="15" customHeight="1" x14ac:dyDescent="0.25">
      <c r="A89" s="126" t="s">
        <v>8</v>
      </c>
      <c r="B89" s="127"/>
      <c r="C89" s="22">
        <v>4248</v>
      </c>
      <c r="D89" s="23">
        <v>1</v>
      </c>
      <c r="E89" s="24">
        <v>1.8574551814604285</v>
      </c>
    </row>
    <row r="90" spans="1:9" ht="17.100000000000001" customHeight="1" x14ac:dyDescent="0.25">
      <c r="A90" s="106" t="s">
        <v>12</v>
      </c>
      <c r="B90" s="106"/>
      <c r="C90" s="106"/>
      <c r="D90" s="106"/>
      <c r="E90" s="106"/>
    </row>
    <row r="94" spans="1:9" x14ac:dyDescent="0.25">
      <c r="A94" s="1" t="s">
        <v>50</v>
      </c>
    </row>
    <row r="96" spans="1:9" x14ac:dyDescent="0.25">
      <c r="A96" s="1" t="s">
        <v>51</v>
      </c>
    </row>
    <row r="97" spans="1:9" x14ac:dyDescent="0.25">
      <c r="A97" s="1" t="s">
        <v>52</v>
      </c>
    </row>
    <row r="100" spans="1:9" ht="18" x14ac:dyDescent="0.25">
      <c r="A100" s="2" t="s">
        <v>3</v>
      </c>
    </row>
    <row r="102" spans="1:9" ht="18" customHeight="1" x14ac:dyDescent="0.25">
      <c r="A102" s="107" t="s">
        <v>4</v>
      </c>
      <c r="B102" s="107"/>
      <c r="C102" s="107"/>
      <c r="D102" s="107"/>
      <c r="E102" s="107"/>
      <c r="F102" s="107"/>
      <c r="G102" s="107"/>
    </row>
    <row r="103" spans="1:9" ht="15" customHeight="1" x14ac:dyDescent="0.25">
      <c r="A103" s="116"/>
      <c r="B103" s="112" t="s">
        <v>5</v>
      </c>
      <c r="C103" s="113"/>
      <c r="D103" s="113"/>
      <c r="E103" s="113"/>
      <c r="F103" s="113"/>
      <c r="G103" s="114"/>
    </row>
    <row r="104" spans="1:9" ht="15" customHeight="1" x14ac:dyDescent="0.25">
      <c r="A104" s="117"/>
      <c r="B104" s="119" t="s">
        <v>6</v>
      </c>
      <c r="C104" s="120"/>
      <c r="D104" s="120" t="s">
        <v>7</v>
      </c>
      <c r="E104" s="120"/>
      <c r="F104" s="120" t="s">
        <v>8</v>
      </c>
      <c r="G104" s="121"/>
    </row>
    <row r="105" spans="1:9" ht="15" customHeight="1" x14ac:dyDescent="0.25">
      <c r="A105" s="118"/>
      <c r="B105" s="4" t="s">
        <v>9</v>
      </c>
      <c r="C105" s="5" t="s">
        <v>10</v>
      </c>
      <c r="D105" s="5" t="s">
        <v>9</v>
      </c>
      <c r="E105" s="5" t="s">
        <v>10</v>
      </c>
      <c r="F105" s="5" t="s">
        <v>9</v>
      </c>
      <c r="G105" s="6" t="s">
        <v>10</v>
      </c>
    </row>
    <row r="106" spans="1:9" ht="17.100000000000001" customHeight="1" x14ac:dyDescent="0.25">
      <c r="A106" s="7" t="s">
        <v>53</v>
      </c>
      <c r="B106" s="8">
        <v>1029</v>
      </c>
      <c r="C106" s="9">
        <v>0.18513853904282115</v>
      </c>
      <c r="D106" s="10">
        <v>4529</v>
      </c>
      <c r="E106" s="9">
        <v>0.81486146095717882</v>
      </c>
      <c r="F106" s="10">
        <v>5558</v>
      </c>
      <c r="G106" s="11">
        <v>1</v>
      </c>
    </row>
    <row r="107" spans="1:9" ht="17.100000000000001" customHeight="1" x14ac:dyDescent="0.25">
      <c r="A107" s="106" t="s">
        <v>12</v>
      </c>
      <c r="B107" s="106"/>
      <c r="C107" s="106"/>
      <c r="D107" s="106"/>
      <c r="E107" s="106"/>
      <c r="F107" s="106"/>
      <c r="G107" s="106"/>
    </row>
    <row r="109" spans="1:9" ht="18" customHeight="1" x14ac:dyDescent="0.25">
      <c r="A109" s="107" t="s">
        <v>54</v>
      </c>
      <c r="B109" s="107"/>
      <c r="C109" s="107"/>
      <c r="D109" s="107"/>
      <c r="E109" s="107"/>
    </row>
    <row r="110" spans="1:9" ht="15" customHeight="1" x14ac:dyDescent="0.25">
      <c r="A110" s="108"/>
      <c r="B110" s="109"/>
      <c r="C110" s="112" t="s">
        <v>14</v>
      </c>
      <c r="D110" s="113"/>
      <c r="E110" s="114" t="s">
        <v>15</v>
      </c>
    </row>
    <row r="111" spans="1:9" ht="15" customHeight="1" x14ac:dyDescent="0.25">
      <c r="A111" s="110"/>
      <c r="B111" s="111"/>
      <c r="C111" s="4" t="s">
        <v>9</v>
      </c>
      <c r="D111" s="5" t="s">
        <v>10</v>
      </c>
      <c r="E111" s="115"/>
    </row>
    <row r="112" spans="1:9" ht="27.95" customHeight="1" x14ac:dyDescent="0.25">
      <c r="A112" s="124" t="s">
        <v>53</v>
      </c>
      <c r="B112" s="13" t="s">
        <v>55</v>
      </c>
      <c r="C112" s="16">
        <v>632</v>
      </c>
      <c r="D112" s="17">
        <v>0.396735718769617</v>
      </c>
      <c r="E112" s="18">
        <v>0.61418853255587946</v>
      </c>
      <c r="H112" s="51">
        <f>C112/1029</f>
        <v>0.61418853255587946</v>
      </c>
      <c r="I112" s="52" t="str">
        <f>B112</f>
        <v>Traditional transmission and distribution</v>
      </c>
    </row>
    <row r="113" spans="1:9" ht="15" customHeight="1" x14ac:dyDescent="0.25">
      <c r="A113" s="125"/>
      <c r="B113" s="14" t="s">
        <v>56</v>
      </c>
      <c r="C113" s="19">
        <v>534</v>
      </c>
      <c r="D113" s="20">
        <v>0.3352165725047081</v>
      </c>
      <c r="E113" s="21">
        <v>0.51895043731778423</v>
      </c>
      <c r="H113" s="51">
        <f t="shared" ref="H113:H115" si="6">C113/1029</f>
        <v>0.51895043731778423</v>
      </c>
      <c r="I113" s="52" t="str">
        <f t="shared" ref="I113:I115" si="7">B113</f>
        <v>Storage</v>
      </c>
    </row>
    <row r="114" spans="1:9" ht="15" customHeight="1" x14ac:dyDescent="0.25">
      <c r="A114" s="125"/>
      <c r="B114" s="14" t="s">
        <v>57</v>
      </c>
      <c r="C114" s="19">
        <v>346</v>
      </c>
      <c r="D114" s="20">
        <v>0.21720025109855615</v>
      </c>
      <c r="E114" s="21">
        <v>0.33624878522837709</v>
      </c>
      <c r="H114" s="51">
        <f t="shared" si="6"/>
        <v>0.33624878522837709</v>
      </c>
      <c r="I114" s="52" t="str">
        <f t="shared" si="7"/>
        <v>Smart grid</v>
      </c>
    </row>
    <row r="115" spans="1:9" ht="15" customHeight="1" x14ac:dyDescent="0.25">
      <c r="A115" s="125"/>
      <c r="B115" s="14" t="s">
        <v>21</v>
      </c>
      <c r="C115" s="19">
        <v>81</v>
      </c>
      <c r="D115" s="20">
        <v>5.0847457627118647E-2</v>
      </c>
      <c r="E115" s="21">
        <v>7.8717201166180764E-2</v>
      </c>
      <c r="H115" s="51">
        <f t="shared" si="6"/>
        <v>7.8717201166180764E-2</v>
      </c>
      <c r="I115" s="52" t="str">
        <f t="shared" si="7"/>
        <v>Other</v>
      </c>
    </row>
    <row r="116" spans="1:9" ht="15" customHeight="1" x14ac:dyDescent="0.25">
      <c r="A116" s="126" t="s">
        <v>8</v>
      </c>
      <c r="B116" s="127"/>
      <c r="C116" s="22">
        <v>1593</v>
      </c>
      <c r="D116" s="23">
        <v>1</v>
      </c>
      <c r="E116" s="24">
        <v>1.5481049562682216</v>
      </c>
    </row>
    <row r="117" spans="1:9" ht="17.100000000000001" customHeight="1" x14ac:dyDescent="0.25">
      <c r="A117" s="106" t="s">
        <v>12</v>
      </c>
      <c r="B117" s="106"/>
      <c r="C117" s="106"/>
      <c r="D117" s="106"/>
      <c r="E117" s="106"/>
    </row>
    <row r="121" spans="1:9" x14ac:dyDescent="0.25">
      <c r="A121" s="1" t="s">
        <v>58</v>
      </c>
    </row>
    <row r="123" spans="1:9" x14ac:dyDescent="0.25">
      <c r="A123" s="1" t="s">
        <v>59</v>
      </c>
    </row>
    <row r="124" spans="1:9" x14ac:dyDescent="0.25">
      <c r="A124" s="1" t="s">
        <v>60</v>
      </c>
    </row>
    <row r="127" spans="1:9" ht="18" x14ac:dyDescent="0.25">
      <c r="A127" s="2" t="s">
        <v>3</v>
      </c>
    </row>
    <row r="129" spans="1:9" ht="18" customHeight="1" x14ac:dyDescent="0.25">
      <c r="A129" s="107" t="s">
        <v>4</v>
      </c>
      <c r="B129" s="107"/>
      <c r="C129" s="107"/>
      <c r="D129" s="107"/>
      <c r="E129" s="107"/>
      <c r="F129" s="107"/>
      <c r="G129" s="107"/>
    </row>
    <row r="130" spans="1:9" ht="15" customHeight="1" x14ac:dyDescent="0.25">
      <c r="A130" s="116"/>
      <c r="B130" s="112" t="s">
        <v>5</v>
      </c>
      <c r="C130" s="113"/>
      <c r="D130" s="113"/>
      <c r="E130" s="113"/>
      <c r="F130" s="113"/>
      <c r="G130" s="114"/>
    </row>
    <row r="131" spans="1:9" ht="15" customHeight="1" x14ac:dyDescent="0.25">
      <c r="A131" s="117"/>
      <c r="B131" s="119" t="s">
        <v>6</v>
      </c>
      <c r="C131" s="120"/>
      <c r="D131" s="120" t="s">
        <v>7</v>
      </c>
      <c r="E131" s="120"/>
      <c r="F131" s="120" t="s">
        <v>8</v>
      </c>
      <c r="G131" s="121"/>
    </row>
    <row r="132" spans="1:9" ht="15" customHeight="1" x14ac:dyDescent="0.25">
      <c r="A132" s="118"/>
      <c r="B132" s="4" t="s">
        <v>9</v>
      </c>
      <c r="C132" s="5" t="s">
        <v>10</v>
      </c>
      <c r="D132" s="5" t="s">
        <v>9</v>
      </c>
      <c r="E132" s="5" t="s">
        <v>10</v>
      </c>
      <c r="F132" s="5" t="s">
        <v>9</v>
      </c>
      <c r="G132" s="6" t="s">
        <v>10</v>
      </c>
    </row>
    <row r="133" spans="1:9" ht="17.100000000000001" customHeight="1" x14ac:dyDescent="0.25">
      <c r="A133" s="7" t="s">
        <v>61</v>
      </c>
      <c r="B133" s="8">
        <v>2268</v>
      </c>
      <c r="C133" s="9">
        <v>0.40806045340050373</v>
      </c>
      <c r="D133" s="10">
        <v>3290</v>
      </c>
      <c r="E133" s="9">
        <v>0.59193954659949621</v>
      </c>
      <c r="F133" s="10">
        <v>5558</v>
      </c>
      <c r="G133" s="11">
        <v>1</v>
      </c>
    </row>
    <row r="134" spans="1:9" ht="17.100000000000001" customHeight="1" x14ac:dyDescent="0.25">
      <c r="A134" s="106" t="s">
        <v>12</v>
      </c>
      <c r="B134" s="106"/>
      <c r="C134" s="106"/>
      <c r="D134" s="106"/>
      <c r="E134" s="106"/>
      <c r="F134" s="106"/>
      <c r="G134" s="106"/>
    </row>
    <row r="136" spans="1:9" ht="18" customHeight="1" x14ac:dyDescent="0.25">
      <c r="A136" s="107" t="s">
        <v>62</v>
      </c>
      <c r="B136" s="107"/>
      <c r="C136" s="107"/>
      <c r="D136" s="107"/>
      <c r="E136" s="107"/>
    </row>
    <row r="137" spans="1:9" ht="15" customHeight="1" x14ac:dyDescent="0.25">
      <c r="A137" s="108"/>
      <c r="B137" s="109"/>
      <c r="C137" s="112" t="s">
        <v>14</v>
      </c>
      <c r="D137" s="113"/>
      <c r="E137" s="114" t="s">
        <v>15</v>
      </c>
    </row>
    <row r="138" spans="1:9" ht="15" customHeight="1" x14ac:dyDescent="0.25">
      <c r="A138" s="110"/>
      <c r="B138" s="111"/>
      <c r="C138" s="4" t="s">
        <v>9</v>
      </c>
      <c r="D138" s="5" t="s">
        <v>10</v>
      </c>
      <c r="E138" s="115"/>
    </row>
    <row r="139" spans="1:9" ht="15" customHeight="1" x14ac:dyDescent="0.25">
      <c r="A139" s="124" t="s">
        <v>61</v>
      </c>
      <c r="B139" s="13" t="s">
        <v>63</v>
      </c>
      <c r="C139" s="16">
        <v>819</v>
      </c>
      <c r="D139" s="17">
        <v>0.13415233415233416</v>
      </c>
      <c r="E139" s="18">
        <v>0.36111111111111105</v>
      </c>
      <c r="H139" s="51">
        <f>C139/2268</f>
        <v>0.3611111111111111</v>
      </c>
      <c r="I139" s="52" t="str">
        <f>B139</f>
        <v>Energy star appliances</v>
      </c>
    </row>
    <row r="140" spans="1:9" ht="27.95" customHeight="1" x14ac:dyDescent="0.25">
      <c r="A140" s="125"/>
      <c r="B140" s="14" t="s">
        <v>64</v>
      </c>
      <c r="C140" s="19">
        <v>1110</v>
      </c>
      <c r="D140" s="20">
        <v>0.18181818181818182</v>
      </c>
      <c r="E140" s="21">
        <v>0.48941798941798942</v>
      </c>
      <c r="H140" s="51">
        <f t="shared" ref="H140:H145" si="8">C140/2268</f>
        <v>0.48941798941798942</v>
      </c>
      <c r="I140" s="52" t="str">
        <f t="shared" ref="I140:I145" si="9">B140</f>
        <v>LED, CFL and other efficient lighting</v>
      </c>
    </row>
    <row r="141" spans="1:9" ht="27.95" customHeight="1" x14ac:dyDescent="0.25">
      <c r="A141" s="125"/>
      <c r="B141" s="14" t="s">
        <v>65</v>
      </c>
      <c r="C141" s="19">
        <v>1089</v>
      </c>
      <c r="D141" s="20">
        <v>0.17837837837837839</v>
      </c>
      <c r="E141" s="21">
        <v>0.48015873015873017</v>
      </c>
      <c r="H141" s="51">
        <f t="shared" si="8"/>
        <v>0.48015873015873017</v>
      </c>
      <c r="I141" s="52" t="str">
        <f t="shared" si="9"/>
        <v>Traditional HVAC goods and services</v>
      </c>
    </row>
    <row r="142" spans="1:9" ht="27.95" customHeight="1" x14ac:dyDescent="0.25">
      <c r="A142" s="125"/>
      <c r="B142" s="14" t="s">
        <v>66</v>
      </c>
      <c r="C142" s="19">
        <v>909</v>
      </c>
      <c r="D142" s="20">
        <v>0.14889434889434888</v>
      </c>
      <c r="E142" s="21">
        <v>0.40079365079365081</v>
      </c>
      <c r="H142" s="51">
        <f t="shared" si="8"/>
        <v>0.40079365079365081</v>
      </c>
      <c r="I142" s="52" t="str">
        <f t="shared" si="9"/>
        <v>Energy Star/ High AFUE HVAC</v>
      </c>
    </row>
    <row r="143" spans="1:9" ht="45" customHeight="1" x14ac:dyDescent="0.25">
      <c r="A143" s="125"/>
      <c r="B143" s="14" t="s">
        <v>67</v>
      </c>
      <c r="C143" s="19">
        <v>969</v>
      </c>
      <c r="D143" s="20">
        <v>0.15872235872235874</v>
      </c>
      <c r="E143" s="21">
        <v>0.42724867724867727</v>
      </c>
      <c r="H143" s="51">
        <f t="shared" si="8"/>
        <v>0.42724867724867727</v>
      </c>
      <c r="I143" s="52" t="str">
        <f t="shared" si="9"/>
        <v>Renewable heating and cooling (including solar thermal)</v>
      </c>
    </row>
    <row r="144" spans="1:9" ht="27.95" customHeight="1" x14ac:dyDescent="0.25">
      <c r="A144" s="125"/>
      <c r="B144" s="14" t="s">
        <v>68</v>
      </c>
      <c r="C144" s="19">
        <v>960</v>
      </c>
      <c r="D144" s="20">
        <v>0.15724815724815724</v>
      </c>
      <c r="E144" s="21">
        <v>0.42328042328042331</v>
      </c>
      <c r="H144" s="51">
        <f t="shared" si="8"/>
        <v>0.42328042328042326</v>
      </c>
      <c r="I144" s="52" t="str">
        <f t="shared" si="9"/>
        <v>Advanced building materials/insulation</v>
      </c>
    </row>
    <row r="145" spans="1:9" ht="15" customHeight="1" x14ac:dyDescent="0.25">
      <c r="A145" s="125"/>
      <c r="B145" s="14" t="s">
        <v>21</v>
      </c>
      <c r="C145" s="19">
        <v>249</v>
      </c>
      <c r="D145" s="20">
        <v>4.0786240786240796E-2</v>
      </c>
      <c r="E145" s="21">
        <v>0.10978835978835978</v>
      </c>
      <c r="H145" s="51">
        <f t="shared" si="8"/>
        <v>0.10978835978835978</v>
      </c>
      <c r="I145" s="52" t="str">
        <f t="shared" si="9"/>
        <v>Other</v>
      </c>
    </row>
    <row r="146" spans="1:9" ht="15" customHeight="1" x14ac:dyDescent="0.25">
      <c r="A146" s="126" t="s">
        <v>8</v>
      </c>
      <c r="B146" s="127"/>
      <c r="C146" s="22">
        <v>6105</v>
      </c>
      <c r="D146" s="23">
        <v>1</v>
      </c>
      <c r="E146" s="24">
        <v>2.6917989417989419</v>
      </c>
    </row>
    <row r="147" spans="1:9" ht="17.100000000000001" customHeight="1" x14ac:dyDescent="0.25">
      <c r="A147" s="106" t="s">
        <v>12</v>
      </c>
      <c r="B147" s="106"/>
      <c r="C147" s="106"/>
      <c r="D147" s="106"/>
      <c r="E147" s="106"/>
    </row>
    <row r="151" spans="1:9" x14ac:dyDescent="0.25">
      <c r="A151" s="1" t="s">
        <v>69</v>
      </c>
    </row>
    <row r="153" spans="1:9" x14ac:dyDescent="0.25">
      <c r="A153" s="1" t="s">
        <v>70</v>
      </c>
    </row>
    <row r="154" spans="1:9" x14ac:dyDescent="0.25">
      <c r="A154" s="1" t="s">
        <v>71</v>
      </c>
    </row>
    <row r="157" spans="1:9" ht="18" x14ac:dyDescent="0.25">
      <c r="A157" s="2" t="s">
        <v>3</v>
      </c>
    </row>
    <row r="159" spans="1:9" ht="18" customHeight="1" x14ac:dyDescent="0.25">
      <c r="A159" s="107" t="s">
        <v>4</v>
      </c>
      <c r="B159" s="107"/>
      <c r="C159" s="107"/>
      <c r="D159" s="107"/>
      <c r="E159" s="107"/>
      <c r="F159" s="107"/>
      <c r="G159" s="107"/>
    </row>
    <row r="160" spans="1:9" ht="15" customHeight="1" x14ac:dyDescent="0.25">
      <c r="A160" s="116"/>
      <c r="B160" s="112" t="s">
        <v>5</v>
      </c>
      <c r="C160" s="113"/>
      <c r="D160" s="113"/>
      <c r="E160" s="113"/>
      <c r="F160" s="113"/>
      <c r="G160" s="114"/>
    </row>
    <row r="161" spans="1:9" ht="15" customHeight="1" x14ac:dyDescent="0.25">
      <c r="A161" s="117"/>
      <c r="B161" s="119" t="s">
        <v>6</v>
      </c>
      <c r="C161" s="120"/>
      <c r="D161" s="120" t="s">
        <v>7</v>
      </c>
      <c r="E161" s="120"/>
      <c r="F161" s="120" t="s">
        <v>8</v>
      </c>
      <c r="G161" s="121"/>
    </row>
    <row r="162" spans="1:9" ht="15" customHeight="1" x14ac:dyDescent="0.25">
      <c r="A162" s="118"/>
      <c r="B162" s="4" t="s">
        <v>9</v>
      </c>
      <c r="C162" s="5" t="s">
        <v>10</v>
      </c>
      <c r="D162" s="5" t="s">
        <v>9</v>
      </c>
      <c r="E162" s="5" t="s">
        <v>10</v>
      </c>
      <c r="F162" s="5" t="s">
        <v>9</v>
      </c>
      <c r="G162" s="6" t="s">
        <v>10</v>
      </c>
    </row>
    <row r="163" spans="1:9" ht="17.100000000000001" customHeight="1" x14ac:dyDescent="0.25">
      <c r="A163" s="7" t="s">
        <v>72</v>
      </c>
      <c r="B163" s="8">
        <v>1373</v>
      </c>
      <c r="C163" s="9">
        <v>0.2470313062252609</v>
      </c>
      <c r="D163" s="10">
        <v>4185</v>
      </c>
      <c r="E163" s="9">
        <v>0.75296869377473907</v>
      </c>
      <c r="F163" s="10">
        <v>5558</v>
      </c>
      <c r="G163" s="11">
        <v>1</v>
      </c>
    </row>
    <row r="164" spans="1:9" ht="17.100000000000001" customHeight="1" x14ac:dyDescent="0.25">
      <c r="A164" s="106" t="s">
        <v>12</v>
      </c>
      <c r="B164" s="106"/>
      <c r="C164" s="106"/>
      <c r="D164" s="106"/>
      <c r="E164" s="106"/>
      <c r="F164" s="106"/>
      <c r="G164" s="106"/>
    </row>
    <row r="166" spans="1:9" ht="18" customHeight="1" x14ac:dyDescent="0.25">
      <c r="A166" s="107" t="s">
        <v>73</v>
      </c>
      <c r="B166" s="107"/>
      <c r="C166" s="107"/>
      <c r="D166" s="107"/>
      <c r="E166" s="107"/>
    </row>
    <row r="167" spans="1:9" ht="15" customHeight="1" x14ac:dyDescent="0.25">
      <c r="A167" s="108"/>
      <c r="B167" s="109"/>
      <c r="C167" s="112" t="s">
        <v>14</v>
      </c>
      <c r="D167" s="113"/>
      <c r="E167" s="114" t="s">
        <v>15</v>
      </c>
    </row>
    <row r="168" spans="1:9" ht="15" customHeight="1" x14ac:dyDescent="0.25">
      <c r="A168" s="110"/>
      <c r="B168" s="111"/>
      <c r="C168" s="4" t="s">
        <v>9</v>
      </c>
      <c r="D168" s="5" t="s">
        <v>10</v>
      </c>
      <c r="E168" s="115"/>
    </row>
    <row r="169" spans="1:9" ht="15" customHeight="1" x14ac:dyDescent="0.25">
      <c r="A169" s="124" t="s">
        <v>72</v>
      </c>
      <c r="B169" s="13" t="s">
        <v>74</v>
      </c>
      <c r="C169" s="16">
        <v>985</v>
      </c>
      <c r="D169" s="17">
        <v>0.52310143388210306</v>
      </c>
      <c r="E169" s="18">
        <v>0.71740713765477049</v>
      </c>
      <c r="H169" s="51">
        <f>C169/1373</f>
        <v>0.7174071376547706</v>
      </c>
      <c r="I169" s="52" t="str">
        <f t="shared" ref="I169" si="10">B169</f>
        <v>Fossil fuels</v>
      </c>
    </row>
    <row r="170" spans="1:9" ht="15" customHeight="1" x14ac:dyDescent="0.25">
      <c r="A170" s="125"/>
      <c r="B170" s="14" t="s">
        <v>75</v>
      </c>
      <c r="C170" s="19">
        <v>332</v>
      </c>
      <c r="D170" s="20">
        <v>0.17631439192777482</v>
      </c>
      <c r="E170" s="21">
        <v>0.2418062636562272</v>
      </c>
      <c r="H170" s="51">
        <f t="shared" ref="H170:H174" si="11">C170/1373</f>
        <v>0.24180626365622723</v>
      </c>
      <c r="I170" s="52" t="str">
        <f t="shared" ref="I170:I174" si="12">B170</f>
        <v>Corn ethanol</v>
      </c>
    </row>
    <row r="171" spans="1:9" ht="27.95" customHeight="1" x14ac:dyDescent="0.25">
      <c r="A171" s="125"/>
      <c r="B171" s="14" t="s">
        <v>76</v>
      </c>
      <c r="C171" s="19">
        <v>159</v>
      </c>
      <c r="D171" s="20">
        <v>8.4439723844928316E-2</v>
      </c>
      <c r="E171" s="21">
        <v>0.11580480699198835</v>
      </c>
      <c r="H171" s="51">
        <f t="shared" si="11"/>
        <v>0.11580480699198835</v>
      </c>
      <c r="I171" s="52" t="str">
        <f t="shared" si="12"/>
        <v>Other ethanol/non-woody biomass</v>
      </c>
    </row>
    <row r="172" spans="1:9" ht="15" customHeight="1" x14ac:dyDescent="0.25">
      <c r="A172" s="125"/>
      <c r="B172" s="14" t="s">
        <v>77</v>
      </c>
      <c r="C172" s="19">
        <v>122</v>
      </c>
      <c r="D172" s="20">
        <v>6.4790228359001598E-2</v>
      </c>
      <c r="E172" s="21">
        <v>8.885651857246904E-2</v>
      </c>
      <c r="H172" s="51">
        <f t="shared" si="11"/>
        <v>8.885651857246904E-2</v>
      </c>
      <c r="I172" s="52" t="str">
        <f t="shared" si="12"/>
        <v>Woody biomass</v>
      </c>
    </row>
    <row r="173" spans="1:9" ht="15" customHeight="1" x14ac:dyDescent="0.25">
      <c r="A173" s="125"/>
      <c r="B173" s="14" t="s">
        <v>47</v>
      </c>
      <c r="C173" s="19">
        <v>46</v>
      </c>
      <c r="D173" s="20">
        <v>2.4429102496016993E-2</v>
      </c>
      <c r="E173" s="21">
        <v>3.3503277494537506E-2</v>
      </c>
      <c r="H173" s="51">
        <f t="shared" si="11"/>
        <v>3.3503277494537506E-2</v>
      </c>
      <c r="I173" s="52" t="str">
        <f t="shared" si="12"/>
        <v>Nuclear</v>
      </c>
    </row>
    <row r="174" spans="1:9" ht="15" customHeight="1" x14ac:dyDescent="0.25">
      <c r="A174" s="125"/>
      <c r="B174" s="14" t="s">
        <v>21</v>
      </c>
      <c r="C174" s="19">
        <v>239</v>
      </c>
      <c r="D174" s="20">
        <v>0.12692511949017526</v>
      </c>
      <c r="E174" s="21">
        <v>0.17407137654770571</v>
      </c>
      <c r="H174" s="51">
        <f t="shared" si="11"/>
        <v>0.17407137654770574</v>
      </c>
      <c r="I174" s="52" t="str">
        <f t="shared" si="12"/>
        <v>Other</v>
      </c>
    </row>
    <row r="175" spans="1:9" ht="15" customHeight="1" x14ac:dyDescent="0.25">
      <c r="A175" s="126" t="s">
        <v>8</v>
      </c>
      <c r="B175" s="127"/>
      <c r="C175" s="22">
        <v>1883</v>
      </c>
      <c r="D175" s="23">
        <v>1</v>
      </c>
      <c r="E175" s="24">
        <v>1.3714493809176984</v>
      </c>
    </row>
    <row r="176" spans="1:9" ht="17.100000000000001" customHeight="1" x14ac:dyDescent="0.25">
      <c r="A176" s="106" t="s">
        <v>12</v>
      </c>
      <c r="B176" s="106"/>
      <c r="C176" s="106"/>
      <c r="D176" s="106"/>
      <c r="E176" s="106"/>
    </row>
    <row r="180" spans="1:7" x14ac:dyDescent="0.25">
      <c r="A180" s="1" t="s">
        <v>78</v>
      </c>
    </row>
    <row r="182" spans="1:7" x14ac:dyDescent="0.25">
      <c r="A182" s="1" t="s">
        <v>79</v>
      </c>
    </row>
    <row r="183" spans="1:7" x14ac:dyDescent="0.25">
      <c r="A183" s="1" t="s">
        <v>80</v>
      </c>
    </row>
    <row r="186" spans="1:7" ht="18" x14ac:dyDescent="0.25">
      <c r="A186" s="2" t="s">
        <v>3</v>
      </c>
    </row>
    <row r="188" spans="1:7" ht="18" customHeight="1" x14ac:dyDescent="0.25">
      <c r="A188" s="128" t="s">
        <v>4</v>
      </c>
      <c r="B188" s="128"/>
      <c r="C188" s="128"/>
      <c r="D188" s="128"/>
      <c r="E188" s="128"/>
      <c r="F188" s="128"/>
      <c r="G188" s="128"/>
    </row>
    <row r="189" spans="1:7" ht="15" customHeight="1" x14ac:dyDescent="0.25">
      <c r="A189" s="137"/>
      <c r="B189" s="133" t="s">
        <v>5</v>
      </c>
      <c r="C189" s="134"/>
      <c r="D189" s="134"/>
      <c r="E189" s="134"/>
      <c r="F189" s="134"/>
      <c r="G189" s="135"/>
    </row>
    <row r="190" spans="1:7" ht="15" customHeight="1" x14ac:dyDescent="0.25">
      <c r="A190" s="138"/>
      <c r="B190" s="140" t="s">
        <v>6</v>
      </c>
      <c r="C190" s="141"/>
      <c r="D190" s="141" t="s">
        <v>7</v>
      </c>
      <c r="E190" s="141"/>
      <c r="F190" s="141" t="s">
        <v>8</v>
      </c>
      <c r="G190" s="142"/>
    </row>
    <row r="191" spans="1:7" ht="15" customHeight="1" x14ac:dyDescent="0.25">
      <c r="A191" s="139"/>
      <c r="B191" s="53" t="s">
        <v>9</v>
      </c>
      <c r="C191" s="54" t="s">
        <v>10</v>
      </c>
      <c r="D191" s="54" t="s">
        <v>9</v>
      </c>
      <c r="E191" s="54" t="s">
        <v>10</v>
      </c>
      <c r="F191" s="54" t="s">
        <v>9</v>
      </c>
      <c r="G191" s="55" t="s">
        <v>10</v>
      </c>
    </row>
    <row r="192" spans="1:7" ht="17.100000000000001" customHeight="1" x14ac:dyDescent="0.25">
      <c r="A192" s="56" t="s">
        <v>81</v>
      </c>
      <c r="B192" s="57">
        <v>977</v>
      </c>
      <c r="C192" s="58">
        <v>0.17578265563152215</v>
      </c>
      <c r="D192" s="59">
        <v>4581</v>
      </c>
      <c r="E192" s="58">
        <v>0.82421734436847782</v>
      </c>
      <c r="F192" s="59">
        <v>5558</v>
      </c>
      <c r="G192" s="60">
        <v>1</v>
      </c>
    </row>
    <row r="193" spans="1:9" ht="17.100000000000001" customHeight="1" x14ac:dyDescent="0.25">
      <c r="A193" s="106" t="s">
        <v>12</v>
      </c>
      <c r="B193" s="106"/>
      <c r="C193" s="106"/>
      <c r="D193" s="106"/>
      <c r="E193" s="106"/>
      <c r="F193" s="106"/>
      <c r="G193" s="106"/>
    </row>
    <row r="195" spans="1:9" ht="18" customHeight="1" x14ac:dyDescent="0.25">
      <c r="A195" s="128" t="s">
        <v>82</v>
      </c>
      <c r="B195" s="128"/>
      <c r="C195" s="128"/>
      <c r="D195" s="128"/>
      <c r="E195" s="128"/>
    </row>
    <row r="196" spans="1:9" ht="15" customHeight="1" x14ac:dyDescent="0.25">
      <c r="A196" s="129"/>
      <c r="B196" s="130"/>
      <c r="C196" s="133" t="s">
        <v>14</v>
      </c>
      <c r="D196" s="134"/>
      <c r="E196" s="135" t="s">
        <v>15</v>
      </c>
    </row>
    <row r="197" spans="1:9" ht="15" customHeight="1" x14ac:dyDescent="0.25">
      <c r="A197" s="131"/>
      <c r="B197" s="132"/>
      <c r="C197" s="53" t="s">
        <v>9</v>
      </c>
      <c r="D197" s="54" t="s">
        <v>10</v>
      </c>
      <c r="E197" s="136"/>
    </row>
    <row r="198" spans="1:9" ht="45" customHeight="1" x14ac:dyDescent="0.25">
      <c r="A198" s="143" t="s">
        <v>81</v>
      </c>
      <c r="B198" s="61" t="s">
        <v>83</v>
      </c>
      <c r="C198" s="62">
        <v>755</v>
      </c>
      <c r="D198" s="63">
        <v>0.40810810810810805</v>
      </c>
      <c r="E198" s="64">
        <v>0.77277379733879226</v>
      </c>
      <c r="H198" s="51">
        <f>C198/977</f>
        <v>0.77277379733879226</v>
      </c>
      <c r="I198" s="52" t="str">
        <f t="shared" ref="I198" si="13">B198</f>
        <v>Gasoline and diesel motor vehicles (excluding freight trucking)</v>
      </c>
    </row>
    <row r="199" spans="1:9" ht="27.95" customHeight="1" x14ac:dyDescent="0.25">
      <c r="A199" s="144"/>
      <c r="B199" s="65" t="s">
        <v>84</v>
      </c>
      <c r="C199" s="66">
        <v>325</v>
      </c>
      <c r="D199" s="67">
        <v>0.17567567567567569</v>
      </c>
      <c r="E199" s="68">
        <v>0.33265097236438074</v>
      </c>
      <c r="H199" s="51">
        <f t="shared" ref="H199:H205" si="14">C199/977</f>
        <v>0.33265097236438074</v>
      </c>
      <c r="I199" s="52" t="str">
        <f t="shared" ref="I199:I205" si="15">B199</f>
        <v>Hybrid and plug-In hybrid vehicles</v>
      </c>
    </row>
    <row r="200" spans="1:9" ht="15" customHeight="1" x14ac:dyDescent="0.25">
      <c r="A200" s="144"/>
      <c r="B200" s="65" t="s">
        <v>85</v>
      </c>
      <c r="C200" s="66">
        <v>265</v>
      </c>
      <c r="D200" s="67">
        <v>0.14324324324324325</v>
      </c>
      <c r="E200" s="68">
        <v>0.2712384851586489</v>
      </c>
      <c r="H200" s="51">
        <f t="shared" si="14"/>
        <v>0.2712384851586489</v>
      </c>
      <c r="I200" s="52" t="str">
        <f t="shared" si="15"/>
        <v>Electric vehicles</v>
      </c>
    </row>
    <row r="201" spans="1:9" ht="15" customHeight="1" x14ac:dyDescent="0.25">
      <c r="A201" s="144"/>
      <c r="B201" s="65" t="s">
        <v>86</v>
      </c>
      <c r="C201" s="66">
        <v>245</v>
      </c>
      <c r="D201" s="67">
        <v>0.13243243243243244</v>
      </c>
      <c r="E201" s="68">
        <v>0.25076765609007162</v>
      </c>
      <c r="H201" s="51">
        <f t="shared" si="14"/>
        <v>0.25076765609007162</v>
      </c>
      <c r="I201" s="52" t="str">
        <f t="shared" si="15"/>
        <v>Natural gas vehicles</v>
      </c>
    </row>
    <row r="202" spans="1:9" ht="15" customHeight="1" x14ac:dyDescent="0.25">
      <c r="A202" s="144"/>
      <c r="B202" s="65" t="s">
        <v>87</v>
      </c>
      <c r="C202" s="66">
        <v>52</v>
      </c>
      <c r="D202" s="67">
        <v>2.8108108108108109E-2</v>
      </c>
      <c r="E202" s="68">
        <v>5.322415557830093E-2</v>
      </c>
      <c r="H202" s="51">
        <f t="shared" si="14"/>
        <v>5.3224155578300923E-2</v>
      </c>
      <c r="I202" s="52" t="str">
        <f t="shared" si="15"/>
        <v>Hydrogen vehicles</v>
      </c>
    </row>
    <row r="203" spans="1:9" ht="15" customHeight="1" x14ac:dyDescent="0.25">
      <c r="A203" s="144"/>
      <c r="B203" s="65" t="s">
        <v>88</v>
      </c>
      <c r="C203" s="66">
        <v>107</v>
      </c>
      <c r="D203" s="67">
        <v>5.783783783783783E-2</v>
      </c>
      <c r="E203" s="68">
        <v>0.10951893551688845</v>
      </c>
      <c r="H203" s="51">
        <f t="shared" si="14"/>
        <v>0.10951893551688843</v>
      </c>
      <c r="I203" s="52" t="str">
        <f t="shared" si="15"/>
        <v>Fuel cell vehicles</v>
      </c>
    </row>
    <row r="204" spans="1:9" ht="15" customHeight="1" x14ac:dyDescent="0.25">
      <c r="A204" s="144"/>
      <c r="B204" s="65" t="s">
        <v>21</v>
      </c>
      <c r="C204" s="66">
        <v>73</v>
      </c>
      <c r="D204" s="67">
        <v>3.9459459459459459E-2</v>
      </c>
      <c r="E204" s="68">
        <v>7.4718526100307062E-2</v>
      </c>
      <c r="H204" s="51">
        <f t="shared" si="14"/>
        <v>7.4718526100307062E-2</v>
      </c>
      <c r="I204" s="52" t="str">
        <f t="shared" si="15"/>
        <v>Other</v>
      </c>
    </row>
    <row r="205" spans="1:9" ht="15" customHeight="1" x14ac:dyDescent="0.25">
      <c r="A205" s="144"/>
      <c r="B205" s="69" t="s">
        <v>22</v>
      </c>
      <c r="C205" s="66">
        <v>28</v>
      </c>
      <c r="D205" s="67">
        <v>1.5135135135135137E-2</v>
      </c>
      <c r="E205" s="68">
        <v>2.8659160696008188E-2</v>
      </c>
      <c r="H205" s="51">
        <f t="shared" si="14"/>
        <v>2.8659160696008188E-2</v>
      </c>
      <c r="I205" s="52" t="str">
        <f t="shared" si="15"/>
        <v>DK/NA</v>
      </c>
    </row>
    <row r="206" spans="1:9" ht="15" customHeight="1" x14ac:dyDescent="0.25">
      <c r="A206" s="145" t="s">
        <v>8</v>
      </c>
      <c r="B206" s="146"/>
      <c r="C206" s="70">
        <v>1850</v>
      </c>
      <c r="D206" s="71">
        <v>1</v>
      </c>
      <c r="E206" s="72">
        <v>1.8935516888433981</v>
      </c>
    </row>
    <row r="207" spans="1:9" ht="17.100000000000001" customHeight="1" x14ac:dyDescent="0.25">
      <c r="A207" s="106" t="s">
        <v>12</v>
      </c>
      <c r="B207" s="106"/>
      <c r="C207" s="106"/>
      <c r="D207" s="106"/>
      <c r="E207" s="106"/>
    </row>
    <row r="211" spans="1:7" x14ac:dyDescent="0.25">
      <c r="A211" s="1" t="s">
        <v>90</v>
      </c>
    </row>
    <row r="213" spans="1:7" x14ac:dyDescent="0.25">
      <c r="A213" s="1" t="s">
        <v>91</v>
      </c>
    </row>
    <row r="214" spans="1:7" x14ac:dyDescent="0.25">
      <c r="A214" s="1" t="s">
        <v>92</v>
      </c>
    </row>
    <row r="217" spans="1:7" ht="18" x14ac:dyDescent="0.25">
      <c r="A217" s="2" t="s">
        <v>3</v>
      </c>
    </row>
    <row r="219" spans="1:7" ht="18" customHeight="1" x14ac:dyDescent="0.25">
      <c r="A219" s="107" t="s">
        <v>4</v>
      </c>
      <c r="B219" s="107"/>
      <c r="C219" s="107"/>
      <c r="D219" s="107"/>
      <c r="E219" s="107"/>
      <c r="F219" s="107"/>
      <c r="G219" s="107"/>
    </row>
    <row r="220" spans="1:7" ht="15" customHeight="1" x14ac:dyDescent="0.25">
      <c r="A220" s="116"/>
      <c r="B220" s="112" t="s">
        <v>5</v>
      </c>
      <c r="C220" s="113"/>
      <c r="D220" s="113"/>
      <c r="E220" s="113"/>
      <c r="F220" s="113"/>
      <c r="G220" s="114"/>
    </row>
    <row r="221" spans="1:7" ht="15" customHeight="1" x14ac:dyDescent="0.25">
      <c r="A221" s="117"/>
      <c r="B221" s="119" t="s">
        <v>6</v>
      </c>
      <c r="C221" s="120"/>
      <c r="D221" s="120" t="s">
        <v>7</v>
      </c>
      <c r="E221" s="120"/>
      <c r="F221" s="120" t="s">
        <v>8</v>
      </c>
      <c r="G221" s="121"/>
    </row>
    <row r="222" spans="1:7" ht="15" customHeight="1" x14ac:dyDescent="0.25">
      <c r="A222" s="118"/>
      <c r="B222" s="4" t="s">
        <v>9</v>
      </c>
      <c r="C222" s="5" t="s">
        <v>10</v>
      </c>
      <c r="D222" s="5" t="s">
        <v>9</v>
      </c>
      <c r="E222" s="5" t="s">
        <v>10</v>
      </c>
      <c r="F222" s="5" t="s">
        <v>9</v>
      </c>
      <c r="G222" s="6" t="s">
        <v>10</v>
      </c>
    </row>
    <row r="223" spans="1:7" ht="17.100000000000001" customHeight="1" x14ac:dyDescent="0.25">
      <c r="A223" s="7" t="s">
        <v>93</v>
      </c>
      <c r="B223" s="8">
        <v>5518</v>
      </c>
      <c r="C223" s="9">
        <v>0.99280316660669299</v>
      </c>
      <c r="D223" s="10">
        <v>40</v>
      </c>
      <c r="E223" s="9">
        <v>7.1968333933069449E-3</v>
      </c>
      <c r="F223" s="10">
        <v>5558</v>
      </c>
      <c r="G223" s="11">
        <v>1</v>
      </c>
    </row>
    <row r="224" spans="1:7" ht="17.100000000000001" customHeight="1" x14ac:dyDescent="0.25">
      <c r="A224" s="106" t="s">
        <v>12</v>
      </c>
      <c r="B224" s="106"/>
      <c r="C224" s="106"/>
      <c r="D224" s="106"/>
      <c r="E224" s="106"/>
      <c r="F224" s="106"/>
      <c r="G224" s="106"/>
    </row>
    <row r="226" spans="1:9" ht="18" customHeight="1" x14ac:dyDescent="0.25">
      <c r="A226" s="107" t="s">
        <v>94</v>
      </c>
      <c r="B226" s="107"/>
      <c r="C226" s="107"/>
      <c r="D226" s="107"/>
      <c r="E226" s="107"/>
    </row>
    <row r="227" spans="1:9" ht="15" customHeight="1" x14ac:dyDescent="0.25">
      <c r="A227" s="108"/>
      <c r="B227" s="109"/>
      <c r="C227" s="112" t="s">
        <v>14</v>
      </c>
      <c r="D227" s="113"/>
      <c r="E227" s="114" t="s">
        <v>15</v>
      </c>
    </row>
    <row r="228" spans="1:9" ht="15" customHeight="1" x14ac:dyDescent="0.25">
      <c r="A228" s="110"/>
      <c r="B228" s="111"/>
      <c r="C228" s="4" t="s">
        <v>9</v>
      </c>
      <c r="D228" s="5" t="s">
        <v>10</v>
      </c>
      <c r="E228" s="115"/>
    </row>
    <row r="229" spans="1:9" ht="27.95" customHeight="1" x14ac:dyDescent="0.25">
      <c r="A229" s="124" t="s">
        <v>93</v>
      </c>
      <c r="B229" s="13" t="s">
        <v>95</v>
      </c>
      <c r="C229" s="16">
        <v>834</v>
      </c>
      <c r="D229" s="17">
        <v>9.8663196498284644E-2</v>
      </c>
      <c r="E229" s="18">
        <v>0.1511417180137731</v>
      </c>
      <c r="H229" s="51">
        <f>C229/5518</f>
        <v>0.1511417180137731</v>
      </c>
      <c r="I229" s="52" t="str">
        <f t="shared" ref="I229" si="16">B229</f>
        <v>A firm that manufactures and/or assembles</v>
      </c>
    </row>
    <row r="230" spans="1:9" ht="45" customHeight="1" x14ac:dyDescent="0.25">
      <c r="A230" s="125"/>
      <c r="B230" s="14" t="s">
        <v>96</v>
      </c>
      <c r="C230" s="19">
        <v>1065</v>
      </c>
      <c r="D230" s="20">
        <v>0.12599077250680232</v>
      </c>
      <c r="E230" s="21">
        <v>0.19300471185212037</v>
      </c>
      <c r="H230" s="51">
        <f t="shared" ref="H230:H235" si="17">C230/5518</f>
        <v>0.19300471185212034</v>
      </c>
      <c r="I230" s="52" t="str">
        <f t="shared" ref="I230:I235" si="18">B230</f>
        <v>A firm that provides engineering and research services</v>
      </c>
    </row>
    <row r="231" spans="1:9" ht="27.95" customHeight="1" x14ac:dyDescent="0.25">
      <c r="A231" s="125"/>
      <c r="B231" s="14" t="s">
        <v>97</v>
      </c>
      <c r="C231" s="19">
        <v>2335</v>
      </c>
      <c r="D231" s="20">
        <v>0.27623328995622853</v>
      </c>
      <c r="E231" s="21">
        <v>0.42316056542225444</v>
      </c>
      <c r="H231" s="51">
        <f t="shared" si="17"/>
        <v>0.42316056542225444</v>
      </c>
      <c r="I231" s="52" t="str">
        <f t="shared" si="18"/>
        <v>A firm that sells and distributes</v>
      </c>
    </row>
    <row r="232" spans="1:9" ht="15" customHeight="1" x14ac:dyDescent="0.25">
      <c r="A232" s="125"/>
      <c r="B232" s="14" t="s">
        <v>98</v>
      </c>
      <c r="C232" s="19">
        <v>2342</v>
      </c>
      <c r="D232" s="20">
        <v>0.27706139832012305</v>
      </c>
      <c r="E232" s="21">
        <v>0.42442914099311346</v>
      </c>
      <c r="H232" s="51">
        <f t="shared" si="17"/>
        <v>0.42442914099311346</v>
      </c>
      <c r="I232" s="52" t="str">
        <f t="shared" si="18"/>
        <v>A firm that installs</v>
      </c>
    </row>
    <row r="233" spans="1:9" ht="27.95" customHeight="1" x14ac:dyDescent="0.25">
      <c r="A233" s="125"/>
      <c r="B233" s="14" t="s">
        <v>99</v>
      </c>
      <c r="C233" s="19">
        <v>1401</v>
      </c>
      <c r="D233" s="20">
        <v>0.16573997397373713</v>
      </c>
      <c r="E233" s="21">
        <v>0.25389633925335264</v>
      </c>
      <c r="H233" s="51">
        <f t="shared" si="17"/>
        <v>0.25389633925335264</v>
      </c>
      <c r="I233" s="52" t="str">
        <f t="shared" si="18"/>
        <v>A firm that provides consulting, finance, etc.</v>
      </c>
    </row>
    <row r="234" spans="1:9" ht="15" customHeight="1" x14ac:dyDescent="0.25">
      <c r="A234" s="125"/>
      <c r="B234" s="14" t="s">
        <v>21</v>
      </c>
      <c r="C234" s="19">
        <v>371</v>
      </c>
      <c r="D234" s="20">
        <v>4.3889743286407192E-2</v>
      </c>
      <c r="E234" s="21">
        <v>6.7234505255527363E-2</v>
      </c>
      <c r="H234" s="51">
        <f t="shared" si="17"/>
        <v>6.7234505255527363E-2</v>
      </c>
      <c r="I234" s="52" t="str">
        <f t="shared" si="18"/>
        <v>Other</v>
      </c>
    </row>
    <row r="235" spans="1:9" ht="15" customHeight="1" x14ac:dyDescent="0.25">
      <c r="A235" s="125"/>
      <c r="B235" s="14" t="s">
        <v>100</v>
      </c>
      <c r="C235" s="19">
        <v>105</v>
      </c>
      <c r="D235" s="20">
        <v>1.2421625458417129E-2</v>
      </c>
      <c r="E235" s="21">
        <v>1.9028633562885103E-2</v>
      </c>
      <c r="H235" s="51">
        <f t="shared" si="17"/>
        <v>1.9028633562885103E-2</v>
      </c>
      <c r="I235" s="52" t="str">
        <f t="shared" si="18"/>
        <v>Not sure</v>
      </c>
    </row>
    <row r="236" spans="1:9" ht="15" customHeight="1" x14ac:dyDescent="0.25">
      <c r="A236" s="126" t="s">
        <v>8</v>
      </c>
      <c r="B236" s="127"/>
      <c r="C236" s="22">
        <v>8453</v>
      </c>
      <c r="D236" s="23">
        <v>1</v>
      </c>
      <c r="E236" s="24">
        <v>1.5318956143530265</v>
      </c>
    </row>
    <row r="237" spans="1:9" ht="17.100000000000001" customHeight="1" x14ac:dyDescent="0.25">
      <c r="A237" s="106" t="s">
        <v>12</v>
      </c>
      <c r="B237" s="106"/>
      <c r="C237" s="106"/>
      <c r="D237" s="106"/>
      <c r="E237" s="106"/>
    </row>
    <row r="240" spans="1:9" x14ac:dyDescent="0.25">
      <c r="A240" s="1" t="s">
        <v>23</v>
      </c>
    </row>
    <row r="241" spans="1:9" x14ac:dyDescent="0.25">
      <c r="A241" s="1" t="s">
        <v>101</v>
      </c>
    </row>
    <row r="242" spans="1:9" x14ac:dyDescent="0.25">
      <c r="A242" s="1" t="s">
        <v>25</v>
      </c>
    </row>
    <row r="245" spans="1:9" ht="18" x14ac:dyDescent="0.25">
      <c r="A245" s="2" t="s">
        <v>26</v>
      </c>
    </row>
    <row r="247" spans="1:9" ht="18" customHeight="1" x14ac:dyDescent="0.25">
      <c r="A247" s="147" t="s">
        <v>27</v>
      </c>
      <c r="B247" s="147"/>
      <c r="C247" s="147"/>
    </row>
    <row r="248" spans="1:9" ht="15" customHeight="1" x14ac:dyDescent="0.25">
      <c r="A248" s="73" t="s">
        <v>492</v>
      </c>
    </row>
    <row r="249" spans="1:9" ht="15" customHeight="1" x14ac:dyDescent="0.25">
      <c r="A249" s="150" t="s">
        <v>9</v>
      </c>
      <c r="B249" s="74" t="s">
        <v>6</v>
      </c>
      <c r="C249" s="75">
        <v>4087</v>
      </c>
    </row>
    <row r="250" spans="1:9" ht="15" customHeight="1" x14ac:dyDescent="0.25">
      <c r="A250" s="152"/>
      <c r="B250" s="76" t="s">
        <v>7</v>
      </c>
      <c r="C250" s="77">
        <v>1471</v>
      </c>
    </row>
    <row r="252" spans="1:9" ht="18" customHeight="1" x14ac:dyDescent="0.25">
      <c r="A252" s="147" t="s">
        <v>492</v>
      </c>
      <c r="B252" s="147"/>
      <c r="C252" s="147"/>
      <c r="D252" s="147"/>
      <c r="E252" s="147"/>
      <c r="F252" s="147"/>
    </row>
    <row r="253" spans="1:9" ht="27.95" customHeight="1" x14ac:dyDescent="0.25">
      <c r="A253" s="148"/>
      <c r="B253" s="149"/>
      <c r="C253" s="78" t="s">
        <v>29</v>
      </c>
      <c r="D253" s="79" t="s">
        <v>10</v>
      </c>
      <c r="E253" s="79" t="s">
        <v>30</v>
      </c>
      <c r="F253" s="80" t="s">
        <v>31</v>
      </c>
    </row>
    <row r="254" spans="1:9" ht="27.95" customHeight="1" x14ac:dyDescent="0.25">
      <c r="A254" s="150" t="s">
        <v>6</v>
      </c>
      <c r="B254" s="74" t="s">
        <v>95</v>
      </c>
      <c r="C254" s="81">
        <v>407</v>
      </c>
      <c r="D254" s="82">
        <v>7.3227779776898165</v>
      </c>
      <c r="E254" s="82">
        <v>9.9584046978223633</v>
      </c>
      <c r="F254" s="83">
        <v>9.9584046978223633</v>
      </c>
      <c r="H254" s="51">
        <f>C254/4087</f>
        <v>9.9584046978223636E-2</v>
      </c>
      <c r="I254" s="52" t="str">
        <f t="shared" ref="I254" si="19">B254</f>
        <v>A firm that manufactures and/or assembles</v>
      </c>
    </row>
    <row r="255" spans="1:9" ht="45" customHeight="1" x14ac:dyDescent="0.25">
      <c r="A255" s="151"/>
      <c r="B255" s="84" t="s">
        <v>96</v>
      </c>
      <c r="C255" s="85">
        <v>393</v>
      </c>
      <c r="D255" s="86">
        <v>7.0708888089240736</v>
      </c>
      <c r="E255" s="86">
        <v>9.6158551504771221</v>
      </c>
      <c r="F255" s="87">
        <v>19.574259848299487</v>
      </c>
      <c r="H255" s="51">
        <f t="shared" ref="H255:H260" si="20">C255/4087</f>
        <v>9.615855150477122E-2</v>
      </c>
      <c r="I255" s="52" t="str">
        <f t="shared" ref="I255:I260" si="21">B255</f>
        <v>A firm that provides engineering and research services</v>
      </c>
    </row>
    <row r="256" spans="1:9" ht="27.95" customHeight="1" x14ac:dyDescent="0.25">
      <c r="A256" s="151"/>
      <c r="B256" s="84" t="s">
        <v>97</v>
      </c>
      <c r="C256" s="85">
        <v>1062</v>
      </c>
      <c r="D256" s="86">
        <v>19.107592659229937</v>
      </c>
      <c r="E256" s="86">
        <v>25.984829948617566</v>
      </c>
      <c r="F256" s="87">
        <v>45.55908979691705</v>
      </c>
      <c r="H256" s="51">
        <f t="shared" si="20"/>
        <v>0.25984829948617566</v>
      </c>
      <c r="I256" s="52" t="str">
        <f t="shared" si="21"/>
        <v>A firm that sells and distributes</v>
      </c>
    </row>
    <row r="257" spans="1:9" ht="15" customHeight="1" x14ac:dyDescent="0.25">
      <c r="A257" s="151"/>
      <c r="B257" s="84" t="s">
        <v>98</v>
      </c>
      <c r="C257" s="85">
        <v>1314</v>
      </c>
      <c r="D257" s="86">
        <v>23.641597697013314</v>
      </c>
      <c r="E257" s="86">
        <v>32.150721800831903</v>
      </c>
      <c r="F257" s="87">
        <v>77.709811597748953</v>
      </c>
      <c r="H257" s="51">
        <f t="shared" si="20"/>
        <v>0.32150721800831905</v>
      </c>
      <c r="I257" s="52" t="str">
        <f t="shared" si="21"/>
        <v>A firm that installs</v>
      </c>
    </row>
    <row r="258" spans="1:9" ht="27.95" customHeight="1" x14ac:dyDescent="0.25">
      <c r="A258" s="151"/>
      <c r="B258" s="84" t="s">
        <v>99</v>
      </c>
      <c r="C258" s="85">
        <v>610</v>
      </c>
      <c r="D258" s="86">
        <v>10.975170924793092</v>
      </c>
      <c r="E258" s="86">
        <v>14.925373134328357</v>
      </c>
      <c r="F258" s="87">
        <v>92.63518473207732</v>
      </c>
      <c r="H258" s="51">
        <f t="shared" si="20"/>
        <v>0.14925373134328357</v>
      </c>
      <c r="I258" s="52" t="str">
        <f t="shared" si="21"/>
        <v>A firm that provides consulting, finance, etc.</v>
      </c>
    </row>
    <row r="259" spans="1:9" ht="15" customHeight="1" x14ac:dyDescent="0.25">
      <c r="A259" s="151"/>
      <c r="B259" s="84" t="s">
        <v>21</v>
      </c>
      <c r="C259" s="85">
        <v>212</v>
      </c>
      <c r="D259" s="86">
        <v>3.8143216984526807</v>
      </c>
      <c r="E259" s="86">
        <v>5.1871788597993636</v>
      </c>
      <c r="F259" s="87">
        <v>97.82236359187668</v>
      </c>
      <c r="H259" s="51">
        <f t="shared" si="20"/>
        <v>5.1871788597993636E-2</v>
      </c>
      <c r="I259" s="52" t="str">
        <f t="shared" si="21"/>
        <v>Other</v>
      </c>
    </row>
    <row r="260" spans="1:9" ht="15" customHeight="1" x14ac:dyDescent="0.25">
      <c r="A260" s="151"/>
      <c r="B260" s="84" t="s">
        <v>100</v>
      </c>
      <c r="C260" s="85">
        <v>89</v>
      </c>
      <c r="D260" s="86">
        <v>1.6012954300107951</v>
      </c>
      <c r="E260" s="86">
        <v>2.1776364081233179</v>
      </c>
      <c r="F260" s="87">
        <v>100</v>
      </c>
      <c r="H260" s="51">
        <f t="shared" si="20"/>
        <v>2.1776364081233179E-2</v>
      </c>
      <c r="I260" s="52" t="str">
        <f t="shared" si="21"/>
        <v>Not sure</v>
      </c>
    </row>
    <row r="261" spans="1:9" ht="15" customHeight="1" x14ac:dyDescent="0.25">
      <c r="A261" s="151"/>
      <c r="B261" s="84" t="s">
        <v>8</v>
      </c>
      <c r="C261" s="85">
        <v>4087</v>
      </c>
      <c r="D261" s="86">
        <v>73.53364519611371</v>
      </c>
      <c r="E261" s="86">
        <v>100</v>
      </c>
      <c r="F261" s="88"/>
    </row>
    <row r="262" spans="1:9" ht="15" customHeight="1" x14ac:dyDescent="0.25">
      <c r="A262" s="89" t="s">
        <v>7</v>
      </c>
      <c r="B262" s="84" t="s">
        <v>33</v>
      </c>
      <c r="C262" s="85">
        <v>1471</v>
      </c>
      <c r="D262" s="86">
        <v>26.46635480388629</v>
      </c>
      <c r="E262" s="90"/>
      <c r="F262" s="88"/>
    </row>
    <row r="263" spans="1:9" ht="15" customHeight="1" x14ac:dyDescent="0.25">
      <c r="A263" s="152" t="s">
        <v>8</v>
      </c>
      <c r="B263" s="153"/>
      <c r="C263" s="91">
        <v>5558</v>
      </c>
      <c r="D263" s="92">
        <v>100</v>
      </c>
      <c r="E263" s="93"/>
      <c r="F263" s="94"/>
    </row>
    <row r="267" spans="1:9" x14ac:dyDescent="0.25">
      <c r="A267" s="1" t="s">
        <v>102</v>
      </c>
    </row>
    <row r="269" spans="1:9" x14ac:dyDescent="0.25">
      <c r="A269" s="1" t="s">
        <v>23</v>
      </c>
    </row>
    <row r="270" spans="1:9" x14ac:dyDescent="0.25">
      <c r="A270" s="1" t="s">
        <v>103</v>
      </c>
    </row>
    <row r="271" spans="1:9" x14ac:dyDescent="0.25">
      <c r="A271" s="1" t="s">
        <v>25</v>
      </c>
    </row>
    <row r="274" spans="1:9" ht="18" x14ac:dyDescent="0.25">
      <c r="A274" s="2" t="s">
        <v>26</v>
      </c>
    </row>
    <row r="276" spans="1:9" ht="18" customHeight="1" x14ac:dyDescent="0.25">
      <c r="A276" s="107" t="s">
        <v>27</v>
      </c>
      <c r="B276" s="107"/>
      <c r="C276" s="107"/>
      <c r="D276" s="107"/>
    </row>
    <row r="277" spans="1:9" ht="27.95" customHeight="1" x14ac:dyDescent="0.25">
      <c r="A277" s="122"/>
      <c r="B277" s="123"/>
      <c r="C277" s="28" t="s">
        <v>104</v>
      </c>
      <c r="D277" s="30" t="s">
        <v>105</v>
      </c>
    </row>
    <row r="278" spans="1:9" ht="15" customHeight="1" x14ac:dyDescent="0.25">
      <c r="A278" s="124" t="s">
        <v>9</v>
      </c>
      <c r="B278" s="13" t="s">
        <v>6</v>
      </c>
      <c r="C278" s="16">
        <v>1753</v>
      </c>
      <c r="D278" s="41">
        <v>217</v>
      </c>
    </row>
    <row r="279" spans="1:9" ht="15" customHeight="1" x14ac:dyDescent="0.25">
      <c r="A279" s="126"/>
      <c r="B279" s="15" t="s">
        <v>7</v>
      </c>
      <c r="C279" s="22">
        <v>3805</v>
      </c>
      <c r="D279" s="42">
        <v>5341</v>
      </c>
    </row>
    <row r="282" spans="1:9" ht="18" x14ac:dyDescent="0.25">
      <c r="A282" s="2" t="s">
        <v>106</v>
      </c>
    </row>
    <row r="284" spans="1:9" ht="18" customHeight="1" x14ac:dyDescent="0.25">
      <c r="A284" s="107" t="s">
        <v>104</v>
      </c>
      <c r="B284" s="107"/>
      <c r="C284" s="107"/>
      <c r="D284" s="107"/>
      <c r="E284" s="107"/>
      <c r="F284" s="107"/>
    </row>
    <row r="285" spans="1:9" ht="27.95" customHeight="1" x14ac:dyDescent="0.25">
      <c r="A285" s="122"/>
      <c r="B285" s="123"/>
      <c r="C285" s="28" t="s">
        <v>29</v>
      </c>
      <c r="D285" s="29" t="s">
        <v>10</v>
      </c>
      <c r="E285" s="29" t="s">
        <v>30</v>
      </c>
      <c r="F285" s="30" t="s">
        <v>31</v>
      </c>
    </row>
    <row r="286" spans="1:9" ht="45" customHeight="1" x14ac:dyDescent="0.25">
      <c r="A286" s="124" t="s">
        <v>6</v>
      </c>
      <c r="B286" s="13" t="s">
        <v>107</v>
      </c>
      <c r="C286" s="16">
        <v>1011</v>
      </c>
      <c r="D286" s="32">
        <v>18.189996401583304</v>
      </c>
      <c r="E286" s="32">
        <v>57.672561323445528</v>
      </c>
      <c r="F286" s="33">
        <v>57.672561323445528</v>
      </c>
      <c r="H286" s="51">
        <f>C286/1753</f>
        <v>0.57672561323445526</v>
      </c>
      <c r="I286" s="52" t="str">
        <f t="shared" ref="I286" si="22">B286</f>
        <v>Primarily work with products that are already commercially available</v>
      </c>
    </row>
    <row r="287" spans="1:9" ht="45" customHeight="1" x14ac:dyDescent="0.25">
      <c r="A287" s="125"/>
      <c r="B287" s="14" t="s">
        <v>108</v>
      </c>
      <c r="C287" s="19">
        <v>217</v>
      </c>
      <c r="D287" s="34">
        <v>3.9042821158690177</v>
      </c>
      <c r="E287" s="34">
        <v>12.378779235596122</v>
      </c>
      <c r="F287" s="35">
        <v>70.051340559041648</v>
      </c>
      <c r="H287" s="51">
        <f t="shared" ref="H287:H289" si="23">C287/1753</f>
        <v>0.12378779235596121</v>
      </c>
      <c r="I287" s="52" t="str">
        <f t="shared" ref="I287:I289" si="24">B287</f>
        <v>Primarily work with products still under development</v>
      </c>
    </row>
    <row r="288" spans="1:9" ht="45" customHeight="1" x14ac:dyDescent="0.25">
      <c r="A288" s="125"/>
      <c r="B288" s="14" t="s">
        <v>109</v>
      </c>
      <c r="C288" s="19">
        <v>467</v>
      </c>
      <c r="D288" s="34">
        <v>8.402302986685859</v>
      </c>
      <c r="E288" s="34">
        <v>26.640045636052484</v>
      </c>
      <c r="F288" s="35">
        <v>96.691386195094125</v>
      </c>
      <c r="H288" s="51">
        <f t="shared" si="23"/>
        <v>0.26640045636052484</v>
      </c>
      <c r="I288" s="52" t="str">
        <f t="shared" si="24"/>
        <v>Work with both products that are already available and under development</v>
      </c>
    </row>
    <row r="289" spans="1:9" ht="15" customHeight="1" x14ac:dyDescent="0.25">
      <c r="A289" s="125"/>
      <c r="B289" s="14" t="s">
        <v>22</v>
      </c>
      <c r="C289" s="19">
        <v>58</v>
      </c>
      <c r="D289" s="34">
        <v>1.0435408420295069</v>
      </c>
      <c r="E289" s="34">
        <v>3.308613804905876</v>
      </c>
      <c r="F289" s="35">
        <v>100</v>
      </c>
      <c r="H289" s="51">
        <f t="shared" si="23"/>
        <v>3.3086138049058758E-2</v>
      </c>
      <c r="I289" s="52" t="str">
        <f t="shared" si="24"/>
        <v>DK/NA</v>
      </c>
    </row>
    <row r="290" spans="1:9" ht="15" customHeight="1" x14ac:dyDescent="0.25">
      <c r="A290" s="125"/>
      <c r="B290" s="14" t="s">
        <v>8</v>
      </c>
      <c r="C290" s="19">
        <v>1753</v>
      </c>
      <c r="D290" s="34">
        <v>31.540122346167689</v>
      </c>
      <c r="E290" s="34">
        <v>100</v>
      </c>
      <c r="F290" s="36"/>
    </row>
    <row r="291" spans="1:9" ht="15" customHeight="1" x14ac:dyDescent="0.25">
      <c r="A291" s="12" t="s">
        <v>7</v>
      </c>
      <c r="B291" s="14" t="s">
        <v>33</v>
      </c>
      <c r="C291" s="19">
        <v>3805</v>
      </c>
      <c r="D291" s="34">
        <v>68.459877653832308</v>
      </c>
      <c r="E291" s="37"/>
      <c r="F291" s="36"/>
    </row>
    <row r="292" spans="1:9" ht="15" customHeight="1" x14ac:dyDescent="0.25">
      <c r="A292" s="126" t="s">
        <v>8</v>
      </c>
      <c r="B292" s="127"/>
      <c r="C292" s="22">
        <v>5558</v>
      </c>
      <c r="D292" s="38">
        <v>100</v>
      </c>
      <c r="E292" s="39"/>
      <c r="F292" s="40"/>
    </row>
    <row r="294" spans="1:9" ht="18" customHeight="1" x14ac:dyDescent="0.25">
      <c r="A294" s="107" t="s">
        <v>105</v>
      </c>
      <c r="B294" s="107"/>
      <c r="C294" s="107"/>
      <c r="D294" s="107"/>
      <c r="E294" s="107"/>
      <c r="F294" s="107"/>
    </row>
    <row r="295" spans="1:9" ht="27.95" customHeight="1" x14ac:dyDescent="0.25">
      <c r="A295" s="122"/>
      <c r="B295" s="123"/>
      <c r="C295" s="28" t="s">
        <v>29</v>
      </c>
      <c r="D295" s="29" t="s">
        <v>10</v>
      </c>
      <c r="E295" s="29" t="s">
        <v>30</v>
      </c>
      <c r="F295" s="30" t="s">
        <v>31</v>
      </c>
    </row>
    <row r="296" spans="1:9" ht="15" customHeight="1" x14ac:dyDescent="0.25">
      <c r="A296" s="124" t="s">
        <v>6</v>
      </c>
      <c r="B296" s="13" t="s">
        <v>110</v>
      </c>
      <c r="C296" s="16">
        <v>26</v>
      </c>
      <c r="D296" s="32">
        <v>0.46779417056495143</v>
      </c>
      <c r="E296" s="32">
        <v>11.981566820276496</v>
      </c>
      <c r="F296" s="33">
        <v>11.981566820276496</v>
      </c>
      <c r="H296" s="51">
        <f>C296/217</f>
        <v>0.11981566820276497</v>
      </c>
      <c r="I296" s="52" t="str">
        <f t="shared" ref="I296" si="25">B296</f>
        <v>Concept</v>
      </c>
    </row>
    <row r="297" spans="1:9" ht="15" customHeight="1" x14ac:dyDescent="0.25">
      <c r="A297" s="125"/>
      <c r="B297" s="14" t="s">
        <v>111</v>
      </c>
      <c r="C297" s="19">
        <v>99</v>
      </c>
      <c r="D297" s="34">
        <v>1.7812162648434686</v>
      </c>
      <c r="E297" s="34">
        <v>45.622119815668206</v>
      </c>
      <c r="F297" s="35">
        <v>57.603686635944698</v>
      </c>
      <c r="H297" s="51">
        <f t="shared" ref="H297:H299" si="26">C297/217</f>
        <v>0.45622119815668205</v>
      </c>
      <c r="I297" s="52" t="str">
        <f t="shared" ref="I297:I299" si="27">B297</f>
        <v>Product development</v>
      </c>
    </row>
    <row r="298" spans="1:9" ht="15" customHeight="1" x14ac:dyDescent="0.25">
      <c r="A298" s="125"/>
      <c r="B298" s="14" t="s">
        <v>112</v>
      </c>
      <c r="C298" s="19">
        <v>71</v>
      </c>
      <c r="D298" s="34">
        <v>1.2774379273119827</v>
      </c>
      <c r="E298" s="34">
        <v>32.718894009216591</v>
      </c>
      <c r="F298" s="35">
        <v>90.322580645161281</v>
      </c>
      <c r="H298" s="51">
        <f t="shared" si="26"/>
        <v>0.32718894009216593</v>
      </c>
      <c r="I298" s="52" t="str">
        <f t="shared" si="27"/>
        <v>Pilot</v>
      </c>
    </row>
    <row r="299" spans="1:9" ht="15" customHeight="1" x14ac:dyDescent="0.25">
      <c r="A299" s="125"/>
      <c r="B299" s="14" t="s">
        <v>22</v>
      </c>
      <c r="C299" s="19">
        <v>21</v>
      </c>
      <c r="D299" s="34">
        <v>0.37783375314861462</v>
      </c>
      <c r="E299" s="34">
        <v>9.67741935483871</v>
      </c>
      <c r="F299" s="35">
        <v>100</v>
      </c>
      <c r="H299" s="51">
        <f t="shared" si="26"/>
        <v>9.6774193548387094E-2</v>
      </c>
      <c r="I299" s="52" t="str">
        <f t="shared" si="27"/>
        <v>DK/NA</v>
      </c>
    </row>
    <row r="300" spans="1:9" ht="15" customHeight="1" x14ac:dyDescent="0.25">
      <c r="A300" s="125"/>
      <c r="B300" s="14" t="s">
        <v>8</v>
      </c>
      <c r="C300" s="19">
        <v>217</v>
      </c>
      <c r="D300" s="34">
        <v>3.9042821158690177</v>
      </c>
      <c r="E300" s="34">
        <v>100</v>
      </c>
      <c r="F300" s="36"/>
    </row>
    <row r="301" spans="1:9" ht="15" customHeight="1" x14ac:dyDescent="0.25">
      <c r="A301" s="12" t="s">
        <v>7</v>
      </c>
      <c r="B301" s="14" t="s">
        <v>33</v>
      </c>
      <c r="C301" s="19">
        <v>5341</v>
      </c>
      <c r="D301" s="34">
        <v>96.095717884130977</v>
      </c>
      <c r="E301" s="37"/>
      <c r="F301" s="36"/>
    </row>
    <row r="302" spans="1:9" ht="15" customHeight="1" x14ac:dyDescent="0.25">
      <c r="A302" s="126" t="s">
        <v>8</v>
      </c>
      <c r="B302" s="127"/>
      <c r="C302" s="22">
        <v>5558</v>
      </c>
      <c r="D302" s="38">
        <v>100</v>
      </c>
      <c r="E302" s="39"/>
      <c r="F302" s="40"/>
    </row>
    <row r="306" spans="1:6" x14ac:dyDescent="0.25">
      <c r="A306" s="1" t="s">
        <v>113</v>
      </c>
    </row>
    <row r="308" spans="1:6" x14ac:dyDescent="0.25">
      <c r="A308" s="1" t="s">
        <v>23</v>
      </c>
    </row>
    <row r="309" spans="1:6" x14ac:dyDescent="0.25">
      <c r="A309" s="1" t="s">
        <v>114</v>
      </c>
    </row>
    <row r="310" spans="1:6" x14ac:dyDescent="0.25">
      <c r="A310" s="1" t="s">
        <v>25</v>
      </c>
    </row>
    <row r="313" spans="1:6" ht="18" x14ac:dyDescent="0.25">
      <c r="A313" s="2" t="s">
        <v>26</v>
      </c>
    </row>
    <row r="315" spans="1:6" ht="18" customHeight="1" x14ac:dyDescent="0.25">
      <c r="A315" s="107" t="s">
        <v>27</v>
      </c>
      <c r="B315" s="107"/>
      <c r="C315" s="107"/>
      <c r="D315" s="107"/>
      <c r="E315" s="107"/>
      <c r="F315" s="107"/>
    </row>
    <row r="316" spans="1:6" ht="83.1" customHeight="1" x14ac:dyDescent="0.25">
      <c r="A316" s="122"/>
      <c r="B316" s="123"/>
      <c r="C316" s="28" t="s">
        <v>115</v>
      </c>
      <c r="D316" s="29" t="s">
        <v>116</v>
      </c>
      <c r="E316" s="29" t="s">
        <v>117</v>
      </c>
      <c r="F316" s="30" t="s">
        <v>118</v>
      </c>
    </row>
    <row r="317" spans="1:6" ht="15" customHeight="1" x14ac:dyDescent="0.25">
      <c r="A317" s="124" t="s">
        <v>9</v>
      </c>
      <c r="B317" s="13" t="s">
        <v>6</v>
      </c>
      <c r="C317" s="16">
        <v>5518</v>
      </c>
      <c r="D317" s="43">
        <v>5518</v>
      </c>
      <c r="E317" s="43">
        <v>5518</v>
      </c>
      <c r="F317" s="41">
        <v>5437</v>
      </c>
    </row>
    <row r="318" spans="1:6" ht="15" customHeight="1" x14ac:dyDescent="0.25">
      <c r="A318" s="126"/>
      <c r="B318" s="15" t="s">
        <v>7</v>
      </c>
      <c r="C318" s="22">
        <v>40</v>
      </c>
      <c r="D318" s="44">
        <v>40</v>
      </c>
      <c r="E318" s="44">
        <v>40</v>
      </c>
      <c r="F318" s="42">
        <v>121</v>
      </c>
    </row>
    <row r="321" spans="1:9" ht="18" x14ac:dyDescent="0.25">
      <c r="A321" s="2" t="s">
        <v>106</v>
      </c>
    </row>
    <row r="323" spans="1:9" ht="18" customHeight="1" x14ac:dyDescent="0.25">
      <c r="A323" s="107" t="s">
        <v>115</v>
      </c>
      <c r="B323" s="107"/>
      <c r="C323" s="107"/>
      <c r="D323" s="107"/>
      <c r="E323" s="107"/>
      <c r="F323" s="107"/>
    </row>
    <row r="324" spans="1:9" ht="27.95" customHeight="1" x14ac:dyDescent="0.25">
      <c r="A324" s="122"/>
      <c r="B324" s="123"/>
      <c r="C324" s="28" t="s">
        <v>29</v>
      </c>
      <c r="D324" s="29" t="s">
        <v>10</v>
      </c>
      <c r="E324" s="29" t="s">
        <v>30</v>
      </c>
      <c r="F324" s="30" t="s">
        <v>31</v>
      </c>
    </row>
    <row r="325" spans="1:9" ht="15" customHeight="1" x14ac:dyDescent="0.25">
      <c r="A325" s="124" t="s">
        <v>6</v>
      </c>
      <c r="B325" s="13" t="s">
        <v>119</v>
      </c>
      <c r="C325" s="16">
        <v>1</v>
      </c>
      <c r="D325" s="32">
        <v>1.7992083483267363E-2</v>
      </c>
      <c r="E325" s="32">
        <v>1.8122508155128669E-2</v>
      </c>
      <c r="F325" s="33">
        <v>1.8122508155128669E-2</v>
      </c>
      <c r="H325" s="51">
        <f>C325/5518</f>
        <v>1.8122508155128669E-4</v>
      </c>
      <c r="I325" s="52" t="str">
        <f t="shared" ref="I325" si="28">B325</f>
        <v>None</v>
      </c>
    </row>
    <row r="326" spans="1:9" ht="15" customHeight="1" x14ac:dyDescent="0.25">
      <c r="A326" s="125"/>
      <c r="B326" s="14" t="s">
        <v>120</v>
      </c>
      <c r="C326" s="19">
        <v>2268</v>
      </c>
      <c r="D326" s="34">
        <v>40.806045340050382</v>
      </c>
      <c r="E326" s="34">
        <v>41.101848495831824</v>
      </c>
      <c r="F326" s="35">
        <v>41.119971003986947</v>
      </c>
      <c r="H326" s="51">
        <f t="shared" ref="H326:H334" si="29">C326/5518</f>
        <v>0.41101848495831822</v>
      </c>
      <c r="I326" s="52" t="str">
        <f t="shared" ref="I326:I334" si="30">B326</f>
        <v>1 to 5 employees</v>
      </c>
    </row>
    <row r="327" spans="1:9" ht="15" customHeight="1" x14ac:dyDescent="0.25">
      <c r="A327" s="125"/>
      <c r="B327" s="14" t="s">
        <v>121</v>
      </c>
      <c r="C327" s="19">
        <v>1047</v>
      </c>
      <c r="D327" s="34">
        <v>18.837711406980929</v>
      </c>
      <c r="E327" s="34">
        <v>18.974266038419717</v>
      </c>
      <c r="F327" s="35">
        <v>60.094237042406675</v>
      </c>
      <c r="H327" s="51">
        <f t="shared" si="29"/>
        <v>0.18974266038419718</v>
      </c>
      <c r="I327" s="52" t="str">
        <f t="shared" si="30"/>
        <v>6 to 10 employees</v>
      </c>
    </row>
    <row r="328" spans="1:9" ht="15" customHeight="1" x14ac:dyDescent="0.25">
      <c r="A328" s="125"/>
      <c r="B328" s="14" t="s">
        <v>122</v>
      </c>
      <c r="C328" s="19">
        <v>933</v>
      </c>
      <c r="D328" s="34">
        <v>16.78661388988845</v>
      </c>
      <c r="E328" s="34">
        <v>16.908300108735048</v>
      </c>
      <c r="F328" s="35">
        <v>77.002537151141709</v>
      </c>
      <c r="H328" s="51">
        <f t="shared" si="29"/>
        <v>0.1690830010873505</v>
      </c>
      <c r="I328" s="52" t="str">
        <f t="shared" si="30"/>
        <v>11 to 24 employees</v>
      </c>
    </row>
    <row r="329" spans="1:9" ht="15" customHeight="1" x14ac:dyDescent="0.25">
      <c r="A329" s="125"/>
      <c r="B329" s="14" t="s">
        <v>123</v>
      </c>
      <c r="C329" s="19">
        <v>508</v>
      </c>
      <c r="D329" s="34">
        <v>9.13997840949982</v>
      </c>
      <c r="E329" s="34">
        <v>9.2062341428053642</v>
      </c>
      <c r="F329" s="35">
        <v>86.20877129394708</v>
      </c>
      <c r="H329" s="51">
        <f t="shared" si="29"/>
        <v>9.206234142805364E-2</v>
      </c>
      <c r="I329" s="52" t="str">
        <f t="shared" si="30"/>
        <v>25 to 49 employees</v>
      </c>
    </row>
    <row r="330" spans="1:9" ht="15" customHeight="1" x14ac:dyDescent="0.25">
      <c r="A330" s="125"/>
      <c r="B330" s="14" t="s">
        <v>124</v>
      </c>
      <c r="C330" s="19">
        <v>289</v>
      </c>
      <c r="D330" s="34">
        <v>5.1997121266642683</v>
      </c>
      <c r="E330" s="34">
        <v>5.2374048568321854</v>
      </c>
      <c r="F330" s="35">
        <v>91.446176150779266</v>
      </c>
      <c r="H330" s="51">
        <f t="shared" si="29"/>
        <v>5.2374048568321854E-2</v>
      </c>
      <c r="I330" s="52" t="str">
        <f t="shared" si="30"/>
        <v>50 to 99 employees</v>
      </c>
    </row>
    <row r="331" spans="1:9" ht="15" customHeight="1" x14ac:dyDescent="0.25">
      <c r="A331" s="125"/>
      <c r="B331" s="14" t="s">
        <v>125</v>
      </c>
      <c r="C331" s="19">
        <v>206</v>
      </c>
      <c r="D331" s="34">
        <v>3.7063691975530761</v>
      </c>
      <c r="E331" s="34">
        <v>3.733236679956506</v>
      </c>
      <c r="F331" s="35">
        <v>95.179412830735771</v>
      </c>
      <c r="H331" s="51">
        <f t="shared" si="29"/>
        <v>3.7332366799565059E-2</v>
      </c>
      <c r="I331" s="52" t="str">
        <f t="shared" si="30"/>
        <v>100 to 249 employees</v>
      </c>
    </row>
    <row r="332" spans="1:9" ht="15" customHeight="1" x14ac:dyDescent="0.25">
      <c r="A332" s="125"/>
      <c r="B332" s="14" t="s">
        <v>126</v>
      </c>
      <c r="C332" s="19">
        <v>72</v>
      </c>
      <c r="D332" s="34">
        <v>1.2954300107952501</v>
      </c>
      <c r="E332" s="34">
        <v>1.3048205871692642</v>
      </c>
      <c r="F332" s="35">
        <v>96.484233417905045</v>
      </c>
      <c r="H332" s="51">
        <f t="shared" si="29"/>
        <v>1.3048205871692642E-2</v>
      </c>
      <c r="I332" s="52" t="str">
        <f t="shared" si="30"/>
        <v>250 to 499 employees</v>
      </c>
    </row>
    <row r="333" spans="1:9" ht="15" customHeight="1" x14ac:dyDescent="0.25">
      <c r="A333" s="125"/>
      <c r="B333" s="14" t="s">
        <v>127</v>
      </c>
      <c r="C333" s="19">
        <v>75</v>
      </c>
      <c r="D333" s="34">
        <v>1.3494062612450521</v>
      </c>
      <c r="E333" s="34">
        <v>1.3591881116346503</v>
      </c>
      <c r="F333" s="35">
        <v>97.843421529539683</v>
      </c>
      <c r="H333" s="51">
        <f t="shared" si="29"/>
        <v>1.3591881116346502E-2</v>
      </c>
      <c r="I333" s="52" t="str">
        <f t="shared" si="30"/>
        <v>500 employees or more</v>
      </c>
    </row>
    <row r="334" spans="1:9" ht="15" customHeight="1" x14ac:dyDescent="0.25">
      <c r="A334" s="125"/>
      <c r="B334" s="14" t="s">
        <v>22</v>
      </c>
      <c r="C334" s="19">
        <v>119</v>
      </c>
      <c r="D334" s="34">
        <v>2.1410579345088161</v>
      </c>
      <c r="E334" s="34">
        <v>2.1565784704603117</v>
      </c>
      <c r="F334" s="35">
        <v>100</v>
      </c>
      <c r="H334" s="51">
        <f t="shared" si="29"/>
        <v>2.1565784704603116E-2</v>
      </c>
      <c r="I334" s="52" t="str">
        <f t="shared" si="30"/>
        <v>DK/NA</v>
      </c>
    </row>
    <row r="335" spans="1:9" ht="15" customHeight="1" x14ac:dyDescent="0.25">
      <c r="A335" s="125"/>
      <c r="B335" s="14" t="s">
        <v>8</v>
      </c>
      <c r="C335" s="19">
        <v>5518</v>
      </c>
      <c r="D335" s="34">
        <v>99.280316660669314</v>
      </c>
      <c r="E335" s="34">
        <v>100</v>
      </c>
      <c r="F335" s="36"/>
    </row>
    <row r="336" spans="1:9" ht="15" customHeight="1" x14ac:dyDescent="0.25">
      <c r="A336" s="12" t="s">
        <v>7</v>
      </c>
      <c r="B336" s="14" t="s">
        <v>33</v>
      </c>
      <c r="C336" s="19">
        <v>40</v>
      </c>
      <c r="D336" s="34">
        <v>0.7196833393306945</v>
      </c>
      <c r="E336" s="37"/>
      <c r="F336" s="36"/>
    </row>
    <row r="337" spans="1:9" ht="15" customHeight="1" x14ac:dyDescent="0.25">
      <c r="A337" s="126" t="s">
        <v>8</v>
      </c>
      <c r="B337" s="127"/>
      <c r="C337" s="22">
        <v>5558</v>
      </c>
      <c r="D337" s="38">
        <v>100</v>
      </c>
      <c r="E337" s="39"/>
      <c r="F337" s="40"/>
    </row>
    <row r="339" spans="1:9" ht="18" customHeight="1" x14ac:dyDescent="0.25">
      <c r="A339" s="107" t="s">
        <v>116</v>
      </c>
      <c r="B339" s="107"/>
      <c r="C339" s="107"/>
      <c r="D339" s="107"/>
      <c r="E339" s="107"/>
      <c r="F339" s="107"/>
    </row>
    <row r="340" spans="1:9" ht="27.95" customHeight="1" x14ac:dyDescent="0.25">
      <c r="A340" s="122"/>
      <c r="B340" s="123"/>
      <c r="C340" s="28" t="s">
        <v>29</v>
      </c>
      <c r="D340" s="29" t="s">
        <v>10</v>
      </c>
      <c r="E340" s="29" t="s">
        <v>30</v>
      </c>
      <c r="F340" s="30" t="s">
        <v>31</v>
      </c>
    </row>
    <row r="341" spans="1:9" ht="15" customHeight="1" x14ac:dyDescent="0.25">
      <c r="A341" s="124" t="s">
        <v>6</v>
      </c>
      <c r="B341" s="13" t="s">
        <v>128</v>
      </c>
      <c r="C341" s="16">
        <v>2247</v>
      </c>
      <c r="D341" s="32">
        <v>40.42821158690176</v>
      </c>
      <c r="E341" s="32">
        <v>40.721275824574121</v>
      </c>
      <c r="F341" s="33">
        <v>40.721275824574121</v>
      </c>
      <c r="H341" s="51">
        <f t="shared" ref="H341:H344" si="31">C341/5518</f>
        <v>0.40721275824574121</v>
      </c>
      <c r="I341" s="52" t="str">
        <f t="shared" ref="I341:I344" si="32">B341</f>
        <v>More</v>
      </c>
    </row>
    <row r="342" spans="1:9" ht="15" customHeight="1" x14ac:dyDescent="0.25">
      <c r="A342" s="125"/>
      <c r="B342" s="14" t="s">
        <v>129</v>
      </c>
      <c r="C342" s="19">
        <v>135</v>
      </c>
      <c r="D342" s="34">
        <v>2.4289312702410939</v>
      </c>
      <c r="E342" s="34">
        <v>2.4465386009423704</v>
      </c>
      <c r="F342" s="35">
        <v>43.167814425516497</v>
      </c>
      <c r="H342" s="51">
        <f t="shared" si="31"/>
        <v>2.4465386009423704E-2</v>
      </c>
      <c r="I342" s="52" t="str">
        <f t="shared" si="32"/>
        <v>Fewer</v>
      </c>
    </row>
    <row r="343" spans="1:9" ht="15" customHeight="1" x14ac:dyDescent="0.25">
      <c r="A343" s="125"/>
      <c r="B343" s="14" t="s">
        <v>130</v>
      </c>
      <c r="C343" s="19">
        <v>2803</v>
      </c>
      <c r="D343" s="34">
        <v>50.431810003598422</v>
      </c>
      <c r="E343" s="34">
        <v>50.797390358825666</v>
      </c>
      <c r="F343" s="35">
        <v>93.965204784342149</v>
      </c>
      <c r="H343" s="51">
        <f t="shared" si="31"/>
        <v>0.50797390358825667</v>
      </c>
      <c r="I343" s="52" t="str">
        <f t="shared" si="32"/>
        <v>Same number</v>
      </c>
    </row>
    <row r="344" spans="1:9" ht="15" customHeight="1" x14ac:dyDescent="0.25">
      <c r="A344" s="125"/>
      <c r="B344" s="14" t="s">
        <v>131</v>
      </c>
      <c r="C344" s="19">
        <v>333</v>
      </c>
      <c r="D344" s="34">
        <v>5.991363799928032</v>
      </c>
      <c r="E344" s="34">
        <v>6.034795215657847</v>
      </c>
      <c r="F344" s="35">
        <v>100</v>
      </c>
      <c r="H344" s="51">
        <f t="shared" si="31"/>
        <v>6.0347952156578469E-2</v>
      </c>
      <c r="I344" s="52" t="str">
        <f t="shared" si="32"/>
        <v>Don't know/ Refused</v>
      </c>
    </row>
    <row r="345" spans="1:9" ht="15" customHeight="1" x14ac:dyDescent="0.25">
      <c r="A345" s="125"/>
      <c r="B345" s="14" t="s">
        <v>8</v>
      </c>
      <c r="C345" s="19">
        <v>5518</v>
      </c>
      <c r="D345" s="34">
        <v>99.280316660669314</v>
      </c>
      <c r="E345" s="34">
        <v>100</v>
      </c>
      <c r="F345" s="36"/>
    </row>
    <row r="346" spans="1:9" ht="15" customHeight="1" x14ac:dyDescent="0.25">
      <c r="A346" s="12" t="s">
        <v>7</v>
      </c>
      <c r="B346" s="14" t="s">
        <v>33</v>
      </c>
      <c r="C346" s="19">
        <v>40</v>
      </c>
      <c r="D346" s="34">
        <v>0.7196833393306945</v>
      </c>
      <c r="E346" s="37"/>
      <c r="F346" s="36"/>
    </row>
    <row r="347" spans="1:9" ht="15" customHeight="1" x14ac:dyDescent="0.25">
      <c r="A347" s="126" t="s">
        <v>8</v>
      </c>
      <c r="B347" s="127"/>
      <c r="C347" s="22">
        <v>5558</v>
      </c>
      <c r="D347" s="38">
        <v>100</v>
      </c>
      <c r="E347" s="39"/>
      <c r="F347" s="40"/>
    </row>
    <row r="349" spans="1:9" ht="18" customHeight="1" x14ac:dyDescent="0.25">
      <c r="A349" s="107" t="s">
        <v>117</v>
      </c>
      <c r="B349" s="107"/>
      <c r="C349" s="107"/>
      <c r="D349" s="107"/>
      <c r="E349" s="107"/>
      <c r="F349" s="107"/>
    </row>
    <row r="350" spans="1:9" ht="27.95" customHeight="1" x14ac:dyDescent="0.25">
      <c r="A350" s="122"/>
      <c r="B350" s="123"/>
      <c r="C350" s="28" t="s">
        <v>29</v>
      </c>
      <c r="D350" s="29" t="s">
        <v>10</v>
      </c>
      <c r="E350" s="29" t="s">
        <v>30</v>
      </c>
      <c r="F350" s="30" t="s">
        <v>31</v>
      </c>
    </row>
    <row r="351" spans="1:9" ht="15" customHeight="1" x14ac:dyDescent="0.25">
      <c r="A351" s="124" t="s">
        <v>6</v>
      </c>
      <c r="B351" s="13" t="s">
        <v>119</v>
      </c>
      <c r="C351" s="16">
        <v>59</v>
      </c>
      <c r="D351" s="32">
        <v>1.0615329255127743</v>
      </c>
      <c r="E351" s="32">
        <v>1.0692279811525915</v>
      </c>
      <c r="F351" s="33">
        <v>1.0692279811525915</v>
      </c>
      <c r="H351" s="51">
        <f t="shared" ref="H351:H360" si="33">C351/5518</f>
        <v>1.0692279811525915E-2</v>
      </c>
      <c r="I351" s="52" t="str">
        <f t="shared" ref="I351:I360" si="34">B351</f>
        <v>None</v>
      </c>
    </row>
    <row r="352" spans="1:9" ht="15" customHeight="1" x14ac:dyDescent="0.25">
      <c r="A352" s="125"/>
      <c r="B352" s="14" t="s">
        <v>120</v>
      </c>
      <c r="C352" s="19">
        <v>2584</v>
      </c>
      <c r="D352" s="34">
        <v>46.491543720762863</v>
      </c>
      <c r="E352" s="34">
        <v>46.82856107285248</v>
      </c>
      <c r="F352" s="35">
        <v>47.897789054005074</v>
      </c>
      <c r="H352" s="51">
        <f t="shared" si="33"/>
        <v>0.46828561072852481</v>
      </c>
      <c r="I352" s="52" t="str">
        <f t="shared" si="34"/>
        <v>1 to 5 employees</v>
      </c>
    </row>
    <row r="353" spans="1:9" ht="15" customHeight="1" x14ac:dyDescent="0.25">
      <c r="A353" s="125"/>
      <c r="B353" s="14" t="s">
        <v>121</v>
      </c>
      <c r="C353" s="19">
        <v>1049</v>
      </c>
      <c r="D353" s="34">
        <v>18.873695573947462</v>
      </c>
      <c r="E353" s="34">
        <v>19.010511054729974</v>
      </c>
      <c r="F353" s="35">
        <v>66.908300108735048</v>
      </c>
      <c r="H353" s="51">
        <f t="shared" si="33"/>
        <v>0.19010511054729975</v>
      </c>
      <c r="I353" s="52" t="str">
        <f t="shared" si="34"/>
        <v>6 to 10 employees</v>
      </c>
    </row>
    <row r="354" spans="1:9" ht="15" customHeight="1" x14ac:dyDescent="0.25">
      <c r="A354" s="125"/>
      <c r="B354" s="14" t="s">
        <v>122</v>
      </c>
      <c r="C354" s="19">
        <v>801</v>
      </c>
      <c r="D354" s="34">
        <v>14.411658870097158</v>
      </c>
      <c r="E354" s="34">
        <v>14.516129032258066</v>
      </c>
      <c r="F354" s="35">
        <v>81.424429140993112</v>
      </c>
      <c r="H354" s="51">
        <f t="shared" si="33"/>
        <v>0.14516129032258066</v>
      </c>
      <c r="I354" s="52" t="str">
        <f t="shared" si="34"/>
        <v>11 to 24 employees</v>
      </c>
    </row>
    <row r="355" spans="1:9" ht="15" customHeight="1" x14ac:dyDescent="0.25">
      <c r="A355" s="125"/>
      <c r="B355" s="14" t="s">
        <v>123</v>
      </c>
      <c r="C355" s="19">
        <v>431</v>
      </c>
      <c r="D355" s="34">
        <v>7.7545879812882328</v>
      </c>
      <c r="E355" s="34">
        <v>7.8108010148604565</v>
      </c>
      <c r="F355" s="35">
        <v>89.235230155853571</v>
      </c>
      <c r="H355" s="51">
        <f t="shared" si="33"/>
        <v>7.8108010148604565E-2</v>
      </c>
      <c r="I355" s="52" t="str">
        <f t="shared" si="34"/>
        <v>25 to 49 employees</v>
      </c>
    </row>
    <row r="356" spans="1:9" ht="15" customHeight="1" x14ac:dyDescent="0.25">
      <c r="A356" s="125"/>
      <c r="B356" s="14" t="s">
        <v>124</v>
      </c>
      <c r="C356" s="19">
        <v>203</v>
      </c>
      <c r="D356" s="34">
        <v>3.6523929471032743</v>
      </c>
      <c r="E356" s="34">
        <v>3.6788691554911197</v>
      </c>
      <c r="F356" s="35">
        <v>92.914099311344685</v>
      </c>
      <c r="H356" s="51">
        <f t="shared" si="33"/>
        <v>3.6788691554911199E-2</v>
      </c>
      <c r="I356" s="52" t="str">
        <f t="shared" si="34"/>
        <v>50 to 99 employees</v>
      </c>
    </row>
    <row r="357" spans="1:9" ht="15" customHeight="1" x14ac:dyDescent="0.25">
      <c r="A357" s="125"/>
      <c r="B357" s="14" t="s">
        <v>125</v>
      </c>
      <c r="C357" s="19">
        <v>132</v>
      </c>
      <c r="D357" s="34">
        <v>2.3749550197912921</v>
      </c>
      <c r="E357" s="34">
        <v>2.3921710764769841</v>
      </c>
      <c r="F357" s="35">
        <v>95.306270387821684</v>
      </c>
      <c r="H357" s="51">
        <f t="shared" si="33"/>
        <v>2.3921710764769843E-2</v>
      </c>
      <c r="I357" s="52" t="str">
        <f t="shared" si="34"/>
        <v>100 to 249 employees</v>
      </c>
    </row>
    <row r="358" spans="1:9" ht="15" customHeight="1" x14ac:dyDescent="0.25">
      <c r="A358" s="125"/>
      <c r="B358" s="14" t="s">
        <v>126</v>
      </c>
      <c r="C358" s="19">
        <v>36</v>
      </c>
      <c r="D358" s="34">
        <v>0.64771500539762505</v>
      </c>
      <c r="E358" s="34">
        <v>0.65241029358463209</v>
      </c>
      <c r="F358" s="35">
        <v>95.958680681406307</v>
      </c>
      <c r="H358" s="51">
        <f t="shared" si="33"/>
        <v>6.5241029358463209E-3</v>
      </c>
      <c r="I358" s="52" t="str">
        <f t="shared" si="34"/>
        <v>250 to 499 employees</v>
      </c>
    </row>
    <row r="359" spans="1:9" ht="15" customHeight="1" x14ac:dyDescent="0.25">
      <c r="A359" s="125"/>
      <c r="B359" s="14" t="s">
        <v>127</v>
      </c>
      <c r="C359" s="19">
        <v>39</v>
      </c>
      <c r="D359" s="34">
        <v>0.70169125584742709</v>
      </c>
      <c r="E359" s="34">
        <v>0.70677781805001816</v>
      </c>
      <c r="F359" s="35">
        <v>96.665458499456321</v>
      </c>
      <c r="H359" s="51">
        <f t="shared" si="33"/>
        <v>7.067778180500181E-3</v>
      </c>
      <c r="I359" s="52" t="str">
        <f t="shared" si="34"/>
        <v>500 employees or more</v>
      </c>
    </row>
    <row r="360" spans="1:9" ht="15" customHeight="1" x14ac:dyDescent="0.25">
      <c r="A360" s="125"/>
      <c r="B360" s="14" t="s">
        <v>22</v>
      </c>
      <c r="C360" s="19">
        <v>184</v>
      </c>
      <c r="D360" s="34">
        <v>3.3105433609211947</v>
      </c>
      <c r="E360" s="34">
        <v>3.3345415005436752</v>
      </c>
      <c r="F360" s="35">
        <v>100</v>
      </c>
      <c r="H360" s="51">
        <f t="shared" si="33"/>
        <v>3.3345415005436752E-2</v>
      </c>
      <c r="I360" s="52" t="str">
        <f t="shared" si="34"/>
        <v>DK/NA</v>
      </c>
    </row>
    <row r="361" spans="1:9" ht="15" customHeight="1" x14ac:dyDescent="0.25">
      <c r="A361" s="125"/>
      <c r="B361" s="14" t="s">
        <v>8</v>
      </c>
      <c r="C361" s="19">
        <v>5518</v>
      </c>
      <c r="D361" s="34">
        <v>99.280316660669314</v>
      </c>
      <c r="E361" s="34">
        <v>100</v>
      </c>
      <c r="F361" s="36"/>
    </row>
    <row r="362" spans="1:9" ht="15" customHeight="1" x14ac:dyDescent="0.25">
      <c r="A362" s="12" t="s">
        <v>7</v>
      </c>
      <c r="B362" s="14" t="s">
        <v>33</v>
      </c>
      <c r="C362" s="19">
        <v>40</v>
      </c>
      <c r="D362" s="34">
        <v>0.7196833393306945</v>
      </c>
      <c r="E362" s="37"/>
      <c r="F362" s="36"/>
    </row>
    <row r="363" spans="1:9" ht="15" customHeight="1" x14ac:dyDescent="0.25">
      <c r="A363" s="126" t="s">
        <v>8</v>
      </c>
      <c r="B363" s="127"/>
      <c r="C363" s="22">
        <v>5558</v>
      </c>
      <c r="D363" s="38">
        <v>100</v>
      </c>
      <c r="E363" s="39"/>
      <c r="F363" s="40"/>
    </row>
    <row r="365" spans="1:9" ht="18" customHeight="1" x14ac:dyDescent="0.25">
      <c r="A365" s="107" t="s">
        <v>118</v>
      </c>
      <c r="B365" s="107"/>
      <c r="C365" s="107"/>
      <c r="D365" s="107"/>
      <c r="E365" s="107"/>
      <c r="F365" s="107"/>
    </row>
    <row r="366" spans="1:9" ht="27.95" customHeight="1" x14ac:dyDescent="0.25">
      <c r="A366" s="122"/>
      <c r="B366" s="123"/>
      <c r="C366" s="28" t="s">
        <v>29</v>
      </c>
      <c r="D366" s="29" t="s">
        <v>10</v>
      </c>
      <c r="E366" s="29" t="s">
        <v>30</v>
      </c>
      <c r="F366" s="30" t="s">
        <v>31</v>
      </c>
    </row>
    <row r="367" spans="1:9" ht="15" customHeight="1" x14ac:dyDescent="0.25">
      <c r="A367" s="124" t="s">
        <v>6</v>
      </c>
      <c r="B367" s="13" t="s">
        <v>128</v>
      </c>
      <c r="C367" s="16">
        <v>2014</v>
      </c>
      <c r="D367" s="32">
        <v>36.236056135300466</v>
      </c>
      <c r="E367" s="32">
        <v>37.042486665440499</v>
      </c>
      <c r="F367" s="33">
        <v>37.042486665440499</v>
      </c>
      <c r="H367" s="51">
        <f>C367/5437</f>
        <v>0.37042486665440499</v>
      </c>
      <c r="I367" s="52" t="str">
        <f t="shared" ref="I367" si="35">B367</f>
        <v>More</v>
      </c>
    </row>
    <row r="368" spans="1:9" ht="15" customHeight="1" x14ac:dyDescent="0.25">
      <c r="A368" s="125"/>
      <c r="B368" s="14" t="s">
        <v>129</v>
      </c>
      <c r="C368" s="19">
        <v>127</v>
      </c>
      <c r="D368" s="34">
        <v>2.284994602374955</v>
      </c>
      <c r="E368" s="34">
        <v>2.335846974434431</v>
      </c>
      <c r="F368" s="35">
        <v>39.378333639874931</v>
      </c>
      <c r="H368" s="51">
        <f t="shared" ref="H368:H370" si="36">C368/5437</f>
        <v>2.3358469744344308E-2</v>
      </c>
      <c r="I368" s="52" t="str">
        <f t="shared" ref="I368:I370" si="37">B368</f>
        <v>Fewer</v>
      </c>
    </row>
    <row r="369" spans="1:9" ht="15" customHeight="1" x14ac:dyDescent="0.25">
      <c r="A369" s="125"/>
      <c r="B369" s="14" t="s">
        <v>130</v>
      </c>
      <c r="C369" s="19">
        <v>2989</v>
      </c>
      <c r="D369" s="34">
        <v>53.778337531486144</v>
      </c>
      <c r="E369" s="34">
        <v>54.975170130586726</v>
      </c>
      <c r="F369" s="35">
        <v>94.353503770461657</v>
      </c>
      <c r="H369" s="51">
        <f t="shared" si="36"/>
        <v>0.54975170130586726</v>
      </c>
      <c r="I369" s="52" t="str">
        <f t="shared" si="37"/>
        <v>Same number</v>
      </c>
    </row>
    <row r="370" spans="1:9" ht="15" customHeight="1" x14ac:dyDescent="0.25">
      <c r="A370" s="125"/>
      <c r="B370" s="14" t="s">
        <v>131</v>
      </c>
      <c r="C370" s="19">
        <v>307</v>
      </c>
      <c r="D370" s="34">
        <v>5.52356962936308</v>
      </c>
      <c r="E370" s="34">
        <v>5.6464962295383483</v>
      </c>
      <c r="F370" s="35">
        <v>100</v>
      </c>
      <c r="H370" s="51">
        <f t="shared" si="36"/>
        <v>5.6464962295383482E-2</v>
      </c>
      <c r="I370" s="52" t="str">
        <f t="shared" si="37"/>
        <v>Don't know/ Refused</v>
      </c>
    </row>
    <row r="371" spans="1:9" ht="15" customHeight="1" x14ac:dyDescent="0.25">
      <c r="A371" s="125"/>
      <c r="B371" s="14" t="s">
        <v>8</v>
      </c>
      <c r="C371" s="19">
        <v>5437</v>
      </c>
      <c r="D371" s="34">
        <v>97.822957898524649</v>
      </c>
      <c r="E371" s="34">
        <v>100</v>
      </c>
      <c r="F371" s="36"/>
    </row>
    <row r="372" spans="1:9" ht="15" customHeight="1" x14ac:dyDescent="0.25">
      <c r="A372" s="12" t="s">
        <v>7</v>
      </c>
      <c r="B372" s="14" t="s">
        <v>33</v>
      </c>
      <c r="C372" s="19">
        <v>121</v>
      </c>
      <c r="D372" s="34">
        <v>2.1770421014753509</v>
      </c>
      <c r="E372" s="37"/>
      <c r="F372" s="36"/>
    </row>
    <row r="373" spans="1:9" ht="15" customHeight="1" x14ac:dyDescent="0.25">
      <c r="A373" s="126" t="s">
        <v>8</v>
      </c>
      <c r="B373" s="127"/>
      <c r="C373" s="22">
        <v>5558</v>
      </c>
      <c r="D373" s="38">
        <v>100</v>
      </c>
      <c r="E373" s="39"/>
      <c r="F373" s="40"/>
    </row>
    <row r="376" spans="1:9" x14ac:dyDescent="0.25">
      <c r="A376" s="1" t="s">
        <v>23</v>
      </c>
    </row>
    <row r="377" spans="1:9" x14ac:dyDescent="0.25">
      <c r="A377" s="1" t="s">
        <v>132</v>
      </c>
    </row>
    <row r="378" spans="1:9" x14ac:dyDescent="0.25">
      <c r="A378" s="1" t="s">
        <v>133</v>
      </c>
    </row>
    <row r="379" spans="1:9" x14ac:dyDescent="0.25">
      <c r="A379" s="1" t="s">
        <v>25</v>
      </c>
    </row>
    <row r="382" spans="1:9" ht="18" x14ac:dyDescent="0.25">
      <c r="A382" s="2" t="s">
        <v>26</v>
      </c>
    </row>
    <row r="384" spans="1:9" ht="18" customHeight="1" x14ac:dyDescent="0.25">
      <c r="A384" s="107" t="s">
        <v>27</v>
      </c>
      <c r="B384" s="107"/>
      <c r="C384" s="107"/>
      <c r="D384" s="107"/>
      <c r="E384" s="107"/>
      <c r="F384" s="107"/>
      <c r="G384" s="107"/>
      <c r="H384" s="107"/>
    </row>
    <row r="385" spans="1:11" ht="96.95" customHeight="1" x14ac:dyDescent="0.25">
      <c r="A385" s="122"/>
      <c r="B385" s="123"/>
      <c r="C385" s="28" t="s">
        <v>134</v>
      </c>
      <c r="D385" s="29" t="s">
        <v>135</v>
      </c>
      <c r="E385" s="29" t="s">
        <v>136</v>
      </c>
      <c r="F385" s="29" t="s">
        <v>137</v>
      </c>
      <c r="G385" s="29" t="s">
        <v>138</v>
      </c>
      <c r="H385" s="30" t="s">
        <v>139</v>
      </c>
    </row>
    <row r="386" spans="1:11" ht="15" customHeight="1" x14ac:dyDescent="0.25">
      <c r="A386" s="124" t="s">
        <v>9</v>
      </c>
      <c r="B386" s="13" t="s">
        <v>6</v>
      </c>
      <c r="C386" s="16">
        <v>2130</v>
      </c>
      <c r="D386" s="43">
        <v>929</v>
      </c>
      <c r="E386" s="43">
        <v>2169</v>
      </c>
      <c r="F386" s="43">
        <v>1368</v>
      </c>
      <c r="G386" s="43">
        <v>903</v>
      </c>
      <c r="H386" s="41">
        <v>206</v>
      </c>
      <c r="J386" s="96">
        <v>0.49346639548071863</v>
      </c>
      <c r="K386" s="97" t="s">
        <v>16</v>
      </c>
    </row>
    <row r="387" spans="1:11" ht="15" customHeight="1" x14ac:dyDescent="0.25">
      <c r="A387" s="125"/>
      <c r="B387" s="14" t="s">
        <v>7</v>
      </c>
      <c r="C387" s="19">
        <v>3428</v>
      </c>
      <c r="D387" s="45">
        <v>4629</v>
      </c>
      <c r="E387" s="45">
        <v>3389</v>
      </c>
      <c r="F387" s="45">
        <v>4190</v>
      </c>
      <c r="G387" s="45">
        <v>4655</v>
      </c>
      <c r="H387" s="46">
        <v>5352</v>
      </c>
      <c r="J387" s="96">
        <v>0.10850109520312988</v>
      </c>
      <c r="K387" s="97" t="s">
        <v>17</v>
      </c>
    </row>
    <row r="388" spans="1:11" ht="15" customHeight="1" x14ac:dyDescent="0.25">
      <c r="A388" s="125" t="s">
        <v>140</v>
      </c>
      <c r="B388" s="154"/>
      <c r="C388" s="47">
        <v>30.611305164319251</v>
      </c>
      <c r="D388" s="48">
        <v>15.43200215285253</v>
      </c>
      <c r="E388" s="48">
        <v>10.134084831719687</v>
      </c>
      <c r="F388" s="48">
        <v>12.965643274853802</v>
      </c>
      <c r="G388" s="48">
        <v>11.914174972314507</v>
      </c>
      <c r="H388" s="49">
        <v>10.271844660194175</v>
      </c>
      <c r="J388" s="96">
        <v>0.16635667067330437</v>
      </c>
      <c r="K388" s="97" t="s">
        <v>493</v>
      </c>
    </row>
    <row r="389" spans="1:11" ht="15" customHeight="1" x14ac:dyDescent="0.25">
      <c r="A389" s="125" t="s">
        <v>141</v>
      </c>
      <c r="B389" s="154"/>
      <c r="C389" s="47">
        <v>4</v>
      </c>
      <c r="D389" s="48">
        <v>2</v>
      </c>
      <c r="E389" s="48">
        <v>3</v>
      </c>
      <c r="F389" s="48">
        <v>4</v>
      </c>
      <c r="G389" s="48">
        <v>2</v>
      </c>
      <c r="H389" s="49">
        <v>2.5</v>
      </c>
      <c r="J389" s="96">
        <v>0.13423825523114455</v>
      </c>
      <c r="K389" s="97" t="s">
        <v>19</v>
      </c>
    </row>
    <row r="390" spans="1:11" ht="15" customHeight="1" x14ac:dyDescent="0.25">
      <c r="A390" s="126" t="s">
        <v>142</v>
      </c>
      <c r="B390" s="127"/>
      <c r="C390" s="22">
        <v>65202.080000000002</v>
      </c>
      <c r="D390" s="44">
        <v>14336.33</v>
      </c>
      <c r="E390" s="44">
        <v>21980.83</v>
      </c>
      <c r="F390" s="44">
        <v>17737</v>
      </c>
      <c r="G390" s="44">
        <v>10758.5</v>
      </c>
      <c r="H390" s="42">
        <v>2116</v>
      </c>
      <c r="J390" s="96">
        <v>8.1423141957730663E-2</v>
      </c>
      <c r="K390" s="97" t="s">
        <v>20</v>
      </c>
    </row>
    <row r="391" spans="1:11" x14ac:dyDescent="0.25">
      <c r="C391" s="95">
        <f>C390/SUM($C$390:$H$390)</f>
        <v>0.49346639548071863</v>
      </c>
      <c r="D391" s="95">
        <f t="shared" ref="D391:H391" si="38">D390/SUM($C$390:$H$390)</f>
        <v>0.10850109520312988</v>
      </c>
      <c r="E391" s="95">
        <f t="shared" si="38"/>
        <v>0.16635667067330437</v>
      </c>
      <c r="F391" s="95">
        <f t="shared" si="38"/>
        <v>0.13423825523114455</v>
      </c>
      <c r="G391" s="95">
        <f t="shared" si="38"/>
        <v>8.1423141957730663E-2</v>
      </c>
      <c r="H391" s="95">
        <f t="shared" si="38"/>
        <v>1.6014441453972027E-2</v>
      </c>
      <c r="J391" s="96">
        <v>1.6014441453972027E-2</v>
      </c>
      <c r="K391" s="97" t="s">
        <v>21</v>
      </c>
    </row>
    <row r="392" spans="1:11" x14ac:dyDescent="0.25">
      <c r="C392">
        <v>0.49346639548071863</v>
      </c>
      <c r="D392">
        <v>0.10850109520312988</v>
      </c>
      <c r="E392">
        <v>0.16635667067330437</v>
      </c>
      <c r="F392">
        <v>0.13423825523114455</v>
      </c>
      <c r="G392">
        <v>8.1423141957730663E-2</v>
      </c>
      <c r="H392">
        <v>1.6014441453972027E-2</v>
      </c>
    </row>
    <row r="393" spans="1:11" ht="18" hidden="1" x14ac:dyDescent="0.25">
      <c r="A393" s="2" t="s">
        <v>106</v>
      </c>
    </row>
    <row r="394" spans="1:11" hidden="1" x14ac:dyDescent="0.25"/>
    <row r="395" spans="1:11" ht="18" hidden="1" customHeight="1" x14ac:dyDescent="0.25">
      <c r="A395" s="107" t="s">
        <v>134</v>
      </c>
      <c r="B395" s="107"/>
      <c r="C395" s="107"/>
      <c r="D395" s="107"/>
      <c r="E395" s="107"/>
      <c r="F395" s="107"/>
    </row>
    <row r="396" spans="1:11" ht="27.95" hidden="1" customHeight="1" x14ac:dyDescent="0.25">
      <c r="A396" s="122"/>
      <c r="B396" s="123"/>
      <c r="C396" s="28" t="s">
        <v>29</v>
      </c>
      <c r="D396" s="29" t="s">
        <v>10</v>
      </c>
      <c r="E396" s="29" t="s">
        <v>30</v>
      </c>
      <c r="F396" s="30" t="s">
        <v>31</v>
      </c>
    </row>
    <row r="397" spans="1:11" ht="15" hidden="1" customHeight="1" x14ac:dyDescent="0.25">
      <c r="A397" s="124" t="s">
        <v>6</v>
      </c>
      <c r="B397" s="50" t="s">
        <v>143</v>
      </c>
      <c r="C397" s="16">
        <v>332</v>
      </c>
      <c r="D397" s="32">
        <v>5.9733717164447642</v>
      </c>
      <c r="E397" s="32">
        <v>15.586854460093896</v>
      </c>
      <c r="F397" s="33">
        <v>15.586854460093896</v>
      </c>
    </row>
    <row r="398" spans="1:11" ht="15" hidden="1" customHeight="1" x14ac:dyDescent="0.25">
      <c r="A398" s="125"/>
      <c r="B398" s="31" t="s">
        <v>143</v>
      </c>
      <c r="C398" s="19">
        <v>1</v>
      </c>
      <c r="D398" s="34">
        <v>1.7992083483267363E-2</v>
      </c>
      <c r="E398" s="34">
        <v>4.6948356807511735E-2</v>
      </c>
      <c r="F398" s="35">
        <v>15.63380281690141</v>
      </c>
    </row>
    <row r="399" spans="1:11" ht="15" hidden="1" customHeight="1" x14ac:dyDescent="0.25">
      <c r="A399" s="125"/>
      <c r="B399" s="31" t="s">
        <v>143</v>
      </c>
      <c r="C399" s="19">
        <v>1</v>
      </c>
      <c r="D399" s="34">
        <v>1.7992083483267363E-2</v>
      </c>
      <c r="E399" s="34">
        <v>4.6948356807511735E-2</v>
      </c>
      <c r="F399" s="35">
        <v>15.68075117370892</v>
      </c>
    </row>
    <row r="400" spans="1:11" ht="15" hidden="1" customHeight="1" x14ac:dyDescent="0.25">
      <c r="A400" s="125"/>
      <c r="B400" s="31" t="s">
        <v>144</v>
      </c>
      <c r="C400" s="19">
        <v>5</v>
      </c>
      <c r="D400" s="34">
        <v>8.9960417416336813E-2</v>
      </c>
      <c r="E400" s="34">
        <v>0.23474178403755869</v>
      </c>
      <c r="F400" s="35">
        <v>15.91549295774648</v>
      </c>
    </row>
    <row r="401" spans="1:6" ht="15" hidden="1" customHeight="1" x14ac:dyDescent="0.25">
      <c r="A401" s="125"/>
      <c r="B401" s="31" t="s">
        <v>144</v>
      </c>
      <c r="C401" s="19">
        <v>318</v>
      </c>
      <c r="D401" s="34">
        <v>5.7214825476790212</v>
      </c>
      <c r="E401" s="34">
        <v>14.929577464788732</v>
      </c>
      <c r="F401" s="35">
        <v>30.845070422535208</v>
      </c>
    </row>
    <row r="402" spans="1:6" ht="15" hidden="1" customHeight="1" x14ac:dyDescent="0.25">
      <c r="A402" s="125"/>
      <c r="B402" s="31" t="s">
        <v>145</v>
      </c>
      <c r="C402" s="19">
        <v>2</v>
      </c>
      <c r="D402" s="34">
        <v>3.5984166966534725E-2</v>
      </c>
      <c r="E402" s="34">
        <v>9.3896713615023469E-2</v>
      </c>
      <c r="F402" s="35">
        <v>30.938967136150236</v>
      </c>
    </row>
    <row r="403" spans="1:6" ht="15" hidden="1" customHeight="1" x14ac:dyDescent="0.25">
      <c r="A403" s="125"/>
      <c r="B403" s="31" t="s">
        <v>145</v>
      </c>
      <c r="C403" s="19">
        <v>211</v>
      </c>
      <c r="D403" s="34">
        <v>3.7963296149694132</v>
      </c>
      <c r="E403" s="34">
        <v>9.9061032863849761</v>
      </c>
      <c r="F403" s="35">
        <v>40.845070422535215</v>
      </c>
    </row>
    <row r="404" spans="1:6" ht="15" hidden="1" customHeight="1" x14ac:dyDescent="0.25">
      <c r="A404" s="125"/>
      <c r="B404" s="31" t="s">
        <v>146</v>
      </c>
      <c r="C404" s="19">
        <v>3</v>
      </c>
      <c r="D404" s="34">
        <v>5.3976250449802088E-2</v>
      </c>
      <c r="E404" s="34">
        <v>0.14084507042253522</v>
      </c>
      <c r="F404" s="35">
        <v>40.985915492957744</v>
      </c>
    </row>
    <row r="405" spans="1:6" ht="15" hidden="1" customHeight="1" x14ac:dyDescent="0.25">
      <c r="A405" s="125"/>
      <c r="B405" s="31" t="s">
        <v>146</v>
      </c>
      <c r="C405" s="19">
        <v>134</v>
      </c>
      <c r="D405" s="34">
        <v>2.4109391867578269</v>
      </c>
      <c r="E405" s="34">
        <v>6.2910798122065721</v>
      </c>
      <c r="F405" s="35">
        <v>47.27699530516432</v>
      </c>
    </row>
    <row r="406" spans="1:6" ht="15" hidden="1" customHeight="1" x14ac:dyDescent="0.25">
      <c r="A406" s="125"/>
      <c r="B406" s="31" t="s">
        <v>147</v>
      </c>
      <c r="C406" s="19">
        <v>135</v>
      </c>
      <c r="D406" s="34">
        <v>2.4289312702410939</v>
      </c>
      <c r="E406" s="34">
        <v>6.3380281690140841</v>
      </c>
      <c r="F406" s="35">
        <v>53.6150234741784</v>
      </c>
    </row>
    <row r="407" spans="1:6" ht="15" hidden="1" customHeight="1" x14ac:dyDescent="0.25">
      <c r="A407" s="125"/>
      <c r="B407" s="31" t="s">
        <v>148</v>
      </c>
      <c r="C407" s="19">
        <v>1</v>
      </c>
      <c r="D407" s="34">
        <v>1.7992083483267363E-2</v>
      </c>
      <c r="E407" s="34">
        <v>4.6948356807511735E-2</v>
      </c>
      <c r="F407" s="35">
        <v>53.661971830985912</v>
      </c>
    </row>
    <row r="408" spans="1:6" ht="15" hidden="1" customHeight="1" x14ac:dyDescent="0.25">
      <c r="A408" s="125"/>
      <c r="B408" s="31" t="s">
        <v>148</v>
      </c>
      <c r="C408" s="19">
        <v>97</v>
      </c>
      <c r="D408" s="34">
        <v>1.745232097876934</v>
      </c>
      <c r="E408" s="34">
        <v>4.5539906103286381</v>
      </c>
      <c r="F408" s="35">
        <v>58.215962441314552</v>
      </c>
    </row>
    <row r="409" spans="1:6" ht="15" hidden="1" customHeight="1" x14ac:dyDescent="0.25">
      <c r="A409" s="125"/>
      <c r="B409" s="31" t="s">
        <v>149</v>
      </c>
      <c r="C409" s="19">
        <v>71</v>
      </c>
      <c r="D409" s="34">
        <v>1.2774379273119827</v>
      </c>
      <c r="E409" s="34">
        <v>3.3333333333333335</v>
      </c>
      <c r="F409" s="35">
        <v>61.549295774647881</v>
      </c>
    </row>
    <row r="410" spans="1:6" ht="15" hidden="1" customHeight="1" x14ac:dyDescent="0.25">
      <c r="A410" s="125"/>
      <c r="B410" s="31" t="s">
        <v>32</v>
      </c>
      <c r="C410" s="19">
        <v>61</v>
      </c>
      <c r="D410" s="34">
        <v>1.097517092479309</v>
      </c>
      <c r="E410" s="34">
        <v>2.863849765258216</v>
      </c>
      <c r="F410" s="35">
        <v>64.413145539906097</v>
      </c>
    </row>
    <row r="411" spans="1:6" ht="15" hidden="1" customHeight="1" x14ac:dyDescent="0.25">
      <c r="A411" s="125"/>
      <c r="B411" s="31" t="s">
        <v>89</v>
      </c>
      <c r="C411" s="19">
        <v>52</v>
      </c>
      <c r="D411" s="34">
        <v>0.93558834112990286</v>
      </c>
      <c r="E411" s="34">
        <v>2.4413145539906105</v>
      </c>
      <c r="F411" s="35">
        <v>66.854460093896719</v>
      </c>
    </row>
    <row r="412" spans="1:6" ht="15" hidden="1" customHeight="1" x14ac:dyDescent="0.25">
      <c r="A412" s="125"/>
      <c r="B412" s="31" t="s">
        <v>150</v>
      </c>
      <c r="C412" s="19">
        <v>24</v>
      </c>
      <c r="D412" s="34">
        <v>0.4318100035984167</v>
      </c>
      <c r="E412" s="34">
        <v>1.1267605633802817</v>
      </c>
      <c r="F412" s="35">
        <v>67.981220657276992</v>
      </c>
    </row>
    <row r="413" spans="1:6" ht="15" hidden="1" customHeight="1" x14ac:dyDescent="0.25">
      <c r="A413" s="125"/>
      <c r="B413" s="31" t="s">
        <v>151</v>
      </c>
      <c r="C413" s="19">
        <v>80</v>
      </c>
      <c r="D413" s="34">
        <v>1.439366678661389</v>
      </c>
      <c r="E413" s="34">
        <v>3.755868544600939</v>
      </c>
      <c r="F413" s="35">
        <v>71.737089201877936</v>
      </c>
    </row>
    <row r="414" spans="1:6" ht="15" hidden="1" customHeight="1" x14ac:dyDescent="0.25">
      <c r="A414" s="125"/>
      <c r="B414" s="31" t="s">
        <v>152</v>
      </c>
      <c r="C414" s="19">
        <v>18</v>
      </c>
      <c r="D414" s="34">
        <v>0.32385750269881253</v>
      </c>
      <c r="E414" s="34">
        <v>0.84507042253521114</v>
      </c>
      <c r="F414" s="35">
        <v>72.582159624413151</v>
      </c>
    </row>
    <row r="415" spans="1:6" ht="15" hidden="1" customHeight="1" x14ac:dyDescent="0.25">
      <c r="A415" s="125"/>
      <c r="B415" s="31" t="s">
        <v>153</v>
      </c>
      <c r="C415" s="19">
        <v>49</v>
      </c>
      <c r="D415" s="34">
        <v>0.88161209068010082</v>
      </c>
      <c r="E415" s="34">
        <v>2.3004694835680755</v>
      </c>
      <c r="F415" s="35">
        <v>74.882629107981231</v>
      </c>
    </row>
    <row r="416" spans="1:6" ht="15" hidden="1" customHeight="1" x14ac:dyDescent="0.25">
      <c r="A416" s="125"/>
      <c r="B416" s="31" t="s">
        <v>154</v>
      </c>
      <c r="C416" s="19">
        <v>15</v>
      </c>
      <c r="D416" s="34">
        <v>0.26988125224901044</v>
      </c>
      <c r="E416" s="34">
        <v>0.70422535211267612</v>
      </c>
      <c r="F416" s="35">
        <v>75.586854460093903</v>
      </c>
    </row>
    <row r="417" spans="1:6" ht="15" hidden="1" customHeight="1" x14ac:dyDescent="0.25">
      <c r="A417" s="125"/>
      <c r="B417" s="31" t="s">
        <v>155</v>
      </c>
      <c r="C417" s="19">
        <v>23</v>
      </c>
      <c r="D417" s="34">
        <v>0.41381792011514934</v>
      </c>
      <c r="E417" s="34">
        <v>1.07981220657277</v>
      </c>
      <c r="F417" s="35">
        <v>76.666666666666671</v>
      </c>
    </row>
    <row r="418" spans="1:6" ht="15" hidden="1" customHeight="1" x14ac:dyDescent="0.25">
      <c r="A418" s="125"/>
      <c r="B418" s="31" t="s">
        <v>156</v>
      </c>
      <c r="C418" s="19">
        <v>51</v>
      </c>
      <c r="D418" s="34">
        <v>0.91759625764663544</v>
      </c>
      <c r="E418" s="34">
        <v>2.3943661971830985</v>
      </c>
      <c r="F418" s="35">
        <v>79.061032863849761</v>
      </c>
    </row>
    <row r="419" spans="1:6" ht="15" hidden="1" customHeight="1" x14ac:dyDescent="0.25">
      <c r="A419" s="125"/>
      <c r="B419" s="31" t="s">
        <v>157</v>
      </c>
      <c r="C419" s="19">
        <v>18</v>
      </c>
      <c r="D419" s="34">
        <v>0.32385750269881253</v>
      </c>
      <c r="E419" s="34">
        <v>0.84507042253521114</v>
      </c>
      <c r="F419" s="35">
        <v>79.906103286384976</v>
      </c>
    </row>
    <row r="420" spans="1:6" ht="15" hidden="1" customHeight="1" x14ac:dyDescent="0.25">
      <c r="A420" s="125"/>
      <c r="B420" s="31" t="s">
        <v>158</v>
      </c>
      <c r="C420" s="19">
        <v>14</v>
      </c>
      <c r="D420" s="34">
        <v>0.25188916876574308</v>
      </c>
      <c r="E420" s="34">
        <v>0.65727699530516426</v>
      </c>
      <c r="F420" s="35">
        <v>80.563380281690144</v>
      </c>
    </row>
    <row r="421" spans="1:6" ht="15" hidden="1" customHeight="1" x14ac:dyDescent="0.25">
      <c r="A421" s="125"/>
      <c r="B421" s="31" t="s">
        <v>159</v>
      </c>
      <c r="C421" s="19">
        <v>23</v>
      </c>
      <c r="D421" s="34">
        <v>0.41381792011514934</v>
      </c>
      <c r="E421" s="34">
        <v>1.07981220657277</v>
      </c>
      <c r="F421" s="35">
        <v>81.643192488262912</v>
      </c>
    </row>
    <row r="422" spans="1:6" ht="15" hidden="1" customHeight="1" x14ac:dyDescent="0.25">
      <c r="A422" s="125"/>
      <c r="B422" s="31" t="s">
        <v>160</v>
      </c>
      <c r="C422" s="19">
        <v>8</v>
      </c>
      <c r="D422" s="34">
        <v>0.1439366678661389</v>
      </c>
      <c r="E422" s="34">
        <v>0.37558685446009388</v>
      </c>
      <c r="F422" s="35">
        <v>82.018779342723008</v>
      </c>
    </row>
    <row r="423" spans="1:6" ht="15" hidden="1" customHeight="1" x14ac:dyDescent="0.25">
      <c r="A423" s="125"/>
      <c r="B423" s="31" t="s">
        <v>161</v>
      </c>
      <c r="C423" s="19">
        <v>36</v>
      </c>
      <c r="D423" s="34">
        <v>0.64771500539762505</v>
      </c>
      <c r="E423" s="34">
        <v>1.6901408450704223</v>
      </c>
      <c r="F423" s="35">
        <v>83.708920187793424</v>
      </c>
    </row>
    <row r="424" spans="1:6" ht="15" hidden="1" customHeight="1" x14ac:dyDescent="0.25">
      <c r="A424" s="125"/>
      <c r="B424" s="31" t="s">
        <v>162</v>
      </c>
      <c r="C424" s="19">
        <v>1</v>
      </c>
      <c r="D424" s="34">
        <v>1.7992083483267363E-2</v>
      </c>
      <c r="E424" s="34">
        <v>4.6948356807511735E-2</v>
      </c>
      <c r="F424" s="35">
        <v>83.755868544600943</v>
      </c>
    </row>
    <row r="425" spans="1:6" ht="15" hidden="1" customHeight="1" x14ac:dyDescent="0.25">
      <c r="A425" s="125"/>
      <c r="B425" s="31" t="s">
        <v>163</v>
      </c>
      <c r="C425" s="19">
        <v>14</v>
      </c>
      <c r="D425" s="34">
        <v>0.25188916876574308</v>
      </c>
      <c r="E425" s="34">
        <v>0.65727699530516426</v>
      </c>
      <c r="F425" s="35">
        <v>84.413145539906097</v>
      </c>
    </row>
    <row r="426" spans="1:6" ht="15" hidden="1" customHeight="1" x14ac:dyDescent="0.25">
      <c r="A426" s="125"/>
      <c r="B426" s="31" t="s">
        <v>164</v>
      </c>
      <c r="C426" s="19">
        <v>4</v>
      </c>
      <c r="D426" s="34">
        <v>7.196833393306945E-2</v>
      </c>
      <c r="E426" s="34">
        <v>0.18779342723004694</v>
      </c>
      <c r="F426" s="35">
        <v>84.600938967136159</v>
      </c>
    </row>
    <row r="427" spans="1:6" ht="15" hidden="1" customHeight="1" x14ac:dyDescent="0.25">
      <c r="A427" s="125"/>
      <c r="B427" s="31" t="s">
        <v>165</v>
      </c>
      <c r="C427" s="19">
        <v>11</v>
      </c>
      <c r="D427" s="34">
        <v>0.19791291831594099</v>
      </c>
      <c r="E427" s="34">
        <v>0.51643192488262912</v>
      </c>
      <c r="F427" s="35">
        <v>85.117370892018783</v>
      </c>
    </row>
    <row r="428" spans="1:6" ht="15" hidden="1" customHeight="1" x14ac:dyDescent="0.25">
      <c r="A428" s="125"/>
      <c r="B428" s="31" t="s">
        <v>166</v>
      </c>
      <c r="C428" s="19">
        <v>26</v>
      </c>
      <c r="D428" s="34">
        <v>0.46779417056495143</v>
      </c>
      <c r="E428" s="34">
        <v>1.2206572769953052</v>
      </c>
      <c r="F428" s="35">
        <v>86.338028169014081</v>
      </c>
    </row>
    <row r="429" spans="1:6" ht="15" hidden="1" customHeight="1" x14ac:dyDescent="0.25">
      <c r="A429" s="125"/>
      <c r="B429" s="31" t="s">
        <v>167</v>
      </c>
      <c r="C429" s="19">
        <v>1</v>
      </c>
      <c r="D429" s="34">
        <v>1.7992083483267363E-2</v>
      </c>
      <c r="E429" s="34">
        <v>4.6948356807511735E-2</v>
      </c>
      <c r="F429" s="35">
        <v>86.3849765258216</v>
      </c>
    </row>
    <row r="430" spans="1:6" ht="15" hidden="1" customHeight="1" x14ac:dyDescent="0.25">
      <c r="A430" s="125"/>
      <c r="B430" s="31" t="s">
        <v>168</v>
      </c>
      <c r="C430" s="19">
        <v>3</v>
      </c>
      <c r="D430" s="34">
        <v>5.3976250449802088E-2</v>
      </c>
      <c r="E430" s="34">
        <v>0.14084507042253522</v>
      </c>
      <c r="F430" s="35">
        <v>86.525821596244128</v>
      </c>
    </row>
    <row r="431" spans="1:6" ht="15" hidden="1" customHeight="1" x14ac:dyDescent="0.25">
      <c r="A431" s="125"/>
      <c r="B431" s="31" t="s">
        <v>169</v>
      </c>
      <c r="C431" s="19">
        <v>5</v>
      </c>
      <c r="D431" s="34">
        <v>8.9960417416336813E-2</v>
      </c>
      <c r="E431" s="34">
        <v>0.23474178403755869</v>
      </c>
      <c r="F431" s="35">
        <v>86.760563380281681</v>
      </c>
    </row>
    <row r="432" spans="1:6" ht="15" hidden="1" customHeight="1" x14ac:dyDescent="0.25">
      <c r="A432" s="125"/>
      <c r="B432" s="31" t="s">
        <v>170</v>
      </c>
      <c r="C432" s="19">
        <v>1</v>
      </c>
      <c r="D432" s="34">
        <v>1.7992083483267363E-2</v>
      </c>
      <c r="E432" s="34">
        <v>4.6948356807511735E-2</v>
      </c>
      <c r="F432" s="35">
        <v>86.8075117370892</v>
      </c>
    </row>
    <row r="433" spans="1:6" ht="15" hidden="1" customHeight="1" x14ac:dyDescent="0.25">
      <c r="A433" s="125"/>
      <c r="B433" s="31" t="s">
        <v>171</v>
      </c>
      <c r="C433" s="19">
        <v>34</v>
      </c>
      <c r="D433" s="34">
        <v>0.61173083843109033</v>
      </c>
      <c r="E433" s="34">
        <v>1.5962441314553992</v>
      </c>
      <c r="F433" s="35">
        <v>88.403755868544593</v>
      </c>
    </row>
    <row r="434" spans="1:6" ht="15" hidden="1" customHeight="1" x14ac:dyDescent="0.25">
      <c r="A434" s="125"/>
      <c r="B434" s="31" t="s">
        <v>172</v>
      </c>
      <c r="C434" s="19">
        <v>3</v>
      </c>
      <c r="D434" s="34">
        <v>5.3976250449802088E-2</v>
      </c>
      <c r="E434" s="34">
        <v>0.14084507042253522</v>
      </c>
      <c r="F434" s="35">
        <v>88.544600938967136</v>
      </c>
    </row>
    <row r="435" spans="1:6" ht="15" hidden="1" customHeight="1" x14ac:dyDescent="0.25">
      <c r="A435" s="125"/>
      <c r="B435" s="31" t="s">
        <v>173</v>
      </c>
      <c r="C435" s="19">
        <v>7</v>
      </c>
      <c r="D435" s="34">
        <v>0.12594458438287154</v>
      </c>
      <c r="E435" s="34">
        <v>0.32863849765258213</v>
      </c>
      <c r="F435" s="35">
        <v>88.873239436619727</v>
      </c>
    </row>
    <row r="436" spans="1:6" ht="15" hidden="1" customHeight="1" x14ac:dyDescent="0.25">
      <c r="A436" s="125"/>
      <c r="B436" s="31" t="s">
        <v>174</v>
      </c>
      <c r="C436" s="19">
        <v>4</v>
      </c>
      <c r="D436" s="34">
        <v>7.196833393306945E-2</v>
      </c>
      <c r="E436" s="34">
        <v>0.18779342723004694</v>
      </c>
      <c r="F436" s="35">
        <v>89.061032863849761</v>
      </c>
    </row>
    <row r="437" spans="1:6" ht="15" hidden="1" customHeight="1" x14ac:dyDescent="0.25">
      <c r="A437" s="125"/>
      <c r="B437" s="31" t="s">
        <v>175</v>
      </c>
      <c r="C437" s="19">
        <v>3</v>
      </c>
      <c r="D437" s="34">
        <v>5.3976250449802088E-2</v>
      </c>
      <c r="E437" s="34">
        <v>0.14084507042253522</v>
      </c>
      <c r="F437" s="35">
        <v>89.201877934272304</v>
      </c>
    </row>
    <row r="438" spans="1:6" ht="15" hidden="1" customHeight="1" x14ac:dyDescent="0.25">
      <c r="A438" s="125"/>
      <c r="B438" s="31" t="s">
        <v>176</v>
      </c>
      <c r="C438" s="19">
        <v>11</v>
      </c>
      <c r="D438" s="34">
        <v>0.19791291831594099</v>
      </c>
      <c r="E438" s="34">
        <v>0.51643192488262912</v>
      </c>
      <c r="F438" s="35">
        <v>89.718309859154928</v>
      </c>
    </row>
    <row r="439" spans="1:6" ht="15" hidden="1" customHeight="1" x14ac:dyDescent="0.25">
      <c r="A439" s="125"/>
      <c r="B439" s="31" t="s">
        <v>177</v>
      </c>
      <c r="C439" s="19">
        <v>3</v>
      </c>
      <c r="D439" s="34">
        <v>5.3976250449802088E-2</v>
      </c>
      <c r="E439" s="34">
        <v>0.14084507042253522</v>
      </c>
      <c r="F439" s="35">
        <v>89.859154929577471</v>
      </c>
    </row>
    <row r="440" spans="1:6" ht="15" hidden="1" customHeight="1" x14ac:dyDescent="0.25">
      <c r="A440" s="125"/>
      <c r="B440" s="31" t="s">
        <v>178</v>
      </c>
      <c r="C440" s="19">
        <v>3</v>
      </c>
      <c r="D440" s="34">
        <v>5.3976250449802088E-2</v>
      </c>
      <c r="E440" s="34">
        <v>0.14084507042253522</v>
      </c>
      <c r="F440" s="35">
        <v>90</v>
      </c>
    </row>
    <row r="441" spans="1:6" ht="15" hidden="1" customHeight="1" x14ac:dyDescent="0.25">
      <c r="A441" s="125"/>
      <c r="B441" s="31" t="s">
        <v>179</v>
      </c>
      <c r="C441" s="19">
        <v>5</v>
      </c>
      <c r="D441" s="34">
        <v>8.9960417416336813E-2</v>
      </c>
      <c r="E441" s="34">
        <v>0.23474178403755869</v>
      </c>
      <c r="F441" s="35">
        <v>90.234741784037553</v>
      </c>
    </row>
    <row r="442" spans="1:6" ht="15" hidden="1" customHeight="1" x14ac:dyDescent="0.25">
      <c r="A442" s="125"/>
      <c r="B442" s="31" t="s">
        <v>180</v>
      </c>
      <c r="C442" s="19">
        <v>1</v>
      </c>
      <c r="D442" s="34">
        <v>1.7992083483267363E-2</v>
      </c>
      <c r="E442" s="34">
        <v>4.6948356807511735E-2</v>
      </c>
      <c r="F442" s="35">
        <v>90.281690140845072</v>
      </c>
    </row>
    <row r="443" spans="1:6" ht="15" hidden="1" customHeight="1" x14ac:dyDescent="0.25">
      <c r="A443" s="125"/>
      <c r="B443" s="31" t="s">
        <v>181</v>
      </c>
      <c r="C443" s="19">
        <v>13</v>
      </c>
      <c r="D443" s="34">
        <v>0.23389708528247571</v>
      </c>
      <c r="E443" s="34">
        <v>0.61032863849765262</v>
      </c>
      <c r="F443" s="35">
        <v>90.89201877934272</v>
      </c>
    </row>
    <row r="444" spans="1:6" ht="15" hidden="1" customHeight="1" x14ac:dyDescent="0.25">
      <c r="A444" s="125"/>
      <c r="B444" s="31" t="s">
        <v>182</v>
      </c>
      <c r="C444" s="19">
        <v>2</v>
      </c>
      <c r="D444" s="34">
        <v>3.5984166966534725E-2</v>
      </c>
      <c r="E444" s="34">
        <v>9.3896713615023469E-2</v>
      </c>
      <c r="F444" s="35">
        <v>90.985915492957744</v>
      </c>
    </row>
    <row r="445" spans="1:6" ht="15" hidden="1" customHeight="1" x14ac:dyDescent="0.25">
      <c r="A445" s="125"/>
      <c r="B445" s="31" t="s">
        <v>183</v>
      </c>
      <c r="C445" s="19">
        <v>1</v>
      </c>
      <c r="D445" s="34">
        <v>1.7992083483267363E-2</v>
      </c>
      <c r="E445" s="34">
        <v>4.6948356807511735E-2</v>
      </c>
      <c r="F445" s="35">
        <v>91.032863849765249</v>
      </c>
    </row>
    <row r="446" spans="1:6" ht="15" hidden="1" customHeight="1" x14ac:dyDescent="0.25">
      <c r="A446" s="125"/>
      <c r="B446" s="31" t="s">
        <v>184</v>
      </c>
      <c r="C446" s="19">
        <v>14</v>
      </c>
      <c r="D446" s="34">
        <v>0.25188916876574308</v>
      </c>
      <c r="E446" s="34">
        <v>0.65727699530516426</v>
      </c>
      <c r="F446" s="35">
        <v>91.690140845070417</v>
      </c>
    </row>
    <row r="447" spans="1:6" ht="15" hidden="1" customHeight="1" x14ac:dyDescent="0.25">
      <c r="A447" s="125"/>
      <c r="B447" s="31" t="s">
        <v>185</v>
      </c>
      <c r="C447" s="19">
        <v>4</v>
      </c>
      <c r="D447" s="34">
        <v>7.196833393306945E-2</v>
      </c>
      <c r="E447" s="34">
        <v>0.18779342723004694</v>
      </c>
      <c r="F447" s="35">
        <v>91.877934272300465</v>
      </c>
    </row>
    <row r="448" spans="1:6" ht="15" hidden="1" customHeight="1" x14ac:dyDescent="0.25">
      <c r="A448" s="125"/>
      <c r="B448" s="31" t="s">
        <v>186</v>
      </c>
      <c r="C448" s="19">
        <v>3</v>
      </c>
      <c r="D448" s="34">
        <v>5.3976250449802088E-2</v>
      </c>
      <c r="E448" s="34">
        <v>0.14084507042253522</v>
      </c>
      <c r="F448" s="35">
        <v>92.018779342723008</v>
      </c>
    </row>
    <row r="449" spans="1:6" ht="15" hidden="1" customHeight="1" x14ac:dyDescent="0.25">
      <c r="A449" s="125"/>
      <c r="B449" s="31" t="s">
        <v>187</v>
      </c>
      <c r="C449" s="19">
        <v>5</v>
      </c>
      <c r="D449" s="34">
        <v>8.9960417416336813E-2</v>
      </c>
      <c r="E449" s="34">
        <v>0.23474178403755869</v>
      </c>
      <c r="F449" s="35">
        <v>92.25352112676056</v>
      </c>
    </row>
    <row r="450" spans="1:6" ht="15" hidden="1" customHeight="1" x14ac:dyDescent="0.25">
      <c r="A450" s="125"/>
      <c r="B450" s="31" t="s">
        <v>188</v>
      </c>
      <c r="C450" s="19">
        <v>1</v>
      </c>
      <c r="D450" s="34">
        <v>1.7992083483267363E-2</v>
      </c>
      <c r="E450" s="34">
        <v>4.6948356807511735E-2</v>
      </c>
      <c r="F450" s="35">
        <v>92.300469483568065</v>
      </c>
    </row>
    <row r="451" spans="1:6" ht="15" hidden="1" customHeight="1" x14ac:dyDescent="0.25">
      <c r="A451" s="125"/>
      <c r="B451" s="31" t="s">
        <v>189</v>
      </c>
      <c r="C451" s="19">
        <v>19</v>
      </c>
      <c r="D451" s="34">
        <v>0.34184958618207989</v>
      </c>
      <c r="E451" s="34">
        <v>0.892018779342723</v>
      </c>
      <c r="F451" s="35">
        <v>93.1924882629108</v>
      </c>
    </row>
    <row r="452" spans="1:6" ht="15" hidden="1" customHeight="1" x14ac:dyDescent="0.25">
      <c r="A452" s="125"/>
      <c r="B452" s="31" t="s">
        <v>190</v>
      </c>
      <c r="C452" s="19">
        <v>2</v>
      </c>
      <c r="D452" s="34">
        <v>3.5984166966534725E-2</v>
      </c>
      <c r="E452" s="34">
        <v>9.3896713615023469E-2</v>
      </c>
      <c r="F452" s="35">
        <v>93.286384976525824</v>
      </c>
    </row>
    <row r="453" spans="1:6" ht="15" hidden="1" customHeight="1" x14ac:dyDescent="0.25">
      <c r="A453" s="125"/>
      <c r="B453" s="31" t="s">
        <v>191</v>
      </c>
      <c r="C453" s="19">
        <v>1</v>
      </c>
      <c r="D453" s="34">
        <v>1.7992083483267363E-2</v>
      </c>
      <c r="E453" s="34">
        <v>4.6948356807511735E-2</v>
      </c>
      <c r="F453" s="35">
        <v>93.333333333333329</v>
      </c>
    </row>
    <row r="454" spans="1:6" ht="15" hidden="1" customHeight="1" x14ac:dyDescent="0.25">
      <c r="A454" s="125"/>
      <c r="B454" s="31" t="s">
        <v>192</v>
      </c>
      <c r="C454" s="19">
        <v>1</v>
      </c>
      <c r="D454" s="34">
        <v>1.7992083483267363E-2</v>
      </c>
      <c r="E454" s="34">
        <v>4.6948356807511735E-2</v>
      </c>
      <c r="F454" s="35">
        <v>93.380281690140848</v>
      </c>
    </row>
    <row r="455" spans="1:6" ht="15" hidden="1" customHeight="1" x14ac:dyDescent="0.25">
      <c r="A455" s="125"/>
      <c r="B455" s="31" t="s">
        <v>193</v>
      </c>
      <c r="C455" s="19">
        <v>1</v>
      </c>
      <c r="D455" s="34">
        <v>1.7992083483267363E-2</v>
      </c>
      <c r="E455" s="34">
        <v>4.6948356807511735E-2</v>
      </c>
      <c r="F455" s="35">
        <v>93.427230046948367</v>
      </c>
    </row>
    <row r="456" spans="1:6" ht="15" hidden="1" customHeight="1" x14ac:dyDescent="0.25">
      <c r="A456" s="125"/>
      <c r="B456" s="31" t="s">
        <v>194</v>
      </c>
      <c r="C456" s="19">
        <v>14</v>
      </c>
      <c r="D456" s="34">
        <v>0.25188916876574308</v>
      </c>
      <c r="E456" s="34">
        <v>0.65727699530516426</v>
      </c>
      <c r="F456" s="35">
        <v>94.08450704225352</v>
      </c>
    </row>
    <row r="457" spans="1:6" ht="15" hidden="1" customHeight="1" x14ac:dyDescent="0.25">
      <c r="A457" s="125"/>
      <c r="B457" s="31" t="s">
        <v>195</v>
      </c>
      <c r="C457" s="19">
        <v>1</v>
      </c>
      <c r="D457" s="34">
        <v>1.7992083483267363E-2</v>
      </c>
      <c r="E457" s="34">
        <v>4.6948356807511735E-2</v>
      </c>
      <c r="F457" s="35">
        <v>94.131455399061039</v>
      </c>
    </row>
    <row r="458" spans="1:6" ht="15" hidden="1" customHeight="1" x14ac:dyDescent="0.25">
      <c r="A458" s="125"/>
      <c r="B458" s="31" t="s">
        <v>196</v>
      </c>
      <c r="C458" s="19">
        <v>2</v>
      </c>
      <c r="D458" s="34">
        <v>3.5984166966534725E-2</v>
      </c>
      <c r="E458" s="34">
        <v>9.3896713615023469E-2</v>
      </c>
      <c r="F458" s="35">
        <v>94.225352112676049</v>
      </c>
    </row>
    <row r="459" spans="1:6" ht="15" hidden="1" customHeight="1" x14ac:dyDescent="0.25">
      <c r="A459" s="125"/>
      <c r="B459" s="31" t="s">
        <v>197</v>
      </c>
      <c r="C459" s="19">
        <v>3</v>
      </c>
      <c r="D459" s="34">
        <v>5.3976250449802088E-2</v>
      </c>
      <c r="E459" s="34">
        <v>0.14084507042253522</v>
      </c>
      <c r="F459" s="35">
        <v>94.366197183098592</v>
      </c>
    </row>
    <row r="460" spans="1:6" ht="15" hidden="1" customHeight="1" x14ac:dyDescent="0.25">
      <c r="A460" s="125"/>
      <c r="B460" s="31" t="s">
        <v>198</v>
      </c>
      <c r="C460" s="19">
        <v>2</v>
      </c>
      <c r="D460" s="34">
        <v>3.5984166966534725E-2</v>
      </c>
      <c r="E460" s="34">
        <v>9.3896713615023469E-2</v>
      </c>
      <c r="F460" s="35">
        <v>94.460093896713616</v>
      </c>
    </row>
    <row r="461" spans="1:6" ht="15" hidden="1" customHeight="1" x14ac:dyDescent="0.25">
      <c r="A461" s="125"/>
      <c r="B461" s="31" t="s">
        <v>199</v>
      </c>
      <c r="C461" s="19">
        <v>6</v>
      </c>
      <c r="D461" s="34">
        <v>0.10795250089960418</v>
      </c>
      <c r="E461" s="34">
        <v>0.28169014084507044</v>
      </c>
      <c r="F461" s="35">
        <v>94.741784037558688</v>
      </c>
    </row>
    <row r="462" spans="1:6" ht="15" hidden="1" customHeight="1" x14ac:dyDescent="0.25">
      <c r="A462" s="125"/>
      <c r="B462" s="31" t="s">
        <v>200</v>
      </c>
      <c r="C462" s="19">
        <v>11</v>
      </c>
      <c r="D462" s="34">
        <v>0.19791291831594099</v>
      </c>
      <c r="E462" s="34">
        <v>0.51643192488262912</v>
      </c>
      <c r="F462" s="35">
        <v>95.258215962441312</v>
      </c>
    </row>
    <row r="463" spans="1:6" ht="15" hidden="1" customHeight="1" x14ac:dyDescent="0.25">
      <c r="A463" s="125"/>
      <c r="B463" s="31" t="s">
        <v>201</v>
      </c>
      <c r="C463" s="19">
        <v>1</v>
      </c>
      <c r="D463" s="34">
        <v>1.7992083483267363E-2</v>
      </c>
      <c r="E463" s="34">
        <v>4.6948356807511735E-2</v>
      </c>
      <c r="F463" s="35">
        <v>95.305164319248831</v>
      </c>
    </row>
    <row r="464" spans="1:6" ht="15" hidden="1" customHeight="1" x14ac:dyDescent="0.25">
      <c r="A464" s="125"/>
      <c r="B464" s="31" t="s">
        <v>202</v>
      </c>
      <c r="C464" s="19">
        <v>4</v>
      </c>
      <c r="D464" s="34">
        <v>7.196833393306945E-2</v>
      </c>
      <c r="E464" s="34">
        <v>0.18779342723004694</v>
      </c>
      <c r="F464" s="35">
        <v>95.492957746478865</v>
      </c>
    </row>
    <row r="465" spans="1:6" ht="15" hidden="1" customHeight="1" x14ac:dyDescent="0.25">
      <c r="A465" s="125"/>
      <c r="B465" s="31" t="s">
        <v>203</v>
      </c>
      <c r="C465" s="19">
        <v>1</v>
      </c>
      <c r="D465" s="34">
        <v>1.7992083483267363E-2</v>
      </c>
      <c r="E465" s="34">
        <v>4.6948356807511735E-2</v>
      </c>
      <c r="F465" s="35">
        <v>95.539906103286384</v>
      </c>
    </row>
    <row r="466" spans="1:6" ht="15" hidden="1" customHeight="1" x14ac:dyDescent="0.25">
      <c r="A466" s="125"/>
      <c r="B466" s="31" t="s">
        <v>204</v>
      </c>
      <c r="C466" s="19">
        <v>5</v>
      </c>
      <c r="D466" s="34">
        <v>8.9960417416336813E-2</v>
      </c>
      <c r="E466" s="34">
        <v>0.23474178403755869</v>
      </c>
      <c r="F466" s="35">
        <v>95.774647887323937</v>
      </c>
    </row>
    <row r="467" spans="1:6" ht="15" hidden="1" customHeight="1" x14ac:dyDescent="0.25">
      <c r="A467" s="125"/>
      <c r="B467" s="31" t="s">
        <v>205</v>
      </c>
      <c r="C467" s="19">
        <v>1</v>
      </c>
      <c r="D467" s="34">
        <v>1.7992083483267363E-2</v>
      </c>
      <c r="E467" s="34">
        <v>4.6948356807511735E-2</v>
      </c>
      <c r="F467" s="35">
        <v>95.821596244131456</v>
      </c>
    </row>
    <row r="468" spans="1:6" ht="15" hidden="1" customHeight="1" x14ac:dyDescent="0.25">
      <c r="A468" s="125"/>
      <c r="B468" s="31" t="s">
        <v>206</v>
      </c>
      <c r="C468" s="19">
        <v>2</v>
      </c>
      <c r="D468" s="34">
        <v>3.5984166966534725E-2</v>
      </c>
      <c r="E468" s="34">
        <v>9.3896713615023469E-2</v>
      </c>
      <c r="F468" s="35">
        <v>95.91549295774648</v>
      </c>
    </row>
    <row r="469" spans="1:6" ht="15" hidden="1" customHeight="1" x14ac:dyDescent="0.25">
      <c r="A469" s="125"/>
      <c r="B469" s="31" t="s">
        <v>207</v>
      </c>
      <c r="C469" s="19">
        <v>18</v>
      </c>
      <c r="D469" s="34">
        <v>0.32385750269881253</v>
      </c>
      <c r="E469" s="34">
        <v>0.84507042253521114</v>
      </c>
      <c r="F469" s="35">
        <v>96.760563380281695</v>
      </c>
    </row>
    <row r="470" spans="1:6" ht="15" hidden="1" customHeight="1" x14ac:dyDescent="0.25">
      <c r="A470" s="125"/>
      <c r="B470" s="31" t="s">
        <v>208</v>
      </c>
      <c r="C470" s="19">
        <v>1</v>
      </c>
      <c r="D470" s="34">
        <v>1.7992083483267363E-2</v>
      </c>
      <c r="E470" s="34">
        <v>4.6948356807511735E-2</v>
      </c>
      <c r="F470" s="35">
        <v>96.8075117370892</v>
      </c>
    </row>
    <row r="471" spans="1:6" ht="15" hidden="1" customHeight="1" x14ac:dyDescent="0.25">
      <c r="A471" s="125"/>
      <c r="B471" s="31" t="s">
        <v>209</v>
      </c>
      <c r="C471" s="19">
        <v>2</v>
      </c>
      <c r="D471" s="34">
        <v>3.5984166966534725E-2</v>
      </c>
      <c r="E471" s="34">
        <v>9.3896713615023469E-2</v>
      </c>
      <c r="F471" s="35">
        <v>96.901408450704224</v>
      </c>
    </row>
    <row r="472" spans="1:6" ht="15" hidden="1" customHeight="1" x14ac:dyDescent="0.25">
      <c r="A472" s="125"/>
      <c r="B472" s="31" t="s">
        <v>210</v>
      </c>
      <c r="C472" s="19">
        <v>1</v>
      </c>
      <c r="D472" s="34">
        <v>1.7992083483267363E-2</v>
      </c>
      <c r="E472" s="34">
        <v>4.6948356807511735E-2</v>
      </c>
      <c r="F472" s="35">
        <v>96.948356807511743</v>
      </c>
    </row>
    <row r="473" spans="1:6" ht="15" hidden="1" customHeight="1" x14ac:dyDescent="0.25">
      <c r="A473" s="125"/>
      <c r="B473" s="31" t="s">
        <v>211</v>
      </c>
      <c r="C473" s="19">
        <v>2</v>
      </c>
      <c r="D473" s="34">
        <v>3.5984166966534725E-2</v>
      </c>
      <c r="E473" s="34">
        <v>9.3896713615023469E-2</v>
      </c>
      <c r="F473" s="35">
        <v>97.042253521126767</v>
      </c>
    </row>
    <row r="474" spans="1:6" ht="15" hidden="1" customHeight="1" x14ac:dyDescent="0.25">
      <c r="A474" s="125"/>
      <c r="B474" s="31" t="s">
        <v>212</v>
      </c>
      <c r="C474" s="19">
        <v>1</v>
      </c>
      <c r="D474" s="34">
        <v>1.7992083483267363E-2</v>
      </c>
      <c r="E474" s="34">
        <v>4.6948356807511735E-2</v>
      </c>
      <c r="F474" s="35">
        <v>97.089201877934272</v>
      </c>
    </row>
    <row r="475" spans="1:6" ht="15" hidden="1" customHeight="1" x14ac:dyDescent="0.25">
      <c r="A475" s="125"/>
      <c r="B475" s="31" t="s">
        <v>213</v>
      </c>
      <c r="C475" s="19">
        <v>2</v>
      </c>
      <c r="D475" s="34">
        <v>3.5984166966534725E-2</v>
      </c>
      <c r="E475" s="34">
        <v>9.3896713615023469E-2</v>
      </c>
      <c r="F475" s="35">
        <v>97.183098591549296</v>
      </c>
    </row>
    <row r="476" spans="1:6" ht="15" hidden="1" customHeight="1" x14ac:dyDescent="0.25">
      <c r="A476" s="125"/>
      <c r="B476" s="31" t="s">
        <v>214</v>
      </c>
      <c r="C476" s="19">
        <v>1</v>
      </c>
      <c r="D476" s="34">
        <v>1.7992083483267363E-2</v>
      </c>
      <c r="E476" s="34">
        <v>4.6948356807511735E-2</v>
      </c>
      <c r="F476" s="35">
        <v>97.230046948356801</v>
      </c>
    </row>
    <row r="477" spans="1:6" ht="15" hidden="1" customHeight="1" x14ac:dyDescent="0.25">
      <c r="A477" s="125"/>
      <c r="B477" s="31" t="s">
        <v>215</v>
      </c>
      <c r="C477" s="19">
        <v>2</v>
      </c>
      <c r="D477" s="34">
        <v>3.5984166966534725E-2</v>
      </c>
      <c r="E477" s="34">
        <v>9.3896713615023469E-2</v>
      </c>
      <c r="F477" s="35">
        <v>97.323943661971839</v>
      </c>
    </row>
    <row r="478" spans="1:6" ht="15" hidden="1" customHeight="1" x14ac:dyDescent="0.25">
      <c r="A478" s="125"/>
      <c r="B478" s="31" t="s">
        <v>216</v>
      </c>
      <c r="C478" s="19">
        <v>8</v>
      </c>
      <c r="D478" s="34">
        <v>0.1439366678661389</v>
      </c>
      <c r="E478" s="34">
        <v>0.37558685446009388</v>
      </c>
      <c r="F478" s="35">
        <v>97.699530516431921</v>
      </c>
    </row>
    <row r="479" spans="1:6" ht="15" hidden="1" customHeight="1" x14ac:dyDescent="0.25">
      <c r="A479" s="125"/>
      <c r="B479" s="31" t="s">
        <v>217</v>
      </c>
      <c r="C479" s="19">
        <v>1</v>
      </c>
      <c r="D479" s="34">
        <v>1.7992083483267363E-2</v>
      </c>
      <c r="E479" s="34">
        <v>4.6948356807511735E-2</v>
      </c>
      <c r="F479" s="35">
        <v>97.74647887323944</v>
      </c>
    </row>
    <row r="480" spans="1:6" ht="15" hidden="1" customHeight="1" x14ac:dyDescent="0.25">
      <c r="A480" s="125"/>
      <c r="B480" s="31" t="s">
        <v>218</v>
      </c>
      <c r="C480" s="19">
        <v>2</v>
      </c>
      <c r="D480" s="34">
        <v>3.5984166966534725E-2</v>
      </c>
      <c r="E480" s="34">
        <v>9.3896713615023469E-2</v>
      </c>
      <c r="F480" s="35">
        <v>97.840375586854449</v>
      </c>
    </row>
    <row r="481" spans="1:6" ht="15" hidden="1" customHeight="1" x14ac:dyDescent="0.25">
      <c r="A481" s="125"/>
      <c r="B481" s="31" t="s">
        <v>219</v>
      </c>
      <c r="C481" s="19">
        <v>1</v>
      </c>
      <c r="D481" s="34">
        <v>1.7992083483267363E-2</v>
      </c>
      <c r="E481" s="34">
        <v>4.6948356807511735E-2</v>
      </c>
      <c r="F481" s="35">
        <v>97.887323943661968</v>
      </c>
    </row>
    <row r="482" spans="1:6" ht="15" hidden="1" customHeight="1" x14ac:dyDescent="0.25">
      <c r="A482" s="125"/>
      <c r="B482" s="31" t="s">
        <v>220</v>
      </c>
      <c r="C482" s="19">
        <v>2</v>
      </c>
      <c r="D482" s="34">
        <v>3.5984166966534725E-2</v>
      </c>
      <c r="E482" s="34">
        <v>9.3896713615023469E-2</v>
      </c>
      <c r="F482" s="35">
        <v>97.981220657276992</v>
      </c>
    </row>
    <row r="483" spans="1:6" ht="15" hidden="1" customHeight="1" x14ac:dyDescent="0.25">
      <c r="A483" s="125"/>
      <c r="B483" s="31" t="s">
        <v>221</v>
      </c>
      <c r="C483" s="19">
        <v>5</v>
      </c>
      <c r="D483" s="34">
        <v>8.9960417416336813E-2</v>
      </c>
      <c r="E483" s="34">
        <v>0.23474178403755869</v>
      </c>
      <c r="F483" s="35">
        <v>98.215962441314559</v>
      </c>
    </row>
    <row r="484" spans="1:6" ht="15" hidden="1" customHeight="1" x14ac:dyDescent="0.25">
      <c r="A484" s="125"/>
      <c r="B484" s="31" t="s">
        <v>222</v>
      </c>
      <c r="C484" s="19">
        <v>1</v>
      </c>
      <c r="D484" s="34">
        <v>1.7992083483267363E-2</v>
      </c>
      <c r="E484" s="34">
        <v>4.6948356807511735E-2</v>
      </c>
      <c r="F484" s="35">
        <v>98.262910798122064</v>
      </c>
    </row>
    <row r="485" spans="1:6" ht="15" hidden="1" customHeight="1" x14ac:dyDescent="0.25">
      <c r="A485" s="125"/>
      <c r="B485" s="31" t="s">
        <v>223</v>
      </c>
      <c r="C485" s="19">
        <v>1</v>
      </c>
      <c r="D485" s="34">
        <v>1.7992083483267363E-2</v>
      </c>
      <c r="E485" s="34">
        <v>4.6948356807511735E-2</v>
      </c>
      <c r="F485" s="35">
        <v>98.309859154929583</v>
      </c>
    </row>
    <row r="486" spans="1:6" ht="15" hidden="1" customHeight="1" x14ac:dyDescent="0.25">
      <c r="A486" s="125"/>
      <c r="B486" s="31" t="s">
        <v>224</v>
      </c>
      <c r="C486" s="19">
        <v>1</v>
      </c>
      <c r="D486" s="34">
        <v>1.7992083483267363E-2</v>
      </c>
      <c r="E486" s="34">
        <v>4.6948356807511735E-2</v>
      </c>
      <c r="F486" s="35">
        <v>98.356807511737088</v>
      </c>
    </row>
    <row r="487" spans="1:6" ht="15" hidden="1" customHeight="1" x14ac:dyDescent="0.25">
      <c r="A487" s="125"/>
      <c r="B487" s="31" t="s">
        <v>225</v>
      </c>
      <c r="C487" s="19">
        <v>1</v>
      </c>
      <c r="D487" s="34">
        <v>1.7992083483267363E-2</v>
      </c>
      <c r="E487" s="34">
        <v>4.6948356807511735E-2</v>
      </c>
      <c r="F487" s="35">
        <v>98.403755868544593</v>
      </c>
    </row>
    <row r="488" spans="1:6" ht="15" hidden="1" customHeight="1" x14ac:dyDescent="0.25">
      <c r="A488" s="125"/>
      <c r="B488" s="31" t="s">
        <v>226</v>
      </c>
      <c r="C488" s="19">
        <v>2</v>
      </c>
      <c r="D488" s="34">
        <v>3.5984166966534725E-2</v>
      </c>
      <c r="E488" s="34">
        <v>9.3896713615023469E-2</v>
      </c>
      <c r="F488" s="35">
        <v>98.497652582159617</v>
      </c>
    </row>
    <row r="489" spans="1:6" ht="15" hidden="1" customHeight="1" x14ac:dyDescent="0.25">
      <c r="A489" s="125"/>
      <c r="B489" s="31" t="s">
        <v>227</v>
      </c>
      <c r="C489" s="19">
        <v>4</v>
      </c>
      <c r="D489" s="34">
        <v>7.196833393306945E-2</v>
      </c>
      <c r="E489" s="34">
        <v>0.18779342723004694</v>
      </c>
      <c r="F489" s="35">
        <v>98.685446009389679</v>
      </c>
    </row>
    <row r="490" spans="1:6" ht="15" hidden="1" customHeight="1" x14ac:dyDescent="0.25">
      <c r="A490" s="125"/>
      <c r="B490" s="31" t="s">
        <v>228</v>
      </c>
      <c r="C490" s="19">
        <v>1</v>
      </c>
      <c r="D490" s="34">
        <v>1.7992083483267363E-2</v>
      </c>
      <c r="E490" s="34">
        <v>4.6948356807511735E-2</v>
      </c>
      <c r="F490" s="35">
        <v>98.732394366197184</v>
      </c>
    </row>
    <row r="491" spans="1:6" ht="15" hidden="1" customHeight="1" x14ac:dyDescent="0.25">
      <c r="A491" s="125"/>
      <c r="B491" s="31" t="s">
        <v>229</v>
      </c>
      <c r="C491" s="19">
        <v>1</v>
      </c>
      <c r="D491" s="34">
        <v>1.7992083483267363E-2</v>
      </c>
      <c r="E491" s="34">
        <v>4.6948356807511735E-2</v>
      </c>
      <c r="F491" s="35">
        <v>98.779342723004689</v>
      </c>
    </row>
    <row r="492" spans="1:6" ht="15" hidden="1" customHeight="1" x14ac:dyDescent="0.25">
      <c r="A492" s="125"/>
      <c r="B492" s="31" t="s">
        <v>230</v>
      </c>
      <c r="C492" s="19">
        <v>1</v>
      </c>
      <c r="D492" s="34">
        <v>1.7992083483267363E-2</v>
      </c>
      <c r="E492" s="34">
        <v>4.6948356807511735E-2</v>
      </c>
      <c r="F492" s="35">
        <v>98.826291079812208</v>
      </c>
    </row>
    <row r="493" spans="1:6" ht="15" hidden="1" customHeight="1" x14ac:dyDescent="0.25">
      <c r="A493" s="125"/>
      <c r="B493" s="31" t="s">
        <v>231</v>
      </c>
      <c r="C493" s="19">
        <v>1</v>
      </c>
      <c r="D493" s="34">
        <v>1.7992083483267363E-2</v>
      </c>
      <c r="E493" s="34">
        <v>4.6948356807511735E-2</v>
      </c>
      <c r="F493" s="35">
        <v>98.873239436619713</v>
      </c>
    </row>
    <row r="494" spans="1:6" ht="15" hidden="1" customHeight="1" x14ac:dyDescent="0.25">
      <c r="A494" s="125"/>
      <c r="B494" s="31" t="s">
        <v>232</v>
      </c>
      <c r="C494" s="19">
        <v>1</v>
      </c>
      <c r="D494" s="34">
        <v>1.7992083483267363E-2</v>
      </c>
      <c r="E494" s="34">
        <v>4.6948356807511735E-2</v>
      </c>
      <c r="F494" s="35">
        <v>98.920187793427232</v>
      </c>
    </row>
    <row r="495" spans="1:6" ht="15" hidden="1" customHeight="1" x14ac:dyDescent="0.25">
      <c r="A495" s="125"/>
      <c r="B495" s="31" t="s">
        <v>233</v>
      </c>
      <c r="C495" s="19">
        <v>2</v>
      </c>
      <c r="D495" s="34">
        <v>3.5984166966534725E-2</v>
      </c>
      <c r="E495" s="34">
        <v>9.3896713615023469E-2</v>
      </c>
      <c r="F495" s="35">
        <v>99.014084507042256</v>
      </c>
    </row>
    <row r="496" spans="1:6" ht="15" hidden="1" customHeight="1" x14ac:dyDescent="0.25">
      <c r="A496" s="125"/>
      <c r="B496" s="31" t="s">
        <v>234</v>
      </c>
      <c r="C496" s="19">
        <v>1</v>
      </c>
      <c r="D496" s="34">
        <v>1.7992083483267363E-2</v>
      </c>
      <c r="E496" s="34">
        <v>4.6948356807511735E-2</v>
      </c>
      <c r="F496" s="35">
        <v>99.061032863849761</v>
      </c>
    </row>
    <row r="497" spans="1:6" ht="15" hidden="1" customHeight="1" x14ac:dyDescent="0.25">
      <c r="A497" s="125"/>
      <c r="B497" s="31" t="s">
        <v>235</v>
      </c>
      <c r="C497" s="19">
        <v>1</v>
      </c>
      <c r="D497" s="34">
        <v>1.7992083483267363E-2</v>
      </c>
      <c r="E497" s="34">
        <v>4.6948356807511735E-2</v>
      </c>
      <c r="F497" s="35">
        <v>99.10798122065728</v>
      </c>
    </row>
    <row r="498" spans="1:6" ht="15" hidden="1" customHeight="1" x14ac:dyDescent="0.25">
      <c r="A498" s="125"/>
      <c r="B498" s="31" t="s">
        <v>236</v>
      </c>
      <c r="C498" s="19">
        <v>5</v>
      </c>
      <c r="D498" s="34">
        <v>8.9960417416336813E-2</v>
      </c>
      <c r="E498" s="34">
        <v>0.23474178403755869</v>
      </c>
      <c r="F498" s="35">
        <v>99.342723004694832</v>
      </c>
    </row>
    <row r="499" spans="1:6" ht="15" hidden="1" customHeight="1" x14ac:dyDescent="0.25">
      <c r="A499" s="125"/>
      <c r="B499" s="31" t="s">
        <v>237</v>
      </c>
      <c r="C499" s="19">
        <v>1</v>
      </c>
      <c r="D499" s="34">
        <v>1.7992083483267363E-2</v>
      </c>
      <c r="E499" s="34">
        <v>4.6948356807511735E-2</v>
      </c>
      <c r="F499" s="35">
        <v>99.389671361502351</v>
      </c>
    </row>
    <row r="500" spans="1:6" ht="15" hidden="1" customHeight="1" x14ac:dyDescent="0.25">
      <c r="A500" s="125"/>
      <c r="B500" s="31" t="s">
        <v>238</v>
      </c>
      <c r="C500" s="19">
        <v>1</v>
      </c>
      <c r="D500" s="34">
        <v>1.7992083483267363E-2</v>
      </c>
      <c r="E500" s="34">
        <v>4.6948356807511735E-2</v>
      </c>
      <c r="F500" s="35">
        <v>99.436619718309856</v>
      </c>
    </row>
    <row r="501" spans="1:6" ht="15" hidden="1" customHeight="1" x14ac:dyDescent="0.25">
      <c r="A501" s="125"/>
      <c r="B501" s="31" t="s">
        <v>239</v>
      </c>
      <c r="C501" s="19">
        <v>1</v>
      </c>
      <c r="D501" s="34">
        <v>1.7992083483267363E-2</v>
      </c>
      <c r="E501" s="34">
        <v>4.6948356807511735E-2</v>
      </c>
      <c r="F501" s="35">
        <v>99.483568075117361</v>
      </c>
    </row>
    <row r="502" spans="1:6" ht="15" hidden="1" customHeight="1" x14ac:dyDescent="0.25">
      <c r="A502" s="125"/>
      <c r="B502" s="31" t="s">
        <v>240</v>
      </c>
      <c r="C502" s="19">
        <v>1</v>
      </c>
      <c r="D502" s="34">
        <v>1.7992083483267363E-2</v>
      </c>
      <c r="E502" s="34">
        <v>4.6948356807511735E-2</v>
      </c>
      <c r="F502" s="35">
        <v>99.53051643192488</v>
      </c>
    </row>
    <row r="503" spans="1:6" ht="15" hidden="1" customHeight="1" x14ac:dyDescent="0.25">
      <c r="A503" s="125"/>
      <c r="B503" s="31" t="s">
        <v>241</v>
      </c>
      <c r="C503" s="19">
        <v>1</v>
      </c>
      <c r="D503" s="34">
        <v>1.7992083483267363E-2</v>
      </c>
      <c r="E503" s="34">
        <v>4.6948356807511735E-2</v>
      </c>
      <c r="F503" s="35">
        <v>99.577464788732399</v>
      </c>
    </row>
    <row r="504" spans="1:6" ht="15" hidden="1" customHeight="1" x14ac:dyDescent="0.25">
      <c r="A504" s="125"/>
      <c r="B504" s="31" t="s">
        <v>242</v>
      </c>
      <c r="C504" s="19">
        <v>1</v>
      </c>
      <c r="D504" s="34">
        <v>1.7992083483267363E-2</v>
      </c>
      <c r="E504" s="34">
        <v>4.6948356807511735E-2</v>
      </c>
      <c r="F504" s="35">
        <v>99.624413145539904</v>
      </c>
    </row>
    <row r="505" spans="1:6" ht="15" hidden="1" customHeight="1" x14ac:dyDescent="0.25">
      <c r="A505" s="125"/>
      <c r="B505" s="31" t="s">
        <v>243</v>
      </c>
      <c r="C505" s="19">
        <v>1</v>
      </c>
      <c r="D505" s="34">
        <v>1.7992083483267363E-2</v>
      </c>
      <c r="E505" s="34">
        <v>4.6948356807511735E-2</v>
      </c>
      <c r="F505" s="35">
        <v>99.671361502347423</v>
      </c>
    </row>
    <row r="506" spans="1:6" ht="15" hidden="1" customHeight="1" x14ac:dyDescent="0.25">
      <c r="A506" s="125"/>
      <c r="B506" s="31" t="s">
        <v>244</v>
      </c>
      <c r="C506" s="19">
        <v>1</v>
      </c>
      <c r="D506" s="34">
        <v>1.7992083483267363E-2</v>
      </c>
      <c r="E506" s="34">
        <v>4.6948356807511735E-2</v>
      </c>
      <c r="F506" s="35">
        <v>99.718309859154928</v>
      </c>
    </row>
    <row r="507" spans="1:6" ht="15" hidden="1" customHeight="1" x14ac:dyDescent="0.25">
      <c r="A507" s="125"/>
      <c r="B507" s="31" t="s">
        <v>245</v>
      </c>
      <c r="C507" s="19">
        <v>1</v>
      </c>
      <c r="D507" s="34">
        <v>1.7992083483267363E-2</v>
      </c>
      <c r="E507" s="34">
        <v>4.6948356807511735E-2</v>
      </c>
      <c r="F507" s="35">
        <v>99.765258215962433</v>
      </c>
    </row>
    <row r="508" spans="1:6" ht="15" hidden="1" customHeight="1" x14ac:dyDescent="0.25">
      <c r="A508" s="125"/>
      <c r="B508" s="31" t="s">
        <v>246</v>
      </c>
      <c r="C508" s="19">
        <v>1</v>
      </c>
      <c r="D508" s="34">
        <v>1.7992083483267363E-2</v>
      </c>
      <c r="E508" s="34">
        <v>4.6948356807511735E-2</v>
      </c>
      <c r="F508" s="35">
        <v>99.812206572769952</v>
      </c>
    </row>
    <row r="509" spans="1:6" ht="15" hidden="1" customHeight="1" x14ac:dyDescent="0.25">
      <c r="A509" s="125"/>
      <c r="B509" s="31" t="s">
        <v>247</v>
      </c>
      <c r="C509" s="19">
        <v>1</v>
      </c>
      <c r="D509" s="34">
        <v>1.7992083483267363E-2</v>
      </c>
      <c r="E509" s="34">
        <v>4.6948356807511735E-2</v>
      </c>
      <c r="F509" s="35">
        <v>99.859154929577471</v>
      </c>
    </row>
    <row r="510" spans="1:6" ht="15" hidden="1" customHeight="1" x14ac:dyDescent="0.25">
      <c r="A510" s="125"/>
      <c r="B510" s="31" t="s">
        <v>248</v>
      </c>
      <c r="C510" s="19">
        <v>2</v>
      </c>
      <c r="D510" s="34">
        <v>3.5984166966534725E-2</v>
      </c>
      <c r="E510" s="34">
        <v>9.3896713615023469E-2</v>
      </c>
      <c r="F510" s="35">
        <v>99.953051643192495</v>
      </c>
    </row>
    <row r="511" spans="1:6" ht="15" hidden="1" customHeight="1" x14ac:dyDescent="0.25">
      <c r="A511" s="125"/>
      <c r="B511" s="31" t="s">
        <v>249</v>
      </c>
      <c r="C511" s="19">
        <v>1</v>
      </c>
      <c r="D511" s="34">
        <v>1.7992083483267363E-2</v>
      </c>
      <c r="E511" s="34">
        <v>4.6948356807511735E-2</v>
      </c>
      <c r="F511" s="35">
        <v>100</v>
      </c>
    </row>
    <row r="512" spans="1:6" ht="15" hidden="1" customHeight="1" x14ac:dyDescent="0.25">
      <c r="A512" s="125"/>
      <c r="B512" s="14" t="s">
        <v>8</v>
      </c>
      <c r="C512" s="19">
        <v>2130</v>
      </c>
      <c r="D512" s="34">
        <v>38.323137819359481</v>
      </c>
      <c r="E512" s="34">
        <v>100</v>
      </c>
      <c r="F512" s="36"/>
    </row>
    <row r="513" spans="1:6" ht="15" hidden="1" customHeight="1" x14ac:dyDescent="0.25">
      <c r="A513" s="125" t="s">
        <v>7</v>
      </c>
      <c r="B513" s="31" t="s">
        <v>250</v>
      </c>
      <c r="C513" s="19">
        <v>125</v>
      </c>
      <c r="D513" s="34">
        <v>2.2490104354084202</v>
      </c>
      <c r="E513" s="37"/>
      <c r="F513" s="36"/>
    </row>
    <row r="514" spans="1:6" ht="15" hidden="1" customHeight="1" x14ac:dyDescent="0.25">
      <c r="A514" s="125"/>
      <c r="B514" s="14" t="s">
        <v>33</v>
      </c>
      <c r="C514" s="19">
        <v>3303</v>
      </c>
      <c r="D514" s="34">
        <v>59.427851745232097</v>
      </c>
      <c r="E514" s="37"/>
      <c r="F514" s="36"/>
    </row>
    <row r="515" spans="1:6" ht="15" hidden="1" customHeight="1" x14ac:dyDescent="0.25">
      <c r="A515" s="125"/>
      <c r="B515" s="14" t="s">
        <v>8</v>
      </c>
      <c r="C515" s="19">
        <v>3428</v>
      </c>
      <c r="D515" s="34">
        <v>61.676862180640512</v>
      </c>
      <c r="E515" s="37"/>
      <c r="F515" s="36"/>
    </row>
    <row r="516" spans="1:6" ht="15" hidden="1" customHeight="1" x14ac:dyDescent="0.25">
      <c r="A516" s="126" t="s">
        <v>8</v>
      </c>
      <c r="B516" s="127"/>
      <c r="C516" s="22">
        <v>5558</v>
      </c>
      <c r="D516" s="38">
        <v>100</v>
      </c>
      <c r="E516" s="39"/>
      <c r="F516" s="40"/>
    </row>
    <row r="517" spans="1:6" hidden="1" x14ac:dyDescent="0.25"/>
    <row r="518" spans="1:6" ht="18" hidden="1" customHeight="1" x14ac:dyDescent="0.25">
      <c r="A518" s="107" t="s">
        <v>135</v>
      </c>
      <c r="B518" s="107"/>
      <c r="C518" s="107"/>
      <c r="D518" s="107"/>
      <c r="E518" s="107"/>
      <c r="F518" s="107"/>
    </row>
    <row r="519" spans="1:6" ht="27.95" hidden="1" customHeight="1" x14ac:dyDescent="0.25">
      <c r="A519" s="122"/>
      <c r="B519" s="123"/>
      <c r="C519" s="28" t="s">
        <v>29</v>
      </c>
      <c r="D519" s="29" t="s">
        <v>10</v>
      </c>
      <c r="E519" s="29" t="s">
        <v>30</v>
      </c>
      <c r="F519" s="30" t="s">
        <v>31</v>
      </c>
    </row>
    <row r="520" spans="1:6" ht="15" hidden="1" customHeight="1" x14ac:dyDescent="0.25">
      <c r="A520" s="124" t="s">
        <v>6</v>
      </c>
      <c r="B520" s="50" t="s">
        <v>143</v>
      </c>
      <c r="C520" s="16">
        <v>299</v>
      </c>
      <c r="D520" s="32">
        <v>5.3796329614969416</v>
      </c>
      <c r="E520" s="32">
        <v>32.185145317545746</v>
      </c>
      <c r="F520" s="33">
        <v>32.185145317545746</v>
      </c>
    </row>
    <row r="521" spans="1:6" ht="15" hidden="1" customHeight="1" x14ac:dyDescent="0.25">
      <c r="A521" s="125"/>
      <c r="B521" s="31" t="s">
        <v>143</v>
      </c>
      <c r="C521" s="19">
        <v>1</v>
      </c>
      <c r="D521" s="34">
        <v>1.7992083483267363E-2</v>
      </c>
      <c r="E521" s="34">
        <v>0.1076426264800861</v>
      </c>
      <c r="F521" s="35">
        <v>32.292787944025832</v>
      </c>
    </row>
    <row r="522" spans="1:6" ht="15" hidden="1" customHeight="1" x14ac:dyDescent="0.25">
      <c r="A522" s="125"/>
      <c r="B522" s="31" t="s">
        <v>144</v>
      </c>
      <c r="C522" s="19">
        <v>4</v>
      </c>
      <c r="D522" s="34">
        <v>7.196833393306945E-2</v>
      </c>
      <c r="E522" s="34">
        <v>0.4305705059203444</v>
      </c>
      <c r="F522" s="35">
        <v>32.723358449946176</v>
      </c>
    </row>
    <row r="523" spans="1:6" ht="15" hidden="1" customHeight="1" x14ac:dyDescent="0.25">
      <c r="A523" s="125"/>
      <c r="B523" s="31" t="s">
        <v>144</v>
      </c>
      <c r="C523" s="19">
        <v>146</v>
      </c>
      <c r="D523" s="34">
        <v>2.6268441885570351</v>
      </c>
      <c r="E523" s="34">
        <v>15.715823466092575</v>
      </c>
      <c r="F523" s="35">
        <v>48.439181916038756</v>
      </c>
    </row>
    <row r="524" spans="1:6" ht="15" hidden="1" customHeight="1" x14ac:dyDescent="0.25">
      <c r="A524" s="125"/>
      <c r="B524" s="31" t="s">
        <v>145</v>
      </c>
      <c r="C524" s="19">
        <v>85</v>
      </c>
      <c r="D524" s="34">
        <v>1.5293270960777257</v>
      </c>
      <c r="E524" s="34">
        <v>9.1496232508073199</v>
      </c>
      <c r="F524" s="35">
        <v>57.588805166846072</v>
      </c>
    </row>
    <row r="525" spans="1:6" ht="15" hidden="1" customHeight="1" x14ac:dyDescent="0.25">
      <c r="A525" s="125"/>
      <c r="B525" s="31" t="s">
        <v>146</v>
      </c>
      <c r="C525" s="19">
        <v>51</v>
      </c>
      <c r="D525" s="34">
        <v>0.91759625764663544</v>
      </c>
      <c r="E525" s="34">
        <v>5.4897739504843921</v>
      </c>
      <c r="F525" s="35">
        <v>63.078579117330456</v>
      </c>
    </row>
    <row r="526" spans="1:6" ht="15" hidden="1" customHeight="1" x14ac:dyDescent="0.25">
      <c r="A526" s="125"/>
      <c r="B526" s="31" t="s">
        <v>147</v>
      </c>
      <c r="C526" s="19">
        <v>38</v>
      </c>
      <c r="D526" s="34">
        <v>0.68369917236415978</v>
      </c>
      <c r="E526" s="34">
        <v>4.0904198062432719</v>
      </c>
      <c r="F526" s="35">
        <v>67.168998923573724</v>
      </c>
    </row>
    <row r="527" spans="1:6" ht="15" hidden="1" customHeight="1" x14ac:dyDescent="0.25">
      <c r="A527" s="125"/>
      <c r="B527" s="31" t="s">
        <v>148</v>
      </c>
      <c r="C527" s="19">
        <v>42</v>
      </c>
      <c r="D527" s="34">
        <v>0.75566750629722923</v>
      </c>
      <c r="E527" s="34">
        <v>4.520990312163617</v>
      </c>
      <c r="F527" s="35">
        <v>71.689989235737357</v>
      </c>
    </row>
    <row r="528" spans="1:6" ht="15" hidden="1" customHeight="1" x14ac:dyDescent="0.25">
      <c r="A528" s="125"/>
      <c r="B528" s="31" t="s">
        <v>149</v>
      </c>
      <c r="C528" s="19">
        <v>17</v>
      </c>
      <c r="D528" s="34">
        <v>0.30586541921554516</v>
      </c>
      <c r="E528" s="34">
        <v>1.8299246501614641</v>
      </c>
      <c r="F528" s="35">
        <v>73.519913885898816</v>
      </c>
    </row>
    <row r="529" spans="1:6" ht="15" hidden="1" customHeight="1" x14ac:dyDescent="0.25">
      <c r="A529" s="125"/>
      <c r="B529" s="31" t="s">
        <v>32</v>
      </c>
      <c r="C529" s="19">
        <v>14</v>
      </c>
      <c r="D529" s="34">
        <v>0.25188916876574308</v>
      </c>
      <c r="E529" s="34">
        <v>1.5069967707212055</v>
      </c>
      <c r="F529" s="35">
        <v>75.026910656620018</v>
      </c>
    </row>
    <row r="530" spans="1:6" ht="15" hidden="1" customHeight="1" x14ac:dyDescent="0.25">
      <c r="A530" s="125"/>
      <c r="B530" s="31" t="s">
        <v>89</v>
      </c>
      <c r="C530" s="19">
        <v>13</v>
      </c>
      <c r="D530" s="34">
        <v>0.23389708528247571</v>
      </c>
      <c r="E530" s="34">
        <v>1.3993541442411195</v>
      </c>
      <c r="F530" s="35">
        <v>76.426264800861148</v>
      </c>
    </row>
    <row r="531" spans="1:6" ht="15" hidden="1" customHeight="1" x14ac:dyDescent="0.25">
      <c r="A531" s="125"/>
      <c r="B531" s="31" t="s">
        <v>150</v>
      </c>
      <c r="C531" s="19">
        <v>11</v>
      </c>
      <c r="D531" s="34">
        <v>0.19791291831594099</v>
      </c>
      <c r="E531" s="34">
        <v>1.1840688912809472</v>
      </c>
      <c r="F531" s="35">
        <v>77.610333692142092</v>
      </c>
    </row>
    <row r="532" spans="1:6" ht="15" hidden="1" customHeight="1" x14ac:dyDescent="0.25">
      <c r="A532" s="125"/>
      <c r="B532" s="31" t="s">
        <v>151</v>
      </c>
      <c r="C532" s="19">
        <v>24</v>
      </c>
      <c r="D532" s="34">
        <v>0.4318100035984167</v>
      </c>
      <c r="E532" s="34">
        <v>2.5834230355220669</v>
      </c>
      <c r="F532" s="35">
        <v>80.193756727664152</v>
      </c>
    </row>
    <row r="533" spans="1:6" ht="15" hidden="1" customHeight="1" x14ac:dyDescent="0.25">
      <c r="A533" s="125"/>
      <c r="B533" s="31" t="s">
        <v>152</v>
      </c>
      <c r="C533" s="19">
        <v>3</v>
      </c>
      <c r="D533" s="34">
        <v>5.3976250449802088E-2</v>
      </c>
      <c r="E533" s="34">
        <v>0.32292787944025836</v>
      </c>
      <c r="F533" s="35">
        <v>80.516684607104423</v>
      </c>
    </row>
    <row r="534" spans="1:6" ht="15" hidden="1" customHeight="1" x14ac:dyDescent="0.25">
      <c r="A534" s="125"/>
      <c r="B534" s="31" t="s">
        <v>153</v>
      </c>
      <c r="C534" s="19">
        <v>11</v>
      </c>
      <c r="D534" s="34">
        <v>0.19791291831594099</v>
      </c>
      <c r="E534" s="34">
        <v>1.1840688912809472</v>
      </c>
      <c r="F534" s="35">
        <v>81.700753498385353</v>
      </c>
    </row>
    <row r="535" spans="1:6" ht="15" hidden="1" customHeight="1" x14ac:dyDescent="0.25">
      <c r="A535" s="125"/>
      <c r="B535" s="31" t="s">
        <v>154</v>
      </c>
      <c r="C535" s="19">
        <v>1</v>
      </c>
      <c r="D535" s="34">
        <v>1.7992083483267363E-2</v>
      </c>
      <c r="E535" s="34">
        <v>0.1076426264800861</v>
      </c>
      <c r="F535" s="35">
        <v>81.808396124865439</v>
      </c>
    </row>
    <row r="536" spans="1:6" ht="15" hidden="1" customHeight="1" x14ac:dyDescent="0.25">
      <c r="A536" s="125"/>
      <c r="B536" s="31" t="s">
        <v>155</v>
      </c>
      <c r="C536" s="19">
        <v>2</v>
      </c>
      <c r="D536" s="34">
        <v>3.5984166966534725E-2</v>
      </c>
      <c r="E536" s="34">
        <v>0.2152852529601722</v>
      </c>
      <c r="F536" s="35">
        <v>82.023681377825625</v>
      </c>
    </row>
    <row r="537" spans="1:6" ht="15" hidden="1" customHeight="1" x14ac:dyDescent="0.25">
      <c r="A537" s="125"/>
      <c r="B537" s="31" t="s">
        <v>156</v>
      </c>
      <c r="C537" s="19">
        <v>12</v>
      </c>
      <c r="D537" s="34">
        <v>0.21590500179920835</v>
      </c>
      <c r="E537" s="34">
        <v>1.2917115177610334</v>
      </c>
      <c r="F537" s="35">
        <v>83.315392895586655</v>
      </c>
    </row>
    <row r="538" spans="1:6" ht="15" hidden="1" customHeight="1" x14ac:dyDescent="0.25">
      <c r="A538" s="125"/>
      <c r="B538" s="31" t="s">
        <v>157</v>
      </c>
      <c r="C538" s="19">
        <v>1</v>
      </c>
      <c r="D538" s="34">
        <v>1.7992083483267363E-2</v>
      </c>
      <c r="E538" s="34">
        <v>0.1076426264800861</v>
      </c>
      <c r="F538" s="35">
        <v>83.423035522066741</v>
      </c>
    </row>
    <row r="539" spans="1:6" ht="15" hidden="1" customHeight="1" x14ac:dyDescent="0.25">
      <c r="A539" s="125"/>
      <c r="B539" s="31" t="s">
        <v>158</v>
      </c>
      <c r="C539" s="19">
        <v>3</v>
      </c>
      <c r="D539" s="34">
        <v>5.3976250449802088E-2</v>
      </c>
      <c r="E539" s="34">
        <v>0.32292787944025836</v>
      </c>
      <c r="F539" s="35">
        <v>83.745963401506998</v>
      </c>
    </row>
    <row r="540" spans="1:6" ht="15" hidden="1" customHeight="1" x14ac:dyDescent="0.25">
      <c r="A540" s="125"/>
      <c r="B540" s="31" t="s">
        <v>159</v>
      </c>
      <c r="C540" s="19">
        <v>12</v>
      </c>
      <c r="D540" s="34">
        <v>0.21590500179920835</v>
      </c>
      <c r="E540" s="34">
        <v>1.2917115177610334</v>
      </c>
      <c r="F540" s="35">
        <v>85.037674919268028</v>
      </c>
    </row>
    <row r="541" spans="1:6" ht="15" hidden="1" customHeight="1" x14ac:dyDescent="0.25">
      <c r="A541" s="125"/>
      <c r="B541" s="31" t="s">
        <v>161</v>
      </c>
      <c r="C541" s="19">
        <v>16</v>
      </c>
      <c r="D541" s="34">
        <v>0.2878733357322778</v>
      </c>
      <c r="E541" s="34">
        <v>1.7222820236813776</v>
      </c>
      <c r="F541" s="35">
        <v>86.759956942949415</v>
      </c>
    </row>
    <row r="542" spans="1:6" ht="15" hidden="1" customHeight="1" x14ac:dyDescent="0.25">
      <c r="A542" s="125"/>
      <c r="B542" s="31" t="s">
        <v>162</v>
      </c>
      <c r="C542" s="19">
        <v>1</v>
      </c>
      <c r="D542" s="34">
        <v>1.7992083483267363E-2</v>
      </c>
      <c r="E542" s="34">
        <v>0.1076426264800861</v>
      </c>
      <c r="F542" s="35">
        <v>86.867599569429501</v>
      </c>
    </row>
    <row r="543" spans="1:6" ht="15" hidden="1" customHeight="1" x14ac:dyDescent="0.25">
      <c r="A543" s="125"/>
      <c r="B543" s="31" t="s">
        <v>165</v>
      </c>
      <c r="C543" s="19">
        <v>1</v>
      </c>
      <c r="D543" s="34">
        <v>1.7992083483267363E-2</v>
      </c>
      <c r="E543" s="34">
        <v>0.1076426264800861</v>
      </c>
      <c r="F543" s="35">
        <v>86.975242195909587</v>
      </c>
    </row>
    <row r="544" spans="1:6" ht="15" hidden="1" customHeight="1" x14ac:dyDescent="0.25">
      <c r="A544" s="125"/>
      <c r="B544" s="31" t="s">
        <v>166</v>
      </c>
      <c r="C544" s="19">
        <v>10</v>
      </c>
      <c r="D544" s="34">
        <v>0.17992083483267363</v>
      </c>
      <c r="E544" s="34">
        <v>1.0764262648008611</v>
      </c>
      <c r="F544" s="35">
        <v>88.051668460710445</v>
      </c>
    </row>
    <row r="545" spans="1:6" ht="15" hidden="1" customHeight="1" x14ac:dyDescent="0.25">
      <c r="A545" s="125"/>
      <c r="B545" s="31" t="s">
        <v>167</v>
      </c>
      <c r="C545" s="19">
        <v>1</v>
      </c>
      <c r="D545" s="34">
        <v>1.7992083483267363E-2</v>
      </c>
      <c r="E545" s="34">
        <v>0.1076426264800861</v>
      </c>
      <c r="F545" s="35">
        <v>88.159311087190531</v>
      </c>
    </row>
    <row r="546" spans="1:6" ht="15" hidden="1" customHeight="1" x14ac:dyDescent="0.25">
      <c r="A546" s="125"/>
      <c r="B546" s="31" t="s">
        <v>168</v>
      </c>
      <c r="C546" s="19">
        <v>1</v>
      </c>
      <c r="D546" s="34">
        <v>1.7992083483267363E-2</v>
      </c>
      <c r="E546" s="34">
        <v>0.1076426264800861</v>
      </c>
      <c r="F546" s="35">
        <v>88.266953713670617</v>
      </c>
    </row>
    <row r="547" spans="1:6" ht="15" hidden="1" customHeight="1" x14ac:dyDescent="0.25">
      <c r="A547" s="125"/>
      <c r="B547" s="31" t="s">
        <v>169</v>
      </c>
      <c r="C547" s="19">
        <v>1</v>
      </c>
      <c r="D547" s="34">
        <v>1.7992083483267363E-2</v>
      </c>
      <c r="E547" s="34">
        <v>0.1076426264800861</v>
      </c>
      <c r="F547" s="35">
        <v>88.374596340150703</v>
      </c>
    </row>
    <row r="548" spans="1:6" ht="15" hidden="1" customHeight="1" x14ac:dyDescent="0.25">
      <c r="A548" s="125"/>
      <c r="B548" s="31" t="s">
        <v>170</v>
      </c>
      <c r="C548" s="19">
        <v>1</v>
      </c>
      <c r="D548" s="34">
        <v>1.7992083483267363E-2</v>
      </c>
      <c r="E548" s="34">
        <v>0.1076426264800861</v>
      </c>
      <c r="F548" s="35">
        <v>88.482238966630788</v>
      </c>
    </row>
    <row r="549" spans="1:6" ht="15" hidden="1" customHeight="1" x14ac:dyDescent="0.25">
      <c r="A549" s="125"/>
      <c r="B549" s="31" t="s">
        <v>171</v>
      </c>
      <c r="C549" s="19">
        <v>12</v>
      </c>
      <c r="D549" s="34">
        <v>0.21590500179920835</v>
      </c>
      <c r="E549" s="34">
        <v>1.2917115177610334</v>
      </c>
      <c r="F549" s="35">
        <v>89.773950484391818</v>
      </c>
    </row>
    <row r="550" spans="1:6" ht="15" hidden="1" customHeight="1" x14ac:dyDescent="0.25">
      <c r="A550" s="125"/>
      <c r="B550" s="31" t="s">
        <v>173</v>
      </c>
      <c r="C550" s="19">
        <v>1</v>
      </c>
      <c r="D550" s="34">
        <v>1.7992083483267363E-2</v>
      </c>
      <c r="E550" s="34">
        <v>0.1076426264800861</v>
      </c>
      <c r="F550" s="35">
        <v>89.881593110871904</v>
      </c>
    </row>
    <row r="551" spans="1:6" ht="15" hidden="1" customHeight="1" x14ac:dyDescent="0.25">
      <c r="A551" s="125"/>
      <c r="B551" s="31" t="s">
        <v>174</v>
      </c>
      <c r="C551" s="19">
        <v>1</v>
      </c>
      <c r="D551" s="34">
        <v>1.7992083483267363E-2</v>
      </c>
      <c r="E551" s="34">
        <v>0.1076426264800861</v>
      </c>
      <c r="F551" s="35">
        <v>89.98923573735199</v>
      </c>
    </row>
    <row r="552" spans="1:6" ht="15" hidden="1" customHeight="1" x14ac:dyDescent="0.25">
      <c r="A552" s="125"/>
      <c r="B552" s="31" t="s">
        <v>176</v>
      </c>
      <c r="C552" s="19">
        <v>8</v>
      </c>
      <c r="D552" s="34">
        <v>0.1439366678661389</v>
      </c>
      <c r="E552" s="34">
        <v>0.86114101184068881</v>
      </c>
      <c r="F552" s="35">
        <v>90.850376749192691</v>
      </c>
    </row>
    <row r="553" spans="1:6" ht="15" hidden="1" customHeight="1" x14ac:dyDescent="0.25">
      <c r="A553" s="125"/>
      <c r="B553" s="31" t="s">
        <v>177</v>
      </c>
      <c r="C553" s="19">
        <v>1</v>
      </c>
      <c r="D553" s="34">
        <v>1.7992083483267363E-2</v>
      </c>
      <c r="E553" s="34">
        <v>0.1076426264800861</v>
      </c>
      <c r="F553" s="35">
        <v>90.958019375672777</v>
      </c>
    </row>
    <row r="554" spans="1:6" ht="15" hidden="1" customHeight="1" x14ac:dyDescent="0.25">
      <c r="A554" s="125"/>
      <c r="B554" s="31" t="s">
        <v>180</v>
      </c>
      <c r="C554" s="19">
        <v>3</v>
      </c>
      <c r="D554" s="34">
        <v>5.3976250449802088E-2</v>
      </c>
      <c r="E554" s="34">
        <v>0.32292787944025836</v>
      </c>
      <c r="F554" s="35">
        <v>91.28094725511302</v>
      </c>
    </row>
    <row r="555" spans="1:6" ht="15" hidden="1" customHeight="1" x14ac:dyDescent="0.25">
      <c r="A555" s="125"/>
      <c r="B555" s="31" t="s">
        <v>181</v>
      </c>
      <c r="C555" s="19">
        <v>9</v>
      </c>
      <c r="D555" s="34">
        <v>0.16192875134940626</v>
      </c>
      <c r="E555" s="34">
        <v>0.96878363832077508</v>
      </c>
      <c r="F555" s="35">
        <v>92.249730893433807</v>
      </c>
    </row>
    <row r="556" spans="1:6" ht="15" hidden="1" customHeight="1" x14ac:dyDescent="0.25">
      <c r="A556" s="125"/>
      <c r="B556" s="31" t="s">
        <v>251</v>
      </c>
      <c r="C556" s="19">
        <v>1</v>
      </c>
      <c r="D556" s="34">
        <v>1.7992083483267363E-2</v>
      </c>
      <c r="E556" s="34">
        <v>0.1076426264800861</v>
      </c>
      <c r="F556" s="35">
        <v>92.357373519913892</v>
      </c>
    </row>
    <row r="557" spans="1:6" ht="15" hidden="1" customHeight="1" x14ac:dyDescent="0.25">
      <c r="A557" s="125"/>
      <c r="B557" s="31" t="s">
        <v>183</v>
      </c>
      <c r="C557" s="19">
        <v>1</v>
      </c>
      <c r="D557" s="34">
        <v>1.7992083483267363E-2</v>
      </c>
      <c r="E557" s="34">
        <v>0.1076426264800861</v>
      </c>
      <c r="F557" s="35">
        <v>92.465016146393978</v>
      </c>
    </row>
    <row r="558" spans="1:6" ht="15" hidden="1" customHeight="1" x14ac:dyDescent="0.25">
      <c r="A558" s="125"/>
      <c r="B558" s="31" t="s">
        <v>184</v>
      </c>
      <c r="C558" s="19">
        <v>3</v>
      </c>
      <c r="D558" s="34">
        <v>5.3976250449802088E-2</v>
      </c>
      <c r="E558" s="34">
        <v>0.32292787944025836</v>
      </c>
      <c r="F558" s="35">
        <v>92.787944025834236</v>
      </c>
    </row>
    <row r="559" spans="1:6" ht="15" hidden="1" customHeight="1" x14ac:dyDescent="0.25">
      <c r="A559" s="125"/>
      <c r="B559" s="31" t="s">
        <v>185</v>
      </c>
      <c r="C559" s="19">
        <v>1</v>
      </c>
      <c r="D559" s="34">
        <v>1.7992083483267363E-2</v>
      </c>
      <c r="E559" s="34">
        <v>0.1076426264800861</v>
      </c>
      <c r="F559" s="35">
        <v>92.895586652314321</v>
      </c>
    </row>
    <row r="560" spans="1:6" ht="15" hidden="1" customHeight="1" x14ac:dyDescent="0.25">
      <c r="A560" s="125"/>
      <c r="B560" s="31" t="s">
        <v>186</v>
      </c>
      <c r="C560" s="19">
        <v>1</v>
      </c>
      <c r="D560" s="34">
        <v>1.7992083483267363E-2</v>
      </c>
      <c r="E560" s="34">
        <v>0.1076426264800861</v>
      </c>
      <c r="F560" s="35">
        <v>93.003229278794393</v>
      </c>
    </row>
    <row r="561" spans="1:6" ht="15" hidden="1" customHeight="1" x14ac:dyDescent="0.25">
      <c r="A561" s="125"/>
      <c r="B561" s="31" t="s">
        <v>189</v>
      </c>
      <c r="C561" s="19">
        <v>8</v>
      </c>
      <c r="D561" s="34">
        <v>0.1439366678661389</v>
      </c>
      <c r="E561" s="34">
        <v>0.86114101184068881</v>
      </c>
      <c r="F561" s="35">
        <v>93.864370290635094</v>
      </c>
    </row>
    <row r="562" spans="1:6" ht="15" hidden="1" customHeight="1" x14ac:dyDescent="0.25">
      <c r="A562" s="125"/>
      <c r="B562" s="31" t="s">
        <v>190</v>
      </c>
      <c r="C562" s="19">
        <v>2</v>
      </c>
      <c r="D562" s="34">
        <v>3.5984166966534725E-2</v>
      </c>
      <c r="E562" s="34">
        <v>0.2152852529601722</v>
      </c>
      <c r="F562" s="35">
        <v>94.079655543595265</v>
      </c>
    </row>
    <row r="563" spans="1:6" ht="15" hidden="1" customHeight="1" x14ac:dyDescent="0.25">
      <c r="A563" s="125"/>
      <c r="B563" s="31" t="s">
        <v>194</v>
      </c>
      <c r="C563" s="19">
        <v>5</v>
      </c>
      <c r="D563" s="34">
        <v>8.9960417416336813E-2</v>
      </c>
      <c r="E563" s="34">
        <v>0.53821313240043056</v>
      </c>
      <c r="F563" s="35">
        <v>94.617868675995695</v>
      </c>
    </row>
    <row r="564" spans="1:6" ht="15" hidden="1" customHeight="1" x14ac:dyDescent="0.25">
      <c r="A564" s="125"/>
      <c r="B564" s="31" t="s">
        <v>196</v>
      </c>
      <c r="C564" s="19">
        <v>1</v>
      </c>
      <c r="D564" s="34">
        <v>1.7992083483267363E-2</v>
      </c>
      <c r="E564" s="34">
        <v>0.1076426264800861</v>
      </c>
      <c r="F564" s="35">
        <v>94.72551130247578</v>
      </c>
    </row>
    <row r="565" spans="1:6" ht="15" hidden="1" customHeight="1" x14ac:dyDescent="0.25">
      <c r="A565" s="125"/>
      <c r="B565" s="31" t="s">
        <v>198</v>
      </c>
      <c r="C565" s="19">
        <v>1</v>
      </c>
      <c r="D565" s="34">
        <v>1.7992083483267363E-2</v>
      </c>
      <c r="E565" s="34">
        <v>0.1076426264800861</v>
      </c>
      <c r="F565" s="35">
        <v>94.833153928955866</v>
      </c>
    </row>
    <row r="566" spans="1:6" ht="15" hidden="1" customHeight="1" x14ac:dyDescent="0.25">
      <c r="A566" s="125"/>
      <c r="B566" s="31" t="s">
        <v>199</v>
      </c>
      <c r="C566" s="19">
        <v>2</v>
      </c>
      <c r="D566" s="34">
        <v>3.5984166966534725E-2</v>
      </c>
      <c r="E566" s="34">
        <v>0.2152852529601722</v>
      </c>
      <c r="F566" s="35">
        <v>95.048439181916038</v>
      </c>
    </row>
    <row r="567" spans="1:6" ht="15" hidden="1" customHeight="1" x14ac:dyDescent="0.25">
      <c r="A567" s="125"/>
      <c r="B567" s="31" t="s">
        <v>200</v>
      </c>
      <c r="C567" s="19">
        <v>3</v>
      </c>
      <c r="D567" s="34">
        <v>5.3976250449802088E-2</v>
      </c>
      <c r="E567" s="34">
        <v>0.32292787944025836</v>
      </c>
      <c r="F567" s="35">
        <v>95.371367061356295</v>
      </c>
    </row>
    <row r="568" spans="1:6" ht="15" hidden="1" customHeight="1" x14ac:dyDescent="0.25">
      <c r="A568" s="125"/>
      <c r="B568" s="31" t="s">
        <v>202</v>
      </c>
      <c r="C568" s="19">
        <v>1</v>
      </c>
      <c r="D568" s="34">
        <v>1.7992083483267363E-2</v>
      </c>
      <c r="E568" s="34">
        <v>0.1076426264800861</v>
      </c>
      <c r="F568" s="35">
        <v>95.479009687836381</v>
      </c>
    </row>
    <row r="569" spans="1:6" ht="15" hidden="1" customHeight="1" x14ac:dyDescent="0.25">
      <c r="A569" s="125"/>
      <c r="B569" s="31" t="s">
        <v>252</v>
      </c>
      <c r="C569" s="19">
        <v>1</v>
      </c>
      <c r="D569" s="34">
        <v>1.7992083483267363E-2</v>
      </c>
      <c r="E569" s="34">
        <v>0.1076426264800861</v>
      </c>
      <c r="F569" s="35">
        <v>95.586652314316467</v>
      </c>
    </row>
    <row r="570" spans="1:6" ht="15" hidden="1" customHeight="1" x14ac:dyDescent="0.25">
      <c r="A570" s="125"/>
      <c r="B570" s="31" t="s">
        <v>253</v>
      </c>
      <c r="C570" s="19">
        <v>2</v>
      </c>
      <c r="D570" s="34">
        <v>3.5984166966534725E-2</v>
      </c>
      <c r="E570" s="34">
        <v>0.2152852529601722</v>
      </c>
      <c r="F570" s="35">
        <v>95.801937567276639</v>
      </c>
    </row>
    <row r="571" spans="1:6" ht="15" hidden="1" customHeight="1" x14ac:dyDescent="0.25">
      <c r="A571" s="125"/>
      <c r="B571" s="31" t="s">
        <v>204</v>
      </c>
      <c r="C571" s="19">
        <v>3</v>
      </c>
      <c r="D571" s="34">
        <v>5.3976250449802088E-2</v>
      </c>
      <c r="E571" s="34">
        <v>0.32292787944025836</v>
      </c>
      <c r="F571" s="35">
        <v>96.124865446716896</v>
      </c>
    </row>
    <row r="572" spans="1:6" ht="15" hidden="1" customHeight="1" x14ac:dyDescent="0.25">
      <c r="A572" s="125"/>
      <c r="B572" s="31" t="s">
        <v>205</v>
      </c>
      <c r="C572" s="19">
        <v>1</v>
      </c>
      <c r="D572" s="34">
        <v>1.7992083483267363E-2</v>
      </c>
      <c r="E572" s="34">
        <v>0.1076426264800861</v>
      </c>
      <c r="F572" s="35">
        <v>96.232508073196982</v>
      </c>
    </row>
    <row r="573" spans="1:6" ht="15" hidden="1" customHeight="1" x14ac:dyDescent="0.25">
      <c r="A573" s="125"/>
      <c r="B573" s="31" t="s">
        <v>254</v>
      </c>
      <c r="C573" s="19">
        <v>1</v>
      </c>
      <c r="D573" s="34">
        <v>1.7992083483267363E-2</v>
      </c>
      <c r="E573" s="34">
        <v>0.1076426264800861</v>
      </c>
      <c r="F573" s="35">
        <v>96.340150699677068</v>
      </c>
    </row>
    <row r="574" spans="1:6" ht="15" hidden="1" customHeight="1" x14ac:dyDescent="0.25">
      <c r="A574" s="125"/>
      <c r="B574" s="31" t="s">
        <v>255</v>
      </c>
      <c r="C574" s="19">
        <v>1</v>
      </c>
      <c r="D574" s="34">
        <v>1.7992083483267363E-2</v>
      </c>
      <c r="E574" s="34">
        <v>0.1076426264800861</v>
      </c>
      <c r="F574" s="35">
        <v>96.447793326157154</v>
      </c>
    </row>
    <row r="575" spans="1:6" ht="15" hidden="1" customHeight="1" x14ac:dyDescent="0.25">
      <c r="A575" s="125"/>
      <c r="B575" s="31" t="s">
        <v>256</v>
      </c>
      <c r="C575" s="19">
        <v>1</v>
      </c>
      <c r="D575" s="34">
        <v>1.7992083483267363E-2</v>
      </c>
      <c r="E575" s="34">
        <v>0.1076426264800861</v>
      </c>
      <c r="F575" s="35">
        <v>96.555435952637254</v>
      </c>
    </row>
    <row r="576" spans="1:6" ht="15" hidden="1" customHeight="1" x14ac:dyDescent="0.25">
      <c r="A576" s="125"/>
      <c r="B576" s="31" t="s">
        <v>207</v>
      </c>
      <c r="C576" s="19">
        <v>7</v>
      </c>
      <c r="D576" s="34">
        <v>0.12594458438287154</v>
      </c>
      <c r="E576" s="34">
        <v>0.75349838536060276</v>
      </c>
      <c r="F576" s="35">
        <v>97.30893433799784</v>
      </c>
    </row>
    <row r="577" spans="1:6" ht="15" hidden="1" customHeight="1" x14ac:dyDescent="0.25">
      <c r="A577" s="125"/>
      <c r="B577" s="31" t="s">
        <v>210</v>
      </c>
      <c r="C577" s="19">
        <v>1</v>
      </c>
      <c r="D577" s="34">
        <v>1.7992083483267363E-2</v>
      </c>
      <c r="E577" s="34">
        <v>0.1076426264800861</v>
      </c>
      <c r="F577" s="35">
        <v>97.416576964477926</v>
      </c>
    </row>
    <row r="578" spans="1:6" ht="15" hidden="1" customHeight="1" x14ac:dyDescent="0.25">
      <c r="A578" s="125"/>
      <c r="B578" s="31" t="s">
        <v>257</v>
      </c>
      <c r="C578" s="19">
        <v>1</v>
      </c>
      <c r="D578" s="34">
        <v>1.7992083483267363E-2</v>
      </c>
      <c r="E578" s="34">
        <v>0.1076426264800861</v>
      </c>
      <c r="F578" s="35">
        <v>97.524219590958012</v>
      </c>
    </row>
    <row r="579" spans="1:6" ht="15" hidden="1" customHeight="1" x14ac:dyDescent="0.25">
      <c r="A579" s="125"/>
      <c r="B579" s="31" t="s">
        <v>258</v>
      </c>
      <c r="C579" s="19">
        <v>1</v>
      </c>
      <c r="D579" s="34">
        <v>1.7992083483267363E-2</v>
      </c>
      <c r="E579" s="34">
        <v>0.1076426264800861</v>
      </c>
      <c r="F579" s="35">
        <v>97.631862217438098</v>
      </c>
    </row>
    <row r="580" spans="1:6" ht="15" hidden="1" customHeight="1" x14ac:dyDescent="0.25">
      <c r="A580" s="125"/>
      <c r="B580" s="31" t="s">
        <v>259</v>
      </c>
      <c r="C580" s="19">
        <v>2</v>
      </c>
      <c r="D580" s="34">
        <v>3.5984166966534725E-2</v>
      </c>
      <c r="E580" s="34">
        <v>0.2152852529601722</v>
      </c>
      <c r="F580" s="35">
        <v>97.847147470398284</v>
      </c>
    </row>
    <row r="581" spans="1:6" ht="15" hidden="1" customHeight="1" x14ac:dyDescent="0.25">
      <c r="A581" s="125"/>
      <c r="B581" s="31" t="s">
        <v>213</v>
      </c>
      <c r="C581" s="19">
        <v>1</v>
      </c>
      <c r="D581" s="34">
        <v>1.7992083483267363E-2</v>
      </c>
      <c r="E581" s="34">
        <v>0.1076426264800861</v>
      </c>
      <c r="F581" s="35">
        <v>97.954790096878369</v>
      </c>
    </row>
    <row r="582" spans="1:6" ht="15" hidden="1" customHeight="1" x14ac:dyDescent="0.25">
      <c r="A582" s="125"/>
      <c r="B582" s="31" t="s">
        <v>260</v>
      </c>
      <c r="C582" s="19">
        <v>1</v>
      </c>
      <c r="D582" s="34">
        <v>1.7992083483267363E-2</v>
      </c>
      <c r="E582" s="34">
        <v>0.1076426264800861</v>
      </c>
      <c r="F582" s="35">
        <v>98.062432723358455</v>
      </c>
    </row>
    <row r="583" spans="1:6" ht="15" hidden="1" customHeight="1" x14ac:dyDescent="0.25">
      <c r="A583" s="125"/>
      <c r="B583" s="31" t="s">
        <v>261</v>
      </c>
      <c r="C583" s="19">
        <v>1</v>
      </c>
      <c r="D583" s="34">
        <v>1.7992083483267363E-2</v>
      </c>
      <c r="E583" s="34">
        <v>0.1076426264800861</v>
      </c>
      <c r="F583" s="35">
        <v>98.170075349838541</v>
      </c>
    </row>
    <row r="584" spans="1:6" ht="15" hidden="1" customHeight="1" x14ac:dyDescent="0.25">
      <c r="A584" s="125"/>
      <c r="B584" s="31" t="s">
        <v>215</v>
      </c>
      <c r="C584" s="19">
        <v>1</v>
      </c>
      <c r="D584" s="34">
        <v>1.7992083483267363E-2</v>
      </c>
      <c r="E584" s="34">
        <v>0.1076426264800861</v>
      </c>
      <c r="F584" s="35">
        <v>98.277717976318627</v>
      </c>
    </row>
    <row r="585" spans="1:6" ht="15" hidden="1" customHeight="1" x14ac:dyDescent="0.25">
      <c r="A585" s="125"/>
      <c r="B585" s="31" t="s">
        <v>216</v>
      </c>
      <c r="C585" s="19">
        <v>3</v>
      </c>
      <c r="D585" s="34">
        <v>5.3976250449802088E-2</v>
      </c>
      <c r="E585" s="34">
        <v>0.32292787944025836</v>
      </c>
      <c r="F585" s="35">
        <v>98.600645855758884</v>
      </c>
    </row>
    <row r="586" spans="1:6" ht="15" hidden="1" customHeight="1" x14ac:dyDescent="0.25">
      <c r="A586" s="125"/>
      <c r="B586" s="31" t="s">
        <v>219</v>
      </c>
      <c r="C586" s="19">
        <v>1</v>
      </c>
      <c r="D586" s="34">
        <v>1.7992083483267363E-2</v>
      </c>
      <c r="E586" s="34">
        <v>0.1076426264800861</v>
      </c>
      <c r="F586" s="35">
        <v>98.70828848223897</v>
      </c>
    </row>
    <row r="587" spans="1:6" ht="15" hidden="1" customHeight="1" x14ac:dyDescent="0.25">
      <c r="A587" s="125"/>
      <c r="B587" s="31" t="s">
        <v>220</v>
      </c>
      <c r="C587" s="19">
        <v>1</v>
      </c>
      <c r="D587" s="34">
        <v>1.7992083483267363E-2</v>
      </c>
      <c r="E587" s="34">
        <v>0.1076426264800861</v>
      </c>
      <c r="F587" s="35">
        <v>98.815931108719056</v>
      </c>
    </row>
    <row r="588" spans="1:6" ht="15" hidden="1" customHeight="1" x14ac:dyDescent="0.25">
      <c r="A588" s="125"/>
      <c r="B588" s="31" t="s">
        <v>221</v>
      </c>
      <c r="C588" s="19">
        <v>2</v>
      </c>
      <c r="D588" s="34">
        <v>3.5984166966534725E-2</v>
      </c>
      <c r="E588" s="34">
        <v>0.2152852529601722</v>
      </c>
      <c r="F588" s="35">
        <v>99.031216361679213</v>
      </c>
    </row>
    <row r="589" spans="1:6" ht="15" hidden="1" customHeight="1" x14ac:dyDescent="0.25">
      <c r="A589" s="125"/>
      <c r="B589" s="31" t="s">
        <v>262</v>
      </c>
      <c r="C589" s="19">
        <v>1</v>
      </c>
      <c r="D589" s="34">
        <v>1.7992083483267363E-2</v>
      </c>
      <c r="E589" s="34">
        <v>0.1076426264800861</v>
      </c>
      <c r="F589" s="35">
        <v>99.138858988159313</v>
      </c>
    </row>
    <row r="590" spans="1:6" ht="15" hidden="1" customHeight="1" x14ac:dyDescent="0.25">
      <c r="A590" s="125"/>
      <c r="B590" s="31" t="s">
        <v>263</v>
      </c>
      <c r="C590" s="19">
        <v>1</v>
      </c>
      <c r="D590" s="34">
        <v>1.7992083483267363E-2</v>
      </c>
      <c r="E590" s="34">
        <v>0.1076426264800861</v>
      </c>
      <c r="F590" s="35">
        <v>99.246501614639399</v>
      </c>
    </row>
    <row r="591" spans="1:6" ht="15" hidden="1" customHeight="1" x14ac:dyDescent="0.25">
      <c r="A591" s="125"/>
      <c r="B591" s="31" t="s">
        <v>227</v>
      </c>
      <c r="C591" s="19">
        <v>3</v>
      </c>
      <c r="D591" s="34">
        <v>5.3976250449802088E-2</v>
      </c>
      <c r="E591" s="34">
        <v>0.32292787944025836</v>
      </c>
      <c r="F591" s="35">
        <v>99.569429494079657</v>
      </c>
    </row>
    <row r="592" spans="1:6" ht="15" hidden="1" customHeight="1" x14ac:dyDescent="0.25">
      <c r="A592" s="125"/>
      <c r="B592" s="31" t="s">
        <v>234</v>
      </c>
      <c r="C592" s="19">
        <v>1</v>
      </c>
      <c r="D592" s="34">
        <v>1.7992083483267363E-2</v>
      </c>
      <c r="E592" s="34">
        <v>0.1076426264800861</v>
      </c>
      <c r="F592" s="35">
        <v>99.677072120559743</v>
      </c>
    </row>
    <row r="593" spans="1:6" ht="15" hidden="1" customHeight="1" x14ac:dyDescent="0.25">
      <c r="A593" s="125"/>
      <c r="B593" s="31" t="s">
        <v>264</v>
      </c>
      <c r="C593" s="19">
        <v>1</v>
      </c>
      <c r="D593" s="34">
        <v>1.7992083483267363E-2</v>
      </c>
      <c r="E593" s="34">
        <v>0.1076426264800861</v>
      </c>
      <c r="F593" s="35">
        <v>99.784714747039828</v>
      </c>
    </row>
    <row r="594" spans="1:6" ht="15" hidden="1" customHeight="1" x14ac:dyDescent="0.25">
      <c r="A594" s="125"/>
      <c r="B594" s="31" t="s">
        <v>265</v>
      </c>
      <c r="C594" s="19">
        <v>1</v>
      </c>
      <c r="D594" s="34">
        <v>1.7992083483267363E-2</v>
      </c>
      <c r="E594" s="34">
        <v>0.1076426264800861</v>
      </c>
      <c r="F594" s="35">
        <v>99.892357373519914</v>
      </c>
    </row>
    <row r="595" spans="1:6" ht="15" hidden="1" customHeight="1" x14ac:dyDescent="0.25">
      <c r="A595" s="125"/>
      <c r="B595" s="31" t="s">
        <v>266</v>
      </c>
      <c r="C595" s="19">
        <v>1</v>
      </c>
      <c r="D595" s="34">
        <v>1.7992083483267363E-2</v>
      </c>
      <c r="E595" s="34">
        <v>0.1076426264800861</v>
      </c>
      <c r="F595" s="35">
        <v>100</v>
      </c>
    </row>
    <row r="596" spans="1:6" ht="15" hidden="1" customHeight="1" x14ac:dyDescent="0.25">
      <c r="A596" s="125"/>
      <c r="B596" s="14" t="s">
        <v>8</v>
      </c>
      <c r="C596" s="19">
        <v>929</v>
      </c>
      <c r="D596" s="34">
        <v>16.714645555955379</v>
      </c>
      <c r="E596" s="34">
        <v>100</v>
      </c>
      <c r="F596" s="36"/>
    </row>
    <row r="597" spans="1:6" ht="15" hidden="1" customHeight="1" x14ac:dyDescent="0.25">
      <c r="A597" s="125" t="s">
        <v>7</v>
      </c>
      <c r="B597" s="31" t="s">
        <v>250</v>
      </c>
      <c r="C597" s="19">
        <v>79</v>
      </c>
      <c r="D597" s="34">
        <v>1.4213745951781216</v>
      </c>
      <c r="E597" s="37"/>
      <c r="F597" s="36"/>
    </row>
    <row r="598" spans="1:6" ht="15" hidden="1" customHeight="1" x14ac:dyDescent="0.25">
      <c r="A598" s="125"/>
      <c r="B598" s="14" t="s">
        <v>33</v>
      </c>
      <c r="C598" s="19">
        <v>4550</v>
      </c>
      <c r="D598" s="34">
        <v>81.863979848866492</v>
      </c>
      <c r="E598" s="37"/>
      <c r="F598" s="36"/>
    </row>
    <row r="599" spans="1:6" ht="15" hidden="1" customHeight="1" x14ac:dyDescent="0.25">
      <c r="A599" s="125"/>
      <c r="B599" s="14" t="s">
        <v>8</v>
      </c>
      <c r="C599" s="19">
        <v>4629</v>
      </c>
      <c r="D599" s="34">
        <v>83.285354444044629</v>
      </c>
      <c r="E599" s="37"/>
      <c r="F599" s="36"/>
    </row>
    <row r="600" spans="1:6" ht="15" hidden="1" customHeight="1" x14ac:dyDescent="0.25">
      <c r="A600" s="126" t="s">
        <v>8</v>
      </c>
      <c r="B600" s="127"/>
      <c r="C600" s="22">
        <v>5558</v>
      </c>
      <c r="D600" s="38">
        <v>100</v>
      </c>
      <c r="E600" s="39"/>
      <c r="F600" s="40"/>
    </row>
    <row r="601" spans="1:6" hidden="1" x14ac:dyDescent="0.25"/>
    <row r="602" spans="1:6" ht="18" hidden="1" customHeight="1" x14ac:dyDescent="0.25">
      <c r="A602" s="107" t="s">
        <v>136</v>
      </c>
      <c r="B602" s="107"/>
      <c r="C602" s="107"/>
      <c r="D602" s="107"/>
      <c r="E602" s="107"/>
      <c r="F602" s="107"/>
    </row>
    <row r="603" spans="1:6" ht="27.95" hidden="1" customHeight="1" x14ac:dyDescent="0.25">
      <c r="A603" s="122"/>
      <c r="B603" s="123"/>
      <c r="C603" s="28" t="s">
        <v>29</v>
      </c>
      <c r="D603" s="29" t="s">
        <v>10</v>
      </c>
      <c r="E603" s="29" t="s">
        <v>30</v>
      </c>
      <c r="F603" s="30" t="s">
        <v>31</v>
      </c>
    </row>
    <row r="604" spans="1:6" ht="15" hidden="1" customHeight="1" x14ac:dyDescent="0.25">
      <c r="A604" s="124" t="s">
        <v>6</v>
      </c>
      <c r="B604" s="50" t="s">
        <v>143</v>
      </c>
      <c r="C604" s="16">
        <v>320</v>
      </c>
      <c r="D604" s="32">
        <v>5.757466714645556</v>
      </c>
      <c r="E604" s="32">
        <v>14.753342554172431</v>
      </c>
      <c r="F604" s="33">
        <v>14.753342554172431</v>
      </c>
    </row>
    <row r="605" spans="1:6" ht="15" hidden="1" customHeight="1" x14ac:dyDescent="0.25">
      <c r="A605" s="125"/>
      <c r="B605" s="31" t="s">
        <v>143</v>
      </c>
      <c r="C605" s="19">
        <v>1</v>
      </c>
      <c r="D605" s="34">
        <v>1.7992083483267363E-2</v>
      </c>
      <c r="E605" s="34">
        <v>4.6104195481788839E-2</v>
      </c>
      <c r="F605" s="35">
        <v>14.799446749654219</v>
      </c>
    </row>
    <row r="606" spans="1:6" ht="15" hidden="1" customHeight="1" x14ac:dyDescent="0.25">
      <c r="A606" s="125"/>
      <c r="B606" s="31" t="s">
        <v>144</v>
      </c>
      <c r="C606" s="19">
        <v>7</v>
      </c>
      <c r="D606" s="34">
        <v>0.12594458438287154</v>
      </c>
      <c r="E606" s="34">
        <v>0.32272936837252186</v>
      </c>
      <c r="F606" s="35">
        <v>15.12217611802674</v>
      </c>
    </row>
    <row r="607" spans="1:6" ht="15" hidden="1" customHeight="1" x14ac:dyDescent="0.25">
      <c r="A607" s="125"/>
      <c r="B607" s="31" t="s">
        <v>144</v>
      </c>
      <c r="C607" s="19">
        <v>372</v>
      </c>
      <c r="D607" s="34">
        <v>6.6930550557754582</v>
      </c>
      <c r="E607" s="34">
        <v>17.150760719225449</v>
      </c>
      <c r="F607" s="35">
        <v>32.272936837252189</v>
      </c>
    </row>
    <row r="608" spans="1:6" ht="15" hidden="1" customHeight="1" x14ac:dyDescent="0.25">
      <c r="A608" s="125"/>
      <c r="B608" s="31" t="s">
        <v>145</v>
      </c>
      <c r="C608" s="19">
        <v>243</v>
      </c>
      <c r="D608" s="34">
        <v>4.3720762864339697</v>
      </c>
      <c r="E608" s="34">
        <v>11.20331950207469</v>
      </c>
      <c r="F608" s="35">
        <v>43.476256339326881</v>
      </c>
    </row>
    <row r="609" spans="1:6" ht="15" hidden="1" customHeight="1" x14ac:dyDescent="0.25">
      <c r="A609" s="125"/>
      <c r="B609" s="31" t="s">
        <v>146</v>
      </c>
      <c r="C609" s="19">
        <v>178</v>
      </c>
      <c r="D609" s="34">
        <v>3.2025908600215902</v>
      </c>
      <c r="E609" s="34">
        <v>8.2065467957584133</v>
      </c>
      <c r="F609" s="35">
        <v>51.682803135085301</v>
      </c>
    </row>
    <row r="610" spans="1:6" ht="15" hidden="1" customHeight="1" x14ac:dyDescent="0.25">
      <c r="A610" s="125"/>
      <c r="B610" s="31" t="s">
        <v>147</v>
      </c>
      <c r="C610" s="19">
        <v>140</v>
      </c>
      <c r="D610" s="34">
        <v>2.518891687657431</v>
      </c>
      <c r="E610" s="34">
        <v>6.454587367450439</v>
      </c>
      <c r="F610" s="35">
        <v>58.137390502535737</v>
      </c>
    </row>
    <row r="611" spans="1:6" ht="15" hidden="1" customHeight="1" x14ac:dyDescent="0.25">
      <c r="A611" s="125"/>
      <c r="B611" s="31" t="s">
        <v>148</v>
      </c>
      <c r="C611" s="19">
        <v>144</v>
      </c>
      <c r="D611" s="34">
        <v>2.5908600215905002</v>
      </c>
      <c r="E611" s="34">
        <v>6.6390041493775938</v>
      </c>
      <c r="F611" s="35">
        <v>64.776394651913321</v>
      </c>
    </row>
    <row r="612" spans="1:6" ht="15" hidden="1" customHeight="1" x14ac:dyDescent="0.25">
      <c r="A612" s="125"/>
      <c r="B612" s="31" t="s">
        <v>149</v>
      </c>
      <c r="C612" s="19">
        <v>94</v>
      </c>
      <c r="D612" s="34">
        <v>1.6912558474271322</v>
      </c>
      <c r="E612" s="34">
        <v>4.3337943752881509</v>
      </c>
      <c r="F612" s="35">
        <v>69.110189027201471</v>
      </c>
    </row>
    <row r="613" spans="1:6" ht="15" hidden="1" customHeight="1" x14ac:dyDescent="0.25">
      <c r="A613" s="125"/>
      <c r="B613" s="31" t="s">
        <v>32</v>
      </c>
      <c r="C613" s="19">
        <v>77</v>
      </c>
      <c r="D613" s="34">
        <v>1.385390428211587</v>
      </c>
      <c r="E613" s="34">
        <v>3.5500230520977407</v>
      </c>
      <c r="F613" s="35">
        <v>72.660212079299214</v>
      </c>
    </row>
    <row r="614" spans="1:6" ht="15" hidden="1" customHeight="1" x14ac:dyDescent="0.25">
      <c r="A614" s="125"/>
      <c r="B614" s="31" t="s">
        <v>89</v>
      </c>
      <c r="C614" s="19">
        <v>50</v>
      </c>
      <c r="D614" s="34">
        <v>0.89960417416336813</v>
      </c>
      <c r="E614" s="34">
        <v>2.3052097740894424</v>
      </c>
      <c r="F614" s="35">
        <v>74.965421853388662</v>
      </c>
    </row>
    <row r="615" spans="1:6" ht="15" hidden="1" customHeight="1" x14ac:dyDescent="0.25">
      <c r="A615" s="125"/>
      <c r="B615" s="31" t="s">
        <v>150</v>
      </c>
      <c r="C615" s="19">
        <v>46</v>
      </c>
      <c r="D615" s="34">
        <v>0.82763584023029868</v>
      </c>
      <c r="E615" s="34">
        <v>2.1207929921622868</v>
      </c>
      <c r="F615" s="35">
        <v>77.086214845550955</v>
      </c>
    </row>
    <row r="616" spans="1:6" ht="15" hidden="1" customHeight="1" x14ac:dyDescent="0.25">
      <c r="A616" s="125"/>
      <c r="B616" s="31" t="s">
        <v>151</v>
      </c>
      <c r="C616" s="19">
        <v>79</v>
      </c>
      <c r="D616" s="34">
        <v>1.4213745951781216</v>
      </c>
      <c r="E616" s="34">
        <v>3.642231443061319</v>
      </c>
      <c r="F616" s="35">
        <v>80.728446288612261</v>
      </c>
    </row>
    <row r="617" spans="1:6" ht="15" hidden="1" customHeight="1" x14ac:dyDescent="0.25">
      <c r="A617" s="125"/>
      <c r="B617" s="31" t="s">
        <v>152</v>
      </c>
      <c r="C617" s="19">
        <v>17</v>
      </c>
      <c r="D617" s="34">
        <v>0.30586541921554516</v>
      </c>
      <c r="E617" s="34">
        <v>0.78377132319041032</v>
      </c>
      <c r="F617" s="35">
        <v>81.512217611802669</v>
      </c>
    </row>
    <row r="618" spans="1:6" ht="15" hidden="1" customHeight="1" x14ac:dyDescent="0.25">
      <c r="A618" s="125"/>
      <c r="B618" s="31" t="s">
        <v>153</v>
      </c>
      <c r="C618" s="19">
        <v>36</v>
      </c>
      <c r="D618" s="34">
        <v>0.64771500539762505</v>
      </c>
      <c r="E618" s="34">
        <v>1.6597510373443984</v>
      </c>
      <c r="F618" s="35">
        <v>83.171968649147075</v>
      </c>
    </row>
    <row r="619" spans="1:6" ht="15" hidden="1" customHeight="1" x14ac:dyDescent="0.25">
      <c r="A619" s="125"/>
      <c r="B619" s="31" t="s">
        <v>154</v>
      </c>
      <c r="C619" s="19">
        <v>15</v>
      </c>
      <c r="D619" s="34">
        <v>0.26988125224901044</v>
      </c>
      <c r="E619" s="34">
        <v>0.69156293222683263</v>
      </c>
      <c r="F619" s="35">
        <v>83.863531581373906</v>
      </c>
    </row>
    <row r="620" spans="1:6" ht="15" hidden="1" customHeight="1" x14ac:dyDescent="0.25">
      <c r="A620" s="125"/>
      <c r="B620" s="31" t="s">
        <v>155</v>
      </c>
      <c r="C620" s="19">
        <v>18</v>
      </c>
      <c r="D620" s="34">
        <v>0.32385750269881253</v>
      </c>
      <c r="E620" s="34">
        <v>0.82987551867219922</v>
      </c>
      <c r="F620" s="35">
        <v>84.693407100046102</v>
      </c>
    </row>
    <row r="621" spans="1:6" ht="15" hidden="1" customHeight="1" x14ac:dyDescent="0.25">
      <c r="A621" s="125"/>
      <c r="B621" s="31" t="s">
        <v>156</v>
      </c>
      <c r="C621" s="19">
        <v>40</v>
      </c>
      <c r="D621" s="34">
        <v>0.7196833393306945</v>
      </c>
      <c r="E621" s="34">
        <v>1.8441678192715538</v>
      </c>
      <c r="F621" s="35">
        <v>86.537574919317663</v>
      </c>
    </row>
    <row r="622" spans="1:6" ht="15" hidden="1" customHeight="1" x14ac:dyDescent="0.25">
      <c r="A622" s="125"/>
      <c r="B622" s="31" t="s">
        <v>157</v>
      </c>
      <c r="C622" s="19">
        <v>9</v>
      </c>
      <c r="D622" s="34">
        <v>0.16192875134940626</v>
      </c>
      <c r="E622" s="34">
        <v>0.41493775933609961</v>
      </c>
      <c r="F622" s="35">
        <v>86.952512678653761</v>
      </c>
    </row>
    <row r="623" spans="1:6" ht="15" hidden="1" customHeight="1" x14ac:dyDescent="0.25">
      <c r="A623" s="125"/>
      <c r="B623" s="31" t="s">
        <v>158</v>
      </c>
      <c r="C623" s="19">
        <v>10</v>
      </c>
      <c r="D623" s="34">
        <v>0.17992083483267363</v>
      </c>
      <c r="E623" s="34">
        <v>0.46104195481788846</v>
      </c>
      <c r="F623" s="35">
        <v>87.413554633471648</v>
      </c>
    </row>
    <row r="624" spans="1:6" ht="15" hidden="1" customHeight="1" x14ac:dyDescent="0.25">
      <c r="A624" s="125"/>
      <c r="B624" s="31" t="s">
        <v>159</v>
      </c>
      <c r="C624" s="19">
        <v>12</v>
      </c>
      <c r="D624" s="34">
        <v>0.21590500179920835</v>
      </c>
      <c r="E624" s="34">
        <v>0.55325034578146615</v>
      </c>
      <c r="F624" s="35">
        <v>87.966804979253112</v>
      </c>
    </row>
    <row r="625" spans="1:6" ht="15" hidden="1" customHeight="1" x14ac:dyDescent="0.25">
      <c r="A625" s="125"/>
      <c r="B625" s="31" t="s">
        <v>160</v>
      </c>
      <c r="C625" s="19">
        <v>5</v>
      </c>
      <c r="D625" s="34">
        <v>8.9960417416336813E-2</v>
      </c>
      <c r="E625" s="34">
        <v>0.23052097740894423</v>
      </c>
      <c r="F625" s="35">
        <v>88.197325956662056</v>
      </c>
    </row>
    <row r="626" spans="1:6" ht="15" hidden="1" customHeight="1" x14ac:dyDescent="0.25">
      <c r="A626" s="125"/>
      <c r="B626" s="31" t="s">
        <v>161</v>
      </c>
      <c r="C626" s="19">
        <v>37</v>
      </c>
      <c r="D626" s="34">
        <v>0.66570708888089247</v>
      </c>
      <c r="E626" s="34">
        <v>1.7058552328261871</v>
      </c>
      <c r="F626" s="35">
        <v>89.903181189488251</v>
      </c>
    </row>
    <row r="627" spans="1:6" ht="15" hidden="1" customHeight="1" x14ac:dyDescent="0.25">
      <c r="A627" s="125"/>
      <c r="B627" s="31" t="s">
        <v>162</v>
      </c>
      <c r="C627" s="19">
        <v>4</v>
      </c>
      <c r="D627" s="34">
        <v>7.196833393306945E-2</v>
      </c>
      <c r="E627" s="34">
        <v>0.18441678192715535</v>
      </c>
      <c r="F627" s="35">
        <v>90.087597971415406</v>
      </c>
    </row>
    <row r="628" spans="1:6" ht="15" hidden="1" customHeight="1" x14ac:dyDescent="0.25">
      <c r="A628" s="125"/>
      <c r="B628" s="31" t="s">
        <v>163</v>
      </c>
      <c r="C628" s="19">
        <v>11</v>
      </c>
      <c r="D628" s="34">
        <v>0.19791291831594099</v>
      </c>
      <c r="E628" s="34">
        <v>0.50714615029967725</v>
      </c>
      <c r="F628" s="35">
        <v>90.594744121715081</v>
      </c>
    </row>
    <row r="629" spans="1:6" ht="15" hidden="1" customHeight="1" x14ac:dyDescent="0.25">
      <c r="A629" s="125"/>
      <c r="B629" s="31" t="s">
        <v>164</v>
      </c>
      <c r="C629" s="19">
        <v>2</v>
      </c>
      <c r="D629" s="34">
        <v>3.5984166966534725E-2</v>
      </c>
      <c r="E629" s="34">
        <v>9.2208390963577677E-2</v>
      </c>
      <c r="F629" s="35">
        <v>90.686952512678658</v>
      </c>
    </row>
    <row r="630" spans="1:6" ht="15" hidden="1" customHeight="1" x14ac:dyDescent="0.25">
      <c r="A630" s="125"/>
      <c r="B630" s="31" t="s">
        <v>165</v>
      </c>
      <c r="C630" s="19">
        <v>7</v>
      </c>
      <c r="D630" s="34">
        <v>0.12594458438287154</v>
      </c>
      <c r="E630" s="34">
        <v>0.32272936837252186</v>
      </c>
      <c r="F630" s="35">
        <v>91.009681881051179</v>
      </c>
    </row>
    <row r="631" spans="1:6" ht="15" hidden="1" customHeight="1" x14ac:dyDescent="0.25">
      <c r="A631" s="125"/>
      <c r="B631" s="31" t="s">
        <v>166</v>
      </c>
      <c r="C631" s="19">
        <v>30</v>
      </c>
      <c r="D631" s="34">
        <v>0.53976250449802088</v>
      </c>
      <c r="E631" s="34">
        <v>1.3831258644536653</v>
      </c>
      <c r="F631" s="35">
        <v>92.39280774550484</v>
      </c>
    </row>
    <row r="632" spans="1:6" ht="15" hidden="1" customHeight="1" x14ac:dyDescent="0.25">
      <c r="A632" s="125"/>
      <c r="B632" s="31" t="s">
        <v>167</v>
      </c>
      <c r="C632" s="19">
        <v>3</v>
      </c>
      <c r="D632" s="34">
        <v>5.3976250449802088E-2</v>
      </c>
      <c r="E632" s="34">
        <v>0.13831258644536654</v>
      </c>
      <c r="F632" s="35">
        <v>92.531120331950206</v>
      </c>
    </row>
    <row r="633" spans="1:6" ht="15" hidden="1" customHeight="1" x14ac:dyDescent="0.25">
      <c r="A633" s="125"/>
      <c r="B633" s="31" t="s">
        <v>168</v>
      </c>
      <c r="C633" s="19">
        <v>1</v>
      </c>
      <c r="D633" s="34">
        <v>1.7992083483267363E-2</v>
      </c>
      <c r="E633" s="34">
        <v>4.6104195481788839E-2</v>
      </c>
      <c r="F633" s="35">
        <v>92.577224527431994</v>
      </c>
    </row>
    <row r="634" spans="1:6" ht="15" hidden="1" customHeight="1" x14ac:dyDescent="0.25">
      <c r="A634" s="125"/>
      <c r="B634" s="31" t="s">
        <v>169</v>
      </c>
      <c r="C634" s="19">
        <v>4</v>
      </c>
      <c r="D634" s="34">
        <v>7.196833393306945E-2</v>
      </c>
      <c r="E634" s="34">
        <v>0.18441678192715535</v>
      </c>
      <c r="F634" s="35">
        <v>92.761641309359149</v>
      </c>
    </row>
    <row r="635" spans="1:6" ht="15" hidden="1" customHeight="1" x14ac:dyDescent="0.25">
      <c r="A635" s="125"/>
      <c r="B635" s="31" t="s">
        <v>170</v>
      </c>
      <c r="C635" s="19">
        <v>1</v>
      </c>
      <c r="D635" s="34">
        <v>1.7992083483267363E-2</v>
      </c>
      <c r="E635" s="34">
        <v>4.6104195481788839E-2</v>
      </c>
      <c r="F635" s="35">
        <v>92.807745504840938</v>
      </c>
    </row>
    <row r="636" spans="1:6" ht="15" hidden="1" customHeight="1" x14ac:dyDescent="0.25">
      <c r="A636" s="125"/>
      <c r="B636" s="31" t="s">
        <v>171</v>
      </c>
      <c r="C636" s="19">
        <v>20</v>
      </c>
      <c r="D636" s="34">
        <v>0.35984166966534725</v>
      </c>
      <c r="E636" s="34">
        <v>0.92208390963577691</v>
      </c>
      <c r="F636" s="35">
        <v>93.729829414476711</v>
      </c>
    </row>
    <row r="637" spans="1:6" ht="15" hidden="1" customHeight="1" x14ac:dyDescent="0.25">
      <c r="A637" s="125"/>
      <c r="B637" s="31" t="s">
        <v>172</v>
      </c>
      <c r="C637" s="19">
        <v>3</v>
      </c>
      <c r="D637" s="34">
        <v>5.3976250449802088E-2</v>
      </c>
      <c r="E637" s="34">
        <v>0.13831258644536654</v>
      </c>
      <c r="F637" s="35">
        <v>93.868142000922077</v>
      </c>
    </row>
    <row r="638" spans="1:6" ht="15" hidden="1" customHeight="1" x14ac:dyDescent="0.25">
      <c r="A638" s="125"/>
      <c r="B638" s="31" t="s">
        <v>173</v>
      </c>
      <c r="C638" s="19">
        <v>2</v>
      </c>
      <c r="D638" s="34">
        <v>3.5984166966534725E-2</v>
      </c>
      <c r="E638" s="34">
        <v>9.2208390963577677E-2</v>
      </c>
      <c r="F638" s="35">
        <v>93.960350391885655</v>
      </c>
    </row>
    <row r="639" spans="1:6" ht="15" hidden="1" customHeight="1" x14ac:dyDescent="0.25">
      <c r="A639" s="125"/>
      <c r="B639" s="31" t="s">
        <v>174</v>
      </c>
      <c r="C639" s="19">
        <v>2</v>
      </c>
      <c r="D639" s="34">
        <v>3.5984166966534725E-2</v>
      </c>
      <c r="E639" s="34">
        <v>9.2208390963577677E-2</v>
      </c>
      <c r="F639" s="35">
        <v>94.052558782849232</v>
      </c>
    </row>
    <row r="640" spans="1:6" ht="15" hidden="1" customHeight="1" x14ac:dyDescent="0.25">
      <c r="A640" s="125"/>
      <c r="B640" s="31" t="s">
        <v>175</v>
      </c>
      <c r="C640" s="19">
        <v>3</v>
      </c>
      <c r="D640" s="34">
        <v>5.3976250449802088E-2</v>
      </c>
      <c r="E640" s="34">
        <v>0.13831258644536654</v>
      </c>
      <c r="F640" s="35">
        <v>94.190871369294598</v>
      </c>
    </row>
    <row r="641" spans="1:6" ht="15" hidden="1" customHeight="1" x14ac:dyDescent="0.25">
      <c r="A641" s="125"/>
      <c r="B641" s="31" t="s">
        <v>176</v>
      </c>
      <c r="C641" s="19">
        <v>4</v>
      </c>
      <c r="D641" s="34">
        <v>7.196833393306945E-2</v>
      </c>
      <c r="E641" s="34">
        <v>0.18441678192715535</v>
      </c>
      <c r="F641" s="35">
        <v>94.375288151221753</v>
      </c>
    </row>
    <row r="642" spans="1:6" ht="15" hidden="1" customHeight="1" x14ac:dyDescent="0.25">
      <c r="A642" s="125"/>
      <c r="B642" s="31" t="s">
        <v>177</v>
      </c>
      <c r="C642" s="19">
        <v>1</v>
      </c>
      <c r="D642" s="34">
        <v>1.7992083483267363E-2</v>
      </c>
      <c r="E642" s="34">
        <v>4.6104195481788839E-2</v>
      </c>
      <c r="F642" s="35">
        <v>94.421392346703541</v>
      </c>
    </row>
    <row r="643" spans="1:6" ht="15" hidden="1" customHeight="1" x14ac:dyDescent="0.25">
      <c r="A643" s="125"/>
      <c r="B643" s="31" t="s">
        <v>178</v>
      </c>
      <c r="C643" s="19">
        <v>3</v>
      </c>
      <c r="D643" s="34">
        <v>5.3976250449802088E-2</v>
      </c>
      <c r="E643" s="34">
        <v>0.13831258644536654</v>
      </c>
      <c r="F643" s="35">
        <v>94.559704933148907</v>
      </c>
    </row>
    <row r="644" spans="1:6" ht="15" hidden="1" customHeight="1" x14ac:dyDescent="0.25">
      <c r="A644" s="125"/>
      <c r="B644" s="31" t="s">
        <v>179</v>
      </c>
      <c r="C644" s="19">
        <v>3</v>
      </c>
      <c r="D644" s="34">
        <v>5.3976250449802088E-2</v>
      </c>
      <c r="E644" s="34">
        <v>0.13831258644536654</v>
      </c>
      <c r="F644" s="35">
        <v>94.698017519594273</v>
      </c>
    </row>
    <row r="645" spans="1:6" ht="15" hidden="1" customHeight="1" x14ac:dyDescent="0.25">
      <c r="A645" s="125"/>
      <c r="B645" s="31" t="s">
        <v>180</v>
      </c>
      <c r="C645" s="19">
        <v>3</v>
      </c>
      <c r="D645" s="34">
        <v>5.3976250449802088E-2</v>
      </c>
      <c r="E645" s="34">
        <v>0.13831258644536654</v>
      </c>
      <c r="F645" s="35">
        <v>94.83633010603964</v>
      </c>
    </row>
    <row r="646" spans="1:6" ht="15" hidden="1" customHeight="1" x14ac:dyDescent="0.25">
      <c r="A646" s="125"/>
      <c r="B646" s="31" t="s">
        <v>181</v>
      </c>
      <c r="C646" s="19">
        <v>9</v>
      </c>
      <c r="D646" s="34">
        <v>0.16192875134940626</v>
      </c>
      <c r="E646" s="34">
        <v>0.41493775933609961</v>
      </c>
      <c r="F646" s="35">
        <v>95.251267865375738</v>
      </c>
    </row>
    <row r="647" spans="1:6" ht="15" hidden="1" customHeight="1" x14ac:dyDescent="0.25">
      <c r="A647" s="125"/>
      <c r="B647" s="31" t="s">
        <v>267</v>
      </c>
      <c r="C647" s="19">
        <v>2</v>
      </c>
      <c r="D647" s="34">
        <v>3.5984166966534725E-2</v>
      </c>
      <c r="E647" s="34">
        <v>9.2208390963577677E-2</v>
      </c>
      <c r="F647" s="35">
        <v>95.343476256339329</v>
      </c>
    </row>
    <row r="648" spans="1:6" ht="15" hidden="1" customHeight="1" x14ac:dyDescent="0.25">
      <c r="A648" s="125"/>
      <c r="B648" s="31" t="s">
        <v>251</v>
      </c>
      <c r="C648" s="19">
        <v>2</v>
      </c>
      <c r="D648" s="34">
        <v>3.5984166966534725E-2</v>
      </c>
      <c r="E648" s="34">
        <v>9.2208390963577677E-2</v>
      </c>
      <c r="F648" s="35">
        <v>95.435684647302907</v>
      </c>
    </row>
    <row r="649" spans="1:6" ht="15" hidden="1" customHeight="1" x14ac:dyDescent="0.25">
      <c r="A649" s="125"/>
      <c r="B649" s="31" t="s">
        <v>184</v>
      </c>
      <c r="C649" s="19">
        <v>11</v>
      </c>
      <c r="D649" s="34">
        <v>0.19791291831594099</v>
      </c>
      <c r="E649" s="34">
        <v>0.50714615029967725</v>
      </c>
      <c r="F649" s="35">
        <v>95.942830797602582</v>
      </c>
    </row>
    <row r="650" spans="1:6" ht="15" hidden="1" customHeight="1" x14ac:dyDescent="0.25">
      <c r="A650" s="125"/>
      <c r="B650" s="31" t="s">
        <v>185</v>
      </c>
      <c r="C650" s="19">
        <v>1</v>
      </c>
      <c r="D650" s="34">
        <v>1.7992083483267363E-2</v>
      </c>
      <c r="E650" s="34">
        <v>4.6104195481788839E-2</v>
      </c>
      <c r="F650" s="35">
        <v>95.988934993084371</v>
      </c>
    </row>
    <row r="651" spans="1:6" ht="15" hidden="1" customHeight="1" x14ac:dyDescent="0.25">
      <c r="A651" s="125"/>
      <c r="B651" s="31" t="s">
        <v>186</v>
      </c>
      <c r="C651" s="19">
        <v>2</v>
      </c>
      <c r="D651" s="34">
        <v>3.5984166966534725E-2</v>
      </c>
      <c r="E651" s="34">
        <v>9.2208390963577677E-2</v>
      </c>
      <c r="F651" s="35">
        <v>96.081143384047948</v>
      </c>
    </row>
    <row r="652" spans="1:6" ht="15" hidden="1" customHeight="1" x14ac:dyDescent="0.25">
      <c r="A652" s="125"/>
      <c r="B652" s="31" t="s">
        <v>187</v>
      </c>
      <c r="C652" s="19">
        <v>2</v>
      </c>
      <c r="D652" s="34">
        <v>3.5984166966534725E-2</v>
      </c>
      <c r="E652" s="34">
        <v>9.2208390963577677E-2</v>
      </c>
      <c r="F652" s="35">
        <v>96.173351775011525</v>
      </c>
    </row>
    <row r="653" spans="1:6" ht="15" hidden="1" customHeight="1" x14ac:dyDescent="0.25">
      <c r="A653" s="125"/>
      <c r="B653" s="31" t="s">
        <v>188</v>
      </c>
      <c r="C653" s="19">
        <v>1</v>
      </c>
      <c r="D653" s="34">
        <v>1.7992083483267363E-2</v>
      </c>
      <c r="E653" s="34">
        <v>4.6104195481788839E-2</v>
      </c>
      <c r="F653" s="35">
        <v>96.219455970493314</v>
      </c>
    </row>
    <row r="654" spans="1:6" ht="15" hidden="1" customHeight="1" x14ac:dyDescent="0.25">
      <c r="A654" s="125"/>
      <c r="B654" s="31" t="s">
        <v>189</v>
      </c>
      <c r="C654" s="19">
        <v>17</v>
      </c>
      <c r="D654" s="34">
        <v>0.30586541921554516</v>
      </c>
      <c r="E654" s="34">
        <v>0.78377132319041032</v>
      </c>
      <c r="F654" s="35">
        <v>97.003227293683722</v>
      </c>
    </row>
    <row r="655" spans="1:6" ht="15" hidden="1" customHeight="1" x14ac:dyDescent="0.25">
      <c r="A655" s="125"/>
      <c r="B655" s="31" t="s">
        <v>268</v>
      </c>
      <c r="C655" s="19">
        <v>1</v>
      </c>
      <c r="D655" s="34">
        <v>1.7992083483267363E-2</v>
      </c>
      <c r="E655" s="34">
        <v>4.6104195481788839E-2</v>
      </c>
      <c r="F655" s="35">
        <v>97.04933148916551</v>
      </c>
    </row>
    <row r="656" spans="1:6" ht="15" hidden="1" customHeight="1" x14ac:dyDescent="0.25">
      <c r="A656" s="125"/>
      <c r="B656" s="31" t="s">
        <v>269</v>
      </c>
      <c r="C656" s="19">
        <v>1</v>
      </c>
      <c r="D656" s="34">
        <v>1.7992083483267363E-2</v>
      </c>
      <c r="E656" s="34">
        <v>4.6104195481788839E-2</v>
      </c>
      <c r="F656" s="35">
        <v>97.095435684647299</v>
      </c>
    </row>
    <row r="657" spans="1:6" ht="15" hidden="1" customHeight="1" x14ac:dyDescent="0.25">
      <c r="A657" s="125"/>
      <c r="B657" s="31" t="s">
        <v>270</v>
      </c>
      <c r="C657" s="19">
        <v>1</v>
      </c>
      <c r="D657" s="34">
        <v>1.7992083483267363E-2</v>
      </c>
      <c r="E657" s="34">
        <v>4.6104195481788839E-2</v>
      </c>
      <c r="F657" s="35">
        <v>97.141539880129088</v>
      </c>
    </row>
    <row r="658" spans="1:6" ht="15" hidden="1" customHeight="1" x14ac:dyDescent="0.25">
      <c r="A658" s="125"/>
      <c r="B658" s="31" t="s">
        <v>190</v>
      </c>
      <c r="C658" s="19">
        <v>4</v>
      </c>
      <c r="D658" s="34">
        <v>7.196833393306945E-2</v>
      </c>
      <c r="E658" s="34">
        <v>0.18441678192715535</v>
      </c>
      <c r="F658" s="35">
        <v>97.325956662056242</v>
      </c>
    </row>
    <row r="659" spans="1:6" ht="15" hidden="1" customHeight="1" x14ac:dyDescent="0.25">
      <c r="A659" s="125"/>
      <c r="B659" s="31" t="s">
        <v>192</v>
      </c>
      <c r="C659" s="19">
        <v>2</v>
      </c>
      <c r="D659" s="34">
        <v>3.5984166966534725E-2</v>
      </c>
      <c r="E659" s="34">
        <v>9.2208390963577677E-2</v>
      </c>
      <c r="F659" s="35">
        <v>97.41816505301982</v>
      </c>
    </row>
    <row r="660" spans="1:6" ht="15" hidden="1" customHeight="1" x14ac:dyDescent="0.25">
      <c r="A660" s="125"/>
      <c r="B660" s="31" t="s">
        <v>194</v>
      </c>
      <c r="C660" s="19">
        <v>4</v>
      </c>
      <c r="D660" s="34">
        <v>7.196833393306945E-2</v>
      </c>
      <c r="E660" s="34">
        <v>0.18441678192715535</v>
      </c>
      <c r="F660" s="35">
        <v>97.602581834946974</v>
      </c>
    </row>
    <row r="661" spans="1:6" ht="15" hidden="1" customHeight="1" x14ac:dyDescent="0.25">
      <c r="A661" s="125"/>
      <c r="B661" s="31" t="s">
        <v>196</v>
      </c>
      <c r="C661" s="19">
        <v>1</v>
      </c>
      <c r="D661" s="34">
        <v>1.7992083483267363E-2</v>
      </c>
      <c r="E661" s="34">
        <v>4.6104195481788839E-2</v>
      </c>
      <c r="F661" s="35">
        <v>97.648686030428763</v>
      </c>
    </row>
    <row r="662" spans="1:6" ht="15" hidden="1" customHeight="1" x14ac:dyDescent="0.25">
      <c r="A662" s="125"/>
      <c r="B662" s="31" t="s">
        <v>197</v>
      </c>
      <c r="C662" s="19">
        <v>1</v>
      </c>
      <c r="D662" s="34">
        <v>1.7992083483267363E-2</v>
      </c>
      <c r="E662" s="34">
        <v>4.6104195481788839E-2</v>
      </c>
      <c r="F662" s="35">
        <v>97.694790225910552</v>
      </c>
    </row>
    <row r="663" spans="1:6" ht="15" hidden="1" customHeight="1" x14ac:dyDescent="0.25">
      <c r="A663" s="125"/>
      <c r="B663" s="31" t="s">
        <v>271</v>
      </c>
      <c r="C663" s="19">
        <v>1</v>
      </c>
      <c r="D663" s="34">
        <v>1.7992083483267363E-2</v>
      </c>
      <c r="E663" s="34">
        <v>4.6104195481788839E-2</v>
      </c>
      <c r="F663" s="35">
        <v>97.740894421392341</v>
      </c>
    </row>
    <row r="664" spans="1:6" ht="15" hidden="1" customHeight="1" x14ac:dyDescent="0.25">
      <c r="A664" s="125"/>
      <c r="B664" s="31" t="s">
        <v>199</v>
      </c>
      <c r="C664" s="19">
        <v>1</v>
      </c>
      <c r="D664" s="34">
        <v>1.7992083483267363E-2</v>
      </c>
      <c r="E664" s="34">
        <v>4.6104195481788839E-2</v>
      </c>
      <c r="F664" s="35">
        <v>97.786998616874129</v>
      </c>
    </row>
    <row r="665" spans="1:6" ht="15" hidden="1" customHeight="1" x14ac:dyDescent="0.25">
      <c r="A665" s="125"/>
      <c r="B665" s="31" t="s">
        <v>200</v>
      </c>
      <c r="C665" s="19">
        <v>3</v>
      </c>
      <c r="D665" s="34">
        <v>5.3976250449802088E-2</v>
      </c>
      <c r="E665" s="34">
        <v>0.13831258644536654</v>
      </c>
      <c r="F665" s="35">
        <v>97.925311203319495</v>
      </c>
    </row>
    <row r="666" spans="1:6" ht="15" hidden="1" customHeight="1" x14ac:dyDescent="0.25">
      <c r="A666" s="125"/>
      <c r="B666" s="31" t="s">
        <v>202</v>
      </c>
      <c r="C666" s="19">
        <v>4</v>
      </c>
      <c r="D666" s="34">
        <v>7.196833393306945E-2</v>
      </c>
      <c r="E666" s="34">
        <v>0.18441678192715535</v>
      </c>
      <c r="F666" s="35">
        <v>98.10972798524665</v>
      </c>
    </row>
    <row r="667" spans="1:6" ht="15" hidden="1" customHeight="1" x14ac:dyDescent="0.25">
      <c r="A667" s="125"/>
      <c r="B667" s="31" t="s">
        <v>204</v>
      </c>
      <c r="C667" s="19">
        <v>3</v>
      </c>
      <c r="D667" s="34">
        <v>5.3976250449802088E-2</v>
      </c>
      <c r="E667" s="34">
        <v>0.13831258644536654</v>
      </c>
      <c r="F667" s="35">
        <v>98.248040571692016</v>
      </c>
    </row>
    <row r="668" spans="1:6" ht="15" hidden="1" customHeight="1" x14ac:dyDescent="0.25">
      <c r="A668" s="125"/>
      <c r="B668" s="31" t="s">
        <v>255</v>
      </c>
      <c r="C668" s="19">
        <v>1</v>
      </c>
      <c r="D668" s="34">
        <v>1.7992083483267363E-2</v>
      </c>
      <c r="E668" s="34">
        <v>4.6104195481788839E-2</v>
      </c>
      <c r="F668" s="35">
        <v>98.294144767173805</v>
      </c>
    </row>
    <row r="669" spans="1:6" ht="15" hidden="1" customHeight="1" x14ac:dyDescent="0.25">
      <c r="A669" s="125"/>
      <c r="B669" s="31" t="s">
        <v>207</v>
      </c>
      <c r="C669" s="19">
        <v>7</v>
      </c>
      <c r="D669" s="34">
        <v>0.12594458438287154</v>
      </c>
      <c r="E669" s="34">
        <v>0.32272936837252186</v>
      </c>
      <c r="F669" s="35">
        <v>98.61687413554634</v>
      </c>
    </row>
    <row r="670" spans="1:6" ht="15" hidden="1" customHeight="1" x14ac:dyDescent="0.25">
      <c r="A670" s="125"/>
      <c r="B670" s="31" t="s">
        <v>209</v>
      </c>
      <c r="C670" s="19">
        <v>3</v>
      </c>
      <c r="D670" s="34">
        <v>5.3976250449802088E-2</v>
      </c>
      <c r="E670" s="34">
        <v>0.13831258644536654</v>
      </c>
      <c r="F670" s="35">
        <v>98.755186721991706</v>
      </c>
    </row>
    <row r="671" spans="1:6" ht="15" hidden="1" customHeight="1" x14ac:dyDescent="0.25">
      <c r="A671" s="125"/>
      <c r="B671" s="31" t="s">
        <v>272</v>
      </c>
      <c r="C671" s="19">
        <v>1</v>
      </c>
      <c r="D671" s="34">
        <v>1.7992083483267363E-2</v>
      </c>
      <c r="E671" s="34">
        <v>4.6104195481788839E-2</v>
      </c>
      <c r="F671" s="35">
        <v>98.801290917473494</v>
      </c>
    </row>
    <row r="672" spans="1:6" ht="15" hidden="1" customHeight="1" x14ac:dyDescent="0.25">
      <c r="A672" s="125"/>
      <c r="B672" s="31" t="s">
        <v>273</v>
      </c>
      <c r="C672" s="19">
        <v>1</v>
      </c>
      <c r="D672" s="34">
        <v>1.7992083483267363E-2</v>
      </c>
      <c r="E672" s="34">
        <v>4.6104195481788839E-2</v>
      </c>
      <c r="F672" s="35">
        <v>98.847395112955283</v>
      </c>
    </row>
    <row r="673" spans="1:6" ht="15" hidden="1" customHeight="1" x14ac:dyDescent="0.25">
      <c r="A673" s="125"/>
      <c r="B673" s="31" t="s">
        <v>210</v>
      </c>
      <c r="C673" s="19">
        <v>1</v>
      </c>
      <c r="D673" s="34">
        <v>1.7992083483267363E-2</v>
      </c>
      <c r="E673" s="34">
        <v>4.6104195481788839E-2</v>
      </c>
      <c r="F673" s="35">
        <v>98.893499308437072</v>
      </c>
    </row>
    <row r="674" spans="1:6" ht="15" hidden="1" customHeight="1" x14ac:dyDescent="0.25">
      <c r="A674" s="125"/>
      <c r="B674" s="31" t="s">
        <v>211</v>
      </c>
      <c r="C674" s="19">
        <v>1</v>
      </c>
      <c r="D674" s="34">
        <v>1.7992083483267363E-2</v>
      </c>
      <c r="E674" s="34">
        <v>4.6104195481788839E-2</v>
      </c>
      <c r="F674" s="35">
        <v>98.93960350391886</v>
      </c>
    </row>
    <row r="675" spans="1:6" ht="15" hidden="1" customHeight="1" x14ac:dyDescent="0.25">
      <c r="A675" s="125"/>
      <c r="B675" s="31" t="s">
        <v>259</v>
      </c>
      <c r="C675" s="19">
        <v>1</v>
      </c>
      <c r="D675" s="34">
        <v>1.7992083483267363E-2</v>
      </c>
      <c r="E675" s="34">
        <v>4.6104195481788839E-2</v>
      </c>
      <c r="F675" s="35">
        <v>98.985707699400649</v>
      </c>
    </row>
    <row r="676" spans="1:6" ht="15" hidden="1" customHeight="1" x14ac:dyDescent="0.25">
      <c r="A676" s="125"/>
      <c r="B676" s="31" t="s">
        <v>213</v>
      </c>
      <c r="C676" s="19">
        <v>1</v>
      </c>
      <c r="D676" s="34">
        <v>1.7992083483267363E-2</v>
      </c>
      <c r="E676" s="34">
        <v>4.6104195481788839E-2</v>
      </c>
      <c r="F676" s="35">
        <v>99.031811894882438</v>
      </c>
    </row>
    <row r="677" spans="1:6" ht="15" hidden="1" customHeight="1" x14ac:dyDescent="0.25">
      <c r="A677" s="125"/>
      <c r="B677" s="31" t="s">
        <v>260</v>
      </c>
      <c r="C677" s="19">
        <v>2</v>
      </c>
      <c r="D677" s="34">
        <v>3.5984166966534725E-2</v>
      </c>
      <c r="E677" s="34">
        <v>9.2208390963577677E-2</v>
      </c>
      <c r="F677" s="35">
        <v>99.124020285846015</v>
      </c>
    </row>
    <row r="678" spans="1:6" ht="15" hidden="1" customHeight="1" x14ac:dyDescent="0.25">
      <c r="A678" s="125"/>
      <c r="B678" s="31" t="s">
        <v>216</v>
      </c>
      <c r="C678" s="19">
        <v>4</v>
      </c>
      <c r="D678" s="34">
        <v>7.196833393306945E-2</v>
      </c>
      <c r="E678" s="34">
        <v>0.18441678192715535</v>
      </c>
      <c r="F678" s="35">
        <v>99.30843706777317</v>
      </c>
    </row>
    <row r="679" spans="1:6" ht="15" hidden="1" customHeight="1" x14ac:dyDescent="0.25">
      <c r="A679" s="125"/>
      <c r="B679" s="31" t="s">
        <v>274</v>
      </c>
      <c r="C679" s="19">
        <v>1</v>
      </c>
      <c r="D679" s="34">
        <v>1.7992083483267363E-2</v>
      </c>
      <c r="E679" s="34">
        <v>4.6104195481788839E-2</v>
      </c>
      <c r="F679" s="35">
        <v>99.354541263254958</v>
      </c>
    </row>
    <row r="680" spans="1:6" ht="15" hidden="1" customHeight="1" x14ac:dyDescent="0.25">
      <c r="A680" s="125"/>
      <c r="B680" s="31" t="s">
        <v>220</v>
      </c>
      <c r="C680" s="19">
        <v>2</v>
      </c>
      <c r="D680" s="34">
        <v>3.5984166966534725E-2</v>
      </c>
      <c r="E680" s="34">
        <v>9.2208390963577677E-2</v>
      </c>
      <c r="F680" s="35">
        <v>99.446749654218536</v>
      </c>
    </row>
    <row r="681" spans="1:6" ht="15" hidden="1" customHeight="1" x14ac:dyDescent="0.25">
      <c r="A681" s="125"/>
      <c r="B681" s="31" t="s">
        <v>275</v>
      </c>
      <c r="C681" s="19">
        <v>1</v>
      </c>
      <c r="D681" s="34">
        <v>1.7992083483267363E-2</v>
      </c>
      <c r="E681" s="34">
        <v>4.6104195481788839E-2</v>
      </c>
      <c r="F681" s="35">
        <v>99.492853849700325</v>
      </c>
    </row>
    <row r="682" spans="1:6" ht="15" hidden="1" customHeight="1" x14ac:dyDescent="0.25">
      <c r="A682" s="125"/>
      <c r="B682" s="31" t="s">
        <v>221</v>
      </c>
      <c r="C682" s="19">
        <v>3</v>
      </c>
      <c r="D682" s="34">
        <v>5.3976250449802088E-2</v>
      </c>
      <c r="E682" s="34">
        <v>0.13831258644536654</v>
      </c>
      <c r="F682" s="35">
        <v>99.631166436145691</v>
      </c>
    </row>
    <row r="683" spans="1:6" ht="15" hidden="1" customHeight="1" x14ac:dyDescent="0.25">
      <c r="A683" s="125"/>
      <c r="B683" s="31" t="s">
        <v>262</v>
      </c>
      <c r="C683" s="19">
        <v>1</v>
      </c>
      <c r="D683" s="34">
        <v>1.7992083483267363E-2</v>
      </c>
      <c r="E683" s="34">
        <v>4.6104195481788839E-2</v>
      </c>
      <c r="F683" s="35">
        <v>99.677270631627479</v>
      </c>
    </row>
    <row r="684" spans="1:6" ht="15" hidden="1" customHeight="1" x14ac:dyDescent="0.25">
      <c r="A684" s="125"/>
      <c r="B684" s="31" t="s">
        <v>276</v>
      </c>
      <c r="C684" s="19">
        <v>1</v>
      </c>
      <c r="D684" s="34">
        <v>1.7992083483267363E-2</v>
      </c>
      <c r="E684" s="34">
        <v>4.6104195481788839E-2</v>
      </c>
      <c r="F684" s="35">
        <v>99.723374827109268</v>
      </c>
    </row>
    <row r="685" spans="1:6" ht="15" hidden="1" customHeight="1" x14ac:dyDescent="0.25">
      <c r="A685" s="125"/>
      <c r="B685" s="31" t="s">
        <v>227</v>
      </c>
      <c r="C685" s="19">
        <v>3</v>
      </c>
      <c r="D685" s="34">
        <v>5.3976250449802088E-2</v>
      </c>
      <c r="E685" s="34">
        <v>0.13831258644536654</v>
      </c>
      <c r="F685" s="35">
        <v>99.861687413554634</v>
      </c>
    </row>
    <row r="686" spans="1:6" ht="15" hidden="1" customHeight="1" x14ac:dyDescent="0.25">
      <c r="A686" s="125"/>
      <c r="B686" s="31" t="s">
        <v>277</v>
      </c>
      <c r="C686" s="19">
        <v>1</v>
      </c>
      <c r="D686" s="34">
        <v>1.7992083483267363E-2</v>
      </c>
      <c r="E686" s="34">
        <v>4.6104195481788839E-2</v>
      </c>
      <c r="F686" s="35">
        <v>99.907791609036423</v>
      </c>
    </row>
    <row r="687" spans="1:6" ht="15" hidden="1" customHeight="1" x14ac:dyDescent="0.25">
      <c r="A687" s="125"/>
      <c r="B687" s="31" t="s">
        <v>233</v>
      </c>
      <c r="C687" s="19">
        <v>1</v>
      </c>
      <c r="D687" s="34">
        <v>1.7992083483267363E-2</v>
      </c>
      <c r="E687" s="34">
        <v>4.6104195481788839E-2</v>
      </c>
      <c r="F687" s="35">
        <v>99.953895804518211</v>
      </c>
    </row>
    <row r="688" spans="1:6" ht="15" hidden="1" customHeight="1" x14ac:dyDescent="0.25">
      <c r="A688" s="125"/>
      <c r="B688" s="31" t="s">
        <v>236</v>
      </c>
      <c r="C688" s="19">
        <v>1</v>
      </c>
      <c r="D688" s="34">
        <v>1.7992083483267363E-2</v>
      </c>
      <c r="E688" s="34">
        <v>4.6104195481788839E-2</v>
      </c>
      <c r="F688" s="35">
        <v>100</v>
      </c>
    </row>
    <row r="689" spans="1:6" ht="15" hidden="1" customHeight="1" x14ac:dyDescent="0.25">
      <c r="A689" s="125"/>
      <c r="B689" s="14" t="s">
        <v>8</v>
      </c>
      <c r="C689" s="19">
        <v>2169</v>
      </c>
      <c r="D689" s="34">
        <v>39.02482907520691</v>
      </c>
      <c r="E689" s="34">
        <v>100</v>
      </c>
      <c r="F689" s="36"/>
    </row>
    <row r="690" spans="1:6" ht="15" hidden="1" customHeight="1" x14ac:dyDescent="0.25">
      <c r="A690" s="125" t="s">
        <v>7</v>
      </c>
      <c r="B690" s="31" t="s">
        <v>250</v>
      </c>
      <c r="C690" s="19">
        <v>122</v>
      </c>
      <c r="D690" s="34">
        <v>2.1950341849586179</v>
      </c>
      <c r="E690" s="37"/>
      <c r="F690" s="36"/>
    </row>
    <row r="691" spans="1:6" ht="15" hidden="1" customHeight="1" x14ac:dyDescent="0.25">
      <c r="A691" s="125"/>
      <c r="B691" s="14" t="s">
        <v>33</v>
      </c>
      <c r="C691" s="19">
        <v>3267</v>
      </c>
      <c r="D691" s="34">
        <v>58.780136739834475</v>
      </c>
      <c r="E691" s="37"/>
      <c r="F691" s="36"/>
    </row>
    <row r="692" spans="1:6" ht="15" hidden="1" customHeight="1" x14ac:dyDescent="0.25">
      <c r="A692" s="125"/>
      <c r="B692" s="14" t="s">
        <v>8</v>
      </c>
      <c r="C692" s="19">
        <v>3389</v>
      </c>
      <c r="D692" s="34">
        <v>60.97517092479309</v>
      </c>
      <c r="E692" s="37"/>
      <c r="F692" s="36"/>
    </row>
    <row r="693" spans="1:6" ht="15" hidden="1" customHeight="1" x14ac:dyDescent="0.25">
      <c r="A693" s="126" t="s">
        <v>8</v>
      </c>
      <c r="B693" s="127"/>
      <c r="C693" s="22">
        <v>5558</v>
      </c>
      <c r="D693" s="38">
        <v>100</v>
      </c>
      <c r="E693" s="39"/>
      <c r="F693" s="40"/>
    </row>
    <row r="694" spans="1:6" hidden="1" x14ac:dyDescent="0.25"/>
    <row r="695" spans="1:6" ht="18" hidden="1" customHeight="1" x14ac:dyDescent="0.25">
      <c r="A695" s="107" t="s">
        <v>137</v>
      </c>
      <c r="B695" s="107"/>
      <c r="C695" s="107"/>
      <c r="D695" s="107"/>
      <c r="E695" s="107"/>
      <c r="F695" s="107"/>
    </row>
    <row r="696" spans="1:6" ht="27.95" hidden="1" customHeight="1" x14ac:dyDescent="0.25">
      <c r="A696" s="122"/>
      <c r="B696" s="123"/>
      <c r="C696" s="28" t="s">
        <v>29</v>
      </c>
      <c r="D696" s="29" t="s">
        <v>10</v>
      </c>
      <c r="E696" s="29" t="s">
        <v>30</v>
      </c>
      <c r="F696" s="30" t="s">
        <v>31</v>
      </c>
    </row>
    <row r="697" spans="1:6" ht="15" hidden="1" customHeight="1" x14ac:dyDescent="0.25">
      <c r="A697" s="124" t="s">
        <v>6</v>
      </c>
      <c r="B697" s="50" t="s">
        <v>143</v>
      </c>
      <c r="C697" s="16">
        <v>262</v>
      </c>
      <c r="D697" s="32">
        <v>4.7139258726160493</v>
      </c>
      <c r="E697" s="32">
        <v>19.152046783625732</v>
      </c>
      <c r="F697" s="33">
        <v>19.152046783625732</v>
      </c>
    </row>
    <row r="698" spans="1:6" ht="15" hidden="1" customHeight="1" x14ac:dyDescent="0.25">
      <c r="A698" s="125"/>
      <c r="B698" s="31" t="s">
        <v>144</v>
      </c>
      <c r="C698" s="19">
        <v>158</v>
      </c>
      <c r="D698" s="34">
        <v>2.8427491903562432</v>
      </c>
      <c r="E698" s="34">
        <v>11.549707602339181</v>
      </c>
      <c r="F698" s="35">
        <v>30.701754385964914</v>
      </c>
    </row>
    <row r="699" spans="1:6" ht="15" hidden="1" customHeight="1" x14ac:dyDescent="0.25">
      <c r="A699" s="125"/>
      <c r="B699" s="31" t="s">
        <v>145</v>
      </c>
      <c r="C699" s="19">
        <v>133</v>
      </c>
      <c r="D699" s="34">
        <v>2.3929471032745591</v>
      </c>
      <c r="E699" s="34">
        <v>9.7222222222222232</v>
      </c>
      <c r="F699" s="35">
        <v>40.423976608187132</v>
      </c>
    </row>
    <row r="700" spans="1:6" ht="15" hidden="1" customHeight="1" x14ac:dyDescent="0.25">
      <c r="A700" s="125"/>
      <c r="B700" s="31" t="s">
        <v>146</v>
      </c>
      <c r="C700" s="19">
        <v>109</v>
      </c>
      <c r="D700" s="34">
        <v>1.9611370996761426</v>
      </c>
      <c r="E700" s="34">
        <v>7.9678362573099415</v>
      </c>
      <c r="F700" s="35">
        <v>48.391812865497073</v>
      </c>
    </row>
    <row r="701" spans="1:6" ht="15" hidden="1" customHeight="1" x14ac:dyDescent="0.25">
      <c r="A701" s="125"/>
      <c r="B701" s="31" t="s">
        <v>147</v>
      </c>
      <c r="C701" s="19">
        <v>92</v>
      </c>
      <c r="D701" s="34">
        <v>1.6552716804605974</v>
      </c>
      <c r="E701" s="34">
        <v>6.7251461988304087</v>
      </c>
      <c r="F701" s="35">
        <v>55.116959064327489</v>
      </c>
    </row>
    <row r="702" spans="1:6" ht="15" hidden="1" customHeight="1" x14ac:dyDescent="0.25">
      <c r="A702" s="125"/>
      <c r="B702" s="31" t="s">
        <v>148</v>
      </c>
      <c r="C702" s="19">
        <v>83</v>
      </c>
      <c r="D702" s="34">
        <v>1.493342929111191</v>
      </c>
      <c r="E702" s="34">
        <v>6.0672514619883033</v>
      </c>
      <c r="F702" s="35">
        <v>61.184210526315788</v>
      </c>
    </row>
    <row r="703" spans="1:6" ht="15" hidden="1" customHeight="1" x14ac:dyDescent="0.25">
      <c r="A703" s="125"/>
      <c r="B703" s="31" t="s">
        <v>149</v>
      </c>
      <c r="C703" s="19">
        <v>57</v>
      </c>
      <c r="D703" s="34">
        <v>1.0255487585462397</v>
      </c>
      <c r="E703" s="34">
        <v>4.1666666666666661</v>
      </c>
      <c r="F703" s="35">
        <v>65.350877192982466</v>
      </c>
    </row>
    <row r="704" spans="1:6" ht="15" hidden="1" customHeight="1" x14ac:dyDescent="0.25">
      <c r="A704" s="125"/>
      <c r="B704" s="31" t="s">
        <v>32</v>
      </c>
      <c r="C704" s="19">
        <v>44</v>
      </c>
      <c r="D704" s="34">
        <v>0.79165167326376396</v>
      </c>
      <c r="E704" s="34">
        <v>3.2163742690058479</v>
      </c>
      <c r="F704" s="35">
        <v>68.567251461988292</v>
      </c>
    </row>
    <row r="705" spans="1:6" ht="15" hidden="1" customHeight="1" x14ac:dyDescent="0.25">
      <c r="A705" s="125"/>
      <c r="B705" s="31" t="s">
        <v>89</v>
      </c>
      <c r="C705" s="19">
        <v>42</v>
      </c>
      <c r="D705" s="34">
        <v>0.75566750629722923</v>
      </c>
      <c r="E705" s="34">
        <v>3.070175438596491</v>
      </c>
      <c r="F705" s="35">
        <v>71.637426900584799</v>
      </c>
    </row>
    <row r="706" spans="1:6" ht="15" hidden="1" customHeight="1" x14ac:dyDescent="0.25">
      <c r="A706" s="125"/>
      <c r="B706" s="31" t="s">
        <v>150</v>
      </c>
      <c r="C706" s="19">
        <v>35</v>
      </c>
      <c r="D706" s="34">
        <v>0.62972292191435775</v>
      </c>
      <c r="E706" s="34">
        <v>2.5584795321637426</v>
      </c>
      <c r="F706" s="35">
        <v>74.195906432748544</v>
      </c>
    </row>
    <row r="707" spans="1:6" ht="15" hidden="1" customHeight="1" x14ac:dyDescent="0.25">
      <c r="A707" s="125"/>
      <c r="B707" s="31" t="s">
        <v>151</v>
      </c>
      <c r="C707" s="19">
        <v>46</v>
      </c>
      <c r="D707" s="34">
        <v>0.82763584023029868</v>
      </c>
      <c r="E707" s="34">
        <v>3.3625730994152043</v>
      </c>
      <c r="F707" s="35">
        <v>77.558479532163744</v>
      </c>
    </row>
    <row r="708" spans="1:6" ht="15" hidden="1" customHeight="1" x14ac:dyDescent="0.25">
      <c r="A708" s="125"/>
      <c r="B708" s="31" t="s">
        <v>152</v>
      </c>
      <c r="C708" s="19">
        <v>20</v>
      </c>
      <c r="D708" s="34">
        <v>0.35984166966534725</v>
      </c>
      <c r="E708" s="34">
        <v>1.4619883040935671</v>
      </c>
      <c r="F708" s="35">
        <v>79.020467836257311</v>
      </c>
    </row>
    <row r="709" spans="1:6" ht="15" hidden="1" customHeight="1" x14ac:dyDescent="0.25">
      <c r="A709" s="125"/>
      <c r="B709" s="31" t="s">
        <v>153</v>
      </c>
      <c r="C709" s="19">
        <v>30</v>
      </c>
      <c r="D709" s="34">
        <v>0.53976250449802088</v>
      </c>
      <c r="E709" s="34">
        <v>2.1929824561403506</v>
      </c>
      <c r="F709" s="35">
        <v>81.213450292397653</v>
      </c>
    </row>
    <row r="710" spans="1:6" ht="15" hidden="1" customHeight="1" x14ac:dyDescent="0.25">
      <c r="A710" s="125"/>
      <c r="B710" s="31" t="s">
        <v>154</v>
      </c>
      <c r="C710" s="19">
        <v>15</v>
      </c>
      <c r="D710" s="34">
        <v>0.26988125224901044</v>
      </c>
      <c r="E710" s="34">
        <v>1.0964912280701753</v>
      </c>
      <c r="F710" s="35">
        <v>82.309941520467831</v>
      </c>
    </row>
    <row r="711" spans="1:6" ht="15" hidden="1" customHeight="1" x14ac:dyDescent="0.25">
      <c r="A711" s="125"/>
      <c r="B711" s="31" t="s">
        <v>155</v>
      </c>
      <c r="C711" s="19">
        <v>10</v>
      </c>
      <c r="D711" s="34">
        <v>0.17992083483267363</v>
      </c>
      <c r="E711" s="34">
        <v>0.73099415204678353</v>
      </c>
      <c r="F711" s="35">
        <v>83.040935672514621</v>
      </c>
    </row>
    <row r="712" spans="1:6" ht="15" hidden="1" customHeight="1" x14ac:dyDescent="0.25">
      <c r="A712" s="125"/>
      <c r="B712" s="31" t="s">
        <v>156</v>
      </c>
      <c r="C712" s="19">
        <v>32</v>
      </c>
      <c r="D712" s="34">
        <v>0.5757466714645556</v>
      </c>
      <c r="E712" s="34">
        <v>2.3391812865497075</v>
      </c>
      <c r="F712" s="35">
        <v>85.380116959064324</v>
      </c>
    </row>
    <row r="713" spans="1:6" ht="15" hidden="1" customHeight="1" x14ac:dyDescent="0.25">
      <c r="A713" s="125"/>
      <c r="B713" s="31" t="s">
        <v>157</v>
      </c>
      <c r="C713" s="19">
        <v>6</v>
      </c>
      <c r="D713" s="34">
        <v>0.10795250089960418</v>
      </c>
      <c r="E713" s="34">
        <v>0.43859649122807015</v>
      </c>
      <c r="F713" s="35">
        <v>85.818713450292393</v>
      </c>
    </row>
    <row r="714" spans="1:6" ht="15" hidden="1" customHeight="1" x14ac:dyDescent="0.25">
      <c r="A714" s="125"/>
      <c r="B714" s="31" t="s">
        <v>158</v>
      </c>
      <c r="C714" s="19">
        <v>8</v>
      </c>
      <c r="D714" s="34">
        <v>0.1439366678661389</v>
      </c>
      <c r="E714" s="34">
        <v>0.58479532163742687</v>
      </c>
      <c r="F714" s="35">
        <v>86.403508771929822</v>
      </c>
    </row>
    <row r="715" spans="1:6" ht="15" hidden="1" customHeight="1" x14ac:dyDescent="0.25">
      <c r="A715" s="125"/>
      <c r="B715" s="31" t="s">
        <v>159</v>
      </c>
      <c r="C715" s="19">
        <v>6</v>
      </c>
      <c r="D715" s="34">
        <v>0.10795250089960418</v>
      </c>
      <c r="E715" s="34">
        <v>0.43859649122807015</v>
      </c>
      <c r="F715" s="35">
        <v>86.842105263157904</v>
      </c>
    </row>
    <row r="716" spans="1:6" ht="15" hidden="1" customHeight="1" x14ac:dyDescent="0.25">
      <c r="A716" s="125"/>
      <c r="B716" s="31" t="s">
        <v>160</v>
      </c>
      <c r="C716" s="19">
        <v>7</v>
      </c>
      <c r="D716" s="34">
        <v>0.12594458438287154</v>
      </c>
      <c r="E716" s="34">
        <v>0.51169590643274854</v>
      </c>
      <c r="F716" s="35">
        <v>87.353801169590639</v>
      </c>
    </row>
    <row r="717" spans="1:6" ht="15" hidden="1" customHeight="1" x14ac:dyDescent="0.25">
      <c r="A717" s="125"/>
      <c r="B717" s="31" t="s">
        <v>161</v>
      </c>
      <c r="C717" s="19">
        <v>29</v>
      </c>
      <c r="D717" s="34">
        <v>0.52177042101475346</v>
      </c>
      <c r="E717" s="34">
        <v>2.1198830409356724</v>
      </c>
      <c r="F717" s="35">
        <v>89.473684210526315</v>
      </c>
    </row>
    <row r="718" spans="1:6" ht="15" hidden="1" customHeight="1" x14ac:dyDescent="0.25">
      <c r="A718" s="125"/>
      <c r="B718" s="31" t="s">
        <v>162</v>
      </c>
      <c r="C718" s="19">
        <v>6</v>
      </c>
      <c r="D718" s="34">
        <v>0.10795250089960418</v>
      </c>
      <c r="E718" s="34">
        <v>0.43859649122807015</v>
      </c>
      <c r="F718" s="35">
        <v>89.912280701754383</v>
      </c>
    </row>
    <row r="719" spans="1:6" ht="15" hidden="1" customHeight="1" x14ac:dyDescent="0.25">
      <c r="A719" s="125"/>
      <c r="B719" s="31" t="s">
        <v>163</v>
      </c>
      <c r="C719" s="19">
        <v>4</v>
      </c>
      <c r="D719" s="34">
        <v>7.196833393306945E-2</v>
      </c>
      <c r="E719" s="34">
        <v>0.29239766081871343</v>
      </c>
      <c r="F719" s="35">
        <v>90.204678362573105</v>
      </c>
    </row>
    <row r="720" spans="1:6" ht="15" hidden="1" customHeight="1" x14ac:dyDescent="0.25">
      <c r="A720" s="125"/>
      <c r="B720" s="31" t="s">
        <v>164</v>
      </c>
      <c r="C720" s="19">
        <v>3</v>
      </c>
      <c r="D720" s="34">
        <v>5.3976250449802088E-2</v>
      </c>
      <c r="E720" s="34">
        <v>0.21929824561403508</v>
      </c>
      <c r="F720" s="35">
        <v>90.423976608187147</v>
      </c>
    </row>
    <row r="721" spans="1:6" ht="15" hidden="1" customHeight="1" x14ac:dyDescent="0.25">
      <c r="A721" s="125"/>
      <c r="B721" s="31" t="s">
        <v>165</v>
      </c>
      <c r="C721" s="19">
        <v>2</v>
      </c>
      <c r="D721" s="34">
        <v>3.5984166966534725E-2</v>
      </c>
      <c r="E721" s="34">
        <v>0.14619883040935672</v>
      </c>
      <c r="F721" s="35">
        <v>90.570175438596493</v>
      </c>
    </row>
    <row r="722" spans="1:6" ht="15" hidden="1" customHeight="1" x14ac:dyDescent="0.25">
      <c r="A722" s="125"/>
      <c r="B722" s="31" t="s">
        <v>166</v>
      </c>
      <c r="C722" s="19">
        <v>12</v>
      </c>
      <c r="D722" s="34">
        <v>0.21590500179920835</v>
      </c>
      <c r="E722" s="34">
        <v>0.8771929824561403</v>
      </c>
      <c r="F722" s="35">
        <v>91.44736842105263</v>
      </c>
    </row>
    <row r="723" spans="1:6" ht="15" hidden="1" customHeight="1" x14ac:dyDescent="0.25">
      <c r="A723" s="125"/>
      <c r="B723" s="31" t="s">
        <v>167</v>
      </c>
      <c r="C723" s="19">
        <v>4</v>
      </c>
      <c r="D723" s="34">
        <v>7.196833393306945E-2</v>
      </c>
      <c r="E723" s="34">
        <v>0.29239766081871343</v>
      </c>
      <c r="F723" s="35">
        <v>91.739766081871338</v>
      </c>
    </row>
    <row r="724" spans="1:6" ht="15" hidden="1" customHeight="1" x14ac:dyDescent="0.25">
      <c r="A724" s="125"/>
      <c r="B724" s="31" t="s">
        <v>168</v>
      </c>
      <c r="C724" s="19">
        <v>4</v>
      </c>
      <c r="D724" s="34">
        <v>7.196833393306945E-2</v>
      </c>
      <c r="E724" s="34">
        <v>0.29239766081871343</v>
      </c>
      <c r="F724" s="35">
        <v>92.032163742690059</v>
      </c>
    </row>
    <row r="725" spans="1:6" ht="15" hidden="1" customHeight="1" x14ac:dyDescent="0.25">
      <c r="A725" s="125"/>
      <c r="B725" s="31" t="s">
        <v>169</v>
      </c>
      <c r="C725" s="19">
        <v>4</v>
      </c>
      <c r="D725" s="34">
        <v>7.196833393306945E-2</v>
      </c>
      <c r="E725" s="34">
        <v>0.29239766081871343</v>
      </c>
      <c r="F725" s="35">
        <v>92.324561403508781</v>
      </c>
    </row>
    <row r="726" spans="1:6" ht="15" hidden="1" customHeight="1" x14ac:dyDescent="0.25">
      <c r="A726" s="125"/>
      <c r="B726" s="31" t="s">
        <v>170</v>
      </c>
      <c r="C726" s="19">
        <v>1</v>
      </c>
      <c r="D726" s="34">
        <v>1.7992083483267363E-2</v>
      </c>
      <c r="E726" s="34">
        <v>7.3099415204678359E-2</v>
      </c>
      <c r="F726" s="35">
        <v>92.397660818713447</v>
      </c>
    </row>
    <row r="727" spans="1:6" ht="15" hidden="1" customHeight="1" x14ac:dyDescent="0.25">
      <c r="A727" s="125"/>
      <c r="B727" s="31" t="s">
        <v>171</v>
      </c>
      <c r="C727" s="19">
        <v>14</v>
      </c>
      <c r="D727" s="34">
        <v>0.25188916876574308</v>
      </c>
      <c r="E727" s="34">
        <v>1.0233918128654971</v>
      </c>
      <c r="F727" s="35">
        <v>93.421052631578945</v>
      </c>
    </row>
    <row r="728" spans="1:6" ht="15" hidden="1" customHeight="1" x14ac:dyDescent="0.25">
      <c r="A728" s="125"/>
      <c r="B728" s="31" t="s">
        <v>173</v>
      </c>
      <c r="C728" s="19">
        <v>2</v>
      </c>
      <c r="D728" s="34">
        <v>3.5984166966534725E-2</v>
      </c>
      <c r="E728" s="34">
        <v>0.14619883040935672</v>
      </c>
      <c r="F728" s="35">
        <v>93.567251461988292</v>
      </c>
    </row>
    <row r="729" spans="1:6" ht="15" hidden="1" customHeight="1" x14ac:dyDescent="0.25">
      <c r="A729" s="125"/>
      <c r="B729" s="31" t="s">
        <v>174</v>
      </c>
      <c r="C729" s="19">
        <v>1</v>
      </c>
      <c r="D729" s="34">
        <v>1.7992083483267363E-2</v>
      </c>
      <c r="E729" s="34">
        <v>7.3099415204678359E-2</v>
      </c>
      <c r="F729" s="35">
        <v>93.640350877192986</v>
      </c>
    </row>
    <row r="730" spans="1:6" ht="15" hidden="1" customHeight="1" x14ac:dyDescent="0.25">
      <c r="A730" s="125"/>
      <c r="B730" s="31" t="s">
        <v>176</v>
      </c>
      <c r="C730" s="19">
        <v>7</v>
      </c>
      <c r="D730" s="34">
        <v>0.12594458438287154</v>
      </c>
      <c r="E730" s="34">
        <v>0.51169590643274854</v>
      </c>
      <c r="F730" s="35">
        <v>94.152046783625735</v>
      </c>
    </row>
    <row r="731" spans="1:6" ht="15" hidden="1" customHeight="1" x14ac:dyDescent="0.25">
      <c r="A731" s="125"/>
      <c r="B731" s="31" t="s">
        <v>177</v>
      </c>
      <c r="C731" s="19">
        <v>2</v>
      </c>
      <c r="D731" s="34">
        <v>3.5984166966534725E-2</v>
      </c>
      <c r="E731" s="34">
        <v>0.14619883040935672</v>
      </c>
      <c r="F731" s="35">
        <v>94.298245614035096</v>
      </c>
    </row>
    <row r="732" spans="1:6" ht="15" hidden="1" customHeight="1" x14ac:dyDescent="0.25">
      <c r="A732" s="125"/>
      <c r="B732" s="31" t="s">
        <v>179</v>
      </c>
      <c r="C732" s="19">
        <v>1</v>
      </c>
      <c r="D732" s="34">
        <v>1.7992083483267363E-2</v>
      </c>
      <c r="E732" s="34">
        <v>7.3099415204678359E-2</v>
      </c>
      <c r="F732" s="35">
        <v>94.371345029239762</v>
      </c>
    </row>
    <row r="733" spans="1:6" ht="15" hidden="1" customHeight="1" x14ac:dyDescent="0.25">
      <c r="A733" s="125"/>
      <c r="B733" s="31" t="s">
        <v>180</v>
      </c>
      <c r="C733" s="19">
        <v>2</v>
      </c>
      <c r="D733" s="34">
        <v>3.5984166966534725E-2</v>
      </c>
      <c r="E733" s="34">
        <v>0.14619883040935672</v>
      </c>
      <c r="F733" s="35">
        <v>94.517543859649123</v>
      </c>
    </row>
    <row r="734" spans="1:6" ht="15" hidden="1" customHeight="1" x14ac:dyDescent="0.25">
      <c r="A734" s="125"/>
      <c r="B734" s="31" t="s">
        <v>181</v>
      </c>
      <c r="C734" s="19">
        <v>13</v>
      </c>
      <c r="D734" s="34">
        <v>0.23389708528247571</v>
      </c>
      <c r="E734" s="34">
        <v>0.95029239766081863</v>
      </c>
      <c r="F734" s="35">
        <v>95.467836257309941</v>
      </c>
    </row>
    <row r="735" spans="1:6" ht="15" hidden="1" customHeight="1" x14ac:dyDescent="0.25">
      <c r="A735" s="125"/>
      <c r="B735" s="31" t="s">
        <v>182</v>
      </c>
      <c r="C735" s="19">
        <v>2</v>
      </c>
      <c r="D735" s="34">
        <v>3.5984166966534725E-2</v>
      </c>
      <c r="E735" s="34">
        <v>0.14619883040935672</v>
      </c>
      <c r="F735" s="35">
        <v>95.614035087719301</v>
      </c>
    </row>
    <row r="736" spans="1:6" ht="15" hidden="1" customHeight="1" x14ac:dyDescent="0.25">
      <c r="A736" s="125"/>
      <c r="B736" s="31" t="s">
        <v>267</v>
      </c>
      <c r="C736" s="19">
        <v>2</v>
      </c>
      <c r="D736" s="34">
        <v>3.5984166966534725E-2</v>
      </c>
      <c r="E736" s="34">
        <v>0.14619883040935672</v>
      </c>
      <c r="F736" s="35">
        <v>95.760233918128662</v>
      </c>
    </row>
    <row r="737" spans="1:6" ht="15" hidden="1" customHeight="1" x14ac:dyDescent="0.25">
      <c r="A737" s="125"/>
      <c r="B737" s="31" t="s">
        <v>251</v>
      </c>
      <c r="C737" s="19">
        <v>4</v>
      </c>
      <c r="D737" s="34">
        <v>7.196833393306945E-2</v>
      </c>
      <c r="E737" s="34">
        <v>0.29239766081871343</v>
      </c>
      <c r="F737" s="35">
        <v>96.05263157894737</v>
      </c>
    </row>
    <row r="738" spans="1:6" ht="15" hidden="1" customHeight="1" x14ac:dyDescent="0.25">
      <c r="A738" s="125"/>
      <c r="B738" s="31" t="s">
        <v>184</v>
      </c>
      <c r="C738" s="19">
        <v>6</v>
      </c>
      <c r="D738" s="34">
        <v>0.10795250089960418</v>
      </c>
      <c r="E738" s="34">
        <v>0.43859649122807015</v>
      </c>
      <c r="F738" s="35">
        <v>96.491228070175438</v>
      </c>
    </row>
    <row r="739" spans="1:6" ht="15" hidden="1" customHeight="1" x14ac:dyDescent="0.25">
      <c r="A739" s="125"/>
      <c r="B739" s="31" t="s">
        <v>185</v>
      </c>
      <c r="C739" s="19">
        <v>2</v>
      </c>
      <c r="D739" s="34">
        <v>3.5984166966534725E-2</v>
      </c>
      <c r="E739" s="34">
        <v>0.14619883040935672</v>
      </c>
      <c r="F739" s="35">
        <v>96.637426900584799</v>
      </c>
    </row>
    <row r="740" spans="1:6" ht="15" hidden="1" customHeight="1" x14ac:dyDescent="0.25">
      <c r="A740" s="125"/>
      <c r="B740" s="31" t="s">
        <v>186</v>
      </c>
      <c r="C740" s="19">
        <v>1</v>
      </c>
      <c r="D740" s="34">
        <v>1.7992083483267363E-2</v>
      </c>
      <c r="E740" s="34">
        <v>7.3099415204678359E-2</v>
      </c>
      <c r="F740" s="35">
        <v>96.710526315789465</v>
      </c>
    </row>
    <row r="741" spans="1:6" ht="15" hidden="1" customHeight="1" x14ac:dyDescent="0.25">
      <c r="A741" s="125"/>
      <c r="B741" s="31" t="s">
        <v>187</v>
      </c>
      <c r="C741" s="19">
        <v>1</v>
      </c>
      <c r="D741" s="34">
        <v>1.7992083483267363E-2</v>
      </c>
      <c r="E741" s="34">
        <v>7.3099415204678359E-2</v>
      </c>
      <c r="F741" s="35">
        <v>96.783625730994146</v>
      </c>
    </row>
    <row r="742" spans="1:6" ht="15" hidden="1" customHeight="1" x14ac:dyDescent="0.25">
      <c r="A742" s="125"/>
      <c r="B742" s="31" t="s">
        <v>188</v>
      </c>
      <c r="C742" s="19">
        <v>1</v>
      </c>
      <c r="D742" s="34">
        <v>1.7992083483267363E-2</v>
      </c>
      <c r="E742" s="34">
        <v>7.3099415204678359E-2</v>
      </c>
      <c r="F742" s="35">
        <v>96.856725146198826</v>
      </c>
    </row>
    <row r="743" spans="1:6" ht="15" hidden="1" customHeight="1" x14ac:dyDescent="0.25">
      <c r="A743" s="125"/>
      <c r="B743" s="31" t="s">
        <v>189</v>
      </c>
      <c r="C743" s="19">
        <v>13</v>
      </c>
      <c r="D743" s="34">
        <v>0.23389708528247571</v>
      </c>
      <c r="E743" s="34">
        <v>0.95029239766081863</v>
      </c>
      <c r="F743" s="35">
        <v>97.807017543859658</v>
      </c>
    </row>
    <row r="744" spans="1:6" ht="15" hidden="1" customHeight="1" x14ac:dyDescent="0.25">
      <c r="A744" s="125"/>
      <c r="B744" s="31" t="s">
        <v>278</v>
      </c>
      <c r="C744" s="19">
        <v>1</v>
      </c>
      <c r="D744" s="34">
        <v>1.7992083483267363E-2</v>
      </c>
      <c r="E744" s="34">
        <v>7.3099415204678359E-2</v>
      </c>
      <c r="F744" s="35">
        <v>97.880116959064324</v>
      </c>
    </row>
    <row r="745" spans="1:6" ht="15" hidden="1" customHeight="1" x14ac:dyDescent="0.25">
      <c r="A745" s="125"/>
      <c r="B745" s="31" t="s">
        <v>270</v>
      </c>
      <c r="C745" s="19">
        <v>1</v>
      </c>
      <c r="D745" s="34">
        <v>1.7992083483267363E-2</v>
      </c>
      <c r="E745" s="34">
        <v>7.3099415204678359E-2</v>
      </c>
      <c r="F745" s="35">
        <v>97.953216374269005</v>
      </c>
    </row>
    <row r="746" spans="1:6" ht="15" hidden="1" customHeight="1" x14ac:dyDescent="0.25">
      <c r="A746" s="125"/>
      <c r="B746" s="31" t="s">
        <v>192</v>
      </c>
      <c r="C746" s="19">
        <v>1</v>
      </c>
      <c r="D746" s="34">
        <v>1.7992083483267363E-2</v>
      </c>
      <c r="E746" s="34">
        <v>7.3099415204678359E-2</v>
      </c>
      <c r="F746" s="35">
        <v>98.026315789473685</v>
      </c>
    </row>
    <row r="747" spans="1:6" ht="15" hidden="1" customHeight="1" x14ac:dyDescent="0.25">
      <c r="A747" s="125"/>
      <c r="B747" s="31" t="s">
        <v>279</v>
      </c>
      <c r="C747" s="19">
        <v>1</v>
      </c>
      <c r="D747" s="34">
        <v>1.7992083483267363E-2</v>
      </c>
      <c r="E747" s="34">
        <v>7.3099415204678359E-2</v>
      </c>
      <c r="F747" s="35">
        <v>98.099415204678365</v>
      </c>
    </row>
    <row r="748" spans="1:6" ht="15" hidden="1" customHeight="1" x14ac:dyDescent="0.25">
      <c r="A748" s="125"/>
      <c r="B748" s="31" t="s">
        <v>194</v>
      </c>
      <c r="C748" s="19">
        <v>3</v>
      </c>
      <c r="D748" s="34">
        <v>5.3976250449802088E-2</v>
      </c>
      <c r="E748" s="34">
        <v>0.21929824561403508</v>
      </c>
      <c r="F748" s="35">
        <v>98.318713450292393</v>
      </c>
    </row>
    <row r="749" spans="1:6" ht="15" hidden="1" customHeight="1" x14ac:dyDescent="0.25">
      <c r="A749" s="125"/>
      <c r="B749" s="31" t="s">
        <v>195</v>
      </c>
      <c r="C749" s="19">
        <v>1</v>
      </c>
      <c r="D749" s="34">
        <v>1.7992083483267363E-2</v>
      </c>
      <c r="E749" s="34">
        <v>7.3099415204678359E-2</v>
      </c>
      <c r="F749" s="35">
        <v>98.391812865497073</v>
      </c>
    </row>
    <row r="750" spans="1:6" ht="15" hidden="1" customHeight="1" x14ac:dyDescent="0.25">
      <c r="A750" s="125"/>
      <c r="B750" s="31" t="s">
        <v>271</v>
      </c>
      <c r="C750" s="19">
        <v>1</v>
      </c>
      <c r="D750" s="34">
        <v>1.7992083483267363E-2</v>
      </c>
      <c r="E750" s="34">
        <v>7.3099415204678359E-2</v>
      </c>
      <c r="F750" s="35">
        <v>98.464912280701753</v>
      </c>
    </row>
    <row r="751" spans="1:6" ht="15" hidden="1" customHeight="1" x14ac:dyDescent="0.25">
      <c r="A751" s="125"/>
      <c r="B751" s="31" t="s">
        <v>280</v>
      </c>
      <c r="C751" s="19">
        <v>1</v>
      </c>
      <c r="D751" s="34">
        <v>1.7992083483267363E-2</v>
      </c>
      <c r="E751" s="34">
        <v>7.3099415204678359E-2</v>
      </c>
      <c r="F751" s="35">
        <v>98.538011695906434</v>
      </c>
    </row>
    <row r="752" spans="1:6" ht="15" hidden="1" customHeight="1" x14ac:dyDescent="0.25">
      <c r="A752" s="125"/>
      <c r="B752" s="31" t="s">
        <v>200</v>
      </c>
      <c r="C752" s="19">
        <v>1</v>
      </c>
      <c r="D752" s="34">
        <v>1.7992083483267363E-2</v>
      </c>
      <c r="E752" s="34">
        <v>7.3099415204678359E-2</v>
      </c>
      <c r="F752" s="35">
        <v>98.611111111111114</v>
      </c>
    </row>
    <row r="753" spans="1:6" ht="15" hidden="1" customHeight="1" x14ac:dyDescent="0.25">
      <c r="A753" s="125"/>
      <c r="B753" s="31" t="s">
        <v>281</v>
      </c>
      <c r="C753" s="19">
        <v>1</v>
      </c>
      <c r="D753" s="34">
        <v>1.7992083483267363E-2</v>
      </c>
      <c r="E753" s="34">
        <v>7.3099415204678359E-2</v>
      </c>
      <c r="F753" s="35">
        <v>98.68421052631578</v>
      </c>
    </row>
    <row r="754" spans="1:6" ht="15" hidden="1" customHeight="1" x14ac:dyDescent="0.25">
      <c r="A754" s="125"/>
      <c r="B754" s="31" t="s">
        <v>282</v>
      </c>
      <c r="C754" s="19">
        <v>1</v>
      </c>
      <c r="D754" s="34">
        <v>1.7992083483267363E-2</v>
      </c>
      <c r="E754" s="34">
        <v>7.3099415204678359E-2</v>
      </c>
      <c r="F754" s="35">
        <v>98.757309941520461</v>
      </c>
    </row>
    <row r="755" spans="1:6" ht="15" hidden="1" customHeight="1" x14ac:dyDescent="0.25">
      <c r="A755" s="125"/>
      <c r="B755" s="31" t="s">
        <v>202</v>
      </c>
      <c r="C755" s="19">
        <v>2</v>
      </c>
      <c r="D755" s="34">
        <v>3.5984166966534725E-2</v>
      </c>
      <c r="E755" s="34">
        <v>0.14619883040935672</v>
      </c>
      <c r="F755" s="35">
        <v>98.903508771929822</v>
      </c>
    </row>
    <row r="756" spans="1:6" ht="15" hidden="1" customHeight="1" x14ac:dyDescent="0.25">
      <c r="A756" s="125"/>
      <c r="B756" s="31" t="s">
        <v>204</v>
      </c>
      <c r="C756" s="19">
        <v>2</v>
      </c>
      <c r="D756" s="34">
        <v>3.5984166966534725E-2</v>
      </c>
      <c r="E756" s="34">
        <v>0.14619883040935672</v>
      </c>
      <c r="F756" s="35">
        <v>99.049707602339183</v>
      </c>
    </row>
    <row r="757" spans="1:6" ht="15" hidden="1" customHeight="1" x14ac:dyDescent="0.25">
      <c r="A757" s="125"/>
      <c r="B757" s="31" t="s">
        <v>207</v>
      </c>
      <c r="C757" s="19">
        <v>3</v>
      </c>
      <c r="D757" s="34">
        <v>5.3976250449802088E-2</v>
      </c>
      <c r="E757" s="34">
        <v>0.21929824561403508</v>
      </c>
      <c r="F757" s="35">
        <v>99.269005847953224</v>
      </c>
    </row>
    <row r="758" spans="1:6" ht="15" hidden="1" customHeight="1" x14ac:dyDescent="0.25">
      <c r="A758" s="125"/>
      <c r="B758" s="31" t="s">
        <v>211</v>
      </c>
      <c r="C758" s="19">
        <v>1</v>
      </c>
      <c r="D758" s="34">
        <v>1.7992083483267363E-2</v>
      </c>
      <c r="E758" s="34">
        <v>7.3099415204678359E-2</v>
      </c>
      <c r="F758" s="35">
        <v>99.342105263157904</v>
      </c>
    </row>
    <row r="759" spans="1:6" ht="15" hidden="1" customHeight="1" x14ac:dyDescent="0.25">
      <c r="A759" s="125"/>
      <c r="B759" s="31" t="s">
        <v>259</v>
      </c>
      <c r="C759" s="19">
        <v>1</v>
      </c>
      <c r="D759" s="34">
        <v>1.7992083483267363E-2</v>
      </c>
      <c r="E759" s="34">
        <v>7.3099415204678359E-2</v>
      </c>
      <c r="F759" s="35">
        <v>99.415204678362571</v>
      </c>
    </row>
    <row r="760" spans="1:6" ht="15" hidden="1" customHeight="1" x14ac:dyDescent="0.25">
      <c r="A760" s="125"/>
      <c r="B760" s="31" t="s">
        <v>215</v>
      </c>
      <c r="C760" s="19">
        <v>1</v>
      </c>
      <c r="D760" s="34">
        <v>1.7992083483267363E-2</v>
      </c>
      <c r="E760" s="34">
        <v>7.3099415204678359E-2</v>
      </c>
      <c r="F760" s="35">
        <v>99.488304093567251</v>
      </c>
    </row>
    <row r="761" spans="1:6" ht="15" hidden="1" customHeight="1" x14ac:dyDescent="0.25">
      <c r="A761" s="125"/>
      <c r="B761" s="31" t="s">
        <v>221</v>
      </c>
      <c r="C761" s="19">
        <v>1</v>
      </c>
      <c r="D761" s="34">
        <v>1.7992083483267363E-2</v>
      </c>
      <c r="E761" s="34">
        <v>7.3099415204678359E-2</v>
      </c>
      <c r="F761" s="35">
        <v>99.561403508771932</v>
      </c>
    </row>
    <row r="762" spans="1:6" ht="15" hidden="1" customHeight="1" x14ac:dyDescent="0.25">
      <c r="A762" s="125"/>
      <c r="B762" s="31" t="s">
        <v>227</v>
      </c>
      <c r="C762" s="19">
        <v>1</v>
      </c>
      <c r="D762" s="34">
        <v>1.7992083483267363E-2</v>
      </c>
      <c r="E762" s="34">
        <v>7.3099415204678359E-2</v>
      </c>
      <c r="F762" s="35">
        <v>99.634502923976612</v>
      </c>
    </row>
    <row r="763" spans="1:6" ht="15" hidden="1" customHeight="1" x14ac:dyDescent="0.25">
      <c r="A763" s="125"/>
      <c r="B763" s="31" t="s">
        <v>283</v>
      </c>
      <c r="C763" s="19">
        <v>1</v>
      </c>
      <c r="D763" s="34">
        <v>1.7992083483267363E-2</v>
      </c>
      <c r="E763" s="34">
        <v>7.3099415204678359E-2</v>
      </c>
      <c r="F763" s="35">
        <v>99.707602339181292</v>
      </c>
    </row>
    <row r="764" spans="1:6" ht="15" hidden="1" customHeight="1" x14ac:dyDescent="0.25">
      <c r="A764" s="125"/>
      <c r="B764" s="31" t="s">
        <v>236</v>
      </c>
      <c r="C764" s="19">
        <v>1</v>
      </c>
      <c r="D764" s="34">
        <v>1.7992083483267363E-2</v>
      </c>
      <c r="E764" s="34">
        <v>7.3099415204678359E-2</v>
      </c>
      <c r="F764" s="35">
        <v>99.780701754385973</v>
      </c>
    </row>
    <row r="765" spans="1:6" ht="15" hidden="1" customHeight="1" x14ac:dyDescent="0.25">
      <c r="A765" s="125"/>
      <c r="B765" s="31" t="s">
        <v>265</v>
      </c>
      <c r="C765" s="19">
        <v>1</v>
      </c>
      <c r="D765" s="34">
        <v>1.7992083483267363E-2</v>
      </c>
      <c r="E765" s="34">
        <v>7.3099415204678359E-2</v>
      </c>
      <c r="F765" s="35">
        <v>99.853801169590639</v>
      </c>
    </row>
    <row r="766" spans="1:6" ht="15" hidden="1" customHeight="1" x14ac:dyDescent="0.25">
      <c r="A766" s="125"/>
      <c r="B766" s="31" t="s">
        <v>241</v>
      </c>
      <c r="C766" s="19">
        <v>1</v>
      </c>
      <c r="D766" s="34">
        <v>1.7992083483267363E-2</v>
      </c>
      <c r="E766" s="34">
        <v>7.3099415204678359E-2</v>
      </c>
      <c r="F766" s="35">
        <v>99.92690058479532</v>
      </c>
    </row>
    <row r="767" spans="1:6" ht="15" hidden="1" customHeight="1" x14ac:dyDescent="0.25">
      <c r="A767" s="125"/>
      <c r="B767" s="31" t="s">
        <v>284</v>
      </c>
      <c r="C767" s="19">
        <v>1</v>
      </c>
      <c r="D767" s="34">
        <v>1.7992083483267363E-2</v>
      </c>
      <c r="E767" s="34">
        <v>7.3099415204678359E-2</v>
      </c>
      <c r="F767" s="35">
        <v>100</v>
      </c>
    </row>
    <row r="768" spans="1:6" ht="15" hidden="1" customHeight="1" x14ac:dyDescent="0.25">
      <c r="A768" s="125"/>
      <c r="B768" s="14" t="s">
        <v>8</v>
      </c>
      <c r="C768" s="19">
        <v>1368</v>
      </c>
      <c r="D768" s="34">
        <v>24.613170205109753</v>
      </c>
      <c r="E768" s="34">
        <v>100</v>
      </c>
      <c r="F768" s="36"/>
    </row>
    <row r="769" spans="1:6" ht="15" hidden="1" customHeight="1" x14ac:dyDescent="0.25">
      <c r="A769" s="125" t="s">
        <v>7</v>
      </c>
      <c r="B769" s="31" t="s">
        <v>250</v>
      </c>
      <c r="C769" s="19">
        <v>71</v>
      </c>
      <c r="D769" s="34">
        <v>1.2774379273119827</v>
      </c>
      <c r="E769" s="37"/>
      <c r="F769" s="36"/>
    </row>
    <row r="770" spans="1:6" ht="15" hidden="1" customHeight="1" x14ac:dyDescent="0.25">
      <c r="A770" s="125"/>
      <c r="B770" s="14" t="s">
        <v>33</v>
      </c>
      <c r="C770" s="19">
        <v>4119</v>
      </c>
      <c r="D770" s="34">
        <v>74.109391867578267</v>
      </c>
      <c r="E770" s="37"/>
      <c r="F770" s="36"/>
    </row>
    <row r="771" spans="1:6" ht="15" hidden="1" customHeight="1" x14ac:dyDescent="0.25">
      <c r="A771" s="125"/>
      <c r="B771" s="14" t="s">
        <v>8</v>
      </c>
      <c r="C771" s="19">
        <v>4190</v>
      </c>
      <c r="D771" s="34">
        <v>75.386829794890247</v>
      </c>
      <c r="E771" s="37"/>
      <c r="F771" s="36"/>
    </row>
    <row r="772" spans="1:6" ht="15" hidden="1" customHeight="1" x14ac:dyDescent="0.25">
      <c r="A772" s="126" t="s">
        <v>8</v>
      </c>
      <c r="B772" s="127"/>
      <c r="C772" s="22">
        <v>5558</v>
      </c>
      <c r="D772" s="38">
        <v>100</v>
      </c>
      <c r="E772" s="39"/>
      <c r="F772" s="40"/>
    </row>
    <row r="773" spans="1:6" hidden="1" x14ac:dyDescent="0.25"/>
    <row r="774" spans="1:6" ht="18" hidden="1" customHeight="1" x14ac:dyDescent="0.25">
      <c r="A774" s="107" t="s">
        <v>138</v>
      </c>
      <c r="B774" s="107"/>
      <c r="C774" s="107"/>
      <c r="D774" s="107"/>
      <c r="E774" s="107"/>
      <c r="F774" s="107"/>
    </row>
    <row r="775" spans="1:6" ht="27.95" hidden="1" customHeight="1" x14ac:dyDescent="0.25">
      <c r="A775" s="122"/>
      <c r="B775" s="123"/>
      <c r="C775" s="28" t="s">
        <v>29</v>
      </c>
      <c r="D775" s="29" t="s">
        <v>10</v>
      </c>
      <c r="E775" s="29" t="s">
        <v>30</v>
      </c>
      <c r="F775" s="30" t="s">
        <v>31</v>
      </c>
    </row>
    <row r="776" spans="1:6" ht="15" hidden="1" customHeight="1" x14ac:dyDescent="0.25">
      <c r="A776" s="124" t="s">
        <v>6</v>
      </c>
      <c r="B776" s="50" t="s">
        <v>143</v>
      </c>
      <c r="C776" s="16">
        <v>271</v>
      </c>
      <c r="D776" s="32">
        <v>4.8758546239654557</v>
      </c>
      <c r="E776" s="32">
        <v>30.011074197120706</v>
      </c>
      <c r="F776" s="33">
        <v>30.011074197120706</v>
      </c>
    </row>
    <row r="777" spans="1:6" ht="15" hidden="1" customHeight="1" x14ac:dyDescent="0.25">
      <c r="A777" s="125"/>
      <c r="B777" s="31" t="s">
        <v>144</v>
      </c>
      <c r="C777" s="19">
        <v>1</v>
      </c>
      <c r="D777" s="34">
        <v>1.7992083483267363E-2</v>
      </c>
      <c r="E777" s="34">
        <v>0.11074197120708748</v>
      </c>
      <c r="F777" s="35">
        <v>30.121816168327797</v>
      </c>
    </row>
    <row r="778" spans="1:6" ht="15" hidden="1" customHeight="1" x14ac:dyDescent="0.25">
      <c r="A778" s="125"/>
      <c r="B778" s="31" t="s">
        <v>144</v>
      </c>
      <c r="C778" s="19">
        <v>157</v>
      </c>
      <c r="D778" s="34">
        <v>2.8247571068729762</v>
      </c>
      <c r="E778" s="34">
        <v>17.386489479512733</v>
      </c>
      <c r="F778" s="35">
        <v>47.50830564784053</v>
      </c>
    </row>
    <row r="779" spans="1:6" ht="15" hidden="1" customHeight="1" x14ac:dyDescent="0.25">
      <c r="A779" s="125"/>
      <c r="B779" s="31" t="s">
        <v>145</v>
      </c>
      <c r="C779" s="19">
        <v>96</v>
      </c>
      <c r="D779" s="34">
        <v>1.7272400143936668</v>
      </c>
      <c r="E779" s="34">
        <v>10.631229235880399</v>
      </c>
      <c r="F779" s="35">
        <v>58.139534883720934</v>
      </c>
    </row>
    <row r="780" spans="1:6" ht="15" hidden="1" customHeight="1" x14ac:dyDescent="0.25">
      <c r="A780" s="125"/>
      <c r="B780" s="31" t="s">
        <v>146</v>
      </c>
      <c r="C780" s="19">
        <v>67</v>
      </c>
      <c r="D780" s="34">
        <v>1.2054695933789135</v>
      </c>
      <c r="E780" s="34">
        <v>7.4197120708748621</v>
      </c>
      <c r="F780" s="35">
        <v>65.559246954595793</v>
      </c>
    </row>
    <row r="781" spans="1:6" ht="15" hidden="1" customHeight="1" x14ac:dyDescent="0.25">
      <c r="A781" s="125"/>
      <c r="B781" s="31" t="s">
        <v>147</v>
      </c>
      <c r="C781" s="19">
        <v>52</v>
      </c>
      <c r="D781" s="34">
        <v>0.93558834112990286</v>
      </c>
      <c r="E781" s="34">
        <v>5.7585825027685491</v>
      </c>
      <c r="F781" s="35">
        <v>71.31782945736434</v>
      </c>
    </row>
    <row r="782" spans="1:6" ht="15" hidden="1" customHeight="1" x14ac:dyDescent="0.25">
      <c r="A782" s="125"/>
      <c r="B782" s="31" t="s">
        <v>148</v>
      </c>
      <c r="C782" s="19">
        <v>41</v>
      </c>
      <c r="D782" s="34">
        <v>0.73767542281396181</v>
      </c>
      <c r="E782" s="34">
        <v>4.5404208194905866</v>
      </c>
      <c r="F782" s="35">
        <v>75.858250276854932</v>
      </c>
    </row>
    <row r="783" spans="1:6" ht="15" hidden="1" customHeight="1" x14ac:dyDescent="0.25">
      <c r="A783" s="125"/>
      <c r="B783" s="31" t="s">
        <v>149</v>
      </c>
      <c r="C783" s="19">
        <v>30</v>
      </c>
      <c r="D783" s="34">
        <v>0.53976250449802088</v>
      </c>
      <c r="E783" s="34">
        <v>3.322259136212625</v>
      </c>
      <c r="F783" s="35">
        <v>79.180509413067554</v>
      </c>
    </row>
    <row r="784" spans="1:6" ht="15" hidden="1" customHeight="1" x14ac:dyDescent="0.25">
      <c r="A784" s="125"/>
      <c r="B784" s="31" t="s">
        <v>32</v>
      </c>
      <c r="C784" s="19">
        <v>31</v>
      </c>
      <c r="D784" s="34">
        <v>0.55775458798128819</v>
      </c>
      <c r="E784" s="34">
        <v>3.4330011074197122</v>
      </c>
      <c r="F784" s="35">
        <v>82.613510520487267</v>
      </c>
    </row>
    <row r="785" spans="1:6" ht="15" hidden="1" customHeight="1" x14ac:dyDescent="0.25">
      <c r="A785" s="125"/>
      <c r="B785" s="31" t="s">
        <v>89</v>
      </c>
      <c r="C785" s="19">
        <v>14</v>
      </c>
      <c r="D785" s="34">
        <v>0.25188916876574308</v>
      </c>
      <c r="E785" s="34">
        <v>1.5503875968992249</v>
      </c>
      <c r="F785" s="35">
        <v>84.163898117386495</v>
      </c>
    </row>
    <row r="786" spans="1:6" ht="15" hidden="1" customHeight="1" x14ac:dyDescent="0.25">
      <c r="A786" s="125"/>
      <c r="B786" s="31" t="s">
        <v>150</v>
      </c>
      <c r="C786" s="19">
        <v>11</v>
      </c>
      <c r="D786" s="34">
        <v>0.19791291831594099</v>
      </c>
      <c r="E786" s="34">
        <v>1.2181616832779625</v>
      </c>
      <c r="F786" s="35">
        <v>85.38205980066445</v>
      </c>
    </row>
    <row r="787" spans="1:6" ht="15" hidden="1" customHeight="1" x14ac:dyDescent="0.25">
      <c r="A787" s="125"/>
      <c r="B787" s="31" t="s">
        <v>151</v>
      </c>
      <c r="C787" s="19">
        <v>18</v>
      </c>
      <c r="D787" s="34">
        <v>0.32385750269881253</v>
      </c>
      <c r="E787" s="34">
        <v>1.9933554817275747</v>
      </c>
      <c r="F787" s="35">
        <v>87.375415282392026</v>
      </c>
    </row>
    <row r="788" spans="1:6" ht="15" hidden="1" customHeight="1" x14ac:dyDescent="0.25">
      <c r="A788" s="125"/>
      <c r="B788" s="31" t="s">
        <v>152</v>
      </c>
      <c r="C788" s="19">
        <v>5</v>
      </c>
      <c r="D788" s="34">
        <v>8.9960417416336813E-2</v>
      </c>
      <c r="E788" s="34">
        <v>0.55370985603543743</v>
      </c>
      <c r="F788" s="35">
        <v>87.929125138427466</v>
      </c>
    </row>
    <row r="789" spans="1:6" ht="15" hidden="1" customHeight="1" x14ac:dyDescent="0.25">
      <c r="A789" s="125"/>
      <c r="B789" s="31" t="s">
        <v>153</v>
      </c>
      <c r="C789" s="19">
        <v>14</v>
      </c>
      <c r="D789" s="34">
        <v>0.25188916876574308</v>
      </c>
      <c r="E789" s="34">
        <v>1.5503875968992249</v>
      </c>
      <c r="F789" s="35">
        <v>89.479512735326693</v>
      </c>
    </row>
    <row r="790" spans="1:6" ht="15" hidden="1" customHeight="1" x14ac:dyDescent="0.25">
      <c r="A790" s="125"/>
      <c r="B790" s="31" t="s">
        <v>154</v>
      </c>
      <c r="C790" s="19">
        <v>6</v>
      </c>
      <c r="D790" s="34">
        <v>0.10795250089960418</v>
      </c>
      <c r="E790" s="34">
        <v>0.66445182724252494</v>
      </c>
      <c r="F790" s="35">
        <v>90.143964562569209</v>
      </c>
    </row>
    <row r="791" spans="1:6" ht="15" hidden="1" customHeight="1" x14ac:dyDescent="0.25">
      <c r="A791" s="125"/>
      <c r="B791" s="31" t="s">
        <v>155</v>
      </c>
      <c r="C791" s="19">
        <v>3</v>
      </c>
      <c r="D791" s="34">
        <v>5.3976250449802088E-2</v>
      </c>
      <c r="E791" s="34">
        <v>0.33222591362126247</v>
      </c>
      <c r="F791" s="35">
        <v>90.476190476190482</v>
      </c>
    </row>
    <row r="792" spans="1:6" ht="15" hidden="1" customHeight="1" x14ac:dyDescent="0.25">
      <c r="A792" s="125"/>
      <c r="B792" s="31" t="s">
        <v>156</v>
      </c>
      <c r="C792" s="19">
        <v>8</v>
      </c>
      <c r="D792" s="34">
        <v>0.1439366678661389</v>
      </c>
      <c r="E792" s="34">
        <v>0.88593576965669985</v>
      </c>
      <c r="F792" s="35">
        <v>91.362126245847179</v>
      </c>
    </row>
    <row r="793" spans="1:6" ht="15" hidden="1" customHeight="1" x14ac:dyDescent="0.25">
      <c r="A793" s="125"/>
      <c r="B793" s="31" t="s">
        <v>157</v>
      </c>
      <c r="C793" s="19">
        <v>2</v>
      </c>
      <c r="D793" s="34">
        <v>3.5984166966534725E-2</v>
      </c>
      <c r="E793" s="34">
        <v>0.22148394241417496</v>
      </c>
      <c r="F793" s="35">
        <v>91.58361018826136</v>
      </c>
    </row>
    <row r="794" spans="1:6" ht="15" hidden="1" customHeight="1" x14ac:dyDescent="0.25">
      <c r="A794" s="125"/>
      <c r="B794" s="31" t="s">
        <v>158</v>
      </c>
      <c r="C794" s="19">
        <v>3</v>
      </c>
      <c r="D794" s="34">
        <v>5.3976250449802088E-2</v>
      </c>
      <c r="E794" s="34">
        <v>0.33222591362126247</v>
      </c>
      <c r="F794" s="35">
        <v>91.915836101882604</v>
      </c>
    </row>
    <row r="795" spans="1:6" ht="15" hidden="1" customHeight="1" x14ac:dyDescent="0.25">
      <c r="A795" s="125"/>
      <c r="B795" s="31" t="s">
        <v>159</v>
      </c>
      <c r="C795" s="19">
        <v>1</v>
      </c>
      <c r="D795" s="34">
        <v>1.7992083483267363E-2</v>
      </c>
      <c r="E795" s="34">
        <v>0.11074197120708748</v>
      </c>
      <c r="F795" s="35">
        <v>92.026578073089709</v>
      </c>
    </row>
    <row r="796" spans="1:6" ht="15" hidden="1" customHeight="1" x14ac:dyDescent="0.25">
      <c r="A796" s="125"/>
      <c r="B796" s="31" t="s">
        <v>160</v>
      </c>
      <c r="C796" s="19">
        <v>2</v>
      </c>
      <c r="D796" s="34">
        <v>3.5984166966534725E-2</v>
      </c>
      <c r="E796" s="34">
        <v>0.22148394241417496</v>
      </c>
      <c r="F796" s="35">
        <v>92.248062015503876</v>
      </c>
    </row>
    <row r="797" spans="1:6" ht="15" hidden="1" customHeight="1" x14ac:dyDescent="0.25">
      <c r="A797" s="125"/>
      <c r="B797" s="31" t="s">
        <v>161</v>
      </c>
      <c r="C797" s="19">
        <v>6</v>
      </c>
      <c r="D797" s="34">
        <v>0.10795250089960418</v>
      </c>
      <c r="E797" s="34">
        <v>0.66445182724252494</v>
      </c>
      <c r="F797" s="35">
        <v>92.912513842746407</v>
      </c>
    </row>
    <row r="798" spans="1:6" ht="15" hidden="1" customHeight="1" x14ac:dyDescent="0.25">
      <c r="A798" s="125"/>
      <c r="B798" s="31" t="s">
        <v>162</v>
      </c>
      <c r="C798" s="19">
        <v>2</v>
      </c>
      <c r="D798" s="34">
        <v>3.5984166966534725E-2</v>
      </c>
      <c r="E798" s="34">
        <v>0.22148394241417496</v>
      </c>
      <c r="F798" s="35">
        <v>93.133997785160574</v>
      </c>
    </row>
    <row r="799" spans="1:6" ht="15" hidden="1" customHeight="1" x14ac:dyDescent="0.25">
      <c r="A799" s="125"/>
      <c r="B799" s="31" t="s">
        <v>164</v>
      </c>
      <c r="C799" s="19">
        <v>1</v>
      </c>
      <c r="D799" s="34">
        <v>1.7992083483267363E-2</v>
      </c>
      <c r="E799" s="34">
        <v>0.11074197120708748</v>
      </c>
      <c r="F799" s="35">
        <v>93.244739756367665</v>
      </c>
    </row>
    <row r="800" spans="1:6" ht="15" hidden="1" customHeight="1" x14ac:dyDescent="0.25">
      <c r="A800" s="125"/>
      <c r="B800" s="31" t="s">
        <v>165</v>
      </c>
      <c r="C800" s="19">
        <v>3</v>
      </c>
      <c r="D800" s="34">
        <v>5.3976250449802088E-2</v>
      </c>
      <c r="E800" s="34">
        <v>0.33222591362126247</v>
      </c>
      <c r="F800" s="35">
        <v>93.576965669988923</v>
      </c>
    </row>
    <row r="801" spans="1:6" ht="15" hidden="1" customHeight="1" x14ac:dyDescent="0.25">
      <c r="A801" s="125"/>
      <c r="B801" s="31" t="s">
        <v>166</v>
      </c>
      <c r="C801" s="19">
        <v>4</v>
      </c>
      <c r="D801" s="34">
        <v>7.196833393306945E-2</v>
      </c>
      <c r="E801" s="34">
        <v>0.44296788482834992</v>
      </c>
      <c r="F801" s="35">
        <v>94.019933554817285</v>
      </c>
    </row>
    <row r="802" spans="1:6" ht="15" hidden="1" customHeight="1" x14ac:dyDescent="0.25">
      <c r="A802" s="125"/>
      <c r="B802" s="31" t="s">
        <v>167</v>
      </c>
      <c r="C802" s="19">
        <v>1</v>
      </c>
      <c r="D802" s="34">
        <v>1.7992083483267363E-2</v>
      </c>
      <c r="E802" s="34">
        <v>0.11074197120708748</v>
      </c>
      <c r="F802" s="35">
        <v>94.130675526024362</v>
      </c>
    </row>
    <row r="803" spans="1:6" ht="15" hidden="1" customHeight="1" x14ac:dyDescent="0.25">
      <c r="A803" s="125"/>
      <c r="B803" s="31" t="s">
        <v>168</v>
      </c>
      <c r="C803" s="19">
        <v>1</v>
      </c>
      <c r="D803" s="34">
        <v>1.7992083483267363E-2</v>
      </c>
      <c r="E803" s="34">
        <v>0.11074197120708748</v>
      </c>
      <c r="F803" s="35">
        <v>94.241417497231453</v>
      </c>
    </row>
    <row r="804" spans="1:6" ht="15" hidden="1" customHeight="1" x14ac:dyDescent="0.25">
      <c r="A804" s="125"/>
      <c r="B804" s="31" t="s">
        <v>169</v>
      </c>
      <c r="C804" s="19">
        <v>3</v>
      </c>
      <c r="D804" s="34">
        <v>5.3976250449802088E-2</v>
      </c>
      <c r="E804" s="34">
        <v>0.33222591362126247</v>
      </c>
      <c r="F804" s="35">
        <v>94.573643410852711</v>
      </c>
    </row>
    <row r="805" spans="1:6" ht="15" hidden="1" customHeight="1" x14ac:dyDescent="0.25">
      <c r="A805" s="125"/>
      <c r="B805" s="31" t="s">
        <v>170</v>
      </c>
      <c r="C805" s="19">
        <v>1</v>
      </c>
      <c r="D805" s="34">
        <v>1.7992083483267363E-2</v>
      </c>
      <c r="E805" s="34">
        <v>0.11074197120708748</v>
      </c>
      <c r="F805" s="35">
        <v>94.684385382059801</v>
      </c>
    </row>
    <row r="806" spans="1:6" ht="15" hidden="1" customHeight="1" x14ac:dyDescent="0.25">
      <c r="A806" s="125"/>
      <c r="B806" s="31" t="s">
        <v>171</v>
      </c>
      <c r="C806" s="19">
        <v>8</v>
      </c>
      <c r="D806" s="34">
        <v>0.1439366678661389</v>
      </c>
      <c r="E806" s="34">
        <v>0.88593576965669985</v>
      </c>
      <c r="F806" s="35">
        <v>95.570321151716499</v>
      </c>
    </row>
    <row r="807" spans="1:6" ht="15" hidden="1" customHeight="1" x14ac:dyDescent="0.25">
      <c r="A807" s="125"/>
      <c r="B807" s="31" t="s">
        <v>175</v>
      </c>
      <c r="C807" s="19">
        <v>1</v>
      </c>
      <c r="D807" s="34">
        <v>1.7992083483267363E-2</v>
      </c>
      <c r="E807" s="34">
        <v>0.11074197120708748</v>
      </c>
      <c r="F807" s="35">
        <v>95.68106312292359</v>
      </c>
    </row>
    <row r="808" spans="1:6" ht="15" hidden="1" customHeight="1" x14ac:dyDescent="0.25">
      <c r="A808" s="125"/>
      <c r="B808" s="31" t="s">
        <v>181</v>
      </c>
      <c r="C808" s="19">
        <v>3</v>
      </c>
      <c r="D808" s="34">
        <v>5.3976250449802088E-2</v>
      </c>
      <c r="E808" s="34">
        <v>0.33222591362126247</v>
      </c>
      <c r="F808" s="35">
        <v>96.013289036544847</v>
      </c>
    </row>
    <row r="809" spans="1:6" ht="15" hidden="1" customHeight="1" x14ac:dyDescent="0.25">
      <c r="A809" s="125"/>
      <c r="B809" s="31" t="s">
        <v>251</v>
      </c>
      <c r="C809" s="19">
        <v>1</v>
      </c>
      <c r="D809" s="34">
        <v>1.7992083483267363E-2</v>
      </c>
      <c r="E809" s="34">
        <v>0.11074197120708748</v>
      </c>
      <c r="F809" s="35">
        <v>96.124031007751938</v>
      </c>
    </row>
    <row r="810" spans="1:6" ht="15" hidden="1" customHeight="1" x14ac:dyDescent="0.25">
      <c r="A810" s="125"/>
      <c r="B810" s="31" t="s">
        <v>186</v>
      </c>
      <c r="C810" s="19">
        <v>1</v>
      </c>
      <c r="D810" s="34">
        <v>1.7992083483267363E-2</v>
      </c>
      <c r="E810" s="34">
        <v>0.11074197120708748</v>
      </c>
      <c r="F810" s="35">
        <v>96.234772978959029</v>
      </c>
    </row>
    <row r="811" spans="1:6" ht="15" hidden="1" customHeight="1" x14ac:dyDescent="0.25">
      <c r="A811" s="125"/>
      <c r="B811" s="31" t="s">
        <v>187</v>
      </c>
      <c r="C811" s="19">
        <v>1</v>
      </c>
      <c r="D811" s="34">
        <v>1.7992083483267363E-2</v>
      </c>
      <c r="E811" s="34">
        <v>0.11074197120708748</v>
      </c>
      <c r="F811" s="35">
        <v>96.345514950166105</v>
      </c>
    </row>
    <row r="812" spans="1:6" ht="15" hidden="1" customHeight="1" x14ac:dyDescent="0.25">
      <c r="A812" s="125"/>
      <c r="B812" s="31" t="s">
        <v>189</v>
      </c>
      <c r="C812" s="19">
        <v>4</v>
      </c>
      <c r="D812" s="34">
        <v>7.196833393306945E-2</v>
      </c>
      <c r="E812" s="34">
        <v>0.44296788482834992</v>
      </c>
      <c r="F812" s="35">
        <v>96.788482834994454</v>
      </c>
    </row>
    <row r="813" spans="1:6" ht="15" hidden="1" customHeight="1" x14ac:dyDescent="0.25">
      <c r="A813" s="125"/>
      <c r="B813" s="31" t="s">
        <v>190</v>
      </c>
      <c r="C813" s="19">
        <v>1</v>
      </c>
      <c r="D813" s="34">
        <v>1.7992083483267363E-2</v>
      </c>
      <c r="E813" s="34">
        <v>0.11074197120708748</v>
      </c>
      <c r="F813" s="35">
        <v>96.899224806201545</v>
      </c>
    </row>
    <row r="814" spans="1:6" ht="15" hidden="1" customHeight="1" x14ac:dyDescent="0.25">
      <c r="A814" s="125"/>
      <c r="B814" s="31" t="s">
        <v>197</v>
      </c>
      <c r="C814" s="19">
        <v>1</v>
      </c>
      <c r="D814" s="34">
        <v>1.7992083483267363E-2</v>
      </c>
      <c r="E814" s="34">
        <v>0.11074197120708748</v>
      </c>
      <c r="F814" s="35">
        <v>97.009966777408636</v>
      </c>
    </row>
    <row r="815" spans="1:6" ht="15" hidden="1" customHeight="1" x14ac:dyDescent="0.25">
      <c r="A815" s="125"/>
      <c r="B815" s="31" t="s">
        <v>199</v>
      </c>
      <c r="C815" s="19">
        <v>4</v>
      </c>
      <c r="D815" s="34">
        <v>7.196833393306945E-2</v>
      </c>
      <c r="E815" s="34">
        <v>0.44296788482834992</v>
      </c>
      <c r="F815" s="35">
        <v>97.452934662236984</v>
      </c>
    </row>
    <row r="816" spans="1:6" ht="15" hidden="1" customHeight="1" x14ac:dyDescent="0.25">
      <c r="A816" s="125"/>
      <c r="B816" s="31" t="s">
        <v>285</v>
      </c>
      <c r="C816" s="19">
        <v>1</v>
      </c>
      <c r="D816" s="34">
        <v>1.7992083483267363E-2</v>
      </c>
      <c r="E816" s="34">
        <v>0.11074197120708748</v>
      </c>
      <c r="F816" s="35">
        <v>97.563676633444075</v>
      </c>
    </row>
    <row r="817" spans="1:6" ht="15" hidden="1" customHeight="1" x14ac:dyDescent="0.25">
      <c r="A817" s="125"/>
      <c r="B817" s="31" t="s">
        <v>202</v>
      </c>
      <c r="C817" s="19">
        <v>1</v>
      </c>
      <c r="D817" s="34">
        <v>1.7992083483267363E-2</v>
      </c>
      <c r="E817" s="34">
        <v>0.11074197120708748</v>
      </c>
      <c r="F817" s="35">
        <v>97.674418604651152</v>
      </c>
    </row>
    <row r="818" spans="1:6" ht="15" hidden="1" customHeight="1" x14ac:dyDescent="0.25">
      <c r="A818" s="125"/>
      <c r="B818" s="31" t="s">
        <v>253</v>
      </c>
      <c r="C818" s="19">
        <v>2</v>
      </c>
      <c r="D818" s="34">
        <v>3.5984166966534725E-2</v>
      </c>
      <c r="E818" s="34">
        <v>0.22148394241417496</v>
      </c>
      <c r="F818" s="35">
        <v>97.895902547065333</v>
      </c>
    </row>
    <row r="819" spans="1:6" ht="15" hidden="1" customHeight="1" x14ac:dyDescent="0.25">
      <c r="A819" s="125"/>
      <c r="B819" s="31" t="s">
        <v>286</v>
      </c>
      <c r="C819" s="19">
        <v>1</v>
      </c>
      <c r="D819" s="34">
        <v>1.7992083483267363E-2</v>
      </c>
      <c r="E819" s="34">
        <v>0.11074197120708748</v>
      </c>
      <c r="F819" s="35">
        <v>98.006644518272424</v>
      </c>
    </row>
    <row r="820" spans="1:6" ht="15" hidden="1" customHeight="1" x14ac:dyDescent="0.25">
      <c r="A820" s="125"/>
      <c r="B820" s="31" t="s">
        <v>207</v>
      </c>
      <c r="C820" s="19">
        <v>1</v>
      </c>
      <c r="D820" s="34">
        <v>1.7992083483267363E-2</v>
      </c>
      <c r="E820" s="34">
        <v>0.11074197120708748</v>
      </c>
      <c r="F820" s="35">
        <v>98.117386489479514</v>
      </c>
    </row>
    <row r="821" spans="1:6" ht="15" hidden="1" customHeight="1" x14ac:dyDescent="0.25">
      <c r="A821" s="125"/>
      <c r="B821" s="31" t="s">
        <v>212</v>
      </c>
      <c r="C821" s="19">
        <v>1</v>
      </c>
      <c r="D821" s="34">
        <v>1.7992083483267363E-2</v>
      </c>
      <c r="E821" s="34">
        <v>0.11074197120708748</v>
      </c>
      <c r="F821" s="35">
        <v>98.228128460686605</v>
      </c>
    </row>
    <row r="822" spans="1:6" ht="15" hidden="1" customHeight="1" x14ac:dyDescent="0.25">
      <c r="A822" s="125"/>
      <c r="B822" s="31" t="s">
        <v>259</v>
      </c>
      <c r="C822" s="19">
        <v>2</v>
      </c>
      <c r="D822" s="34">
        <v>3.5984166966534725E-2</v>
      </c>
      <c r="E822" s="34">
        <v>0.22148394241417496</v>
      </c>
      <c r="F822" s="35">
        <v>98.449612403100772</v>
      </c>
    </row>
    <row r="823" spans="1:6" ht="15" hidden="1" customHeight="1" x14ac:dyDescent="0.25">
      <c r="A823" s="125"/>
      <c r="B823" s="31" t="s">
        <v>213</v>
      </c>
      <c r="C823" s="19">
        <v>1</v>
      </c>
      <c r="D823" s="34">
        <v>1.7992083483267363E-2</v>
      </c>
      <c r="E823" s="34">
        <v>0.11074197120708748</v>
      </c>
      <c r="F823" s="35">
        <v>98.560354374307863</v>
      </c>
    </row>
    <row r="824" spans="1:6" ht="15" hidden="1" customHeight="1" x14ac:dyDescent="0.25">
      <c r="A824" s="125"/>
      <c r="B824" s="31" t="s">
        <v>216</v>
      </c>
      <c r="C824" s="19">
        <v>2</v>
      </c>
      <c r="D824" s="34">
        <v>3.5984166966534725E-2</v>
      </c>
      <c r="E824" s="34">
        <v>0.22148394241417496</v>
      </c>
      <c r="F824" s="35">
        <v>98.78183831672203</v>
      </c>
    </row>
    <row r="825" spans="1:6" ht="15" hidden="1" customHeight="1" x14ac:dyDescent="0.25">
      <c r="A825" s="125"/>
      <c r="B825" s="31" t="s">
        <v>287</v>
      </c>
      <c r="C825" s="19">
        <v>1</v>
      </c>
      <c r="D825" s="34">
        <v>1.7992083483267363E-2</v>
      </c>
      <c r="E825" s="34">
        <v>0.11074197120708748</v>
      </c>
      <c r="F825" s="35">
        <v>98.892580287929121</v>
      </c>
    </row>
    <row r="826" spans="1:6" ht="15" hidden="1" customHeight="1" x14ac:dyDescent="0.25">
      <c r="A826" s="125"/>
      <c r="B826" s="31" t="s">
        <v>221</v>
      </c>
      <c r="C826" s="19">
        <v>2</v>
      </c>
      <c r="D826" s="34">
        <v>3.5984166966534725E-2</v>
      </c>
      <c r="E826" s="34">
        <v>0.22148394241417496</v>
      </c>
      <c r="F826" s="35">
        <v>99.114064230343303</v>
      </c>
    </row>
    <row r="827" spans="1:6" ht="15" hidden="1" customHeight="1" x14ac:dyDescent="0.25">
      <c r="A827" s="125"/>
      <c r="B827" s="31" t="s">
        <v>223</v>
      </c>
      <c r="C827" s="19">
        <v>1</v>
      </c>
      <c r="D827" s="34">
        <v>1.7992083483267363E-2</v>
      </c>
      <c r="E827" s="34">
        <v>0.11074197120708748</v>
      </c>
      <c r="F827" s="35">
        <v>99.224806201550393</v>
      </c>
    </row>
    <row r="828" spans="1:6" ht="15" hidden="1" customHeight="1" x14ac:dyDescent="0.25">
      <c r="A828" s="125"/>
      <c r="B828" s="31" t="s">
        <v>226</v>
      </c>
      <c r="C828" s="19">
        <v>1</v>
      </c>
      <c r="D828" s="34">
        <v>1.7992083483267363E-2</v>
      </c>
      <c r="E828" s="34">
        <v>0.11074197120708748</v>
      </c>
      <c r="F828" s="35">
        <v>99.33554817275747</v>
      </c>
    </row>
    <row r="829" spans="1:6" ht="15" hidden="1" customHeight="1" x14ac:dyDescent="0.25">
      <c r="A829" s="125"/>
      <c r="B829" s="31" t="s">
        <v>288</v>
      </c>
      <c r="C829" s="19">
        <v>1</v>
      </c>
      <c r="D829" s="34">
        <v>1.7992083483267363E-2</v>
      </c>
      <c r="E829" s="34">
        <v>0.11074197120708748</v>
      </c>
      <c r="F829" s="35">
        <v>99.446290143964561</v>
      </c>
    </row>
    <row r="830" spans="1:6" ht="15" hidden="1" customHeight="1" x14ac:dyDescent="0.25">
      <c r="A830" s="125"/>
      <c r="B830" s="31" t="s">
        <v>227</v>
      </c>
      <c r="C830" s="19">
        <v>2</v>
      </c>
      <c r="D830" s="34">
        <v>3.5984166966534725E-2</v>
      </c>
      <c r="E830" s="34">
        <v>0.22148394241417496</v>
      </c>
      <c r="F830" s="35">
        <v>99.667774086378742</v>
      </c>
    </row>
    <row r="831" spans="1:6" ht="15" hidden="1" customHeight="1" x14ac:dyDescent="0.25">
      <c r="A831" s="125"/>
      <c r="B831" s="31" t="s">
        <v>289</v>
      </c>
      <c r="C831" s="19">
        <v>1</v>
      </c>
      <c r="D831" s="34">
        <v>1.7992083483267363E-2</v>
      </c>
      <c r="E831" s="34">
        <v>0.11074197120708748</v>
      </c>
      <c r="F831" s="35">
        <v>99.778516057585819</v>
      </c>
    </row>
    <row r="832" spans="1:6" ht="15" hidden="1" customHeight="1" x14ac:dyDescent="0.25">
      <c r="A832" s="125"/>
      <c r="B832" s="31" t="s">
        <v>242</v>
      </c>
      <c r="C832" s="19">
        <v>1</v>
      </c>
      <c r="D832" s="34">
        <v>1.7992083483267363E-2</v>
      </c>
      <c r="E832" s="34">
        <v>0.11074197120708748</v>
      </c>
      <c r="F832" s="35">
        <v>99.889258028792909</v>
      </c>
    </row>
    <row r="833" spans="1:6" ht="15" hidden="1" customHeight="1" x14ac:dyDescent="0.25">
      <c r="A833" s="125"/>
      <c r="B833" s="31" t="s">
        <v>245</v>
      </c>
      <c r="C833" s="19">
        <v>1</v>
      </c>
      <c r="D833" s="34">
        <v>1.7992083483267363E-2</v>
      </c>
      <c r="E833" s="34">
        <v>0.11074197120708748</v>
      </c>
      <c r="F833" s="35">
        <v>100</v>
      </c>
    </row>
    <row r="834" spans="1:6" ht="15" hidden="1" customHeight="1" x14ac:dyDescent="0.25">
      <c r="A834" s="125"/>
      <c r="B834" s="14" t="s">
        <v>8</v>
      </c>
      <c r="C834" s="19">
        <v>903</v>
      </c>
      <c r="D834" s="34">
        <v>16.246851385390428</v>
      </c>
      <c r="E834" s="34">
        <v>100</v>
      </c>
      <c r="F834" s="36"/>
    </row>
    <row r="835" spans="1:6" ht="15" hidden="1" customHeight="1" x14ac:dyDescent="0.25">
      <c r="A835" s="125" t="s">
        <v>7</v>
      </c>
      <c r="B835" s="31" t="s">
        <v>250</v>
      </c>
      <c r="C835" s="19">
        <v>61</v>
      </c>
      <c r="D835" s="34">
        <v>1.097517092479309</v>
      </c>
      <c r="E835" s="37"/>
      <c r="F835" s="36"/>
    </row>
    <row r="836" spans="1:6" ht="15" hidden="1" customHeight="1" x14ac:dyDescent="0.25">
      <c r="A836" s="125"/>
      <c r="B836" s="14" t="s">
        <v>33</v>
      </c>
      <c r="C836" s="19">
        <v>4594</v>
      </c>
      <c r="D836" s="34">
        <v>82.655631522130264</v>
      </c>
      <c r="E836" s="37"/>
      <c r="F836" s="36"/>
    </row>
    <row r="837" spans="1:6" ht="15" hidden="1" customHeight="1" x14ac:dyDescent="0.25">
      <c r="A837" s="125"/>
      <c r="B837" s="14" t="s">
        <v>8</v>
      </c>
      <c r="C837" s="19">
        <v>4655</v>
      </c>
      <c r="D837" s="34">
        <v>83.753148614609572</v>
      </c>
      <c r="E837" s="37"/>
      <c r="F837" s="36"/>
    </row>
    <row r="838" spans="1:6" ht="15" hidden="1" customHeight="1" x14ac:dyDescent="0.25">
      <c r="A838" s="126" t="s">
        <v>8</v>
      </c>
      <c r="B838" s="127"/>
      <c r="C838" s="22">
        <v>5558</v>
      </c>
      <c r="D838" s="38">
        <v>100</v>
      </c>
      <c r="E838" s="39"/>
      <c r="F838" s="40"/>
    </row>
    <row r="839" spans="1:6" hidden="1" x14ac:dyDescent="0.25"/>
    <row r="840" spans="1:6" ht="18" hidden="1" customHeight="1" x14ac:dyDescent="0.25">
      <c r="A840" s="107" t="s">
        <v>139</v>
      </c>
      <c r="B840" s="107"/>
      <c r="C840" s="107"/>
      <c r="D840" s="107"/>
      <c r="E840" s="107"/>
      <c r="F840" s="107"/>
    </row>
    <row r="841" spans="1:6" ht="27.95" hidden="1" customHeight="1" x14ac:dyDescent="0.25">
      <c r="A841" s="122"/>
      <c r="B841" s="123"/>
      <c r="C841" s="28" t="s">
        <v>29</v>
      </c>
      <c r="D841" s="29" t="s">
        <v>10</v>
      </c>
      <c r="E841" s="29" t="s">
        <v>30</v>
      </c>
      <c r="F841" s="30" t="s">
        <v>31</v>
      </c>
    </row>
    <row r="842" spans="1:6" ht="15" hidden="1" customHeight="1" x14ac:dyDescent="0.25">
      <c r="A842" s="124" t="s">
        <v>6</v>
      </c>
      <c r="B842" s="50" t="s">
        <v>143</v>
      </c>
      <c r="C842" s="16">
        <v>57</v>
      </c>
      <c r="D842" s="32">
        <v>1.0255487585462397</v>
      </c>
      <c r="E842" s="32">
        <v>27.669902912621357</v>
      </c>
      <c r="F842" s="33">
        <v>27.669902912621357</v>
      </c>
    </row>
    <row r="843" spans="1:6" ht="15" hidden="1" customHeight="1" x14ac:dyDescent="0.25">
      <c r="A843" s="125"/>
      <c r="B843" s="31" t="s">
        <v>144</v>
      </c>
      <c r="C843" s="19">
        <v>23</v>
      </c>
      <c r="D843" s="34">
        <v>0.41381792011514934</v>
      </c>
      <c r="E843" s="34">
        <v>11.165048543689322</v>
      </c>
      <c r="F843" s="35">
        <v>38.834951456310677</v>
      </c>
    </row>
    <row r="844" spans="1:6" ht="15" hidden="1" customHeight="1" x14ac:dyDescent="0.25">
      <c r="A844" s="125"/>
      <c r="B844" s="31" t="s">
        <v>145</v>
      </c>
      <c r="C844" s="19">
        <v>23</v>
      </c>
      <c r="D844" s="34">
        <v>0.41381792011514934</v>
      </c>
      <c r="E844" s="34">
        <v>11.165048543689322</v>
      </c>
      <c r="F844" s="35">
        <v>50</v>
      </c>
    </row>
    <row r="845" spans="1:6" ht="15" hidden="1" customHeight="1" x14ac:dyDescent="0.25">
      <c r="A845" s="125"/>
      <c r="B845" s="31" t="s">
        <v>146</v>
      </c>
      <c r="C845" s="19">
        <v>13</v>
      </c>
      <c r="D845" s="34">
        <v>0.23389708528247571</v>
      </c>
      <c r="E845" s="34">
        <v>6.3106796116504853</v>
      </c>
      <c r="F845" s="35">
        <v>56.310679611650485</v>
      </c>
    </row>
    <row r="846" spans="1:6" ht="15" hidden="1" customHeight="1" x14ac:dyDescent="0.25">
      <c r="A846" s="125"/>
      <c r="B846" s="31" t="s">
        <v>147</v>
      </c>
      <c r="C846" s="19">
        <v>17</v>
      </c>
      <c r="D846" s="34">
        <v>0.30586541921554516</v>
      </c>
      <c r="E846" s="34">
        <v>8.2524271844660202</v>
      </c>
      <c r="F846" s="35">
        <v>64.563106796116514</v>
      </c>
    </row>
    <row r="847" spans="1:6" ht="15" hidden="1" customHeight="1" x14ac:dyDescent="0.25">
      <c r="A847" s="125"/>
      <c r="B847" s="31" t="s">
        <v>148</v>
      </c>
      <c r="C847" s="19">
        <v>17</v>
      </c>
      <c r="D847" s="34">
        <v>0.30586541921554516</v>
      </c>
      <c r="E847" s="34">
        <v>8.2524271844660202</v>
      </c>
      <c r="F847" s="35">
        <v>72.815533980582529</v>
      </c>
    </row>
    <row r="848" spans="1:6" ht="15" hidden="1" customHeight="1" x14ac:dyDescent="0.25">
      <c r="A848" s="125"/>
      <c r="B848" s="31" t="s">
        <v>149</v>
      </c>
      <c r="C848" s="19">
        <v>9</v>
      </c>
      <c r="D848" s="34">
        <v>0.16192875134940626</v>
      </c>
      <c r="E848" s="34">
        <v>4.3689320388349513</v>
      </c>
      <c r="F848" s="35">
        <v>77.184466019417471</v>
      </c>
    </row>
    <row r="849" spans="1:6" ht="15" hidden="1" customHeight="1" x14ac:dyDescent="0.25">
      <c r="A849" s="125"/>
      <c r="B849" s="31" t="s">
        <v>32</v>
      </c>
      <c r="C849" s="19">
        <v>4</v>
      </c>
      <c r="D849" s="34">
        <v>7.196833393306945E-2</v>
      </c>
      <c r="E849" s="34">
        <v>1.9417475728155338</v>
      </c>
      <c r="F849" s="35">
        <v>79.126213592233015</v>
      </c>
    </row>
    <row r="850" spans="1:6" ht="15" hidden="1" customHeight="1" x14ac:dyDescent="0.25">
      <c r="A850" s="125"/>
      <c r="B850" s="31" t="s">
        <v>89</v>
      </c>
      <c r="C850" s="19">
        <v>4</v>
      </c>
      <c r="D850" s="34">
        <v>7.196833393306945E-2</v>
      </c>
      <c r="E850" s="34">
        <v>1.9417475728155338</v>
      </c>
      <c r="F850" s="35">
        <v>81.067961165048544</v>
      </c>
    </row>
    <row r="851" spans="1:6" ht="15" hidden="1" customHeight="1" x14ac:dyDescent="0.25">
      <c r="A851" s="125"/>
      <c r="B851" s="31" t="s">
        <v>150</v>
      </c>
      <c r="C851" s="19">
        <v>3</v>
      </c>
      <c r="D851" s="34">
        <v>5.3976250449802088E-2</v>
      </c>
      <c r="E851" s="34">
        <v>1.4563106796116505</v>
      </c>
      <c r="F851" s="35">
        <v>82.524271844660191</v>
      </c>
    </row>
    <row r="852" spans="1:6" ht="15" hidden="1" customHeight="1" x14ac:dyDescent="0.25">
      <c r="A852" s="125"/>
      <c r="B852" s="31" t="s">
        <v>151</v>
      </c>
      <c r="C852" s="19">
        <v>10</v>
      </c>
      <c r="D852" s="34">
        <v>0.17992083483267363</v>
      </c>
      <c r="E852" s="34">
        <v>4.8543689320388346</v>
      </c>
      <c r="F852" s="35">
        <v>87.378640776699029</v>
      </c>
    </row>
    <row r="853" spans="1:6" ht="15" hidden="1" customHeight="1" x14ac:dyDescent="0.25">
      <c r="A853" s="125"/>
      <c r="B853" s="31" t="s">
        <v>152</v>
      </c>
      <c r="C853" s="19">
        <v>2</v>
      </c>
      <c r="D853" s="34">
        <v>3.5984166966534725E-2</v>
      </c>
      <c r="E853" s="34">
        <v>0.97087378640776689</v>
      </c>
      <c r="F853" s="35">
        <v>88.349514563106794</v>
      </c>
    </row>
    <row r="854" spans="1:6" ht="15" hidden="1" customHeight="1" x14ac:dyDescent="0.25">
      <c r="A854" s="125"/>
      <c r="B854" s="31" t="s">
        <v>153</v>
      </c>
      <c r="C854" s="19">
        <v>1</v>
      </c>
      <c r="D854" s="34">
        <v>1.7992083483267363E-2</v>
      </c>
      <c r="E854" s="34">
        <v>0.48543689320388345</v>
      </c>
      <c r="F854" s="35">
        <v>88.834951456310691</v>
      </c>
    </row>
    <row r="855" spans="1:6" ht="15" hidden="1" customHeight="1" x14ac:dyDescent="0.25">
      <c r="A855" s="125"/>
      <c r="B855" s="31" t="s">
        <v>154</v>
      </c>
      <c r="C855" s="19">
        <v>1</v>
      </c>
      <c r="D855" s="34">
        <v>1.7992083483267363E-2</v>
      </c>
      <c r="E855" s="34">
        <v>0.48543689320388345</v>
      </c>
      <c r="F855" s="35">
        <v>89.320388349514573</v>
      </c>
    </row>
    <row r="856" spans="1:6" ht="15" hidden="1" customHeight="1" x14ac:dyDescent="0.25">
      <c r="A856" s="125"/>
      <c r="B856" s="31" t="s">
        <v>155</v>
      </c>
      <c r="C856" s="19">
        <v>1</v>
      </c>
      <c r="D856" s="34">
        <v>1.7992083483267363E-2</v>
      </c>
      <c r="E856" s="34">
        <v>0.48543689320388345</v>
      </c>
      <c r="F856" s="35">
        <v>89.805825242718456</v>
      </c>
    </row>
    <row r="857" spans="1:6" ht="15" hidden="1" customHeight="1" x14ac:dyDescent="0.25">
      <c r="A857" s="125"/>
      <c r="B857" s="31" t="s">
        <v>156</v>
      </c>
      <c r="C857" s="19">
        <v>4</v>
      </c>
      <c r="D857" s="34">
        <v>7.196833393306945E-2</v>
      </c>
      <c r="E857" s="34">
        <v>1.9417475728155338</v>
      </c>
      <c r="F857" s="35">
        <v>91.747572815533985</v>
      </c>
    </row>
    <row r="858" spans="1:6" ht="15" hidden="1" customHeight="1" x14ac:dyDescent="0.25">
      <c r="A858" s="125"/>
      <c r="B858" s="31" t="s">
        <v>161</v>
      </c>
      <c r="C858" s="19">
        <v>1</v>
      </c>
      <c r="D858" s="34">
        <v>1.7992083483267363E-2</v>
      </c>
      <c r="E858" s="34">
        <v>0.48543689320388345</v>
      </c>
      <c r="F858" s="35">
        <v>92.233009708737868</v>
      </c>
    </row>
    <row r="859" spans="1:6" ht="15" hidden="1" customHeight="1" x14ac:dyDescent="0.25">
      <c r="A859" s="125"/>
      <c r="B859" s="31" t="s">
        <v>166</v>
      </c>
      <c r="C859" s="19">
        <v>1</v>
      </c>
      <c r="D859" s="34">
        <v>1.7992083483267363E-2</v>
      </c>
      <c r="E859" s="34">
        <v>0.48543689320388345</v>
      </c>
      <c r="F859" s="35">
        <v>92.71844660194175</v>
      </c>
    </row>
    <row r="860" spans="1:6" ht="15" hidden="1" customHeight="1" x14ac:dyDescent="0.25">
      <c r="A860" s="125"/>
      <c r="B860" s="31" t="s">
        <v>171</v>
      </c>
      <c r="C860" s="19">
        <v>1</v>
      </c>
      <c r="D860" s="34">
        <v>1.7992083483267363E-2</v>
      </c>
      <c r="E860" s="34">
        <v>0.48543689320388345</v>
      </c>
      <c r="F860" s="35">
        <v>93.203883495145632</v>
      </c>
    </row>
    <row r="861" spans="1:6" ht="15" hidden="1" customHeight="1" x14ac:dyDescent="0.25">
      <c r="A861" s="125"/>
      <c r="B861" s="31" t="s">
        <v>176</v>
      </c>
      <c r="C861" s="19">
        <v>1</v>
      </c>
      <c r="D861" s="34">
        <v>1.7992083483267363E-2</v>
      </c>
      <c r="E861" s="34">
        <v>0.48543689320388345</v>
      </c>
      <c r="F861" s="35">
        <v>93.689320388349515</v>
      </c>
    </row>
    <row r="862" spans="1:6" ht="15" hidden="1" customHeight="1" x14ac:dyDescent="0.25">
      <c r="A862" s="125"/>
      <c r="B862" s="31" t="s">
        <v>181</v>
      </c>
      <c r="C862" s="19">
        <v>2</v>
      </c>
      <c r="D862" s="34">
        <v>3.5984166966534725E-2</v>
      </c>
      <c r="E862" s="34">
        <v>0.97087378640776689</v>
      </c>
      <c r="F862" s="35">
        <v>94.660194174757279</v>
      </c>
    </row>
    <row r="863" spans="1:6" ht="15" hidden="1" customHeight="1" x14ac:dyDescent="0.25">
      <c r="A863" s="125"/>
      <c r="B863" s="31" t="s">
        <v>189</v>
      </c>
      <c r="C863" s="19">
        <v>1</v>
      </c>
      <c r="D863" s="34">
        <v>1.7992083483267363E-2</v>
      </c>
      <c r="E863" s="34">
        <v>0.48543689320388345</v>
      </c>
      <c r="F863" s="35">
        <v>95.145631067961162</v>
      </c>
    </row>
    <row r="864" spans="1:6" ht="15" hidden="1" customHeight="1" x14ac:dyDescent="0.25">
      <c r="A864" s="125"/>
      <c r="B864" s="31" t="s">
        <v>190</v>
      </c>
      <c r="C864" s="19">
        <v>1</v>
      </c>
      <c r="D864" s="34">
        <v>1.7992083483267363E-2</v>
      </c>
      <c r="E864" s="34">
        <v>0.48543689320388345</v>
      </c>
      <c r="F864" s="35">
        <v>95.631067961165044</v>
      </c>
    </row>
    <row r="865" spans="1:6" ht="15" hidden="1" customHeight="1" x14ac:dyDescent="0.25">
      <c r="A865" s="125"/>
      <c r="B865" s="31" t="s">
        <v>194</v>
      </c>
      <c r="C865" s="19">
        <v>2</v>
      </c>
      <c r="D865" s="34">
        <v>3.5984166966534725E-2</v>
      </c>
      <c r="E865" s="34">
        <v>0.97087378640776689</v>
      </c>
      <c r="F865" s="35">
        <v>96.601941747572823</v>
      </c>
    </row>
    <row r="866" spans="1:6" ht="15" hidden="1" customHeight="1" x14ac:dyDescent="0.25">
      <c r="A866" s="125"/>
      <c r="B866" s="31" t="s">
        <v>196</v>
      </c>
      <c r="C866" s="19">
        <v>1</v>
      </c>
      <c r="D866" s="34">
        <v>1.7992083483267363E-2</v>
      </c>
      <c r="E866" s="34">
        <v>0.48543689320388345</v>
      </c>
      <c r="F866" s="35">
        <v>97.087378640776706</v>
      </c>
    </row>
    <row r="867" spans="1:6" ht="15" hidden="1" customHeight="1" x14ac:dyDescent="0.25">
      <c r="A867" s="125"/>
      <c r="B867" s="31" t="s">
        <v>197</v>
      </c>
      <c r="C867" s="19">
        <v>1</v>
      </c>
      <c r="D867" s="34">
        <v>1.7992083483267363E-2</v>
      </c>
      <c r="E867" s="34">
        <v>0.48543689320388345</v>
      </c>
      <c r="F867" s="35">
        <v>97.572815533980588</v>
      </c>
    </row>
    <row r="868" spans="1:6" ht="15" hidden="1" customHeight="1" x14ac:dyDescent="0.25">
      <c r="A868" s="125"/>
      <c r="B868" s="31" t="s">
        <v>211</v>
      </c>
      <c r="C868" s="19">
        <v>2</v>
      </c>
      <c r="D868" s="34">
        <v>3.5984166966534725E-2</v>
      </c>
      <c r="E868" s="34">
        <v>0.97087378640776689</v>
      </c>
      <c r="F868" s="35">
        <v>98.543689320388353</v>
      </c>
    </row>
    <row r="869" spans="1:6" ht="15" hidden="1" customHeight="1" x14ac:dyDescent="0.25">
      <c r="A869" s="125"/>
      <c r="B869" s="31" t="s">
        <v>218</v>
      </c>
      <c r="C869" s="19">
        <v>1</v>
      </c>
      <c r="D869" s="34">
        <v>1.7992083483267363E-2</v>
      </c>
      <c r="E869" s="34">
        <v>0.48543689320388345</v>
      </c>
      <c r="F869" s="35">
        <v>99.029126213592235</v>
      </c>
    </row>
    <row r="870" spans="1:6" ht="15" hidden="1" customHeight="1" x14ac:dyDescent="0.25">
      <c r="A870" s="125"/>
      <c r="B870" s="31" t="s">
        <v>226</v>
      </c>
      <c r="C870" s="19">
        <v>1</v>
      </c>
      <c r="D870" s="34">
        <v>1.7992083483267363E-2</v>
      </c>
      <c r="E870" s="34">
        <v>0.48543689320388345</v>
      </c>
      <c r="F870" s="35">
        <v>99.514563106796118</v>
      </c>
    </row>
    <row r="871" spans="1:6" ht="15" hidden="1" customHeight="1" x14ac:dyDescent="0.25">
      <c r="A871" s="125"/>
      <c r="B871" s="31" t="s">
        <v>290</v>
      </c>
      <c r="C871" s="19">
        <v>1</v>
      </c>
      <c r="D871" s="34">
        <v>1.7992083483267363E-2</v>
      </c>
      <c r="E871" s="34">
        <v>0.48543689320388345</v>
      </c>
      <c r="F871" s="35">
        <v>100</v>
      </c>
    </row>
    <row r="872" spans="1:6" ht="15" hidden="1" customHeight="1" x14ac:dyDescent="0.25">
      <c r="A872" s="125"/>
      <c r="B872" s="14" t="s">
        <v>8</v>
      </c>
      <c r="C872" s="19">
        <v>206</v>
      </c>
      <c r="D872" s="34">
        <v>3.7063691975530761</v>
      </c>
      <c r="E872" s="34">
        <v>100</v>
      </c>
      <c r="F872" s="36"/>
    </row>
    <row r="873" spans="1:6" ht="15" hidden="1" customHeight="1" x14ac:dyDescent="0.25">
      <c r="A873" s="125" t="s">
        <v>7</v>
      </c>
      <c r="B873" s="31" t="s">
        <v>250</v>
      </c>
      <c r="C873" s="19">
        <v>10</v>
      </c>
      <c r="D873" s="34">
        <v>0.17992083483267363</v>
      </c>
      <c r="E873" s="37"/>
      <c r="F873" s="36"/>
    </row>
    <row r="874" spans="1:6" ht="15" hidden="1" customHeight="1" x14ac:dyDescent="0.25">
      <c r="A874" s="125"/>
      <c r="B874" s="14" t="s">
        <v>33</v>
      </c>
      <c r="C874" s="19">
        <v>5342</v>
      </c>
      <c r="D874" s="34">
        <v>96.113709967614241</v>
      </c>
      <c r="E874" s="37"/>
      <c r="F874" s="36"/>
    </row>
    <row r="875" spans="1:6" ht="15" hidden="1" customHeight="1" x14ac:dyDescent="0.25">
      <c r="A875" s="125"/>
      <c r="B875" s="14" t="s">
        <v>8</v>
      </c>
      <c r="C875" s="19">
        <v>5352</v>
      </c>
      <c r="D875" s="34">
        <v>96.293630802446927</v>
      </c>
      <c r="E875" s="37"/>
      <c r="F875" s="36"/>
    </row>
    <row r="876" spans="1:6" ht="15" hidden="1" customHeight="1" x14ac:dyDescent="0.25">
      <c r="A876" s="126" t="s">
        <v>8</v>
      </c>
      <c r="B876" s="127"/>
      <c r="C876" s="22">
        <v>5558</v>
      </c>
      <c r="D876" s="38">
        <v>100</v>
      </c>
      <c r="E876" s="39"/>
      <c r="F876" s="40"/>
    </row>
    <row r="877" spans="1:6" hidden="1" x14ac:dyDescent="0.25"/>
    <row r="878" spans="1:6" x14ac:dyDescent="0.25">
      <c r="A878" s="1" t="s">
        <v>291</v>
      </c>
    </row>
    <row r="879" spans="1:6" x14ac:dyDescent="0.25">
      <c r="A879" s="1" t="s">
        <v>292</v>
      </c>
    </row>
    <row r="880" spans="1:6" x14ac:dyDescent="0.25">
      <c r="A880" s="1" t="s">
        <v>293</v>
      </c>
    </row>
    <row r="882" spans="1:16" x14ac:dyDescent="0.25">
      <c r="A882" s="1" t="s">
        <v>23</v>
      </c>
    </row>
    <row r="883" spans="1:16" x14ac:dyDescent="0.25">
      <c r="A883" s="1" t="s">
        <v>294</v>
      </c>
    </row>
    <row r="884" spans="1:16" x14ac:dyDescent="0.25">
      <c r="A884" s="1" t="s">
        <v>133</v>
      </c>
    </row>
    <row r="885" spans="1:16" x14ac:dyDescent="0.25">
      <c r="A885" s="1" t="s">
        <v>25</v>
      </c>
    </row>
    <row r="888" spans="1:16" ht="18" x14ac:dyDescent="0.25">
      <c r="A888" s="2" t="s">
        <v>26</v>
      </c>
    </row>
    <row r="890" spans="1:16" ht="18" customHeight="1" x14ac:dyDescent="0.25">
      <c r="A890" s="107" t="s">
        <v>27</v>
      </c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</row>
    <row r="891" spans="1:16" ht="96.95" customHeight="1" x14ac:dyDescent="0.25">
      <c r="A891" s="122"/>
      <c r="B891" s="123"/>
      <c r="C891" s="28" t="s">
        <v>295</v>
      </c>
      <c r="D891" s="29" t="s">
        <v>296</v>
      </c>
      <c r="E891" s="29" t="s">
        <v>297</v>
      </c>
      <c r="F891" s="29" t="s">
        <v>298</v>
      </c>
      <c r="G891" s="29" t="s">
        <v>299</v>
      </c>
      <c r="H891" s="29" t="s">
        <v>300</v>
      </c>
      <c r="I891" s="29" t="s">
        <v>301</v>
      </c>
      <c r="J891" s="29" t="s">
        <v>302</v>
      </c>
      <c r="K891" s="29" t="s">
        <v>303</v>
      </c>
      <c r="L891" s="29" t="s">
        <v>304</v>
      </c>
      <c r="M891" s="30" t="s">
        <v>305</v>
      </c>
    </row>
    <row r="892" spans="1:16" ht="15" customHeight="1" x14ac:dyDescent="0.25">
      <c r="A892" s="124" t="s">
        <v>9</v>
      </c>
      <c r="B892" s="13" t="s">
        <v>6</v>
      </c>
      <c r="C892" s="16">
        <v>1472</v>
      </c>
      <c r="D892" s="43">
        <v>195</v>
      </c>
      <c r="E892" s="43">
        <v>389</v>
      </c>
      <c r="F892" s="43">
        <v>157</v>
      </c>
      <c r="G892" s="43">
        <v>207</v>
      </c>
      <c r="H892" s="43">
        <v>118</v>
      </c>
      <c r="I892" s="43">
        <v>162</v>
      </c>
      <c r="J892" s="43">
        <v>246</v>
      </c>
      <c r="K892" s="43">
        <v>71</v>
      </c>
      <c r="L892" s="43">
        <v>285</v>
      </c>
      <c r="M892" s="41">
        <v>89</v>
      </c>
      <c r="O892" s="96">
        <v>0.64382349820324969</v>
      </c>
      <c r="P892" s="97" t="s">
        <v>39</v>
      </c>
    </row>
    <row r="893" spans="1:16" ht="15" customHeight="1" x14ac:dyDescent="0.25">
      <c r="A893" s="125"/>
      <c r="B893" s="14" t="s">
        <v>7</v>
      </c>
      <c r="C893" s="19">
        <v>4086</v>
      </c>
      <c r="D893" s="45">
        <v>5363</v>
      </c>
      <c r="E893" s="45">
        <v>5169</v>
      </c>
      <c r="F893" s="45">
        <v>5402</v>
      </c>
      <c r="G893" s="45">
        <v>5351</v>
      </c>
      <c r="H893" s="45">
        <v>5440</v>
      </c>
      <c r="I893" s="45">
        <v>5396</v>
      </c>
      <c r="J893" s="45">
        <v>5312</v>
      </c>
      <c r="K893" s="45">
        <v>5487</v>
      </c>
      <c r="L893" s="45">
        <v>5273</v>
      </c>
      <c r="M893" s="46">
        <v>5469</v>
      </c>
      <c r="O893" s="96">
        <v>1.4375172844797696E-2</v>
      </c>
      <c r="P893" s="97" t="s">
        <v>40</v>
      </c>
    </row>
    <row r="894" spans="1:16" ht="15" customHeight="1" x14ac:dyDescent="0.25">
      <c r="A894" s="125" t="s">
        <v>140</v>
      </c>
      <c r="B894" s="154"/>
      <c r="C894" s="47">
        <v>26.174639945652174</v>
      </c>
      <c r="D894" s="48">
        <v>4.4116410256410257</v>
      </c>
      <c r="E894" s="48">
        <v>18.977686375321337</v>
      </c>
      <c r="F894" s="48">
        <v>5.98</v>
      </c>
      <c r="G894" s="48">
        <v>2.7976811594202897</v>
      </c>
      <c r="H894" s="48">
        <v>1.7734745762711863</v>
      </c>
      <c r="I894" s="48">
        <v>6.4527777777777775</v>
      </c>
      <c r="J894" s="48">
        <v>5.0823170731707314</v>
      </c>
      <c r="K894" s="48">
        <v>48.352112676056336</v>
      </c>
      <c r="L894" s="48">
        <v>15.421052631578947</v>
      </c>
      <c r="M894" s="49">
        <v>13.792134831460674</v>
      </c>
      <c r="O894" s="96">
        <v>0.12335909190789744</v>
      </c>
      <c r="P894" s="97" t="s">
        <v>41</v>
      </c>
    </row>
    <row r="895" spans="1:16" ht="15" customHeight="1" x14ac:dyDescent="0.25">
      <c r="A895" s="125" t="s">
        <v>141</v>
      </c>
      <c r="B895" s="154"/>
      <c r="C895" s="47">
        <v>4</v>
      </c>
      <c r="D895" s="48">
        <v>0</v>
      </c>
      <c r="E895" s="48">
        <v>1</v>
      </c>
      <c r="F895" s="48">
        <v>0</v>
      </c>
      <c r="G895" s="48">
        <v>0</v>
      </c>
      <c r="H895" s="48">
        <v>0</v>
      </c>
      <c r="I895" s="48">
        <v>0</v>
      </c>
      <c r="J895" s="48">
        <v>0</v>
      </c>
      <c r="K895" s="48">
        <v>0</v>
      </c>
      <c r="L895" s="48">
        <v>1</v>
      </c>
      <c r="M895" s="49">
        <v>1</v>
      </c>
      <c r="O895" s="96">
        <v>1.5590496314176075E-2</v>
      </c>
      <c r="P895" s="97" t="s">
        <v>42</v>
      </c>
    </row>
    <row r="896" spans="1:16" ht="15" customHeight="1" x14ac:dyDescent="0.25">
      <c r="A896" s="126" t="s">
        <v>142</v>
      </c>
      <c r="B896" s="127"/>
      <c r="C896" s="22">
        <v>38529.07</v>
      </c>
      <c r="D896" s="44">
        <v>860.27</v>
      </c>
      <c r="E896" s="44">
        <v>7382.32</v>
      </c>
      <c r="F896" s="44">
        <v>933</v>
      </c>
      <c r="G896" s="44">
        <v>579.12</v>
      </c>
      <c r="H896" s="44">
        <v>209.26999999999998</v>
      </c>
      <c r="I896" s="44">
        <v>1045.3499999999999</v>
      </c>
      <c r="J896" s="44">
        <v>1250.25</v>
      </c>
      <c r="K896" s="44">
        <v>3433</v>
      </c>
      <c r="L896" s="44">
        <v>4395</v>
      </c>
      <c r="M896" s="42">
        <v>1227.5</v>
      </c>
      <c r="O896" s="96">
        <v>9.6771363616995152E-3</v>
      </c>
      <c r="P896" s="97" t="s">
        <v>496</v>
      </c>
    </row>
    <row r="897" spans="1:16" x14ac:dyDescent="0.25">
      <c r="C897" s="95">
        <f>C896/SUM($C$896:$M$896)</f>
        <v>0.64382349820324969</v>
      </c>
      <c r="D897" s="95">
        <f t="shared" ref="D897:M897" si="39">D896/SUM($C$896:$M$896)</f>
        <v>1.4375172844797696E-2</v>
      </c>
      <c r="E897" s="95">
        <f t="shared" si="39"/>
        <v>0.12335909190789744</v>
      </c>
      <c r="F897" s="95">
        <f t="shared" si="39"/>
        <v>1.5590496314176075E-2</v>
      </c>
      <c r="G897" s="95">
        <f t="shared" si="39"/>
        <v>9.6771363616995152E-3</v>
      </c>
      <c r="H897" s="95">
        <f t="shared" si="39"/>
        <v>3.4969165741346483E-3</v>
      </c>
      <c r="I897" s="95">
        <f t="shared" si="39"/>
        <v>1.7467872799596953E-2</v>
      </c>
      <c r="J897" s="95">
        <f t="shared" si="39"/>
        <v>2.0891766363128228E-2</v>
      </c>
      <c r="K897" s="95">
        <f t="shared" si="39"/>
        <v>5.7365674004894382E-2</v>
      </c>
      <c r="L897" s="95">
        <f t="shared" si="39"/>
        <v>7.3440762380282798E-2</v>
      </c>
      <c r="M897" s="95">
        <f t="shared" si="39"/>
        <v>2.0511612246142692E-2</v>
      </c>
      <c r="O897" s="96">
        <v>3.4969165741346483E-3</v>
      </c>
      <c r="P897" s="97" t="s">
        <v>498</v>
      </c>
    </row>
    <row r="898" spans="1:16" x14ac:dyDescent="0.25">
      <c r="C898">
        <v>0.64382349820324969</v>
      </c>
      <c r="D898">
        <v>1.4375172844797696E-2</v>
      </c>
      <c r="E898">
        <v>0.12335909190789744</v>
      </c>
      <c r="F898">
        <v>1.5590496314176075E-2</v>
      </c>
      <c r="G898">
        <v>9.6771363616995152E-3</v>
      </c>
      <c r="H898">
        <v>3.4969165741346483E-3</v>
      </c>
      <c r="I898">
        <v>1.7467872799596953E-2</v>
      </c>
      <c r="J898">
        <v>2.0891766363128228E-2</v>
      </c>
      <c r="K898">
        <v>5.7365674004894382E-2</v>
      </c>
      <c r="L898">
        <v>7.3440762380282798E-2</v>
      </c>
      <c r="M898">
        <v>2.0511612246142692E-2</v>
      </c>
      <c r="O898" s="96">
        <v>1.7467872799596953E-2</v>
      </c>
      <c r="P898" s="97" t="s">
        <v>45</v>
      </c>
    </row>
    <row r="899" spans="1:16" x14ac:dyDescent="0.25">
      <c r="O899" s="96">
        <v>2.0891766363128228E-2</v>
      </c>
      <c r="P899" s="97" t="s">
        <v>497</v>
      </c>
    </row>
    <row r="900" spans="1:16" x14ac:dyDescent="0.25">
      <c r="O900" s="96">
        <v>5.7365674004894382E-2</v>
      </c>
      <c r="P900" s="97" t="s">
        <v>47</v>
      </c>
    </row>
    <row r="901" spans="1:16" x14ac:dyDescent="0.25">
      <c r="O901" s="96">
        <v>7.3440762380282798E-2</v>
      </c>
      <c r="P901" s="97" t="s">
        <v>48</v>
      </c>
    </row>
    <row r="902" spans="1:16" x14ac:dyDescent="0.25">
      <c r="O902" s="96">
        <v>2.0511612246142692E-2</v>
      </c>
      <c r="P902" s="97" t="s">
        <v>21</v>
      </c>
    </row>
    <row r="903" spans="1:16" x14ac:dyDescent="0.25">
      <c r="O903" s="96"/>
    </row>
    <row r="904" spans="1:16" x14ac:dyDescent="0.25">
      <c r="O904" s="96"/>
    </row>
    <row r="905" spans="1:16" ht="18" hidden="1" x14ac:dyDescent="0.25">
      <c r="A905" s="2" t="s">
        <v>106</v>
      </c>
    </row>
    <row r="906" spans="1:16" hidden="1" x14ac:dyDescent="0.25"/>
    <row r="907" spans="1:16" ht="18" hidden="1" customHeight="1" x14ac:dyDescent="0.25">
      <c r="A907" s="107" t="s">
        <v>295</v>
      </c>
      <c r="B907" s="107"/>
      <c r="C907" s="107"/>
      <c r="D907" s="107"/>
      <c r="E907" s="107"/>
      <c r="F907" s="107"/>
    </row>
    <row r="908" spans="1:16" ht="27.95" hidden="1" customHeight="1" x14ac:dyDescent="0.25">
      <c r="A908" s="122"/>
      <c r="B908" s="123"/>
      <c r="C908" s="28" t="s">
        <v>29</v>
      </c>
      <c r="D908" s="29" t="s">
        <v>10</v>
      </c>
      <c r="E908" s="29" t="s">
        <v>30</v>
      </c>
      <c r="F908" s="30" t="s">
        <v>31</v>
      </c>
    </row>
    <row r="909" spans="1:16" ht="15" hidden="1" customHeight="1" x14ac:dyDescent="0.25">
      <c r="A909" s="124" t="s">
        <v>6</v>
      </c>
      <c r="B909" s="50" t="s">
        <v>143</v>
      </c>
      <c r="C909" s="16">
        <v>150</v>
      </c>
      <c r="D909" s="32">
        <v>2.6988125224901043</v>
      </c>
      <c r="E909" s="32">
        <v>10.190217391304348</v>
      </c>
      <c r="F909" s="33">
        <v>10.190217391304348</v>
      </c>
    </row>
    <row r="910" spans="1:16" ht="15" hidden="1" customHeight="1" x14ac:dyDescent="0.25">
      <c r="A910" s="125"/>
      <c r="B910" s="31" t="s">
        <v>143</v>
      </c>
      <c r="C910" s="19">
        <v>1</v>
      </c>
      <c r="D910" s="34">
        <v>1.7992083483267363E-2</v>
      </c>
      <c r="E910" s="34">
        <v>6.7934782608695649E-2</v>
      </c>
      <c r="F910" s="35">
        <v>10.258152173913043</v>
      </c>
    </row>
    <row r="911" spans="1:16" ht="15" hidden="1" customHeight="1" x14ac:dyDescent="0.25">
      <c r="A911" s="125"/>
      <c r="B911" s="31" t="s">
        <v>144</v>
      </c>
      <c r="C911" s="19">
        <v>259</v>
      </c>
      <c r="D911" s="34">
        <v>4.6599496221662466</v>
      </c>
      <c r="E911" s="34">
        <v>17.595108695652172</v>
      </c>
      <c r="F911" s="35">
        <v>27.853260869565215</v>
      </c>
    </row>
    <row r="912" spans="1:16" ht="15" hidden="1" customHeight="1" x14ac:dyDescent="0.25">
      <c r="A912" s="125"/>
      <c r="B912" s="31" t="s">
        <v>145</v>
      </c>
      <c r="C912" s="19">
        <v>1</v>
      </c>
      <c r="D912" s="34">
        <v>1.7992083483267363E-2</v>
      </c>
      <c r="E912" s="34">
        <v>6.7934782608695649E-2</v>
      </c>
      <c r="F912" s="35">
        <v>27.921195652173914</v>
      </c>
    </row>
    <row r="913" spans="1:6" ht="15" hidden="1" customHeight="1" x14ac:dyDescent="0.25">
      <c r="A913" s="125"/>
      <c r="B913" s="31" t="s">
        <v>145</v>
      </c>
      <c r="C913" s="19">
        <v>148</v>
      </c>
      <c r="D913" s="34">
        <v>2.6628283555235699</v>
      </c>
      <c r="E913" s="34">
        <v>10.054347826086957</v>
      </c>
      <c r="F913" s="35">
        <v>37.975543478260867</v>
      </c>
    </row>
    <row r="914" spans="1:6" ht="15" hidden="1" customHeight="1" x14ac:dyDescent="0.25">
      <c r="A914" s="125"/>
      <c r="B914" s="31" t="s">
        <v>146</v>
      </c>
      <c r="C914" s="19">
        <v>108</v>
      </c>
      <c r="D914" s="34">
        <v>1.9431450161928752</v>
      </c>
      <c r="E914" s="34">
        <v>7.3369565217391308</v>
      </c>
      <c r="F914" s="35">
        <v>45.3125</v>
      </c>
    </row>
    <row r="915" spans="1:6" ht="15" hidden="1" customHeight="1" x14ac:dyDescent="0.25">
      <c r="A915" s="125"/>
      <c r="B915" s="31" t="s">
        <v>147</v>
      </c>
      <c r="C915" s="19">
        <v>102</v>
      </c>
      <c r="D915" s="34">
        <v>1.8351925152932709</v>
      </c>
      <c r="E915" s="34">
        <v>6.929347826086957</v>
      </c>
      <c r="F915" s="35">
        <v>52.241847826086953</v>
      </c>
    </row>
    <row r="916" spans="1:6" ht="15" hidden="1" customHeight="1" x14ac:dyDescent="0.25">
      <c r="A916" s="125"/>
      <c r="B916" s="31" t="s">
        <v>148</v>
      </c>
      <c r="C916" s="19">
        <v>67</v>
      </c>
      <c r="D916" s="34">
        <v>1.2054695933789135</v>
      </c>
      <c r="E916" s="34">
        <v>4.5516304347826084</v>
      </c>
      <c r="F916" s="35">
        <v>56.79347826086957</v>
      </c>
    </row>
    <row r="917" spans="1:6" ht="15" hidden="1" customHeight="1" x14ac:dyDescent="0.25">
      <c r="A917" s="125"/>
      <c r="B917" s="31" t="s">
        <v>149</v>
      </c>
      <c r="C917" s="19">
        <v>45</v>
      </c>
      <c r="D917" s="34">
        <v>0.80964375674703137</v>
      </c>
      <c r="E917" s="34">
        <v>3.0570652173913042</v>
      </c>
      <c r="F917" s="35">
        <v>59.850543478260867</v>
      </c>
    </row>
    <row r="918" spans="1:6" ht="15" hidden="1" customHeight="1" x14ac:dyDescent="0.25">
      <c r="A918" s="125"/>
      <c r="B918" s="31" t="s">
        <v>32</v>
      </c>
      <c r="C918" s="19">
        <v>45</v>
      </c>
      <c r="D918" s="34">
        <v>0.80964375674703137</v>
      </c>
      <c r="E918" s="34">
        <v>3.0570652173913042</v>
      </c>
      <c r="F918" s="35">
        <v>62.907608695652172</v>
      </c>
    </row>
    <row r="919" spans="1:6" ht="15" hidden="1" customHeight="1" x14ac:dyDescent="0.25">
      <c r="A919" s="125"/>
      <c r="B919" s="31" t="s">
        <v>89</v>
      </c>
      <c r="C919" s="19">
        <v>28</v>
      </c>
      <c r="D919" s="34">
        <v>0.50377833753148615</v>
      </c>
      <c r="E919" s="34">
        <v>1.9021739130434785</v>
      </c>
      <c r="F919" s="35">
        <v>64.809782608695656</v>
      </c>
    </row>
    <row r="920" spans="1:6" ht="15" hidden="1" customHeight="1" x14ac:dyDescent="0.25">
      <c r="A920" s="125"/>
      <c r="B920" s="31" t="s">
        <v>150</v>
      </c>
      <c r="C920" s="19">
        <v>23</v>
      </c>
      <c r="D920" s="34">
        <v>0.41381792011514934</v>
      </c>
      <c r="E920" s="34">
        <v>1.5625</v>
      </c>
      <c r="F920" s="35">
        <v>66.372282608695656</v>
      </c>
    </row>
    <row r="921" spans="1:6" ht="15" hidden="1" customHeight="1" x14ac:dyDescent="0.25">
      <c r="A921" s="125"/>
      <c r="B921" s="31" t="s">
        <v>151</v>
      </c>
      <c r="C921" s="19">
        <v>61</v>
      </c>
      <c r="D921" s="34">
        <v>1.097517092479309</v>
      </c>
      <c r="E921" s="34">
        <v>4.1440217391304346</v>
      </c>
      <c r="F921" s="35">
        <v>70.516304347826093</v>
      </c>
    </row>
    <row r="922" spans="1:6" ht="15" hidden="1" customHeight="1" x14ac:dyDescent="0.25">
      <c r="A922" s="125"/>
      <c r="B922" s="31" t="s">
        <v>152</v>
      </c>
      <c r="C922" s="19">
        <v>14</v>
      </c>
      <c r="D922" s="34">
        <v>0.25188916876574308</v>
      </c>
      <c r="E922" s="34">
        <v>0.95108695652173925</v>
      </c>
      <c r="F922" s="35">
        <v>71.467391304347828</v>
      </c>
    </row>
    <row r="923" spans="1:6" ht="15" hidden="1" customHeight="1" x14ac:dyDescent="0.25">
      <c r="A923" s="125"/>
      <c r="B923" s="31" t="s">
        <v>153</v>
      </c>
      <c r="C923" s="19">
        <v>38</v>
      </c>
      <c r="D923" s="34">
        <v>0.68369917236415978</v>
      </c>
      <c r="E923" s="34">
        <v>2.5815217391304346</v>
      </c>
      <c r="F923" s="35">
        <v>74.048913043478265</v>
      </c>
    </row>
    <row r="924" spans="1:6" ht="15" hidden="1" customHeight="1" x14ac:dyDescent="0.25">
      <c r="A924" s="125"/>
      <c r="B924" s="31" t="s">
        <v>154</v>
      </c>
      <c r="C924" s="19">
        <v>14</v>
      </c>
      <c r="D924" s="34">
        <v>0.25188916876574308</v>
      </c>
      <c r="E924" s="34">
        <v>0.95108695652173925</v>
      </c>
      <c r="F924" s="35">
        <v>75</v>
      </c>
    </row>
    <row r="925" spans="1:6" ht="15" hidden="1" customHeight="1" x14ac:dyDescent="0.25">
      <c r="A925" s="125"/>
      <c r="B925" s="31" t="s">
        <v>155</v>
      </c>
      <c r="C925" s="19">
        <v>17</v>
      </c>
      <c r="D925" s="34">
        <v>0.30586541921554516</v>
      </c>
      <c r="E925" s="34">
        <v>1.1548913043478259</v>
      </c>
      <c r="F925" s="35">
        <v>76.154891304347828</v>
      </c>
    </row>
    <row r="926" spans="1:6" ht="15" hidden="1" customHeight="1" x14ac:dyDescent="0.25">
      <c r="A926" s="125"/>
      <c r="B926" s="31" t="s">
        <v>156</v>
      </c>
      <c r="C926" s="19">
        <v>37</v>
      </c>
      <c r="D926" s="34">
        <v>0.66570708888089247</v>
      </c>
      <c r="E926" s="34">
        <v>2.5135869565217392</v>
      </c>
      <c r="F926" s="35">
        <v>78.668478260869563</v>
      </c>
    </row>
    <row r="927" spans="1:6" ht="15" hidden="1" customHeight="1" x14ac:dyDescent="0.25">
      <c r="A927" s="125"/>
      <c r="B927" s="31" t="s">
        <v>157</v>
      </c>
      <c r="C927" s="19">
        <v>9</v>
      </c>
      <c r="D927" s="34">
        <v>0.16192875134940626</v>
      </c>
      <c r="E927" s="34">
        <v>0.61141304347826086</v>
      </c>
      <c r="F927" s="35">
        <v>79.279891304347828</v>
      </c>
    </row>
    <row r="928" spans="1:6" ht="15" hidden="1" customHeight="1" x14ac:dyDescent="0.25">
      <c r="A928" s="125"/>
      <c r="B928" s="31" t="s">
        <v>158</v>
      </c>
      <c r="C928" s="19">
        <v>10</v>
      </c>
      <c r="D928" s="34">
        <v>0.17992083483267363</v>
      </c>
      <c r="E928" s="34">
        <v>0.67934782608695654</v>
      </c>
      <c r="F928" s="35">
        <v>79.959239130434781</v>
      </c>
    </row>
    <row r="929" spans="1:6" ht="15" hidden="1" customHeight="1" x14ac:dyDescent="0.25">
      <c r="A929" s="125"/>
      <c r="B929" s="31" t="s">
        <v>159</v>
      </c>
      <c r="C929" s="19">
        <v>16</v>
      </c>
      <c r="D929" s="34">
        <v>0.2878733357322778</v>
      </c>
      <c r="E929" s="34">
        <v>1.0869565217391304</v>
      </c>
      <c r="F929" s="35">
        <v>81.046195652173907</v>
      </c>
    </row>
    <row r="930" spans="1:6" ht="15" hidden="1" customHeight="1" x14ac:dyDescent="0.25">
      <c r="A930" s="125"/>
      <c r="B930" s="31" t="s">
        <v>160</v>
      </c>
      <c r="C930" s="19">
        <v>4</v>
      </c>
      <c r="D930" s="34">
        <v>7.196833393306945E-2</v>
      </c>
      <c r="E930" s="34">
        <v>0.27173913043478259</v>
      </c>
      <c r="F930" s="35">
        <v>81.317934782608688</v>
      </c>
    </row>
    <row r="931" spans="1:6" ht="15" hidden="1" customHeight="1" x14ac:dyDescent="0.25">
      <c r="A931" s="125"/>
      <c r="B931" s="31" t="s">
        <v>161</v>
      </c>
      <c r="C931" s="19">
        <v>24</v>
      </c>
      <c r="D931" s="34">
        <v>0.4318100035984167</v>
      </c>
      <c r="E931" s="34">
        <v>1.6304347826086956</v>
      </c>
      <c r="F931" s="35">
        <v>82.948369565217391</v>
      </c>
    </row>
    <row r="932" spans="1:6" ht="15" hidden="1" customHeight="1" x14ac:dyDescent="0.25">
      <c r="A932" s="125"/>
      <c r="B932" s="31" t="s">
        <v>163</v>
      </c>
      <c r="C932" s="19">
        <v>12</v>
      </c>
      <c r="D932" s="34">
        <v>0.21590500179920835</v>
      </c>
      <c r="E932" s="34">
        <v>0.81521739130434778</v>
      </c>
      <c r="F932" s="35">
        <v>83.763586956521735</v>
      </c>
    </row>
    <row r="933" spans="1:6" ht="15" hidden="1" customHeight="1" x14ac:dyDescent="0.25">
      <c r="A933" s="125"/>
      <c r="B933" s="31" t="s">
        <v>164</v>
      </c>
      <c r="C933" s="19">
        <v>3</v>
      </c>
      <c r="D933" s="34">
        <v>5.3976250449802088E-2</v>
      </c>
      <c r="E933" s="34">
        <v>0.20380434782608695</v>
      </c>
      <c r="F933" s="35">
        <v>83.967391304347828</v>
      </c>
    </row>
    <row r="934" spans="1:6" ht="15" hidden="1" customHeight="1" x14ac:dyDescent="0.25">
      <c r="A934" s="125"/>
      <c r="B934" s="31" t="s">
        <v>165</v>
      </c>
      <c r="C934" s="19">
        <v>7</v>
      </c>
      <c r="D934" s="34">
        <v>0.12594458438287154</v>
      </c>
      <c r="E934" s="34">
        <v>0.47554347826086962</v>
      </c>
      <c r="F934" s="35">
        <v>84.442934782608688</v>
      </c>
    </row>
    <row r="935" spans="1:6" ht="15" hidden="1" customHeight="1" x14ac:dyDescent="0.25">
      <c r="A935" s="125"/>
      <c r="B935" s="31" t="s">
        <v>166</v>
      </c>
      <c r="C935" s="19">
        <v>22</v>
      </c>
      <c r="D935" s="34">
        <v>0.39582583663188198</v>
      </c>
      <c r="E935" s="34">
        <v>1.4945652173913044</v>
      </c>
      <c r="F935" s="35">
        <v>85.9375</v>
      </c>
    </row>
    <row r="936" spans="1:6" ht="15" hidden="1" customHeight="1" x14ac:dyDescent="0.25">
      <c r="A936" s="125"/>
      <c r="B936" s="31" t="s">
        <v>167</v>
      </c>
      <c r="C936" s="19">
        <v>1</v>
      </c>
      <c r="D936" s="34">
        <v>1.7992083483267363E-2</v>
      </c>
      <c r="E936" s="34">
        <v>6.7934782608695649E-2</v>
      </c>
      <c r="F936" s="35">
        <v>86.005434782608688</v>
      </c>
    </row>
    <row r="937" spans="1:6" ht="15" hidden="1" customHeight="1" x14ac:dyDescent="0.25">
      <c r="A937" s="125"/>
      <c r="B937" s="31" t="s">
        <v>168</v>
      </c>
      <c r="C937" s="19">
        <v>2</v>
      </c>
      <c r="D937" s="34">
        <v>3.5984166966534725E-2</v>
      </c>
      <c r="E937" s="34">
        <v>0.1358695652173913</v>
      </c>
      <c r="F937" s="35">
        <v>86.141304347826093</v>
      </c>
    </row>
    <row r="938" spans="1:6" ht="15" hidden="1" customHeight="1" x14ac:dyDescent="0.25">
      <c r="A938" s="125"/>
      <c r="B938" s="31" t="s">
        <v>169</v>
      </c>
      <c r="C938" s="19">
        <v>3</v>
      </c>
      <c r="D938" s="34">
        <v>5.3976250449802088E-2</v>
      </c>
      <c r="E938" s="34">
        <v>0.20380434782608695</v>
      </c>
      <c r="F938" s="35">
        <v>86.345108695652172</v>
      </c>
    </row>
    <row r="939" spans="1:6" ht="15" hidden="1" customHeight="1" x14ac:dyDescent="0.25">
      <c r="A939" s="125"/>
      <c r="B939" s="31" t="s">
        <v>170</v>
      </c>
      <c r="C939" s="19">
        <v>1</v>
      </c>
      <c r="D939" s="34">
        <v>1.7992083483267363E-2</v>
      </c>
      <c r="E939" s="34">
        <v>6.7934782608695649E-2</v>
      </c>
      <c r="F939" s="35">
        <v>86.41304347826086</v>
      </c>
    </row>
    <row r="940" spans="1:6" ht="15" hidden="1" customHeight="1" x14ac:dyDescent="0.25">
      <c r="A940" s="125"/>
      <c r="B940" s="31" t="s">
        <v>171</v>
      </c>
      <c r="C940" s="19">
        <v>22</v>
      </c>
      <c r="D940" s="34">
        <v>0.39582583663188198</v>
      </c>
      <c r="E940" s="34">
        <v>1.4945652173913044</v>
      </c>
      <c r="F940" s="35">
        <v>87.907608695652172</v>
      </c>
    </row>
    <row r="941" spans="1:6" ht="15" hidden="1" customHeight="1" x14ac:dyDescent="0.25">
      <c r="A941" s="125"/>
      <c r="B941" s="31" t="s">
        <v>172</v>
      </c>
      <c r="C941" s="19">
        <v>2</v>
      </c>
      <c r="D941" s="34">
        <v>3.5984166966534725E-2</v>
      </c>
      <c r="E941" s="34">
        <v>0.1358695652173913</v>
      </c>
      <c r="F941" s="35">
        <v>88.043478260869563</v>
      </c>
    </row>
    <row r="942" spans="1:6" ht="15" hidden="1" customHeight="1" x14ac:dyDescent="0.25">
      <c r="A942" s="125"/>
      <c r="B942" s="31" t="s">
        <v>173</v>
      </c>
      <c r="C942" s="19">
        <v>6</v>
      </c>
      <c r="D942" s="34">
        <v>0.10795250089960418</v>
      </c>
      <c r="E942" s="34">
        <v>0.40760869565217389</v>
      </c>
      <c r="F942" s="35">
        <v>88.451086956521735</v>
      </c>
    </row>
    <row r="943" spans="1:6" ht="15" hidden="1" customHeight="1" x14ac:dyDescent="0.25">
      <c r="A943" s="125"/>
      <c r="B943" s="31" t="s">
        <v>174</v>
      </c>
      <c r="C943" s="19">
        <v>3</v>
      </c>
      <c r="D943" s="34">
        <v>5.3976250449802088E-2</v>
      </c>
      <c r="E943" s="34">
        <v>0.20380434782608695</v>
      </c>
      <c r="F943" s="35">
        <v>88.654891304347828</v>
      </c>
    </row>
    <row r="944" spans="1:6" ht="15" hidden="1" customHeight="1" x14ac:dyDescent="0.25">
      <c r="A944" s="125"/>
      <c r="B944" s="31" t="s">
        <v>175</v>
      </c>
      <c r="C944" s="19">
        <v>4</v>
      </c>
      <c r="D944" s="34">
        <v>7.196833393306945E-2</v>
      </c>
      <c r="E944" s="34">
        <v>0.27173913043478259</v>
      </c>
      <c r="F944" s="35">
        <v>88.926630434782609</v>
      </c>
    </row>
    <row r="945" spans="1:6" ht="15" hidden="1" customHeight="1" x14ac:dyDescent="0.25">
      <c r="A945" s="125"/>
      <c r="B945" s="31" t="s">
        <v>176</v>
      </c>
      <c r="C945" s="19">
        <v>9</v>
      </c>
      <c r="D945" s="34">
        <v>0.16192875134940626</v>
      </c>
      <c r="E945" s="34">
        <v>0.61141304347826086</v>
      </c>
      <c r="F945" s="35">
        <v>89.53804347826086</v>
      </c>
    </row>
    <row r="946" spans="1:6" ht="15" hidden="1" customHeight="1" x14ac:dyDescent="0.25">
      <c r="A946" s="125"/>
      <c r="B946" s="31" t="s">
        <v>177</v>
      </c>
      <c r="C946" s="19">
        <v>3</v>
      </c>
      <c r="D946" s="34">
        <v>5.3976250449802088E-2</v>
      </c>
      <c r="E946" s="34">
        <v>0.20380434782608695</v>
      </c>
      <c r="F946" s="35">
        <v>89.741847826086953</v>
      </c>
    </row>
    <row r="947" spans="1:6" ht="15" hidden="1" customHeight="1" x14ac:dyDescent="0.25">
      <c r="A947" s="125"/>
      <c r="B947" s="31" t="s">
        <v>178</v>
      </c>
      <c r="C947" s="19">
        <v>3</v>
      </c>
      <c r="D947" s="34">
        <v>5.3976250449802088E-2</v>
      </c>
      <c r="E947" s="34">
        <v>0.20380434782608695</v>
      </c>
      <c r="F947" s="35">
        <v>89.945652173913047</v>
      </c>
    </row>
    <row r="948" spans="1:6" ht="15" hidden="1" customHeight="1" x14ac:dyDescent="0.25">
      <c r="A948" s="125"/>
      <c r="B948" s="31" t="s">
        <v>179</v>
      </c>
      <c r="C948" s="19">
        <v>4</v>
      </c>
      <c r="D948" s="34">
        <v>7.196833393306945E-2</v>
      </c>
      <c r="E948" s="34">
        <v>0.27173913043478259</v>
      </c>
      <c r="F948" s="35">
        <v>90.217391304347828</v>
      </c>
    </row>
    <row r="949" spans="1:6" ht="15" hidden="1" customHeight="1" x14ac:dyDescent="0.25">
      <c r="A949" s="125"/>
      <c r="B949" s="31" t="s">
        <v>180</v>
      </c>
      <c r="C949" s="19">
        <v>1</v>
      </c>
      <c r="D949" s="34">
        <v>1.7992083483267363E-2</v>
      </c>
      <c r="E949" s="34">
        <v>6.7934782608695649E-2</v>
      </c>
      <c r="F949" s="35">
        <v>90.285326086956516</v>
      </c>
    </row>
    <row r="950" spans="1:6" ht="15" hidden="1" customHeight="1" x14ac:dyDescent="0.25">
      <c r="A950" s="125"/>
      <c r="B950" s="31" t="s">
        <v>181</v>
      </c>
      <c r="C950" s="19">
        <v>11</v>
      </c>
      <c r="D950" s="34">
        <v>0.19791291831594099</v>
      </c>
      <c r="E950" s="34">
        <v>0.74728260869565222</v>
      </c>
      <c r="F950" s="35">
        <v>91.032608695652172</v>
      </c>
    </row>
    <row r="951" spans="1:6" ht="15" hidden="1" customHeight="1" x14ac:dyDescent="0.25">
      <c r="A951" s="125"/>
      <c r="B951" s="31" t="s">
        <v>182</v>
      </c>
      <c r="C951" s="19">
        <v>1</v>
      </c>
      <c r="D951" s="34">
        <v>1.7992083483267363E-2</v>
      </c>
      <c r="E951" s="34">
        <v>6.7934782608695649E-2</v>
      </c>
      <c r="F951" s="35">
        <v>91.10054347826086</v>
      </c>
    </row>
    <row r="952" spans="1:6" ht="15" hidden="1" customHeight="1" x14ac:dyDescent="0.25">
      <c r="A952" s="125"/>
      <c r="B952" s="31" t="s">
        <v>184</v>
      </c>
      <c r="C952" s="19">
        <v>9</v>
      </c>
      <c r="D952" s="34">
        <v>0.16192875134940626</v>
      </c>
      <c r="E952" s="34">
        <v>0.61141304347826086</v>
      </c>
      <c r="F952" s="35">
        <v>91.71195652173914</v>
      </c>
    </row>
    <row r="953" spans="1:6" ht="15" hidden="1" customHeight="1" x14ac:dyDescent="0.25">
      <c r="A953" s="125"/>
      <c r="B953" s="31" t="s">
        <v>185</v>
      </c>
      <c r="C953" s="19">
        <v>4</v>
      </c>
      <c r="D953" s="34">
        <v>7.196833393306945E-2</v>
      </c>
      <c r="E953" s="34">
        <v>0.27173913043478259</v>
      </c>
      <c r="F953" s="35">
        <v>91.983695652173907</v>
      </c>
    </row>
    <row r="954" spans="1:6" ht="15" hidden="1" customHeight="1" x14ac:dyDescent="0.25">
      <c r="A954" s="125"/>
      <c r="B954" s="31" t="s">
        <v>186</v>
      </c>
      <c r="C954" s="19">
        <v>1</v>
      </c>
      <c r="D954" s="34">
        <v>1.7992083483267363E-2</v>
      </c>
      <c r="E954" s="34">
        <v>6.7934782608695649E-2</v>
      </c>
      <c r="F954" s="35">
        <v>92.051630434782609</v>
      </c>
    </row>
    <row r="955" spans="1:6" ht="15" hidden="1" customHeight="1" x14ac:dyDescent="0.25">
      <c r="A955" s="125"/>
      <c r="B955" s="31" t="s">
        <v>187</v>
      </c>
      <c r="C955" s="19">
        <v>5</v>
      </c>
      <c r="D955" s="34">
        <v>8.9960417416336813E-2</v>
      </c>
      <c r="E955" s="34">
        <v>0.33967391304347827</v>
      </c>
      <c r="F955" s="35">
        <v>92.391304347826093</v>
      </c>
    </row>
    <row r="956" spans="1:6" ht="15" hidden="1" customHeight="1" x14ac:dyDescent="0.25">
      <c r="A956" s="125"/>
      <c r="B956" s="31" t="s">
        <v>188</v>
      </c>
      <c r="C956" s="19">
        <v>1</v>
      </c>
      <c r="D956" s="34">
        <v>1.7992083483267363E-2</v>
      </c>
      <c r="E956" s="34">
        <v>6.7934782608695649E-2</v>
      </c>
      <c r="F956" s="35">
        <v>92.459239130434781</v>
      </c>
    </row>
    <row r="957" spans="1:6" ht="15" hidden="1" customHeight="1" x14ac:dyDescent="0.25">
      <c r="A957" s="125"/>
      <c r="B957" s="31" t="s">
        <v>189</v>
      </c>
      <c r="C957" s="19">
        <v>12</v>
      </c>
      <c r="D957" s="34">
        <v>0.21590500179920835</v>
      </c>
      <c r="E957" s="34">
        <v>0.81521739130434778</v>
      </c>
      <c r="F957" s="35">
        <v>93.27445652173914</v>
      </c>
    </row>
    <row r="958" spans="1:6" ht="15" hidden="1" customHeight="1" x14ac:dyDescent="0.25">
      <c r="A958" s="125"/>
      <c r="B958" s="31" t="s">
        <v>190</v>
      </c>
      <c r="C958" s="19">
        <v>2</v>
      </c>
      <c r="D958" s="34">
        <v>3.5984166966534725E-2</v>
      </c>
      <c r="E958" s="34">
        <v>0.1358695652173913</v>
      </c>
      <c r="F958" s="35">
        <v>93.410326086956516</v>
      </c>
    </row>
    <row r="959" spans="1:6" ht="15" hidden="1" customHeight="1" x14ac:dyDescent="0.25">
      <c r="A959" s="125"/>
      <c r="B959" s="31" t="s">
        <v>192</v>
      </c>
      <c r="C959" s="19">
        <v>1</v>
      </c>
      <c r="D959" s="34">
        <v>1.7992083483267363E-2</v>
      </c>
      <c r="E959" s="34">
        <v>6.7934782608695649E-2</v>
      </c>
      <c r="F959" s="35">
        <v>93.478260869565219</v>
      </c>
    </row>
    <row r="960" spans="1:6" ht="15" hidden="1" customHeight="1" x14ac:dyDescent="0.25">
      <c r="A960" s="125"/>
      <c r="B960" s="31" t="s">
        <v>193</v>
      </c>
      <c r="C960" s="19">
        <v>1</v>
      </c>
      <c r="D960" s="34">
        <v>1.7992083483267363E-2</v>
      </c>
      <c r="E960" s="34">
        <v>6.7934782608695649E-2</v>
      </c>
      <c r="F960" s="35">
        <v>93.546195652173907</v>
      </c>
    </row>
    <row r="961" spans="1:6" ht="15" hidden="1" customHeight="1" x14ac:dyDescent="0.25">
      <c r="A961" s="125"/>
      <c r="B961" s="31" t="s">
        <v>194</v>
      </c>
      <c r="C961" s="19">
        <v>9</v>
      </c>
      <c r="D961" s="34">
        <v>0.16192875134940626</v>
      </c>
      <c r="E961" s="34">
        <v>0.61141304347826086</v>
      </c>
      <c r="F961" s="35">
        <v>94.157608695652172</v>
      </c>
    </row>
    <row r="962" spans="1:6" ht="15" hidden="1" customHeight="1" x14ac:dyDescent="0.25">
      <c r="A962" s="125"/>
      <c r="B962" s="31" t="s">
        <v>195</v>
      </c>
      <c r="C962" s="19">
        <v>1</v>
      </c>
      <c r="D962" s="34">
        <v>1.7992083483267363E-2</v>
      </c>
      <c r="E962" s="34">
        <v>6.7934782608695649E-2</v>
      </c>
      <c r="F962" s="35">
        <v>94.22554347826086</v>
      </c>
    </row>
    <row r="963" spans="1:6" ht="15" hidden="1" customHeight="1" x14ac:dyDescent="0.25">
      <c r="A963" s="125"/>
      <c r="B963" s="31" t="s">
        <v>196</v>
      </c>
      <c r="C963" s="19">
        <v>2</v>
      </c>
      <c r="D963" s="34">
        <v>3.5984166966534725E-2</v>
      </c>
      <c r="E963" s="34">
        <v>0.1358695652173913</v>
      </c>
      <c r="F963" s="35">
        <v>94.361413043478265</v>
      </c>
    </row>
    <row r="964" spans="1:6" ht="15" hidden="1" customHeight="1" x14ac:dyDescent="0.25">
      <c r="A964" s="125"/>
      <c r="B964" s="31" t="s">
        <v>197</v>
      </c>
      <c r="C964" s="19">
        <v>3</v>
      </c>
      <c r="D964" s="34">
        <v>5.3976250449802088E-2</v>
      </c>
      <c r="E964" s="34">
        <v>0.20380434782608695</v>
      </c>
      <c r="F964" s="35">
        <v>94.565217391304344</v>
      </c>
    </row>
    <row r="965" spans="1:6" ht="15" hidden="1" customHeight="1" x14ac:dyDescent="0.25">
      <c r="A965" s="125"/>
      <c r="B965" s="31" t="s">
        <v>198</v>
      </c>
      <c r="C965" s="19">
        <v>2</v>
      </c>
      <c r="D965" s="34">
        <v>3.5984166966534725E-2</v>
      </c>
      <c r="E965" s="34">
        <v>0.1358695652173913</v>
      </c>
      <c r="F965" s="35">
        <v>94.701086956521735</v>
      </c>
    </row>
    <row r="966" spans="1:6" ht="15" hidden="1" customHeight="1" x14ac:dyDescent="0.25">
      <c r="A966" s="125"/>
      <c r="B966" s="31" t="s">
        <v>199</v>
      </c>
      <c r="C966" s="19">
        <v>6</v>
      </c>
      <c r="D966" s="34">
        <v>0.10795250089960418</v>
      </c>
      <c r="E966" s="34">
        <v>0.40760869565217389</v>
      </c>
      <c r="F966" s="35">
        <v>95.108695652173907</v>
      </c>
    </row>
    <row r="967" spans="1:6" ht="15" hidden="1" customHeight="1" x14ac:dyDescent="0.25">
      <c r="A967" s="125"/>
      <c r="B967" s="31" t="s">
        <v>306</v>
      </c>
      <c r="C967" s="19">
        <v>1</v>
      </c>
      <c r="D967" s="34">
        <v>1.7992083483267363E-2</v>
      </c>
      <c r="E967" s="34">
        <v>6.7934782608695649E-2</v>
      </c>
      <c r="F967" s="35">
        <v>95.176630434782609</v>
      </c>
    </row>
    <row r="968" spans="1:6" ht="15" hidden="1" customHeight="1" x14ac:dyDescent="0.25">
      <c r="A968" s="125"/>
      <c r="B968" s="31" t="s">
        <v>200</v>
      </c>
      <c r="C968" s="19">
        <v>8</v>
      </c>
      <c r="D968" s="34">
        <v>0.1439366678661389</v>
      </c>
      <c r="E968" s="34">
        <v>0.54347826086956519</v>
      </c>
      <c r="F968" s="35">
        <v>95.720108695652172</v>
      </c>
    </row>
    <row r="969" spans="1:6" ht="15" hidden="1" customHeight="1" x14ac:dyDescent="0.25">
      <c r="A969" s="125"/>
      <c r="B969" s="31" t="s">
        <v>202</v>
      </c>
      <c r="C969" s="19">
        <v>3</v>
      </c>
      <c r="D969" s="34">
        <v>5.3976250449802088E-2</v>
      </c>
      <c r="E969" s="34">
        <v>0.20380434782608695</v>
      </c>
      <c r="F969" s="35">
        <v>95.923913043478265</v>
      </c>
    </row>
    <row r="970" spans="1:6" ht="15" hidden="1" customHeight="1" x14ac:dyDescent="0.25">
      <c r="A970" s="125"/>
      <c r="B970" s="31" t="s">
        <v>286</v>
      </c>
      <c r="C970" s="19">
        <v>1</v>
      </c>
      <c r="D970" s="34">
        <v>1.7992083483267363E-2</v>
      </c>
      <c r="E970" s="34">
        <v>6.7934782608695649E-2</v>
      </c>
      <c r="F970" s="35">
        <v>95.991847826086953</v>
      </c>
    </row>
    <row r="971" spans="1:6" ht="15" hidden="1" customHeight="1" x14ac:dyDescent="0.25">
      <c r="A971" s="125"/>
      <c r="B971" s="31" t="s">
        <v>204</v>
      </c>
      <c r="C971" s="19">
        <v>2</v>
      </c>
      <c r="D971" s="34">
        <v>3.5984166966534725E-2</v>
      </c>
      <c r="E971" s="34">
        <v>0.1358695652173913</v>
      </c>
      <c r="F971" s="35">
        <v>96.127717391304344</v>
      </c>
    </row>
    <row r="972" spans="1:6" ht="15" hidden="1" customHeight="1" x14ac:dyDescent="0.25">
      <c r="A972" s="125"/>
      <c r="B972" s="31" t="s">
        <v>205</v>
      </c>
      <c r="C972" s="19">
        <v>1</v>
      </c>
      <c r="D972" s="34">
        <v>1.7992083483267363E-2</v>
      </c>
      <c r="E972" s="34">
        <v>6.7934782608695649E-2</v>
      </c>
      <c r="F972" s="35">
        <v>96.195652173913047</v>
      </c>
    </row>
    <row r="973" spans="1:6" ht="15" hidden="1" customHeight="1" x14ac:dyDescent="0.25">
      <c r="A973" s="125"/>
      <c r="B973" s="31" t="s">
        <v>206</v>
      </c>
      <c r="C973" s="19">
        <v>1</v>
      </c>
      <c r="D973" s="34">
        <v>1.7992083483267363E-2</v>
      </c>
      <c r="E973" s="34">
        <v>6.7934782608695649E-2</v>
      </c>
      <c r="F973" s="35">
        <v>96.263586956521735</v>
      </c>
    </row>
    <row r="974" spans="1:6" ht="15" hidden="1" customHeight="1" x14ac:dyDescent="0.25">
      <c r="A974" s="125"/>
      <c r="B974" s="31" t="s">
        <v>207</v>
      </c>
      <c r="C974" s="19">
        <v>12</v>
      </c>
      <c r="D974" s="34">
        <v>0.21590500179920835</v>
      </c>
      <c r="E974" s="34">
        <v>0.81521739130434778</v>
      </c>
      <c r="F974" s="35">
        <v>97.078804347826093</v>
      </c>
    </row>
    <row r="975" spans="1:6" ht="15" hidden="1" customHeight="1" x14ac:dyDescent="0.25">
      <c r="A975" s="125"/>
      <c r="B975" s="31" t="s">
        <v>209</v>
      </c>
      <c r="C975" s="19">
        <v>2</v>
      </c>
      <c r="D975" s="34">
        <v>3.5984166966534725E-2</v>
      </c>
      <c r="E975" s="34">
        <v>0.1358695652173913</v>
      </c>
      <c r="F975" s="35">
        <v>97.214673913043484</v>
      </c>
    </row>
    <row r="976" spans="1:6" ht="15" hidden="1" customHeight="1" x14ac:dyDescent="0.25">
      <c r="A976" s="125"/>
      <c r="B976" s="31" t="s">
        <v>210</v>
      </c>
      <c r="C976" s="19">
        <v>1</v>
      </c>
      <c r="D976" s="34">
        <v>1.7992083483267363E-2</v>
      </c>
      <c r="E976" s="34">
        <v>6.7934782608695649E-2</v>
      </c>
      <c r="F976" s="35">
        <v>97.282608695652172</v>
      </c>
    </row>
    <row r="977" spans="1:6" ht="15" hidden="1" customHeight="1" x14ac:dyDescent="0.25">
      <c r="A977" s="125"/>
      <c r="B977" s="31" t="s">
        <v>211</v>
      </c>
      <c r="C977" s="19">
        <v>1</v>
      </c>
      <c r="D977" s="34">
        <v>1.7992083483267363E-2</v>
      </c>
      <c r="E977" s="34">
        <v>6.7934782608695649E-2</v>
      </c>
      <c r="F977" s="35">
        <v>97.35054347826086</v>
      </c>
    </row>
    <row r="978" spans="1:6" ht="15" hidden="1" customHeight="1" x14ac:dyDescent="0.25">
      <c r="A978" s="125"/>
      <c r="B978" s="31" t="s">
        <v>212</v>
      </c>
      <c r="C978" s="19">
        <v>1</v>
      </c>
      <c r="D978" s="34">
        <v>1.7992083483267363E-2</v>
      </c>
      <c r="E978" s="34">
        <v>6.7934782608695649E-2</v>
      </c>
      <c r="F978" s="35">
        <v>97.418478260869563</v>
      </c>
    </row>
    <row r="979" spans="1:6" ht="15" hidden="1" customHeight="1" x14ac:dyDescent="0.25">
      <c r="A979" s="125"/>
      <c r="B979" s="31" t="s">
        <v>259</v>
      </c>
      <c r="C979" s="19">
        <v>1</v>
      </c>
      <c r="D979" s="34">
        <v>1.7992083483267363E-2</v>
      </c>
      <c r="E979" s="34">
        <v>6.7934782608695649E-2</v>
      </c>
      <c r="F979" s="35">
        <v>97.486413043478265</v>
      </c>
    </row>
    <row r="980" spans="1:6" ht="15" hidden="1" customHeight="1" x14ac:dyDescent="0.25">
      <c r="A980" s="125"/>
      <c r="B980" s="31" t="s">
        <v>213</v>
      </c>
      <c r="C980" s="19">
        <v>1</v>
      </c>
      <c r="D980" s="34">
        <v>1.7992083483267363E-2</v>
      </c>
      <c r="E980" s="34">
        <v>6.7934782608695649E-2</v>
      </c>
      <c r="F980" s="35">
        <v>97.554347826086953</v>
      </c>
    </row>
    <row r="981" spans="1:6" ht="15" hidden="1" customHeight="1" x14ac:dyDescent="0.25">
      <c r="A981" s="125"/>
      <c r="B981" s="31" t="s">
        <v>215</v>
      </c>
      <c r="C981" s="19">
        <v>1</v>
      </c>
      <c r="D981" s="34">
        <v>1.7992083483267363E-2</v>
      </c>
      <c r="E981" s="34">
        <v>6.7934782608695649E-2</v>
      </c>
      <c r="F981" s="35">
        <v>97.622282608695656</v>
      </c>
    </row>
    <row r="982" spans="1:6" ht="15" hidden="1" customHeight="1" x14ac:dyDescent="0.25">
      <c r="A982" s="125"/>
      <c r="B982" s="31" t="s">
        <v>307</v>
      </c>
      <c r="C982" s="19">
        <v>1</v>
      </c>
      <c r="D982" s="34">
        <v>1.7992083483267363E-2</v>
      </c>
      <c r="E982" s="34">
        <v>6.7934782608695649E-2</v>
      </c>
      <c r="F982" s="35">
        <v>97.690217391304344</v>
      </c>
    </row>
    <row r="983" spans="1:6" ht="15" hidden="1" customHeight="1" x14ac:dyDescent="0.25">
      <c r="A983" s="125"/>
      <c r="B983" s="31" t="s">
        <v>216</v>
      </c>
      <c r="C983" s="19">
        <v>4</v>
      </c>
      <c r="D983" s="34">
        <v>7.196833393306945E-2</v>
      </c>
      <c r="E983" s="34">
        <v>0.27173913043478259</v>
      </c>
      <c r="F983" s="35">
        <v>97.96195652173914</v>
      </c>
    </row>
    <row r="984" spans="1:6" ht="15" hidden="1" customHeight="1" x14ac:dyDescent="0.25">
      <c r="A984" s="125"/>
      <c r="B984" s="31" t="s">
        <v>217</v>
      </c>
      <c r="C984" s="19">
        <v>1</v>
      </c>
      <c r="D984" s="34">
        <v>1.7992083483267363E-2</v>
      </c>
      <c r="E984" s="34">
        <v>6.7934782608695649E-2</v>
      </c>
      <c r="F984" s="35">
        <v>98.029891304347828</v>
      </c>
    </row>
    <row r="985" spans="1:6" ht="15" hidden="1" customHeight="1" x14ac:dyDescent="0.25">
      <c r="A985" s="125"/>
      <c r="B985" s="31" t="s">
        <v>218</v>
      </c>
      <c r="C985" s="19">
        <v>2</v>
      </c>
      <c r="D985" s="34">
        <v>3.5984166966534725E-2</v>
      </c>
      <c r="E985" s="34">
        <v>0.1358695652173913</v>
      </c>
      <c r="F985" s="35">
        <v>98.165760869565219</v>
      </c>
    </row>
    <row r="986" spans="1:6" ht="15" hidden="1" customHeight="1" x14ac:dyDescent="0.25">
      <c r="A986" s="125"/>
      <c r="B986" s="31" t="s">
        <v>219</v>
      </c>
      <c r="C986" s="19">
        <v>1</v>
      </c>
      <c r="D986" s="34">
        <v>1.7992083483267363E-2</v>
      </c>
      <c r="E986" s="34">
        <v>6.7934782608695649E-2</v>
      </c>
      <c r="F986" s="35">
        <v>98.233695652173907</v>
      </c>
    </row>
    <row r="987" spans="1:6" ht="15" hidden="1" customHeight="1" x14ac:dyDescent="0.25">
      <c r="A987" s="125"/>
      <c r="B987" s="31" t="s">
        <v>220</v>
      </c>
      <c r="C987" s="19">
        <v>1</v>
      </c>
      <c r="D987" s="34">
        <v>1.7992083483267363E-2</v>
      </c>
      <c r="E987" s="34">
        <v>6.7934782608695649E-2</v>
      </c>
      <c r="F987" s="35">
        <v>98.301630434782609</v>
      </c>
    </row>
    <row r="988" spans="1:6" ht="15" hidden="1" customHeight="1" x14ac:dyDescent="0.25">
      <c r="A988" s="125"/>
      <c r="B988" s="31" t="s">
        <v>221</v>
      </c>
      <c r="C988" s="19">
        <v>5</v>
      </c>
      <c r="D988" s="34">
        <v>8.9960417416336813E-2</v>
      </c>
      <c r="E988" s="34">
        <v>0.33967391304347827</v>
      </c>
      <c r="F988" s="35">
        <v>98.641304347826093</v>
      </c>
    </row>
    <row r="989" spans="1:6" ht="15" hidden="1" customHeight="1" x14ac:dyDescent="0.25">
      <c r="A989" s="125"/>
      <c r="B989" s="31" t="s">
        <v>223</v>
      </c>
      <c r="C989" s="19">
        <v>1</v>
      </c>
      <c r="D989" s="34">
        <v>1.7992083483267363E-2</v>
      </c>
      <c r="E989" s="34">
        <v>6.7934782608695649E-2</v>
      </c>
      <c r="F989" s="35">
        <v>98.709239130434781</v>
      </c>
    </row>
    <row r="990" spans="1:6" ht="15" hidden="1" customHeight="1" x14ac:dyDescent="0.25">
      <c r="A990" s="125"/>
      <c r="B990" s="31" t="s">
        <v>226</v>
      </c>
      <c r="C990" s="19">
        <v>2</v>
      </c>
      <c r="D990" s="34">
        <v>3.5984166966534725E-2</v>
      </c>
      <c r="E990" s="34">
        <v>0.1358695652173913</v>
      </c>
      <c r="F990" s="35">
        <v>98.845108695652172</v>
      </c>
    </row>
    <row r="991" spans="1:6" ht="15" hidden="1" customHeight="1" x14ac:dyDescent="0.25">
      <c r="A991" s="125"/>
      <c r="B991" s="31" t="s">
        <v>308</v>
      </c>
      <c r="C991" s="19">
        <v>1</v>
      </c>
      <c r="D991" s="34">
        <v>1.7992083483267363E-2</v>
      </c>
      <c r="E991" s="34">
        <v>6.7934782608695649E-2</v>
      </c>
      <c r="F991" s="35">
        <v>98.91304347826086</v>
      </c>
    </row>
    <row r="992" spans="1:6" ht="15" hidden="1" customHeight="1" x14ac:dyDescent="0.25">
      <c r="A992" s="125"/>
      <c r="B992" s="31" t="s">
        <v>228</v>
      </c>
      <c r="C992" s="19">
        <v>1</v>
      </c>
      <c r="D992" s="34">
        <v>1.7992083483267363E-2</v>
      </c>
      <c r="E992" s="34">
        <v>6.7934782608695649E-2</v>
      </c>
      <c r="F992" s="35">
        <v>98.980978260869563</v>
      </c>
    </row>
    <row r="993" spans="1:6" ht="15" hidden="1" customHeight="1" x14ac:dyDescent="0.25">
      <c r="A993" s="125"/>
      <c r="B993" s="31" t="s">
        <v>232</v>
      </c>
      <c r="C993" s="19">
        <v>1</v>
      </c>
      <c r="D993" s="34">
        <v>1.7992083483267363E-2</v>
      </c>
      <c r="E993" s="34">
        <v>6.7934782608695649E-2</v>
      </c>
      <c r="F993" s="35">
        <v>99.048913043478265</v>
      </c>
    </row>
    <row r="994" spans="1:6" ht="15" hidden="1" customHeight="1" x14ac:dyDescent="0.25">
      <c r="A994" s="125"/>
      <c r="B994" s="31" t="s">
        <v>233</v>
      </c>
      <c r="C994" s="19">
        <v>1</v>
      </c>
      <c r="D994" s="34">
        <v>1.7992083483267363E-2</v>
      </c>
      <c r="E994" s="34">
        <v>6.7934782608695649E-2</v>
      </c>
      <c r="F994" s="35">
        <v>99.116847826086953</v>
      </c>
    </row>
    <row r="995" spans="1:6" ht="15" hidden="1" customHeight="1" x14ac:dyDescent="0.25">
      <c r="A995" s="125"/>
      <c r="B995" s="31" t="s">
        <v>234</v>
      </c>
      <c r="C995" s="19">
        <v>1</v>
      </c>
      <c r="D995" s="34">
        <v>1.7992083483267363E-2</v>
      </c>
      <c r="E995" s="34">
        <v>6.7934782608695649E-2</v>
      </c>
      <c r="F995" s="35">
        <v>99.184782608695656</v>
      </c>
    </row>
    <row r="996" spans="1:6" ht="15" hidden="1" customHeight="1" x14ac:dyDescent="0.25">
      <c r="A996" s="125"/>
      <c r="B996" s="31" t="s">
        <v>235</v>
      </c>
      <c r="C996" s="19">
        <v>1</v>
      </c>
      <c r="D996" s="34">
        <v>1.7992083483267363E-2</v>
      </c>
      <c r="E996" s="34">
        <v>6.7934782608695649E-2</v>
      </c>
      <c r="F996" s="35">
        <v>99.252717391304344</v>
      </c>
    </row>
    <row r="997" spans="1:6" ht="15" hidden="1" customHeight="1" x14ac:dyDescent="0.25">
      <c r="A997" s="125"/>
      <c r="B997" s="31" t="s">
        <v>236</v>
      </c>
      <c r="C997" s="19">
        <v>2</v>
      </c>
      <c r="D997" s="34">
        <v>3.5984166966534725E-2</v>
      </c>
      <c r="E997" s="34">
        <v>0.1358695652173913</v>
      </c>
      <c r="F997" s="35">
        <v>99.388586956521735</v>
      </c>
    </row>
    <row r="998" spans="1:6" ht="15" hidden="1" customHeight="1" x14ac:dyDescent="0.25">
      <c r="A998" s="125"/>
      <c r="B998" s="31" t="s">
        <v>237</v>
      </c>
      <c r="C998" s="19">
        <v>1</v>
      </c>
      <c r="D998" s="34">
        <v>1.7992083483267363E-2</v>
      </c>
      <c r="E998" s="34">
        <v>6.7934782608695649E-2</v>
      </c>
      <c r="F998" s="35">
        <v>99.456521739130437</v>
      </c>
    </row>
    <row r="999" spans="1:6" ht="15" hidden="1" customHeight="1" x14ac:dyDescent="0.25">
      <c r="A999" s="125"/>
      <c r="B999" s="31" t="s">
        <v>238</v>
      </c>
      <c r="C999" s="19">
        <v>1</v>
      </c>
      <c r="D999" s="34">
        <v>1.7992083483267363E-2</v>
      </c>
      <c r="E999" s="34">
        <v>6.7934782608695649E-2</v>
      </c>
      <c r="F999" s="35">
        <v>99.52445652173914</v>
      </c>
    </row>
    <row r="1000" spans="1:6" ht="15" hidden="1" customHeight="1" x14ac:dyDescent="0.25">
      <c r="A1000" s="125"/>
      <c r="B1000" s="31" t="s">
        <v>239</v>
      </c>
      <c r="C1000" s="19">
        <v>1</v>
      </c>
      <c r="D1000" s="34">
        <v>1.7992083483267363E-2</v>
      </c>
      <c r="E1000" s="34">
        <v>6.7934782608695649E-2</v>
      </c>
      <c r="F1000" s="35">
        <v>99.592391304347828</v>
      </c>
    </row>
    <row r="1001" spans="1:6" ht="15" hidden="1" customHeight="1" x14ac:dyDescent="0.25">
      <c r="A1001" s="125"/>
      <c r="B1001" s="31" t="s">
        <v>265</v>
      </c>
      <c r="C1001" s="19">
        <v>1</v>
      </c>
      <c r="D1001" s="34">
        <v>1.7992083483267363E-2</v>
      </c>
      <c r="E1001" s="34">
        <v>6.7934782608695649E-2</v>
      </c>
      <c r="F1001" s="35">
        <v>99.660326086956516</v>
      </c>
    </row>
    <row r="1002" spans="1:6" ht="15" hidden="1" customHeight="1" x14ac:dyDescent="0.25">
      <c r="A1002" s="125"/>
      <c r="B1002" s="31" t="s">
        <v>309</v>
      </c>
      <c r="C1002" s="19">
        <v>1</v>
      </c>
      <c r="D1002" s="34">
        <v>1.7992083483267363E-2</v>
      </c>
      <c r="E1002" s="34">
        <v>6.7934782608695649E-2</v>
      </c>
      <c r="F1002" s="35">
        <v>99.728260869565219</v>
      </c>
    </row>
    <row r="1003" spans="1:6" ht="15" hidden="1" customHeight="1" x14ac:dyDescent="0.25">
      <c r="A1003" s="125"/>
      <c r="B1003" s="31" t="s">
        <v>242</v>
      </c>
      <c r="C1003" s="19">
        <v>1</v>
      </c>
      <c r="D1003" s="34">
        <v>1.7992083483267363E-2</v>
      </c>
      <c r="E1003" s="34">
        <v>6.7934782608695649E-2</v>
      </c>
      <c r="F1003" s="35">
        <v>99.796195652173907</v>
      </c>
    </row>
    <row r="1004" spans="1:6" ht="15" hidden="1" customHeight="1" x14ac:dyDescent="0.25">
      <c r="A1004" s="125"/>
      <c r="B1004" s="31" t="s">
        <v>245</v>
      </c>
      <c r="C1004" s="19">
        <v>1</v>
      </c>
      <c r="D1004" s="34">
        <v>1.7992083483267363E-2</v>
      </c>
      <c r="E1004" s="34">
        <v>6.7934782608695649E-2</v>
      </c>
      <c r="F1004" s="35">
        <v>99.864130434782609</v>
      </c>
    </row>
    <row r="1005" spans="1:6" ht="15" hidden="1" customHeight="1" x14ac:dyDescent="0.25">
      <c r="A1005" s="125"/>
      <c r="B1005" s="31" t="s">
        <v>247</v>
      </c>
      <c r="C1005" s="19">
        <v>1</v>
      </c>
      <c r="D1005" s="34">
        <v>1.7992083483267363E-2</v>
      </c>
      <c r="E1005" s="34">
        <v>6.7934782608695649E-2</v>
      </c>
      <c r="F1005" s="35">
        <v>99.932065217391312</v>
      </c>
    </row>
    <row r="1006" spans="1:6" ht="15" hidden="1" customHeight="1" x14ac:dyDescent="0.25">
      <c r="A1006" s="125"/>
      <c r="B1006" s="31" t="s">
        <v>248</v>
      </c>
      <c r="C1006" s="19">
        <v>1</v>
      </c>
      <c r="D1006" s="34">
        <v>1.7992083483267363E-2</v>
      </c>
      <c r="E1006" s="34">
        <v>6.7934782608695649E-2</v>
      </c>
      <c r="F1006" s="35">
        <v>100</v>
      </c>
    </row>
    <row r="1007" spans="1:6" ht="15" hidden="1" customHeight="1" x14ac:dyDescent="0.25">
      <c r="A1007" s="125"/>
      <c r="B1007" s="14" t="s">
        <v>8</v>
      </c>
      <c r="C1007" s="19">
        <v>1472</v>
      </c>
      <c r="D1007" s="34">
        <v>26.484346887369558</v>
      </c>
      <c r="E1007" s="34">
        <v>100</v>
      </c>
      <c r="F1007" s="36"/>
    </row>
    <row r="1008" spans="1:6" ht="15" hidden="1" customHeight="1" x14ac:dyDescent="0.25">
      <c r="A1008" s="125" t="s">
        <v>7</v>
      </c>
      <c r="B1008" s="31" t="s">
        <v>250</v>
      </c>
      <c r="C1008" s="19">
        <v>168</v>
      </c>
      <c r="D1008" s="34">
        <v>3.0226700251889169</v>
      </c>
      <c r="E1008" s="37"/>
      <c r="F1008" s="36"/>
    </row>
    <row r="1009" spans="1:6" ht="15" hidden="1" customHeight="1" x14ac:dyDescent="0.25">
      <c r="A1009" s="125"/>
      <c r="B1009" s="14" t="s">
        <v>33</v>
      </c>
      <c r="C1009" s="19">
        <v>3918</v>
      </c>
      <c r="D1009" s="34">
        <v>70.49298308744153</v>
      </c>
      <c r="E1009" s="37"/>
      <c r="F1009" s="36"/>
    </row>
    <row r="1010" spans="1:6" ht="15" hidden="1" customHeight="1" x14ac:dyDescent="0.25">
      <c r="A1010" s="125"/>
      <c r="B1010" s="14" t="s">
        <v>8</v>
      </c>
      <c r="C1010" s="19">
        <v>4086</v>
      </c>
      <c r="D1010" s="34">
        <v>73.515653112630446</v>
      </c>
      <c r="E1010" s="37"/>
      <c r="F1010" s="36"/>
    </row>
    <row r="1011" spans="1:6" ht="15" hidden="1" customHeight="1" x14ac:dyDescent="0.25">
      <c r="A1011" s="126" t="s">
        <v>8</v>
      </c>
      <c r="B1011" s="127"/>
      <c r="C1011" s="22">
        <v>5558</v>
      </c>
      <c r="D1011" s="38">
        <v>100</v>
      </c>
      <c r="E1011" s="39"/>
      <c r="F1011" s="40"/>
    </row>
    <row r="1012" spans="1:6" hidden="1" x14ac:dyDescent="0.25"/>
    <row r="1013" spans="1:6" ht="18" hidden="1" customHeight="1" x14ac:dyDescent="0.25">
      <c r="A1013" s="107" t="s">
        <v>296</v>
      </c>
      <c r="B1013" s="107"/>
      <c r="C1013" s="107"/>
      <c r="D1013" s="107"/>
      <c r="E1013" s="107"/>
      <c r="F1013" s="107"/>
    </row>
    <row r="1014" spans="1:6" ht="27.95" hidden="1" customHeight="1" x14ac:dyDescent="0.25">
      <c r="A1014" s="122"/>
      <c r="B1014" s="123"/>
      <c r="C1014" s="28" t="s">
        <v>29</v>
      </c>
      <c r="D1014" s="29" t="s">
        <v>10</v>
      </c>
      <c r="E1014" s="29" t="s">
        <v>30</v>
      </c>
      <c r="F1014" s="30" t="s">
        <v>31</v>
      </c>
    </row>
    <row r="1015" spans="1:6" ht="15" hidden="1" customHeight="1" x14ac:dyDescent="0.25">
      <c r="A1015" s="124" t="s">
        <v>6</v>
      </c>
      <c r="B1015" s="50" t="s">
        <v>143</v>
      </c>
      <c r="C1015" s="16">
        <v>115</v>
      </c>
      <c r="D1015" s="32">
        <v>2.0690896005757469</v>
      </c>
      <c r="E1015" s="32">
        <v>58.974358974358978</v>
      </c>
      <c r="F1015" s="33">
        <v>58.974358974358978</v>
      </c>
    </row>
    <row r="1016" spans="1:6" ht="15" hidden="1" customHeight="1" x14ac:dyDescent="0.25">
      <c r="A1016" s="125"/>
      <c r="B1016" s="31" t="s">
        <v>143</v>
      </c>
      <c r="C1016" s="19">
        <v>1</v>
      </c>
      <c r="D1016" s="34">
        <v>1.7992083483267363E-2</v>
      </c>
      <c r="E1016" s="34">
        <v>0.51282051282051277</v>
      </c>
      <c r="F1016" s="35">
        <v>59.487179487179489</v>
      </c>
    </row>
    <row r="1017" spans="1:6" ht="15" hidden="1" customHeight="1" x14ac:dyDescent="0.25">
      <c r="A1017" s="125"/>
      <c r="B1017" s="31" t="s">
        <v>143</v>
      </c>
      <c r="C1017" s="19">
        <v>1</v>
      </c>
      <c r="D1017" s="34">
        <v>1.7992083483267363E-2</v>
      </c>
      <c r="E1017" s="34">
        <v>0.51282051282051277</v>
      </c>
      <c r="F1017" s="35">
        <v>60</v>
      </c>
    </row>
    <row r="1018" spans="1:6" ht="15" hidden="1" customHeight="1" x14ac:dyDescent="0.25">
      <c r="A1018" s="125"/>
      <c r="B1018" s="31" t="s">
        <v>144</v>
      </c>
      <c r="C1018" s="19">
        <v>2</v>
      </c>
      <c r="D1018" s="34">
        <v>3.5984166966534725E-2</v>
      </c>
      <c r="E1018" s="34">
        <v>1.0256410256410255</v>
      </c>
      <c r="F1018" s="35">
        <v>61.025641025641029</v>
      </c>
    </row>
    <row r="1019" spans="1:6" ht="15" hidden="1" customHeight="1" x14ac:dyDescent="0.25">
      <c r="A1019" s="125"/>
      <c r="B1019" s="31" t="s">
        <v>144</v>
      </c>
      <c r="C1019" s="19">
        <v>32</v>
      </c>
      <c r="D1019" s="34">
        <v>0.5757466714645556</v>
      </c>
      <c r="E1019" s="34">
        <v>16.410256410256409</v>
      </c>
      <c r="F1019" s="35">
        <v>77.435897435897445</v>
      </c>
    </row>
    <row r="1020" spans="1:6" ht="15" hidden="1" customHeight="1" x14ac:dyDescent="0.25">
      <c r="A1020" s="125"/>
      <c r="B1020" s="31" t="s">
        <v>145</v>
      </c>
      <c r="C1020" s="19">
        <v>9</v>
      </c>
      <c r="D1020" s="34">
        <v>0.16192875134940626</v>
      </c>
      <c r="E1020" s="34">
        <v>4.6153846153846159</v>
      </c>
      <c r="F1020" s="35">
        <v>82.051282051282044</v>
      </c>
    </row>
    <row r="1021" spans="1:6" ht="15" hidden="1" customHeight="1" x14ac:dyDescent="0.25">
      <c r="A1021" s="125"/>
      <c r="B1021" s="31" t="s">
        <v>146</v>
      </c>
      <c r="C1021" s="19">
        <v>3</v>
      </c>
      <c r="D1021" s="34">
        <v>5.3976250449802088E-2</v>
      </c>
      <c r="E1021" s="34">
        <v>1.5384615384615385</v>
      </c>
      <c r="F1021" s="35">
        <v>83.589743589743591</v>
      </c>
    </row>
    <row r="1022" spans="1:6" ht="15" hidden="1" customHeight="1" x14ac:dyDescent="0.25">
      <c r="A1022" s="125"/>
      <c r="B1022" s="31" t="s">
        <v>147</v>
      </c>
      <c r="C1022" s="19">
        <v>5</v>
      </c>
      <c r="D1022" s="34">
        <v>8.9960417416336813E-2</v>
      </c>
      <c r="E1022" s="34">
        <v>2.5641025641025639</v>
      </c>
      <c r="F1022" s="35">
        <v>86.15384615384616</v>
      </c>
    </row>
    <row r="1023" spans="1:6" ht="15" hidden="1" customHeight="1" x14ac:dyDescent="0.25">
      <c r="A1023" s="125"/>
      <c r="B1023" s="31" t="s">
        <v>148</v>
      </c>
      <c r="C1023" s="19">
        <v>6</v>
      </c>
      <c r="D1023" s="34">
        <v>0.10795250089960418</v>
      </c>
      <c r="E1023" s="34">
        <v>3.0769230769230771</v>
      </c>
      <c r="F1023" s="35">
        <v>89.230769230769241</v>
      </c>
    </row>
    <row r="1024" spans="1:6" ht="15" hidden="1" customHeight="1" x14ac:dyDescent="0.25">
      <c r="A1024" s="125"/>
      <c r="B1024" s="31" t="s">
        <v>149</v>
      </c>
      <c r="C1024" s="19">
        <v>1</v>
      </c>
      <c r="D1024" s="34">
        <v>1.7992083483267363E-2</v>
      </c>
      <c r="E1024" s="34">
        <v>0.51282051282051277</v>
      </c>
      <c r="F1024" s="35">
        <v>89.743589743589752</v>
      </c>
    </row>
    <row r="1025" spans="1:6" ht="15" hidden="1" customHeight="1" x14ac:dyDescent="0.25">
      <c r="A1025" s="125"/>
      <c r="B1025" s="31" t="s">
        <v>89</v>
      </c>
      <c r="C1025" s="19">
        <v>1</v>
      </c>
      <c r="D1025" s="34">
        <v>1.7992083483267363E-2</v>
      </c>
      <c r="E1025" s="34">
        <v>0.51282051282051277</v>
      </c>
      <c r="F1025" s="35">
        <v>90.256410256410263</v>
      </c>
    </row>
    <row r="1026" spans="1:6" ht="15" hidden="1" customHeight="1" x14ac:dyDescent="0.25">
      <c r="A1026" s="125"/>
      <c r="B1026" s="31" t="s">
        <v>150</v>
      </c>
      <c r="C1026" s="19">
        <v>2</v>
      </c>
      <c r="D1026" s="34">
        <v>3.5984166966534725E-2</v>
      </c>
      <c r="E1026" s="34">
        <v>1.0256410256410255</v>
      </c>
      <c r="F1026" s="35">
        <v>91.282051282051285</v>
      </c>
    </row>
    <row r="1027" spans="1:6" ht="15" hidden="1" customHeight="1" x14ac:dyDescent="0.25">
      <c r="A1027" s="125"/>
      <c r="B1027" s="31" t="s">
        <v>151</v>
      </c>
      <c r="C1027" s="19">
        <v>2</v>
      </c>
      <c r="D1027" s="34">
        <v>3.5984166966534725E-2</v>
      </c>
      <c r="E1027" s="34">
        <v>1.0256410256410255</v>
      </c>
      <c r="F1027" s="35">
        <v>92.307692307692307</v>
      </c>
    </row>
    <row r="1028" spans="1:6" ht="15" hidden="1" customHeight="1" x14ac:dyDescent="0.25">
      <c r="A1028" s="125"/>
      <c r="B1028" s="31" t="s">
        <v>153</v>
      </c>
      <c r="C1028" s="19">
        <v>1</v>
      </c>
      <c r="D1028" s="34">
        <v>1.7992083483267363E-2</v>
      </c>
      <c r="E1028" s="34">
        <v>0.51282051282051277</v>
      </c>
      <c r="F1028" s="35">
        <v>92.820512820512818</v>
      </c>
    </row>
    <row r="1029" spans="1:6" ht="15" hidden="1" customHeight="1" x14ac:dyDescent="0.25">
      <c r="A1029" s="125"/>
      <c r="B1029" s="31" t="s">
        <v>154</v>
      </c>
      <c r="C1029" s="19">
        <v>1</v>
      </c>
      <c r="D1029" s="34">
        <v>1.7992083483267363E-2</v>
      </c>
      <c r="E1029" s="34">
        <v>0.51282051282051277</v>
      </c>
      <c r="F1029" s="35">
        <v>93.333333333333329</v>
      </c>
    </row>
    <row r="1030" spans="1:6" ht="15" hidden="1" customHeight="1" x14ac:dyDescent="0.25">
      <c r="A1030" s="125"/>
      <c r="B1030" s="31" t="s">
        <v>156</v>
      </c>
      <c r="C1030" s="19">
        <v>1</v>
      </c>
      <c r="D1030" s="34">
        <v>1.7992083483267363E-2</v>
      </c>
      <c r="E1030" s="34">
        <v>0.51282051282051277</v>
      </c>
      <c r="F1030" s="35">
        <v>93.84615384615384</v>
      </c>
    </row>
    <row r="1031" spans="1:6" ht="15" hidden="1" customHeight="1" x14ac:dyDescent="0.25">
      <c r="A1031" s="125"/>
      <c r="B1031" s="31" t="s">
        <v>161</v>
      </c>
      <c r="C1031" s="19">
        <v>1</v>
      </c>
      <c r="D1031" s="34">
        <v>1.7992083483267363E-2</v>
      </c>
      <c r="E1031" s="34">
        <v>0.51282051282051277</v>
      </c>
      <c r="F1031" s="35">
        <v>94.358974358974351</v>
      </c>
    </row>
    <row r="1032" spans="1:6" ht="15" hidden="1" customHeight="1" x14ac:dyDescent="0.25">
      <c r="A1032" s="125"/>
      <c r="B1032" s="31" t="s">
        <v>162</v>
      </c>
      <c r="C1032" s="19">
        <v>1</v>
      </c>
      <c r="D1032" s="34">
        <v>1.7992083483267363E-2</v>
      </c>
      <c r="E1032" s="34">
        <v>0.51282051282051277</v>
      </c>
      <c r="F1032" s="35">
        <v>94.871794871794862</v>
      </c>
    </row>
    <row r="1033" spans="1:6" ht="15" hidden="1" customHeight="1" x14ac:dyDescent="0.25">
      <c r="A1033" s="125"/>
      <c r="B1033" s="31" t="s">
        <v>166</v>
      </c>
      <c r="C1033" s="19">
        <v>1</v>
      </c>
      <c r="D1033" s="34">
        <v>1.7992083483267363E-2</v>
      </c>
      <c r="E1033" s="34">
        <v>0.51282051282051277</v>
      </c>
      <c r="F1033" s="35">
        <v>95.384615384615387</v>
      </c>
    </row>
    <row r="1034" spans="1:6" ht="15" hidden="1" customHeight="1" x14ac:dyDescent="0.25">
      <c r="A1034" s="125"/>
      <c r="B1034" s="31" t="s">
        <v>171</v>
      </c>
      <c r="C1034" s="19">
        <v>1</v>
      </c>
      <c r="D1034" s="34">
        <v>1.7992083483267363E-2</v>
      </c>
      <c r="E1034" s="34">
        <v>0.51282051282051277</v>
      </c>
      <c r="F1034" s="35">
        <v>95.897435897435898</v>
      </c>
    </row>
    <row r="1035" spans="1:6" ht="15" hidden="1" customHeight="1" x14ac:dyDescent="0.25">
      <c r="A1035" s="125"/>
      <c r="B1035" s="31" t="s">
        <v>173</v>
      </c>
      <c r="C1035" s="19">
        <v>1</v>
      </c>
      <c r="D1035" s="34">
        <v>1.7992083483267363E-2</v>
      </c>
      <c r="E1035" s="34">
        <v>0.51282051282051277</v>
      </c>
      <c r="F1035" s="35">
        <v>96.410256410256409</v>
      </c>
    </row>
    <row r="1036" spans="1:6" ht="15" hidden="1" customHeight="1" x14ac:dyDescent="0.25">
      <c r="A1036" s="125"/>
      <c r="B1036" s="31" t="s">
        <v>176</v>
      </c>
      <c r="C1036" s="19">
        <v>1</v>
      </c>
      <c r="D1036" s="34">
        <v>1.7992083483267363E-2</v>
      </c>
      <c r="E1036" s="34">
        <v>0.51282051282051277</v>
      </c>
      <c r="F1036" s="35">
        <v>96.92307692307692</v>
      </c>
    </row>
    <row r="1037" spans="1:6" ht="15" hidden="1" customHeight="1" x14ac:dyDescent="0.25">
      <c r="A1037" s="125"/>
      <c r="B1037" s="31" t="s">
        <v>184</v>
      </c>
      <c r="C1037" s="19">
        <v>1</v>
      </c>
      <c r="D1037" s="34">
        <v>1.7992083483267363E-2</v>
      </c>
      <c r="E1037" s="34">
        <v>0.51282051282051277</v>
      </c>
      <c r="F1037" s="35">
        <v>97.435897435897431</v>
      </c>
    </row>
    <row r="1038" spans="1:6" ht="15" hidden="1" customHeight="1" x14ac:dyDescent="0.25">
      <c r="A1038" s="125"/>
      <c r="B1038" s="31" t="s">
        <v>189</v>
      </c>
      <c r="C1038" s="19">
        <v>3</v>
      </c>
      <c r="D1038" s="34">
        <v>5.3976250449802088E-2</v>
      </c>
      <c r="E1038" s="34">
        <v>1.5384615384615385</v>
      </c>
      <c r="F1038" s="35">
        <v>98.974358974358978</v>
      </c>
    </row>
    <row r="1039" spans="1:6" ht="15" hidden="1" customHeight="1" x14ac:dyDescent="0.25">
      <c r="A1039" s="125"/>
      <c r="B1039" s="31" t="s">
        <v>207</v>
      </c>
      <c r="C1039" s="19">
        <v>1</v>
      </c>
      <c r="D1039" s="34">
        <v>1.7992083483267363E-2</v>
      </c>
      <c r="E1039" s="34">
        <v>0.51282051282051277</v>
      </c>
      <c r="F1039" s="35">
        <v>99.487179487179489</v>
      </c>
    </row>
    <row r="1040" spans="1:6" ht="15" hidden="1" customHeight="1" x14ac:dyDescent="0.25">
      <c r="A1040" s="125"/>
      <c r="B1040" s="31" t="s">
        <v>221</v>
      </c>
      <c r="C1040" s="19">
        <v>1</v>
      </c>
      <c r="D1040" s="34">
        <v>1.7992083483267363E-2</v>
      </c>
      <c r="E1040" s="34">
        <v>0.51282051282051277</v>
      </c>
      <c r="F1040" s="35">
        <v>100</v>
      </c>
    </row>
    <row r="1041" spans="1:6" ht="15" hidden="1" customHeight="1" x14ac:dyDescent="0.25">
      <c r="A1041" s="125"/>
      <c r="B1041" s="14" t="s">
        <v>8</v>
      </c>
      <c r="C1041" s="19">
        <v>195</v>
      </c>
      <c r="D1041" s="34">
        <v>3.5084562792371354</v>
      </c>
      <c r="E1041" s="34">
        <v>100</v>
      </c>
      <c r="F1041" s="36"/>
    </row>
    <row r="1042" spans="1:6" ht="15" hidden="1" customHeight="1" x14ac:dyDescent="0.25">
      <c r="A1042" s="125" t="s">
        <v>7</v>
      </c>
      <c r="B1042" s="31" t="s">
        <v>250</v>
      </c>
      <c r="C1042" s="19">
        <v>54</v>
      </c>
      <c r="D1042" s="34">
        <v>0.97157250809643758</v>
      </c>
      <c r="E1042" s="37"/>
      <c r="F1042" s="36"/>
    </row>
    <row r="1043" spans="1:6" ht="15" hidden="1" customHeight="1" x14ac:dyDescent="0.25">
      <c r="A1043" s="125"/>
      <c r="B1043" s="14" t="s">
        <v>33</v>
      </c>
      <c r="C1043" s="19">
        <v>5309</v>
      </c>
      <c r="D1043" s="34">
        <v>95.51997121266642</v>
      </c>
      <c r="E1043" s="37"/>
      <c r="F1043" s="36"/>
    </row>
    <row r="1044" spans="1:6" ht="15" hidden="1" customHeight="1" x14ac:dyDescent="0.25">
      <c r="A1044" s="125"/>
      <c r="B1044" s="14" t="s">
        <v>8</v>
      </c>
      <c r="C1044" s="19">
        <v>5363</v>
      </c>
      <c r="D1044" s="34">
        <v>96.491543720762863</v>
      </c>
      <c r="E1044" s="37"/>
      <c r="F1044" s="36"/>
    </row>
    <row r="1045" spans="1:6" ht="15" hidden="1" customHeight="1" x14ac:dyDescent="0.25">
      <c r="A1045" s="126" t="s">
        <v>8</v>
      </c>
      <c r="B1045" s="127"/>
      <c r="C1045" s="22">
        <v>5558</v>
      </c>
      <c r="D1045" s="38">
        <v>100</v>
      </c>
      <c r="E1045" s="39"/>
      <c r="F1045" s="40"/>
    </row>
    <row r="1046" spans="1:6" hidden="1" x14ac:dyDescent="0.25"/>
    <row r="1047" spans="1:6" ht="18" hidden="1" customHeight="1" x14ac:dyDescent="0.25">
      <c r="A1047" s="107" t="s">
        <v>297</v>
      </c>
      <c r="B1047" s="107"/>
      <c r="C1047" s="107"/>
      <c r="D1047" s="107"/>
      <c r="E1047" s="107"/>
      <c r="F1047" s="107"/>
    </row>
    <row r="1048" spans="1:6" ht="27.95" hidden="1" customHeight="1" x14ac:dyDescent="0.25">
      <c r="A1048" s="122"/>
      <c r="B1048" s="123"/>
      <c r="C1048" s="28" t="s">
        <v>29</v>
      </c>
      <c r="D1048" s="29" t="s">
        <v>10</v>
      </c>
      <c r="E1048" s="29" t="s">
        <v>30</v>
      </c>
      <c r="F1048" s="30" t="s">
        <v>31</v>
      </c>
    </row>
    <row r="1049" spans="1:6" ht="15" hidden="1" customHeight="1" x14ac:dyDescent="0.25">
      <c r="A1049" s="124" t="s">
        <v>6</v>
      </c>
      <c r="B1049" s="50" t="s">
        <v>143</v>
      </c>
      <c r="C1049" s="16">
        <v>179</v>
      </c>
      <c r="D1049" s="32">
        <v>3.2205829435048581</v>
      </c>
      <c r="E1049" s="32">
        <v>46.015424164524418</v>
      </c>
      <c r="F1049" s="33">
        <v>46.015424164524418</v>
      </c>
    </row>
    <row r="1050" spans="1:6" ht="15" hidden="1" customHeight="1" x14ac:dyDescent="0.25">
      <c r="A1050" s="125"/>
      <c r="B1050" s="31" t="s">
        <v>143</v>
      </c>
      <c r="C1050" s="19">
        <v>1</v>
      </c>
      <c r="D1050" s="34">
        <v>1.7992083483267363E-2</v>
      </c>
      <c r="E1050" s="34">
        <v>0.25706940874035988</v>
      </c>
      <c r="F1050" s="35">
        <v>46.272493573264782</v>
      </c>
    </row>
    <row r="1051" spans="1:6" ht="15" hidden="1" customHeight="1" x14ac:dyDescent="0.25">
      <c r="A1051" s="125"/>
      <c r="B1051" s="31" t="s">
        <v>143</v>
      </c>
      <c r="C1051" s="19">
        <v>1</v>
      </c>
      <c r="D1051" s="34">
        <v>1.7992083483267363E-2</v>
      </c>
      <c r="E1051" s="34">
        <v>0.25706940874035988</v>
      </c>
      <c r="F1051" s="35">
        <v>46.529562982005139</v>
      </c>
    </row>
    <row r="1052" spans="1:6" ht="15" hidden="1" customHeight="1" x14ac:dyDescent="0.25">
      <c r="A1052" s="125"/>
      <c r="B1052" s="31" t="s">
        <v>143</v>
      </c>
      <c r="C1052" s="19">
        <v>2</v>
      </c>
      <c r="D1052" s="34">
        <v>3.5984166966534725E-2</v>
      </c>
      <c r="E1052" s="34">
        <v>0.51413881748071977</v>
      </c>
      <c r="F1052" s="35">
        <v>47.043701799485859</v>
      </c>
    </row>
    <row r="1053" spans="1:6" ht="15" hidden="1" customHeight="1" x14ac:dyDescent="0.25">
      <c r="A1053" s="125"/>
      <c r="B1053" s="31" t="s">
        <v>143</v>
      </c>
      <c r="C1053" s="19">
        <v>1</v>
      </c>
      <c r="D1053" s="34">
        <v>1.7992083483267363E-2</v>
      </c>
      <c r="E1053" s="34">
        <v>0.25706940874035988</v>
      </c>
      <c r="F1053" s="35">
        <v>47.300771208226223</v>
      </c>
    </row>
    <row r="1054" spans="1:6" ht="15" hidden="1" customHeight="1" x14ac:dyDescent="0.25">
      <c r="A1054" s="125"/>
      <c r="B1054" s="31" t="s">
        <v>143</v>
      </c>
      <c r="C1054" s="19">
        <v>1</v>
      </c>
      <c r="D1054" s="34">
        <v>1.7992083483267363E-2</v>
      </c>
      <c r="E1054" s="34">
        <v>0.25706940874035988</v>
      </c>
      <c r="F1054" s="35">
        <v>47.55784061696658</v>
      </c>
    </row>
    <row r="1055" spans="1:6" ht="15" hidden="1" customHeight="1" x14ac:dyDescent="0.25">
      <c r="A1055" s="125"/>
      <c r="B1055" s="31" t="s">
        <v>144</v>
      </c>
      <c r="C1055" s="19">
        <v>1</v>
      </c>
      <c r="D1055" s="34">
        <v>1.7992083483267363E-2</v>
      </c>
      <c r="E1055" s="34">
        <v>0.25706940874035988</v>
      </c>
      <c r="F1055" s="35">
        <v>47.814910025706943</v>
      </c>
    </row>
    <row r="1056" spans="1:6" ht="15" hidden="1" customHeight="1" x14ac:dyDescent="0.25">
      <c r="A1056" s="125"/>
      <c r="B1056" s="31" t="s">
        <v>144</v>
      </c>
      <c r="C1056" s="19">
        <v>62</v>
      </c>
      <c r="D1056" s="34">
        <v>1.1155091759625764</v>
      </c>
      <c r="E1056" s="34">
        <v>15.938303341902312</v>
      </c>
      <c r="F1056" s="35">
        <v>63.753213367609249</v>
      </c>
    </row>
    <row r="1057" spans="1:6" ht="15" hidden="1" customHeight="1" x14ac:dyDescent="0.25">
      <c r="A1057" s="125"/>
      <c r="B1057" s="31" t="s">
        <v>145</v>
      </c>
      <c r="C1057" s="19">
        <v>1</v>
      </c>
      <c r="D1057" s="34">
        <v>1.7992083483267363E-2</v>
      </c>
      <c r="E1057" s="34">
        <v>0.25706940874035988</v>
      </c>
      <c r="F1057" s="35">
        <v>64.010282776349612</v>
      </c>
    </row>
    <row r="1058" spans="1:6" ht="15" hidden="1" customHeight="1" x14ac:dyDescent="0.25">
      <c r="A1058" s="125"/>
      <c r="B1058" s="31" t="s">
        <v>145</v>
      </c>
      <c r="C1058" s="19">
        <v>27</v>
      </c>
      <c r="D1058" s="34">
        <v>0.48578625404821879</v>
      </c>
      <c r="E1058" s="34">
        <v>6.9408740359897179</v>
      </c>
      <c r="F1058" s="35">
        <v>70.951156812339335</v>
      </c>
    </row>
    <row r="1059" spans="1:6" ht="15" hidden="1" customHeight="1" x14ac:dyDescent="0.25">
      <c r="A1059" s="125"/>
      <c r="B1059" s="31" t="s">
        <v>146</v>
      </c>
      <c r="C1059" s="19">
        <v>17</v>
      </c>
      <c r="D1059" s="34">
        <v>0.30586541921554516</v>
      </c>
      <c r="E1059" s="34">
        <v>4.3701799485861184</v>
      </c>
      <c r="F1059" s="35">
        <v>75.321336760925448</v>
      </c>
    </row>
    <row r="1060" spans="1:6" ht="15" hidden="1" customHeight="1" x14ac:dyDescent="0.25">
      <c r="A1060" s="125"/>
      <c r="B1060" s="31" t="s">
        <v>147</v>
      </c>
      <c r="C1060" s="19">
        <v>11</v>
      </c>
      <c r="D1060" s="34">
        <v>0.19791291831594099</v>
      </c>
      <c r="E1060" s="34">
        <v>2.8277634961439588</v>
      </c>
      <c r="F1060" s="35">
        <v>78.149100257069406</v>
      </c>
    </row>
    <row r="1061" spans="1:6" ht="15" hidden="1" customHeight="1" x14ac:dyDescent="0.25">
      <c r="A1061" s="125"/>
      <c r="B1061" s="31" t="s">
        <v>148</v>
      </c>
      <c r="C1061" s="19">
        <v>13</v>
      </c>
      <c r="D1061" s="34">
        <v>0.23389708528247571</v>
      </c>
      <c r="E1061" s="34">
        <v>3.3419023136246784</v>
      </c>
      <c r="F1061" s="35">
        <v>81.491002570694079</v>
      </c>
    </row>
    <row r="1062" spans="1:6" ht="15" hidden="1" customHeight="1" x14ac:dyDescent="0.25">
      <c r="A1062" s="125"/>
      <c r="B1062" s="31" t="s">
        <v>149</v>
      </c>
      <c r="C1062" s="19">
        <v>7</v>
      </c>
      <c r="D1062" s="34">
        <v>0.12594458438287154</v>
      </c>
      <c r="E1062" s="34">
        <v>1.7994858611825193</v>
      </c>
      <c r="F1062" s="35">
        <v>83.290488431876611</v>
      </c>
    </row>
    <row r="1063" spans="1:6" ht="15" hidden="1" customHeight="1" x14ac:dyDescent="0.25">
      <c r="A1063" s="125"/>
      <c r="B1063" s="31" t="s">
        <v>32</v>
      </c>
      <c r="C1063" s="19">
        <v>4</v>
      </c>
      <c r="D1063" s="34">
        <v>7.196833393306945E-2</v>
      </c>
      <c r="E1063" s="34">
        <v>1.0282776349614395</v>
      </c>
      <c r="F1063" s="35">
        <v>84.318766066838052</v>
      </c>
    </row>
    <row r="1064" spans="1:6" ht="15" hidden="1" customHeight="1" x14ac:dyDescent="0.25">
      <c r="A1064" s="125"/>
      <c r="B1064" s="31" t="s">
        <v>89</v>
      </c>
      <c r="C1064" s="19">
        <v>8</v>
      </c>
      <c r="D1064" s="34">
        <v>0.1439366678661389</v>
      </c>
      <c r="E1064" s="34">
        <v>2.0565552699228791</v>
      </c>
      <c r="F1064" s="35">
        <v>86.375321336760919</v>
      </c>
    </row>
    <row r="1065" spans="1:6" ht="15" hidden="1" customHeight="1" x14ac:dyDescent="0.25">
      <c r="A1065" s="125"/>
      <c r="B1065" s="31" t="s">
        <v>150</v>
      </c>
      <c r="C1065" s="19">
        <v>2</v>
      </c>
      <c r="D1065" s="34">
        <v>3.5984166966534725E-2</v>
      </c>
      <c r="E1065" s="34">
        <v>0.51413881748071977</v>
      </c>
      <c r="F1065" s="35">
        <v>86.889460154241647</v>
      </c>
    </row>
    <row r="1066" spans="1:6" ht="15" hidden="1" customHeight="1" x14ac:dyDescent="0.25">
      <c r="A1066" s="125"/>
      <c r="B1066" s="31" t="s">
        <v>151</v>
      </c>
      <c r="C1066" s="19">
        <v>7</v>
      </c>
      <c r="D1066" s="34">
        <v>0.12594458438287154</v>
      </c>
      <c r="E1066" s="34">
        <v>1.7994858611825193</v>
      </c>
      <c r="F1066" s="35">
        <v>88.688946015424165</v>
      </c>
    </row>
    <row r="1067" spans="1:6" ht="15" hidden="1" customHeight="1" x14ac:dyDescent="0.25">
      <c r="A1067" s="125"/>
      <c r="B1067" s="31" t="s">
        <v>152</v>
      </c>
      <c r="C1067" s="19">
        <v>1</v>
      </c>
      <c r="D1067" s="34">
        <v>1.7992083483267363E-2</v>
      </c>
      <c r="E1067" s="34">
        <v>0.25706940874035988</v>
      </c>
      <c r="F1067" s="35">
        <v>88.946015424164528</v>
      </c>
    </row>
    <row r="1068" spans="1:6" ht="15" hidden="1" customHeight="1" x14ac:dyDescent="0.25">
      <c r="A1068" s="125"/>
      <c r="B1068" s="31" t="s">
        <v>153</v>
      </c>
      <c r="C1068" s="19">
        <v>2</v>
      </c>
      <c r="D1068" s="34">
        <v>3.5984166966534725E-2</v>
      </c>
      <c r="E1068" s="34">
        <v>0.51413881748071977</v>
      </c>
      <c r="F1068" s="35">
        <v>89.460154241645242</v>
      </c>
    </row>
    <row r="1069" spans="1:6" ht="15" hidden="1" customHeight="1" x14ac:dyDescent="0.25">
      <c r="A1069" s="125"/>
      <c r="B1069" s="31" t="s">
        <v>154</v>
      </c>
      <c r="C1069" s="19">
        <v>2</v>
      </c>
      <c r="D1069" s="34">
        <v>3.5984166966534725E-2</v>
      </c>
      <c r="E1069" s="34">
        <v>0.51413881748071977</v>
      </c>
      <c r="F1069" s="35">
        <v>89.974293059125969</v>
      </c>
    </row>
    <row r="1070" spans="1:6" ht="15" hidden="1" customHeight="1" x14ac:dyDescent="0.25">
      <c r="A1070" s="125"/>
      <c r="B1070" s="31" t="s">
        <v>155</v>
      </c>
      <c r="C1070" s="19">
        <v>3</v>
      </c>
      <c r="D1070" s="34">
        <v>5.3976250449802088E-2</v>
      </c>
      <c r="E1070" s="34">
        <v>0.77120822622107965</v>
      </c>
      <c r="F1070" s="35">
        <v>90.745501285347046</v>
      </c>
    </row>
    <row r="1071" spans="1:6" ht="15" hidden="1" customHeight="1" x14ac:dyDescent="0.25">
      <c r="A1071" s="125"/>
      <c r="B1071" s="31" t="s">
        <v>156</v>
      </c>
      <c r="C1071" s="19">
        <v>7</v>
      </c>
      <c r="D1071" s="34">
        <v>0.12594458438287154</v>
      </c>
      <c r="E1071" s="34">
        <v>1.7994858611825193</v>
      </c>
      <c r="F1071" s="35">
        <v>92.544987146529564</v>
      </c>
    </row>
    <row r="1072" spans="1:6" ht="15" hidden="1" customHeight="1" x14ac:dyDescent="0.25">
      <c r="A1072" s="125"/>
      <c r="B1072" s="31" t="s">
        <v>161</v>
      </c>
      <c r="C1072" s="19">
        <v>1</v>
      </c>
      <c r="D1072" s="34">
        <v>1.7992083483267363E-2</v>
      </c>
      <c r="E1072" s="34">
        <v>0.25706940874035988</v>
      </c>
      <c r="F1072" s="35">
        <v>92.802056555269914</v>
      </c>
    </row>
    <row r="1073" spans="1:6" ht="15" hidden="1" customHeight="1" x14ac:dyDescent="0.25">
      <c r="A1073" s="125"/>
      <c r="B1073" s="31" t="s">
        <v>165</v>
      </c>
      <c r="C1073" s="19">
        <v>1</v>
      </c>
      <c r="D1073" s="34">
        <v>1.7992083483267363E-2</v>
      </c>
      <c r="E1073" s="34">
        <v>0.25706940874035988</v>
      </c>
      <c r="F1073" s="35">
        <v>93.059125964010278</v>
      </c>
    </row>
    <row r="1074" spans="1:6" ht="15" hidden="1" customHeight="1" x14ac:dyDescent="0.25">
      <c r="A1074" s="125"/>
      <c r="B1074" s="31" t="s">
        <v>166</v>
      </c>
      <c r="C1074" s="19">
        <v>1</v>
      </c>
      <c r="D1074" s="34">
        <v>1.7992083483267363E-2</v>
      </c>
      <c r="E1074" s="34">
        <v>0.25706940874035988</v>
      </c>
      <c r="F1074" s="35">
        <v>93.316195372750641</v>
      </c>
    </row>
    <row r="1075" spans="1:6" ht="15" hidden="1" customHeight="1" x14ac:dyDescent="0.25">
      <c r="A1075" s="125"/>
      <c r="B1075" s="31" t="s">
        <v>171</v>
      </c>
      <c r="C1075" s="19">
        <v>1</v>
      </c>
      <c r="D1075" s="34">
        <v>1.7992083483267363E-2</v>
      </c>
      <c r="E1075" s="34">
        <v>0.25706940874035988</v>
      </c>
      <c r="F1075" s="35">
        <v>93.573264781491005</v>
      </c>
    </row>
    <row r="1076" spans="1:6" ht="15" hidden="1" customHeight="1" x14ac:dyDescent="0.25">
      <c r="A1076" s="125"/>
      <c r="B1076" s="31" t="s">
        <v>172</v>
      </c>
      <c r="C1076" s="19">
        <v>1</v>
      </c>
      <c r="D1076" s="34">
        <v>1.7992083483267363E-2</v>
      </c>
      <c r="E1076" s="34">
        <v>0.25706940874035988</v>
      </c>
      <c r="F1076" s="35">
        <v>93.830334190231355</v>
      </c>
    </row>
    <row r="1077" spans="1:6" ht="15" hidden="1" customHeight="1" x14ac:dyDescent="0.25">
      <c r="A1077" s="125"/>
      <c r="B1077" s="31" t="s">
        <v>181</v>
      </c>
      <c r="C1077" s="19">
        <v>1</v>
      </c>
      <c r="D1077" s="34">
        <v>1.7992083483267363E-2</v>
      </c>
      <c r="E1077" s="34">
        <v>0.25706940874035988</v>
      </c>
      <c r="F1077" s="35">
        <v>94.087403598971719</v>
      </c>
    </row>
    <row r="1078" spans="1:6" ht="15" hidden="1" customHeight="1" x14ac:dyDescent="0.25">
      <c r="A1078" s="125"/>
      <c r="B1078" s="31" t="s">
        <v>182</v>
      </c>
      <c r="C1078" s="19">
        <v>1</v>
      </c>
      <c r="D1078" s="34">
        <v>1.7992083483267363E-2</v>
      </c>
      <c r="E1078" s="34">
        <v>0.25706940874035988</v>
      </c>
      <c r="F1078" s="35">
        <v>94.344473007712082</v>
      </c>
    </row>
    <row r="1079" spans="1:6" ht="15" hidden="1" customHeight="1" x14ac:dyDescent="0.25">
      <c r="A1079" s="125"/>
      <c r="B1079" s="31" t="s">
        <v>187</v>
      </c>
      <c r="C1079" s="19">
        <v>1</v>
      </c>
      <c r="D1079" s="34">
        <v>1.7992083483267363E-2</v>
      </c>
      <c r="E1079" s="34">
        <v>0.25706940874035988</v>
      </c>
      <c r="F1079" s="35">
        <v>94.601542416452446</v>
      </c>
    </row>
    <row r="1080" spans="1:6" ht="15" hidden="1" customHeight="1" x14ac:dyDescent="0.25">
      <c r="A1080" s="125"/>
      <c r="B1080" s="31" t="s">
        <v>188</v>
      </c>
      <c r="C1080" s="19">
        <v>1</v>
      </c>
      <c r="D1080" s="34">
        <v>1.7992083483267363E-2</v>
      </c>
      <c r="E1080" s="34">
        <v>0.25706940874035988</v>
      </c>
      <c r="F1080" s="35">
        <v>94.85861182519281</v>
      </c>
    </row>
    <row r="1081" spans="1:6" ht="15" hidden="1" customHeight="1" x14ac:dyDescent="0.25">
      <c r="A1081" s="125"/>
      <c r="B1081" s="31" t="s">
        <v>189</v>
      </c>
      <c r="C1081" s="19">
        <v>2</v>
      </c>
      <c r="D1081" s="34">
        <v>3.5984166966534725E-2</v>
      </c>
      <c r="E1081" s="34">
        <v>0.51413881748071977</v>
      </c>
      <c r="F1081" s="35">
        <v>95.372750642673523</v>
      </c>
    </row>
    <row r="1082" spans="1:6" ht="15" hidden="1" customHeight="1" x14ac:dyDescent="0.25">
      <c r="A1082" s="125"/>
      <c r="B1082" s="31" t="s">
        <v>310</v>
      </c>
      <c r="C1082" s="19">
        <v>1</v>
      </c>
      <c r="D1082" s="34">
        <v>1.7992083483267363E-2</v>
      </c>
      <c r="E1082" s="34">
        <v>0.25706940874035988</v>
      </c>
      <c r="F1082" s="35">
        <v>95.629820051413887</v>
      </c>
    </row>
    <row r="1083" spans="1:6" ht="15" hidden="1" customHeight="1" x14ac:dyDescent="0.25">
      <c r="A1083" s="125"/>
      <c r="B1083" s="31" t="s">
        <v>200</v>
      </c>
      <c r="C1083" s="19">
        <v>1</v>
      </c>
      <c r="D1083" s="34">
        <v>1.7992083483267363E-2</v>
      </c>
      <c r="E1083" s="34">
        <v>0.25706940874035988</v>
      </c>
      <c r="F1083" s="35">
        <v>95.886889460154251</v>
      </c>
    </row>
    <row r="1084" spans="1:6" ht="15" hidden="1" customHeight="1" x14ac:dyDescent="0.25">
      <c r="A1084" s="125"/>
      <c r="B1084" s="31" t="s">
        <v>203</v>
      </c>
      <c r="C1084" s="19">
        <v>1</v>
      </c>
      <c r="D1084" s="34">
        <v>1.7992083483267363E-2</v>
      </c>
      <c r="E1084" s="34">
        <v>0.25706940874035988</v>
      </c>
      <c r="F1084" s="35">
        <v>96.1439588688946</v>
      </c>
    </row>
    <row r="1085" spans="1:6" ht="15" hidden="1" customHeight="1" x14ac:dyDescent="0.25">
      <c r="A1085" s="125"/>
      <c r="B1085" s="31" t="s">
        <v>311</v>
      </c>
      <c r="C1085" s="19">
        <v>1</v>
      </c>
      <c r="D1085" s="34">
        <v>1.7992083483267363E-2</v>
      </c>
      <c r="E1085" s="34">
        <v>0.25706940874035988</v>
      </c>
      <c r="F1085" s="35">
        <v>96.401028277634964</v>
      </c>
    </row>
    <row r="1086" spans="1:6" ht="15" hidden="1" customHeight="1" x14ac:dyDescent="0.25">
      <c r="A1086" s="125"/>
      <c r="B1086" s="31" t="s">
        <v>207</v>
      </c>
      <c r="C1086" s="19">
        <v>2</v>
      </c>
      <c r="D1086" s="34">
        <v>3.5984166966534725E-2</v>
      </c>
      <c r="E1086" s="34">
        <v>0.51413881748071977</v>
      </c>
      <c r="F1086" s="35">
        <v>96.915167095115677</v>
      </c>
    </row>
    <row r="1087" spans="1:6" ht="15" hidden="1" customHeight="1" x14ac:dyDescent="0.25">
      <c r="A1087" s="125"/>
      <c r="B1087" s="31" t="s">
        <v>259</v>
      </c>
      <c r="C1087" s="19">
        <v>1</v>
      </c>
      <c r="D1087" s="34">
        <v>1.7992083483267363E-2</v>
      </c>
      <c r="E1087" s="34">
        <v>0.25706940874035988</v>
      </c>
      <c r="F1087" s="35">
        <v>97.172236503856041</v>
      </c>
    </row>
    <row r="1088" spans="1:6" ht="15" hidden="1" customHeight="1" x14ac:dyDescent="0.25">
      <c r="A1088" s="125"/>
      <c r="B1088" s="31" t="s">
        <v>216</v>
      </c>
      <c r="C1088" s="19">
        <v>1</v>
      </c>
      <c r="D1088" s="34">
        <v>1.7992083483267363E-2</v>
      </c>
      <c r="E1088" s="34">
        <v>0.25706940874035988</v>
      </c>
      <c r="F1088" s="35">
        <v>97.429305912596391</v>
      </c>
    </row>
    <row r="1089" spans="1:6" ht="15" hidden="1" customHeight="1" x14ac:dyDescent="0.25">
      <c r="A1089" s="125"/>
      <c r="B1089" s="31" t="s">
        <v>312</v>
      </c>
      <c r="C1089" s="19">
        <v>1</v>
      </c>
      <c r="D1089" s="34">
        <v>1.7992083483267363E-2</v>
      </c>
      <c r="E1089" s="34">
        <v>0.25706940874035988</v>
      </c>
      <c r="F1089" s="35">
        <v>97.686375321336754</v>
      </c>
    </row>
    <row r="1090" spans="1:6" ht="15" hidden="1" customHeight="1" x14ac:dyDescent="0.25">
      <c r="A1090" s="125"/>
      <c r="B1090" s="31" t="s">
        <v>221</v>
      </c>
      <c r="C1090" s="19">
        <v>4</v>
      </c>
      <c r="D1090" s="34">
        <v>7.196833393306945E-2</v>
      </c>
      <c r="E1090" s="34">
        <v>1.0282776349614395</v>
      </c>
      <c r="F1090" s="35">
        <v>98.714652956298195</v>
      </c>
    </row>
    <row r="1091" spans="1:6" ht="15" hidden="1" customHeight="1" x14ac:dyDescent="0.25">
      <c r="A1091" s="125"/>
      <c r="B1091" s="31" t="s">
        <v>313</v>
      </c>
      <c r="C1091" s="19">
        <v>1</v>
      </c>
      <c r="D1091" s="34">
        <v>1.7992083483267363E-2</v>
      </c>
      <c r="E1091" s="34">
        <v>0.25706940874035988</v>
      </c>
      <c r="F1091" s="35">
        <v>98.971722365038559</v>
      </c>
    </row>
    <row r="1092" spans="1:6" ht="15" hidden="1" customHeight="1" x14ac:dyDescent="0.25">
      <c r="A1092" s="125"/>
      <c r="B1092" s="31" t="s">
        <v>236</v>
      </c>
      <c r="C1092" s="19">
        <v>1</v>
      </c>
      <c r="D1092" s="34">
        <v>1.7992083483267363E-2</v>
      </c>
      <c r="E1092" s="34">
        <v>0.25706940874035988</v>
      </c>
      <c r="F1092" s="35">
        <v>99.228791773778923</v>
      </c>
    </row>
    <row r="1093" spans="1:6" ht="15" hidden="1" customHeight="1" x14ac:dyDescent="0.25">
      <c r="A1093" s="125"/>
      <c r="B1093" s="31" t="s">
        <v>265</v>
      </c>
      <c r="C1093" s="19">
        <v>1</v>
      </c>
      <c r="D1093" s="34">
        <v>1.7992083483267363E-2</v>
      </c>
      <c r="E1093" s="34">
        <v>0.25706940874035988</v>
      </c>
      <c r="F1093" s="35">
        <v>99.485861182519272</v>
      </c>
    </row>
    <row r="1094" spans="1:6" ht="15" hidden="1" customHeight="1" x14ac:dyDescent="0.25">
      <c r="A1094" s="125"/>
      <c r="B1094" s="31" t="s">
        <v>314</v>
      </c>
      <c r="C1094" s="19">
        <v>1</v>
      </c>
      <c r="D1094" s="34">
        <v>1.7992083483267363E-2</v>
      </c>
      <c r="E1094" s="34">
        <v>0.25706940874035988</v>
      </c>
      <c r="F1094" s="35">
        <v>99.742930591259636</v>
      </c>
    </row>
    <row r="1095" spans="1:6" ht="15" hidden="1" customHeight="1" x14ac:dyDescent="0.25">
      <c r="A1095" s="125"/>
      <c r="B1095" s="31" t="s">
        <v>315</v>
      </c>
      <c r="C1095" s="19">
        <v>1</v>
      </c>
      <c r="D1095" s="34">
        <v>1.7992083483267363E-2</v>
      </c>
      <c r="E1095" s="34">
        <v>0.25706940874035988</v>
      </c>
      <c r="F1095" s="35">
        <v>100</v>
      </c>
    </row>
    <row r="1096" spans="1:6" ht="15" hidden="1" customHeight="1" x14ac:dyDescent="0.25">
      <c r="A1096" s="125"/>
      <c r="B1096" s="14" t="s">
        <v>8</v>
      </c>
      <c r="C1096" s="19">
        <v>389</v>
      </c>
      <c r="D1096" s="34">
        <v>6.9989204749910039</v>
      </c>
      <c r="E1096" s="34">
        <v>100</v>
      </c>
      <c r="F1096" s="36"/>
    </row>
    <row r="1097" spans="1:6" ht="15" hidden="1" customHeight="1" x14ac:dyDescent="0.25">
      <c r="A1097" s="125" t="s">
        <v>7</v>
      </c>
      <c r="B1097" s="31" t="s">
        <v>250</v>
      </c>
      <c r="C1097" s="19">
        <v>96</v>
      </c>
      <c r="D1097" s="34">
        <v>1.7272400143936668</v>
      </c>
      <c r="E1097" s="37"/>
      <c r="F1097" s="36"/>
    </row>
    <row r="1098" spans="1:6" ht="15" hidden="1" customHeight="1" x14ac:dyDescent="0.25">
      <c r="A1098" s="125"/>
      <c r="B1098" s="14" t="s">
        <v>33</v>
      </c>
      <c r="C1098" s="19">
        <v>5073</v>
      </c>
      <c r="D1098" s="34">
        <v>91.273839510615332</v>
      </c>
      <c r="E1098" s="37"/>
      <c r="F1098" s="36"/>
    </row>
    <row r="1099" spans="1:6" ht="15" hidden="1" customHeight="1" x14ac:dyDescent="0.25">
      <c r="A1099" s="125"/>
      <c r="B1099" s="14" t="s">
        <v>8</v>
      </c>
      <c r="C1099" s="19">
        <v>5169</v>
      </c>
      <c r="D1099" s="34">
        <v>93.001079525009004</v>
      </c>
      <c r="E1099" s="37"/>
      <c r="F1099" s="36"/>
    </row>
    <row r="1100" spans="1:6" ht="15" hidden="1" customHeight="1" x14ac:dyDescent="0.25">
      <c r="A1100" s="126" t="s">
        <v>8</v>
      </c>
      <c r="B1100" s="127"/>
      <c r="C1100" s="22">
        <v>5558</v>
      </c>
      <c r="D1100" s="38">
        <v>100</v>
      </c>
      <c r="E1100" s="39"/>
      <c r="F1100" s="40"/>
    </row>
    <row r="1101" spans="1:6" hidden="1" x14ac:dyDescent="0.25"/>
    <row r="1102" spans="1:6" ht="18" hidden="1" customHeight="1" x14ac:dyDescent="0.25">
      <c r="A1102" s="107" t="s">
        <v>298</v>
      </c>
      <c r="B1102" s="107"/>
      <c r="C1102" s="107"/>
      <c r="D1102" s="107"/>
      <c r="E1102" s="107"/>
      <c r="F1102" s="107"/>
    </row>
    <row r="1103" spans="1:6" ht="27.95" hidden="1" customHeight="1" x14ac:dyDescent="0.25">
      <c r="A1103" s="122"/>
      <c r="B1103" s="123"/>
      <c r="C1103" s="28" t="s">
        <v>29</v>
      </c>
      <c r="D1103" s="29" t="s">
        <v>10</v>
      </c>
      <c r="E1103" s="29" t="s">
        <v>30</v>
      </c>
      <c r="F1103" s="30" t="s">
        <v>31</v>
      </c>
    </row>
    <row r="1104" spans="1:6" ht="15" hidden="1" customHeight="1" x14ac:dyDescent="0.25">
      <c r="A1104" s="124" t="s">
        <v>6</v>
      </c>
      <c r="B1104" s="50" t="s">
        <v>143</v>
      </c>
      <c r="C1104" s="16">
        <v>96</v>
      </c>
      <c r="D1104" s="32">
        <v>1.7272400143936668</v>
      </c>
      <c r="E1104" s="32">
        <v>61.146496815286625</v>
      </c>
      <c r="F1104" s="33">
        <v>61.146496815286625</v>
      </c>
    </row>
    <row r="1105" spans="1:6" ht="15" hidden="1" customHeight="1" x14ac:dyDescent="0.25">
      <c r="A1105" s="125"/>
      <c r="B1105" s="31" t="s">
        <v>143</v>
      </c>
      <c r="C1105" s="19">
        <v>1</v>
      </c>
      <c r="D1105" s="34">
        <v>1.7992083483267363E-2</v>
      </c>
      <c r="E1105" s="34">
        <v>0.63694267515923575</v>
      </c>
      <c r="F1105" s="35">
        <v>61.783439490445858</v>
      </c>
    </row>
    <row r="1106" spans="1:6" ht="15" hidden="1" customHeight="1" x14ac:dyDescent="0.25">
      <c r="A1106" s="125"/>
      <c r="B1106" s="31" t="s">
        <v>143</v>
      </c>
      <c r="C1106" s="19">
        <v>1</v>
      </c>
      <c r="D1106" s="34">
        <v>1.7992083483267363E-2</v>
      </c>
      <c r="E1106" s="34">
        <v>0.63694267515923575</v>
      </c>
      <c r="F1106" s="35">
        <v>62.420382165605091</v>
      </c>
    </row>
    <row r="1107" spans="1:6" ht="15" hidden="1" customHeight="1" x14ac:dyDescent="0.25">
      <c r="A1107" s="125"/>
      <c r="B1107" s="31" t="s">
        <v>144</v>
      </c>
      <c r="C1107" s="19">
        <v>26</v>
      </c>
      <c r="D1107" s="34">
        <v>0.46779417056495143</v>
      </c>
      <c r="E1107" s="34">
        <v>16.560509554140125</v>
      </c>
      <c r="F1107" s="35">
        <v>78.98089171974523</v>
      </c>
    </row>
    <row r="1108" spans="1:6" ht="15" hidden="1" customHeight="1" x14ac:dyDescent="0.25">
      <c r="A1108" s="125"/>
      <c r="B1108" s="31" t="s">
        <v>145</v>
      </c>
      <c r="C1108" s="19">
        <v>9</v>
      </c>
      <c r="D1108" s="34">
        <v>0.16192875134940626</v>
      </c>
      <c r="E1108" s="34">
        <v>5.7324840764331215</v>
      </c>
      <c r="F1108" s="35">
        <v>84.713375796178354</v>
      </c>
    </row>
    <row r="1109" spans="1:6" ht="15" hidden="1" customHeight="1" x14ac:dyDescent="0.25">
      <c r="A1109" s="125"/>
      <c r="B1109" s="31" t="s">
        <v>146</v>
      </c>
      <c r="C1109" s="19">
        <v>3</v>
      </c>
      <c r="D1109" s="34">
        <v>5.3976250449802088E-2</v>
      </c>
      <c r="E1109" s="34">
        <v>1.910828025477707</v>
      </c>
      <c r="F1109" s="35">
        <v>86.624203821656053</v>
      </c>
    </row>
    <row r="1110" spans="1:6" ht="15" hidden="1" customHeight="1" x14ac:dyDescent="0.25">
      <c r="A1110" s="125"/>
      <c r="B1110" s="31" t="s">
        <v>147</v>
      </c>
      <c r="C1110" s="19">
        <v>6</v>
      </c>
      <c r="D1110" s="34">
        <v>0.10795250089960418</v>
      </c>
      <c r="E1110" s="34">
        <v>3.8216560509554141</v>
      </c>
      <c r="F1110" s="35">
        <v>90.445859872611464</v>
      </c>
    </row>
    <row r="1111" spans="1:6" ht="15" hidden="1" customHeight="1" x14ac:dyDescent="0.25">
      <c r="A1111" s="125"/>
      <c r="B1111" s="31" t="s">
        <v>148</v>
      </c>
      <c r="C1111" s="19">
        <v>2</v>
      </c>
      <c r="D1111" s="34">
        <v>3.5984166966534725E-2</v>
      </c>
      <c r="E1111" s="34">
        <v>1.2738853503184715</v>
      </c>
      <c r="F1111" s="35">
        <v>91.719745222929944</v>
      </c>
    </row>
    <row r="1112" spans="1:6" ht="15" hidden="1" customHeight="1" x14ac:dyDescent="0.25">
      <c r="A1112" s="125"/>
      <c r="B1112" s="31" t="s">
        <v>149</v>
      </c>
      <c r="C1112" s="19">
        <v>1</v>
      </c>
      <c r="D1112" s="34">
        <v>1.7992083483267363E-2</v>
      </c>
      <c r="E1112" s="34">
        <v>0.63694267515923575</v>
      </c>
      <c r="F1112" s="35">
        <v>92.356687898089177</v>
      </c>
    </row>
    <row r="1113" spans="1:6" ht="15" hidden="1" customHeight="1" x14ac:dyDescent="0.25">
      <c r="A1113" s="125"/>
      <c r="B1113" s="31" t="s">
        <v>89</v>
      </c>
      <c r="C1113" s="19">
        <v>1</v>
      </c>
      <c r="D1113" s="34">
        <v>1.7992083483267363E-2</v>
      </c>
      <c r="E1113" s="34">
        <v>0.63694267515923575</v>
      </c>
      <c r="F1113" s="35">
        <v>92.99363057324841</v>
      </c>
    </row>
    <row r="1114" spans="1:6" ht="15" hidden="1" customHeight="1" x14ac:dyDescent="0.25">
      <c r="A1114" s="125"/>
      <c r="B1114" s="31" t="s">
        <v>152</v>
      </c>
      <c r="C1114" s="19">
        <v>1</v>
      </c>
      <c r="D1114" s="34">
        <v>1.7992083483267363E-2</v>
      </c>
      <c r="E1114" s="34">
        <v>0.63694267515923575</v>
      </c>
      <c r="F1114" s="35">
        <v>93.630573248407643</v>
      </c>
    </row>
    <row r="1115" spans="1:6" ht="15" hidden="1" customHeight="1" x14ac:dyDescent="0.25">
      <c r="A1115" s="125"/>
      <c r="B1115" s="31" t="s">
        <v>156</v>
      </c>
      <c r="C1115" s="19">
        <v>1</v>
      </c>
      <c r="D1115" s="34">
        <v>1.7992083483267363E-2</v>
      </c>
      <c r="E1115" s="34">
        <v>0.63694267515923575</v>
      </c>
      <c r="F1115" s="35">
        <v>94.267515923566876</v>
      </c>
    </row>
    <row r="1116" spans="1:6" ht="15" hidden="1" customHeight="1" x14ac:dyDescent="0.25">
      <c r="A1116" s="125"/>
      <c r="B1116" s="31" t="s">
        <v>157</v>
      </c>
      <c r="C1116" s="19">
        <v>1</v>
      </c>
      <c r="D1116" s="34">
        <v>1.7992083483267363E-2</v>
      </c>
      <c r="E1116" s="34">
        <v>0.63694267515923575</v>
      </c>
      <c r="F1116" s="35">
        <v>94.904458598726109</v>
      </c>
    </row>
    <row r="1117" spans="1:6" ht="15" hidden="1" customHeight="1" x14ac:dyDescent="0.25">
      <c r="A1117" s="125"/>
      <c r="B1117" s="31" t="s">
        <v>171</v>
      </c>
      <c r="C1117" s="19">
        <v>2</v>
      </c>
      <c r="D1117" s="34">
        <v>3.5984166966534725E-2</v>
      </c>
      <c r="E1117" s="34">
        <v>1.2738853503184715</v>
      </c>
      <c r="F1117" s="35">
        <v>96.178343949044589</v>
      </c>
    </row>
    <row r="1118" spans="1:6" ht="15" hidden="1" customHeight="1" x14ac:dyDescent="0.25">
      <c r="A1118" s="125"/>
      <c r="B1118" s="31" t="s">
        <v>179</v>
      </c>
      <c r="C1118" s="19">
        <v>1</v>
      </c>
      <c r="D1118" s="34">
        <v>1.7992083483267363E-2</v>
      </c>
      <c r="E1118" s="34">
        <v>0.63694267515923575</v>
      </c>
      <c r="F1118" s="35">
        <v>96.815286624203821</v>
      </c>
    </row>
    <row r="1119" spans="1:6" ht="15" hidden="1" customHeight="1" x14ac:dyDescent="0.25">
      <c r="A1119" s="125"/>
      <c r="B1119" s="31" t="s">
        <v>183</v>
      </c>
      <c r="C1119" s="19">
        <v>1</v>
      </c>
      <c r="D1119" s="34">
        <v>1.7992083483267363E-2</v>
      </c>
      <c r="E1119" s="34">
        <v>0.63694267515923575</v>
      </c>
      <c r="F1119" s="35">
        <v>97.452229299363054</v>
      </c>
    </row>
    <row r="1120" spans="1:6" ht="15" hidden="1" customHeight="1" x14ac:dyDescent="0.25">
      <c r="A1120" s="125"/>
      <c r="B1120" s="31" t="s">
        <v>187</v>
      </c>
      <c r="C1120" s="19">
        <v>1</v>
      </c>
      <c r="D1120" s="34">
        <v>1.7992083483267363E-2</v>
      </c>
      <c r="E1120" s="34">
        <v>0.63694267515923575</v>
      </c>
      <c r="F1120" s="35">
        <v>98.089171974522287</v>
      </c>
    </row>
    <row r="1121" spans="1:6" ht="15" hidden="1" customHeight="1" x14ac:dyDescent="0.25">
      <c r="A1121" s="125"/>
      <c r="B1121" s="31" t="s">
        <v>207</v>
      </c>
      <c r="C1121" s="19">
        <v>1</v>
      </c>
      <c r="D1121" s="34">
        <v>1.7992083483267363E-2</v>
      </c>
      <c r="E1121" s="34">
        <v>0.63694267515923575</v>
      </c>
      <c r="F1121" s="35">
        <v>98.726114649681534</v>
      </c>
    </row>
    <row r="1122" spans="1:6" ht="15" hidden="1" customHeight="1" x14ac:dyDescent="0.25">
      <c r="A1122" s="125"/>
      <c r="B1122" s="31" t="s">
        <v>236</v>
      </c>
      <c r="C1122" s="19">
        <v>1</v>
      </c>
      <c r="D1122" s="34">
        <v>1.7992083483267363E-2</v>
      </c>
      <c r="E1122" s="34">
        <v>0.63694267515923575</v>
      </c>
      <c r="F1122" s="35">
        <v>99.363057324840767</v>
      </c>
    </row>
    <row r="1123" spans="1:6" ht="15" hidden="1" customHeight="1" x14ac:dyDescent="0.25">
      <c r="A1123" s="125"/>
      <c r="B1123" s="31" t="s">
        <v>316</v>
      </c>
      <c r="C1123" s="19">
        <v>1</v>
      </c>
      <c r="D1123" s="34">
        <v>1.7992083483267363E-2</v>
      </c>
      <c r="E1123" s="34">
        <v>0.63694267515923575</v>
      </c>
      <c r="F1123" s="35">
        <v>100</v>
      </c>
    </row>
    <row r="1124" spans="1:6" ht="15" hidden="1" customHeight="1" x14ac:dyDescent="0.25">
      <c r="A1124" s="125"/>
      <c r="B1124" s="14" t="s">
        <v>8</v>
      </c>
      <c r="C1124" s="19">
        <v>157</v>
      </c>
      <c r="D1124" s="34">
        <v>2.8247571068729762</v>
      </c>
      <c r="E1124" s="34">
        <v>100</v>
      </c>
      <c r="F1124" s="36"/>
    </row>
    <row r="1125" spans="1:6" ht="15" hidden="1" customHeight="1" x14ac:dyDescent="0.25">
      <c r="A1125" s="125" t="s">
        <v>7</v>
      </c>
      <c r="B1125" s="31" t="s">
        <v>250</v>
      </c>
      <c r="C1125" s="19">
        <v>48</v>
      </c>
      <c r="D1125" s="34">
        <v>0.86362000719683341</v>
      </c>
      <c r="E1125" s="37"/>
      <c r="F1125" s="36"/>
    </row>
    <row r="1126" spans="1:6" ht="15" hidden="1" customHeight="1" x14ac:dyDescent="0.25">
      <c r="A1126" s="125"/>
      <c r="B1126" s="14" t="s">
        <v>33</v>
      </c>
      <c r="C1126" s="19">
        <v>5353</v>
      </c>
      <c r="D1126" s="34">
        <v>96.311622885930191</v>
      </c>
      <c r="E1126" s="37"/>
      <c r="F1126" s="36"/>
    </row>
    <row r="1127" spans="1:6" ht="15" hidden="1" customHeight="1" x14ac:dyDescent="0.25">
      <c r="A1127" s="125"/>
      <c r="B1127" s="14" t="s">
        <v>8</v>
      </c>
      <c r="C1127" s="19">
        <v>5401</v>
      </c>
      <c r="D1127" s="34">
        <v>97.17524289312702</v>
      </c>
      <c r="E1127" s="37"/>
      <c r="F1127" s="36"/>
    </row>
    <row r="1128" spans="1:6" ht="15" hidden="1" customHeight="1" x14ac:dyDescent="0.25">
      <c r="A1128" s="126" t="s">
        <v>8</v>
      </c>
      <c r="B1128" s="127"/>
      <c r="C1128" s="22">
        <v>5558</v>
      </c>
      <c r="D1128" s="38">
        <v>100</v>
      </c>
      <c r="E1128" s="39"/>
      <c r="F1128" s="40"/>
    </row>
    <row r="1129" spans="1:6" hidden="1" x14ac:dyDescent="0.25"/>
    <row r="1130" spans="1:6" ht="18" hidden="1" customHeight="1" x14ac:dyDescent="0.25">
      <c r="A1130" s="107" t="s">
        <v>299</v>
      </c>
      <c r="B1130" s="107"/>
      <c r="C1130" s="107"/>
      <c r="D1130" s="107"/>
      <c r="E1130" s="107"/>
      <c r="F1130" s="107"/>
    </row>
    <row r="1131" spans="1:6" ht="27.95" hidden="1" customHeight="1" x14ac:dyDescent="0.25">
      <c r="A1131" s="122"/>
      <c r="B1131" s="123"/>
      <c r="C1131" s="28" t="s">
        <v>29</v>
      </c>
      <c r="D1131" s="29" t="s">
        <v>10</v>
      </c>
      <c r="E1131" s="29" t="s">
        <v>30</v>
      </c>
      <c r="F1131" s="30" t="s">
        <v>31</v>
      </c>
    </row>
    <row r="1132" spans="1:6" ht="15" hidden="1" customHeight="1" x14ac:dyDescent="0.25">
      <c r="A1132" s="124" t="s">
        <v>6</v>
      </c>
      <c r="B1132" s="50" t="s">
        <v>143</v>
      </c>
      <c r="C1132" s="16">
        <v>112</v>
      </c>
      <c r="D1132" s="32">
        <v>2.0151133501259446</v>
      </c>
      <c r="E1132" s="32">
        <v>54.106280193236714</v>
      </c>
      <c r="F1132" s="33">
        <v>54.106280193236714</v>
      </c>
    </row>
    <row r="1133" spans="1:6" ht="15" hidden="1" customHeight="1" x14ac:dyDescent="0.25">
      <c r="A1133" s="125"/>
      <c r="B1133" s="31" t="s">
        <v>143</v>
      </c>
      <c r="C1133" s="19">
        <v>2</v>
      </c>
      <c r="D1133" s="34">
        <v>3.5984166966534725E-2</v>
      </c>
      <c r="E1133" s="34">
        <v>0.96618357487922701</v>
      </c>
      <c r="F1133" s="35">
        <v>55.072463768115945</v>
      </c>
    </row>
    <row r="1134" spans="1:6" ht="15" hidden="1" customHeight="1" x14ac:dyDescent="0.25">
      <c r="A1134" s="125"/>
      <c r="B1134" s="31" t="s">
        <v>143</v>
      </c>
      <c r="C1134" s="19">
        <v>1</v>
      </c>
      <c r="D1134" s="34">
        <v>1.7992083483267363E-2</v>
      </c>
      <c r="E1134" s="34">
        <v>0.48309178743961351</v>
      </c>
      <c r="F1134" s="35">
        <v>55.555555555555557</v>
      </c>
    </row>
    <row r="1135" spans="1:6" ht="15" hidden="1" customHeight="1" x14ac:dyDescent="0.25">
      <c r="A1135" s="125"/>
      <c r="B1135" s="31" t="s">
        <v>143</v>
      </c>
      <c r="C1135" s="19">
        <v>1</v>
      </c>
      <c r="D1135" s="34">
        <v>1.7992083483267363E-2</v>
      </c>
      <c r="E1135" s="34">
        <v>0.48309178743961351</v>
      </c>
      <c r="F1135" s="35">
        <v>56.038647342995176</v>
      </c>
    </row>
    <row r="1136" spans="1:6" ht="15" hidden="1" customHeight="1" x14ac:dyDescent="0.25">
      <c r="A1136" s="125"/>
      <c r="B1136" s="31" t="s">
        <v>144</v>
      </c>
      <c r="C1136" s="19">
        <v>3</v>
      </c>
      <c r="D1136" s="34">
        <v>5.3976250449802088E-2</v>
      </c>
      <c r="E1136" s="34">
        <v>1.4492753623188406</v>
      </c>
      <c r="F1136" s="35">
        <v>57.487922705314013</v>
      </c>
    </row>
    <row r="1137" spans="1:6" ht="15" hidden="1" customHeight="1" x14ac:dyDescent="0.25">
      <c r="A1137" s="125"/>
      <c r="B1137" s="31" t="s">
        <v>144</v>
      </c>
      <c r="C1137" s="19">
        <v>34</v>
      </c>
      <c r="D1137" s="34">
        <v>0.61173083843109033</v>
      </c>
      <c r="E1137" s="34">
        <v>16.425120772946862</v>
      </c>
      <c r="F1137" s="35">
        <v>73.91304347826086</v>
      </c>
    </row>
    <row r="1138" spans="1:6" ht="15" hidden="1" customHeight="1" x14ac:dyDescent="0.25">
      <c r="A1138" s="125"/>
      <c r="B1138" s="31" t="s">
        <v>145</v>
      </c>
      <c r="C1138" s="19">
        <v>15</v>
      </c>
      <c r="D1138" s="34">
        <v>0.26988125224901044</v>
      </c>
      <c r="E1138" s="34">
        <v>7.2463768115942031</v>
      </c>
      <c r="F1138" s="35">
        <v>81.159420289855078</v>
      </c>
    </row>
    <row r="1139" spans="1:6" ht="15" hidden="1" customHeight="1" x14ac:dyDescent="0.25">
      <c r="A1139" s="125"/>
      <c r="B1139" s="31" t="s">
        <v>146</v>
      </c>
      <c r="C1139" s="19">
        <v>8</v>
      </c>
      <c r="D1139" s="34">
        <v>0.1439366678661389</v>
      </c>
      <c r="E1139" s="34">
        <v>3.8647342995169081</v>
      </c>
      <c r="F1139" s="35">
        <v>85.024154589371975</v>
      </c>
    </row>
    <row r="1140" spans="1:6" ht="15" hidden="1" customHeight="1" x14ac:dyDescent="0.25">
      <c r="A1140" s="125"/>
      <c r="B1140" s="31" t="s">
        <v>147</v>
      </c>
      <c r="C1140" s="19">
        <v>5</v>
      </c>
      <c r="D1140" s="34">
        <v>8.9960417416336813E-2</v>
      </c>
      <c r="E1140" s="34">
        <v>2.4154589371980677</v>
      </c>
      <c r="F1140" s="35">
        <v>87.439613526570042</v>
      </c>
    </row>
    <row r="1141" spans="1:6" ht="15" hidden="1" customHeight="1" x14ac:dyDescent="0.25">
      <c r="A1141" s="125"/>
      <c r="B1141" s="31" t="s">
        <v>148</v>
      </c>
      <c r="C1141" s="19">
        <v>6</v>
      </c>
      <c r="D1141" s="34">
        <v>0.10795250089960418</v>
      </c>
      <c r="E1141" s="34">
        <v>2.8985507246376812</v>
      </c>
      <c r="F1141" s="35">
        <v>90.338164251207729</v>
      </c>
    </row>
    <row r="1142" spans="1:6" ht="15" hidden="1" customHeight="1" x14ac:dyDescent="0.25">
      <c r="A1142" s="125"/>
      <c r="B1142" s="31" t="s">
        <v>149</v>
      </c>
      <c r="C1142" s="19">
        <v>2</v>
      </c>
      <c r="D1142" s="34">
        <v>3.5984166966534725E-2</v>
      </c>
      <c r="E1142" s="34">
        <v>0.96618357487922701</v>
      </c>
      <c r="F1142" s="35">
        <v>91.304347826086953</v>
      </c>
    </row>
    <row r="1143" spans="1:6" ht="15" hidden="1" customHeight="1" x14ac:dyDescent="0.25">
      <c r="A1143" s="125"/>
      <c r="B1143" s="31" t="s">
        <v>32</v>
      </c>
      <c r="C1143" s="19">
        <v>2</v>
      </c>
      <c r="D1143" s="34">
        <v>3.5984166966534725E-2</v>
      </c>
      <c r="E1143" s="34">
        <v>0.96618357487922701</v>
      </c>
      <c r="F1143" s="35">
        <v>92.270531400966178</v>
      </c>
    </row>
    <row r="1144" spans="1:6" ht="15" hidden="1" customHeight="1" x14ac:dyDescent="0.25">
      <c r="A1144" s="125"/>
      <c r="B1144" s="31" t="s">
        <v>89</v>
      </c>
      <c r="C1144" s="19">
        <v>1</v>
      </c>
      <c r="D1144" s="34">
        <v>1.7992083483267363E-2</v>
      </c>
      <c r="E1144" s="34">
        <v>0.48309178743961351</v>
      </c>
      <c r="F1144" s="35">
        <v>92.753623188405797</v>
      </c>
    </row>
    <row r="1145" spans="1:6" ht="15" hidden="1" customHeight="1" x14ac:dyDescent="0.25">
      <c r="A1145" s="125"/>
      <c r="B1145" s="31" t="s">
        <v>151</v>
      </c>
      <c r="C1145" s="19">
        <v>6</v>
      </c>
      <c r="D1145" s="34">
        <v>0.10795250089960418</v>
      </c>
      <c r="E1145" s="34">
        <v>2.8985507246376812</v>
      </c>
      <c r="F1145" s="35">
        <v>95.652173913043484</v>
      </c>
    </row>
    <row r="1146" spans="1:6" ht="15" hidden="1" customHeight="1" x14ac:dyDescent="0.25">
      <c r="A1146" s="125"/>
      <c r="B1146" s="31" t="s">
        <v>153</v>
      </c>
      <c r="C1146" s="19">
        <v>1</v>
      </c>
      <c r="D1146" s="34">
        <v>1.7992083483267363E-2</v>
      </c>
      <c r="E1146" s="34">
        <v>0.48309178743961351</v>
      </c>
      <c r="F1146" s="35">
        <v>96.135265700483103</v>
      </c>
    </row>
    <row r="1147" spans="1:6" ht="15" hidden="1" customHeight="1" x14ac:dyDescent="0.25">
      <c r="A1147" s="125"/>
      <c r="B1147" s="31" t="s">
        <v>155</v>
      </c>
      <c r="C1147" s="19">
        <v>2</v>
      </c>
      <c r="D1147" s="34">
        <v>3.5984166966534725E-2</v>
      </c>
      <c r="E1147" s="34">
        <v>0.96618357487922701</v>
      </c>
      <c r="F1147" s="35">
        <v>97.101449275362313</v>
      </c>
    </row>
    <row r="1148" spans="1:6" ht="15" hidden="1" customHeight="1" x14ac:dyDescent="0.25">
      <c r="A1148" s="125"/>
      <c r="B1148" s="31" t="s">
        <v>156</v>
      </c>
      <c r="C1148" s="19">
        <v>2</v>
      </c>
      <c r="D1148" s="34">
        <v>3.5984166966534725E-2</v>
      </c>
      <c r="E1148" s="34">
        <v>0.96618357487922701</v>
      </c>
      <c r="F1148" s="35">
        <v>98.067632850241552</v>
      </c>
    </row>
    <row r="1149" spans="1:6" ht="15" hidden="1" customHeight="1" x14ac:dyDescent="0.25">
      <c r="A1149" s="125"/>
      <c r="B1149" s="31" t="s">
        <v>159</v>
      </c>
      <c r="C1149" s="19">
        <v>1</v>
      </c>
      <c r="D1149" s="34">
        <v>1.7992083483267363E-2</v>
      </c>
      <c r="E1149" s="34">
        <v>0.48309178743961351</v>
      </c>
      <c r="F1149" s="35">
        <v>98.550724637681171</v>
      </c>
    </row>
    <row r="1150" spans="1:6" ht="15" hidden="1" customHeight="1" x14ac:dyDescent="0.25">
      <c r="A1150" s="125"/>
      <c r="B1150" s="31" t="s">
        <v>186</v>
      </c>
      <c r="C1150" s="19">
        <v>1</v>
      </c>
      <c r="D1150" s="34">
        <v>1.7992083483267363E-2</v>
      </c>
      <c r="E1150" s="34">
        <v>0.48309178743961351</v>
      </c>
      <c r="F1150" s="35">
        <v>99.033816425120762</v>
      </c>
    </row>
    <row r="1151" spans="1:6" ht="15" hidden="1" customHeight="1" x14ac:dyDescent="0.25">
      <c r="A1151" s="125"/>
      <c r="B1151" s="31" t="s">
        <v>194</v>
      </c>
      <c r="C1151" s="19">
        <v>1</v>
      </c>
      <c r="D1151" s="34">
        <v>1.7992083483267363E-2</v>
      </c>
      <c r="E1151" s="34">
        <v>0.48309178743961351</v>
      </c>
      <c r="F1151" s="35">
        <v>99.516908212560381</v>
      </c>
    </row>
    <row r="1152" spans="1:6" ht="15" hidden="1" customHeight="1" x14ac:dyDescent="0.25">
      <c r="A1152" s="125"/>
      <c r="B1152" s="31" t="s">
        <v>216</v>
      </c>
      <c r="C1152" s="19">
        <v>1</v>
      </c>
      <c r="D1152" s="34">
        <v>1.7992083483267363E-2</v>
      </c>
      <c r="E1152" s="34">
        <v>0.48309178743961351</v>
      </c>
      <c r="F1152" s="35">
        <v>100</v>
      </c>
    </row>
    <row r="1153" spans="1:6" ht="15" hidden="1" customHeight="1" x14ac:dyDescent="0.25">
      <c r="A1153" s="125"/>
      <c r="B1153" s="14" t="s">
        <v>8</v>
      </c>
      <c r="C1153" s="19">
        <v>207</v>
      </c>
      <c r="D1153" s="34">
        <v>3.724361281036344</v>
      </c>
      <c r="E1153" s="34">
        <v>100</v>
      </c>
      <c r="F1153" s="36"/>
    </row>
    <row r="1154" spans="1:6" ht="15" hidden="1" customHeight="1" x14ac:dyDescent="0.25">
      <c r="A1154" s="125" t="s">
        <v>7</v>
      </c>
      <c r="B1154" s="31" t="s">
        <v>250</v>
      </c>
      <c r="C1154" s="19">
        <v>39</v>
      </c>
      <c r="D1154" s="34">
        <v>0.70169125584742709</v>
      </c>
      <c r="E1154" s="37"/>
      <c r="F1154" s="36"/>
    </row>
    <row r="1155" spans="1:6" ht="15" hidden="1" customHeight="1" x14ac:dyDescent="0.25">
      <c r="A1155" s="125"/>
      <c r="B1155" s="14" t="s">
        <v>33</v>
      </c>
      <c r="C1155" s="19">
        <v>5312</v>
      </c>
      <c r="D1155" s="34">
        <v>95.573947463116227</v>
      </c>
      <c r="E1155" s="37"/>
      <c r="F1155" s="36"/>
    </row>
    <row r="1156" spans="1:6" ht="15" hidden="1" customHeight="1" x14ac:dyDescent="0.25">
      <c r="A1156" s="125"/>
      <c r="B1156" s="14" t="s">
        <v>8</v>
      </c>
      <c r="C1156" s="19">
        <v>5351</v>
      </c>
      <c r="D1156" s="34">
        <v>96.275638718963648</v>
      </c>
      <c r="E1156" s="37"/>
      <c r="F1156" s="36"/>
    </row>
    <row r="1157" spans="1:6" ht="15" hidden="1" customHeight="1" x14ac:dyDescent="0.25">
      <c r="A1157" s="126" t="s">
        <v>8</v>
      </c>
      <c r="B1157" s="127"/>
      <c r="C1157" s="22">
        <v>5558</v>
      </c>
      <c r="D1157" s="38">
        <v>100</v>
      </c>
      <c r="E1157" s="39"/>
      <c r="F1157" s="40"/>
    </row>
    <row r="1158" spans="1:6" hidden="1" x14ac:dyDescent="0.25"/>
    <row r="1159" spans="1:6" ht="30.95" hidden="1" customHeight="1" x14ac:dyDescent="0.25">
      <c r="A1159" s="107" t="s">
        <v>300</v>
      </c>
      <c r="B1159" s="107"/>
      <c r="C1159" s="107"/>
      <c r="D1159" s="107"/>
      <c r="E1159" s="107"/>
      <c r="F1159" s="107"/>
    </row>
    <row r="1160" spans="1:6" ht="27.95" hidden="1" customHeight="1" x14ac:dyDescent="0.25">
      <c r="A1160" s="122"/>
      <c r="B1160" s="123"/>
      <c r="C1160" s="28" t="s">
        <v>29</v>
      </c>
      <c r="D1160" s="29" t="s">
        <v>10</v>
      </c>
      <c r="E1160" s="29" t="s">
        <v>30</v>
      </c>
      <c r="F1160" s="30" t="s">
        <v>31</v>
      </c>
    </row>
    <row r="1161" spans="1:6" ht="15" hidden="1" customHeight="1" x14ac:dyDescent="0.25">
      <c r="A1161" s="124" t="s">
        <v>6</v>
      </c>
      <c r="B1161" s="50" t="s">
        <v>143</v>
      </c>
      <c r="C1161" s="16">
        <v>73</v>
      </c>
      <c r="D1161" s="32">
        <v>1.3134220942785175</v>
      </c>
      <c r="E1161" s="32">
        <v>61.864406779661017</v>
      </c>
      <c r="F1161" s="33">
        <v>61.864406779661017</v>
      </c>
    </row>
    <row r="1162" spans="1:6" ht="15" hidden="1" customHeight="1" x14ac:dyDescent="0.25">
      <c r="A1162" s="125"/>
      <c r="B1162" s="31" t="s">
        <v>143</v>
      </c>
      <c r="C1162" s="19">
        <v>1</v>
      </c>
      <c r="D1162" s="34">
        <v>1.7992083483267363E-2</v>
      </c>
      <c r="E1162" s="34">
        <v>0.84745762711864403</v>
      </c>
      <c r="F1162" s="35">
        <v>62.711864406779661</v>
      </c>
    </row>
    <row r="1163" spans="1:6" ht="15" hidden="1" customHeight="1" x14ac:dyDescent="0.25">
      <c r="A1163" s="125"/>
      <c r="B1163" s="31" t="s">
        <v>143</v>
      </c>
      <c r="C1163" s="19">
        <v>1</v>
      </c>
      <c r="D1163" s="34">
        <v>1.7992083483267363E-2</v>
      </c>
      <c r="E1163" s="34">
        <v>0.84745762711864403</v>
      </c>
      <c r="F1163" s="35">
        <v>63.559322033898304</v>
      </c>
    </row>
    <row r="1164" spans="1:6" ht="15" hidden="1" customHeight="1" x14ac:dyDescent="0.25">
      <c r="A1164" s="125"/>
      <c r="B1164" s="31" t="s">
        <v>144</v>
      </c>
      <c r="C1164" s="19">
        <v>10</v>
      </c>
      <c r="D1164" s="34">
        <v>0.17992083483267363</v>
      </c>
      <c r="E1164" s="34">
        <v>8.4745762711864394</v>
      </c>
      <c r="F1164" s="35">
        <v>72.033898305084747</v>
      </c>
    </row>
    <row r="1165" spans="1:6" ht="15" hidden="1" customHeight="1" x14ac:dyDescent="0.25">
      <c r="A1165" s="125"/>
      <c r="B1165" s="31" t="s">
        <v>145</v>
      </c>
      <c r="C1165" s="19">
        <v>13</v>
      </c>
      <c r="D1165" s="34">
        <v>0.23389708528247571</v>
      </c>
      <c r="E1165" s="34">
        <v>11.016949152542372</v>
      </c>
      <c r="F1165" s="35">
        <v>83.050847457627114</v>
      </c>
    </row>
    <row r="1166" spans="1:6" ht="15" hidden="1" customHeight="1" x14ac:dyDescent="0.25">
      <c r="A1166" s="125"/>
      <c r="B1166" s="31" t="s">
        <v>146</v>
      </c>
      <c r="C1166" s="19">
        <v>5</v>
      </c>
      <c r="D1166" s="34">
        <v>8.9960417416336813E-2</v>
      </c>
      <c r="E1166" s="34">
        <v>4.2372881355932197</v>
      </c>
      <c r="F1166" s="35">
        <v>87.288135593220346</v>
      </c>
    </row>
    <row r="1167" spans="1:6" ht="15" hidden="1" customHeight="1" x14ac:dyDescent="0.25">
      <c r="A1167" s="125"/>
      <c r="B1167" s="31" t="s">
        <v>147</v>
      </c>
      <c r="C1167" s="19">
        <v>5</v>
      </c>
      <c r="D1167" s="34">
        <v>8.9960417416336813E-2</v>
      </c>
      <c r="E1167" s="34">
        <v>4.2372881355932197</v>
      </c>
      <c r="F1167" s="35">
        <v>91.525423728813564</v>
      </c>
    </row>
    <row r="1168" spans="1:6" ht="15" hidden="1" customHeight="1" x14ac:dyDescent="0.25">
      <c r="A1168" s="125"/>
      <c r="B1168" s="31" t="s">
        <v>148</v>
      </c>
      <c r="C1168" s="19">
        <v>2</v>
      </c>
      <c r="D1168" s="34">
        <v>3.5984166966534725E-2</v>
      </c>
      <c r="E1168" s="34">
        <v>1.6949152542372881</v>
      </c>
      <c r="F1168" s="35">
        <v>93.220338983050837</v>
      </c>
    </row>
    <row r="1169" spans="1:6" ht="15" hidden="1" customHeight="1" x14ac:dyDescent="0.25">
      <c r="A1169" s="125"/>
      <c r="B1169" s="31" t="s">
        <v>149</v>
      </c>
      <c r="C1169" s="19">
        <v>1</v>
      </c>
      <c r="D1169" s="34">
        <v>1.7992083483267363E-2</v>
      </c>
      <c r="E1169" s="34">
        <v>0.84745762711864403</v>
      </c>
      <c r="F1169" s="35">
        <v>94.067796610169495</v>
      </c>
    </row>
    <row r="1170" spans="1:6" ht="15" hidden="1" customHeight="1" x14ac:dyDescent="0.25">
      <c r="A1170" s="125"/>
      <c r="B1170" s="31" t="s">
        <v>89</v>
      </c>
      <c r="C1170" s="19">
        <v>1</v>
      </c>
      <c r="D1170" s="34">
        <v>1.7992083483267363E-2</v>
      </c>
      <c r="E1170" s="34">
        <v>0.84745762711864403</v>
      </c>
      <c r="F1170" s="35">
        <v>94.915254237288138</v>
      </c>
    </row>
    <row r="1171" spans="1:6" ht="15" hidden="1" customHeight="1" x14ac:dyDescent="0.25">
      <c r="A1171" s="125"/>
      <c r="B1171" s="31" t="s">
        <v>151</v>
      </c>
      <c r="C1171" s="19">
        <v>2</v>
      </c>
      <c r="D1171" s="34">
        <v>3.5984166966534725E-2</v>
      </c>
      <c r="E1171" s="34">
        <v>1.6949152542372881</v>
      </c>
      <c r="F1171" s="35">
        <v>96.610169491525426</v>
      </c>
    </row>
    <row r="1172" spans="1:6" ht="15" hidden="1" customHeight="1" x14ac:dyDescent="0.25">
      <c r="A1172" s="125"/>
      <c r="B1172" s="31" t="s">
        <v>153</v>
      </c>
      <c r="C1172" s="19">
        <v>1</v>
      </c>
      <c r="D1172" s="34">
        <v>1.7992083483267363E-2</v>
      </c>
      <c r="E1172" s="34">
        <v>0.84745762711864403</v>
      </c>
      <c r="F1172" s="35">
        <v>97.457627118644069</v>
      </c>
    </row>
    <row r="1173" spans="1:6" ht="15" hidden="1" customHeight="1" x14ac:dyDescent="0.25">
      <c r="A1173" s="125"/>
      <c r="B1173" s="31" t="s">
        <v>155</v>
      </c>
      <c r="C1173" s="19">
        <v>1</v>
      </c>
      <c r="D1173" s="34">
        <v>1.7992083483267363E-2</v>
      </c>
      <c r="E1173" s="34">
        <v>0.84745762711864403</v>
      </c>
      <c r="F1173" s="35">
        <v>98.305084745762713</v>
      </c>
    </row>
    <row r="1174" spans="1:6" ht="15" hidden="1" customHeight="1" x14ac:dyDescent="0.25">
      <c r="A1174" s="125"/>
      <c r="B1174" s="31" t="s">
        <v>159</v>
      </c>
      <c r="C1174" s="19">
        <v>1</v>
      </c>
      <c r="D1174" s="34">
        <v>1.7992083483267363E-2</v>
      </c>
      <c r="E1174" s="34">
        <v>0.84745762711864403</v>
      </c>
      <c r="F1174" s="35">
        <v>99.152542372881356</v>
      </c>
    </row>
    <row r="1175" spans="1:6" ht="15" hidden="1" customHeight="1" x14ac:dyDescent="0.25">
      <c r="A1175" s="125"/>
      <c r="B1175" s="31" t="s">
        <v>189</v>
      </c>
      <c r="C1175" s="19">
        <v>1</v>
      </c>
      <c r="D1175" s="34">
        <v>1.7992083483267363E-2</v>
      </c>
      <c r="E1175" s="34">
        <v>0.84745762711864403</v>
      </c>
      <c r="F1175" s="35">
        <v>100</v>
      </c>
    </row>
    <row r="1176" spans="1:6" ht="15" hidden="1" customHeight="1" x14ac:dyDescent="0.25">
      <c r="A1176" s="125"/>
      <c r="B1176" s="14" t="s">
        <v>8</v>
      </c>
      <c r="C1176" s="19">
        <v>118</v>
      </c>
      <c r="D1176" s="34">
        <v>2.1230658510255487</v>
      </c>
      <c r="E1176" s="34">
        <v>100</v>
      </c>
      <c r="F1176" s="36"/>
    </row>
    <row r="1177" spans="1:6" ht="15" hidden="1" customHeight="1" x14ac:dyDescent="0.25">
      <c r="A1177" s="125" t="s">
        <v>7</v>
      </c>
      <c r="B1177" s="31" t="s">
        <v>250</v>
      </c>
      <c r="C1177" s="19">
        <v>36</v>
      </c>
      <c r="D1177" s="34">
        <v>0.64771500539762505</v>
      </c>
      <c r="E1177" s="37"/>
      <c r="F1177" s="36"/>
    </row>
    <row r="1178" spans="1:6" ht="15" hidden="1" customHeight="1" x14ac:dyDescent="0.25">
      <c r="A1178" s="125"/>
      <c r="B1178" s="14" t="s">
        <v>33</v>
      </c>
      <c r="C1178" s="19">
        <v>5404</v>
      </c>
      <c r="D1178" s="34">
        <v>97.229219143576827</v>
      </c>
      <c r="E1178" s="37"/>
      <c r="F1178" s="36"/>
    </row>
    <row r="1179" spans="1:6" ht="15" hidden="1" customHeight="1" x14ac:dyDescent="0.25">
      <c r="A1179" s="125"/>
      <c r="B1179" s="14" t="s">
        <v>8</v>
      </c>
      <c r="C1179" s="19">
        <v>5440</v>
      </c>
      <c r="D1179" s="34">
        <v>97.876934148974442</v>
      </c>
      <c r="E1179" s="37"/>
      <c r="F1179" s="36"/>
    </row>
    <row r="1180" spans="1:6" ht="15" hidden="1" customHeight="1" x14ac:dyDescent="0.25">
      <c r="A1180" s="126" t="s">
        <v>8</v>
      </c>
      <c r="B1180" s="127"/>
      <c r="C1180" s="22">
        <v>5558</v>
      </c>
      <c r="D1180" s="38">
        <v>100</v>
      </c>
      <c r="E1180" s="39"/>
      <c r="F1180" s="40"/>
    </row>
    <row r="1181" spans="1:6" hidden="1" x14ac:dyDescent="0.25"/>
    <row r="1182" spans="1:6" ht="18" hidden="1" customHeight="1" x14ac:dyDescent="0.25">
      <c r="A1182" s="107" t="s">
        <v>301</v>
      </c>
      <c r="B1182" s="107"/>
      <c r="C1182" s="107"/>
      <c r="D1182" s="107"/>
      <c r="E1182" s="107"/>
      <c r="F1182" s="107"/>
    </row>
    <row r="1183" spans="1:6" ht="27.95" hidden="1" customHeight="1" x14ac:dyDescent="0.25">
      <c r="A1183" s="122"/>
      <c r="B1183" s="123"/>
      <c r="C1183" s="28" t="s">
        <v>29</v>
      </c>
      <c r="D1183" s="29" t="s">
        <v>10</v>
      </c>
      <c r="E1183" s="29" t="s">
        <v>30</v>
      </c>
      <c r="F1183" s="30" t="s">
        <v>31</v>
      </c>
    </row>
    <row r="1184" spans="1:6" ht="15" hidden="1" customHeight="1" x14ac:dyDescent="0.25">
      <c r="A1184" s="124" t="s">
        <v>6</v>
      </c>
      <c r="B1184" s="50" t="s">
        <v>143</v>
      </c>
      <c r="C1184" s="16">
        <v>89</v>
      </c>
      <c r="D1184" s="32">
        <v>1.6012954300107951</v>
      </c>
      <c r="E1184" s="32">
        <v>54.938271604938272</v>
      </c>
      <c r="F1184" s="33">
        <v>54.938271604938272</v>
      </c>
    </row>
    <row r="1185" spans="1:6" ht="15" hidden="1" customHeight="1" x14ac:dyDescent="0.25">
      <c r="A1185" s="125"/>
      <c r="B1185" s="31" t="s">
        <v>143</v>
      </c>
      <c r="C1185" s="19">
        <v>1</v>
      </c>
      <c r="D1185" s="34">
        <v>1.7992083483267363E-2</v>
      </c>
      <c r="E1185" s="34">
        <v>0.61728395061728392</v>
      </c>
      <c r="F1185" s="35">
        <v>55.555555555555557</v>
      </c>
    </row>
    <row r="1186" spans="1:6" ht="15" hidden="1" customHeight="1" x14ac:dyDescent="0.25">
      <c r="A1186" s="125"/>
      <c r="B1186" s="31" t="s">
        <v>143</v>
      </c>
      <c r="C1186" s="19">
        <v>1</v>
      </c>
      <c r="D1186" s="34">
        <v>1.7992083483267363E-2</v>
      </c>
      <c r="E1186" s="34">
        <v>0.61728395061728392</v>
      </c>
      <c r="F1186" s="35">
        <v>56.172839506172842</v>
      </c>
    </row>
    <row r="1187" spans="1:6" ht="15" hidden="1" customHeight="1" x14ac:dyDescent="0.25">
      <c r="A1187" s="125"/>
      <c r="B1187" s="31" t="s">
        <v>144</v>
      </c>
      <c r="C1187" s="19">
        <v>18</v>
      </c>
      <c r="D1187" s="34">
        <v>0.32385750269881253</v>
      </c>
      <c r="E1187" s="34">
        <v>11.111111111111111</v>
      </c>
      <c r="F1187" s="35">
        <v>67.283950617283949</v>
      </c>
    </row>
    <row r="1188" spans="1:6" ht="15" hidden="1" customHeight="1" x14ac:dyDescent="0.25">
      <c r="A1188" s="125"/>
      <c r="B1188" s="31" t="s">
        <v>145</v>
      </c>
      <c r="C1188" s="19">
        <v>9</v>
      </c>
      <c r="D1188" s="34">
        <v>0.16192875134940626</v>
      </c>
      <c r="E1188" s="34">
        <v>5.5555555555555554</v>
      </c>
      <c r="F1188" s="35">
        <v>72.839506172839506</v>
      </c>
    </row>
    <row r="1189" spans="1:6" ht="15" hidden="1" customHeight="1" x14ac:dyDescent="0.25">
      <c r="A1189" s="125"/>
      <c r="B1189" s="31" t="s">
        <v>146</v>
      </c>
      <c r="C1189" s="19">
        <v>5</v>
      </c>
      <c r="D1189" s="34">
        <v>8.9960417416336813E-2</v>
      </c>
      <c r="E1189" s="34">
        <v>3.0864197530864197</v>
      </c>
      <c r="F1189" s="35">
        <v>75.925925925925924</v>
      </c>
    </row>
    <row r="1190" spans="1:6" ht="15" hidden="1" customHeight="1" x14ac:dyDescent="0.25">
      <c r="A1190" s="125"/>
      <c r="B1190" s="31" t="s">
        <v>147</v>
      </c>
      <c r="C1190" s="19">
        <v>4</v>
      </c>
      <c r="D1190" s="34">
        <v>7.196833393306945E-2</v>
      </c>
      <c r="E1190" s="34">
        <v>2.4691358024691357</v>
      </c>
      <c r="F1190" s="35">
        <v>78.395061728395063</v>
      </c>
    </row>
    <row r="1191" spans="1:6" ht="15" hidden="1" customHeight="1" x14ac:dyDescent="0.25">
      <c r="A1191" s="125"/>
      <c r="B1191" s="31" t="s">
        <v>148</v>
      </c>
      <c r="C1191" s="19">
        <v>9</v>
      </c>
      <c r="D1191" s="34">
        <v>0.16192875134940626</v>
      </c>
      <c r="E1191" s="34">
        <v>5.5555555555555554</v>
      </c>
      <c r="F1191" s="35">
        <v>83.950617283950606</v>
      </c>
    </row>
    <row r="1192" spans="1:6" ht="15" hidden="1" customHeight="1" x14ac:dyDescent="0.25">
      <c r="A1192" s="125"/>
      <c r="B1192" s="31" t="s">
        <v>149</v>
      </c>
      <c r="C1192" s="19">
        <v>1</v>
      </c>
      <c r="D1192" s="34">
        <v>1.7992083483267363E-2</v>
      </c>
      <c r="E1192" s="34">
        <v>0.61728395061728392</v>
      </c>
      <c r="F1192" s="35">
        <v>84.567901234567898</v>
      </c>
    </row>
    <row r="1193" spans="1:6" ht="15" hidden="1" customHeight="1" x14ac:dyDescent="0.25">
      <c r="A1193" s="125"/>
      <c r="B1193" s="31" t="s">
        <v>32</v>
      </c>
      <c r="C1193" s="19">
        <v>1</v>
      </c>
      <c r="D1193" s="34">
        <v>1.7992083483267363E-2</v>
      </c>
      <c r="E1193" s="34">
        <v>0.61728395061728392</v>
      </c>
      <c r="F1193" s="35">
        <v>85.18518518518519</v>
      </c>
    </row>
    <row r="1194" spans="1:6" ht="15" hidden="1" customHeight="1" x14ac:dyDescent="0.25">
      <c r="A1194" s="125"/>
      <c r="B1194" s="31" t="s">
        <v>89</v>
      </c>
      <c r="C1194" s="19">
        <v>2</v>
      </c>
      <c r="D1194" s="34">
        <v>3.5984166966534725E-2</v>
      </c>
      <c r="E1194" s="34">
        <v>1.2345679012345678</v>
      </c>
      <c r="F1194" s="35">
        <v>86.419753086419746</v>
      </c>
    </row>
    <row r="1195" spans="1:6" ht="15" hidden="1" customHeight="1" x14ac:dyDescent="0.25">
      <c r="A1195" s="125"/>
      <c r="B1195" s="31" t="s">
        <v>151</v>
      </c>
      <c r="C1195" s="19">
        <v>4</v>
      </c>
      <c r="D1195" s="34">
        <v>7.196833393306945E-2</v>
      </c>
      <c r="E1195" s="34">
        <v>2.4691358024691357</v>
      </c>
      <c r="F1195" s="35">
        <v>88.888888888888886</v>
      </c>
    </row>
    <row r="1196" spans="1:6" ht="15" hidden="1" customHeight="1" x14ac:dyDescent="0.25">
      <c r="A1196" s="125"/>
      <c r="B1196" s="31" t="s">
        <v>152</v>
      </c>
      <c r="C1196" s="19">
        <v>1</v>
      </c>
      <c r="D1196" s="34">
        <v>1.7992083483267363E-2</v>
      </c>
      <c r="E1196" s="34">
        <v>0.61728395061728392</v>
      </c>
      <c r="F1196" s="35">
        <v>89.506172839506178</v>
      </c>
    </row>
    <row r="1197" spans="1:6" ht="15" hidden="1" customHeight="1" x14ac:dyDescent="0.25">
      <c r="A1197" s="125"/>
      <c r="B1197" s="31" t="s">
        <v>155</v>
      </c>
      <c r="C1197" s="19">
        <v>3</v>
      </c>
      <c r="D1197" s="34">
        <v>5.3976250449802088E-2</v>
      </c>
      <c r="E1197" s="34">
        <v>1.8518518518518516</v>
      </c>
      <c r="F1197" s="35">
        <v>91.358024691358025</v>
      </c>
    </row>
    <row r="1198" spans="1:6" ht="15" hidden="1" customHeight="1" x14ac:dyDescent="0.25">
      <c r="A1198" s="125"/>
      <c r="B1198" s="31" t="s">
        <v>156</v>
      </c>
      <c r="C1198" s="19">
        <v>1</v>
      </c>
      <c r="D1198" s="34">
        <v>1.7992083483267363E-2</v>
      </c>
      <c r="E1198" s="34">
        <v>0.61728395061728392</v>
      </c>
      <c r="F1198" s="35">
        <v>91.975308641975303</v>
      </c>
    </row>
    <row r="1199" spans="1:6" ht="15" hidden="1" customHeight="1" x14ac:dyDescent="0.25">
      <c r="A1199" s="125"/>
      <c r="B1199" s="31" t="s">
        <v>157</v>
      </c>
      <c r="C1199" s="19">
        <v>1</v>
      </c>
      <c r="D1199" s="34">
        <v>1.7992083483267363E-2</v>
      </c>
      <c r="E1199" s="34">
        <v>0.61728395061728392</v>
      </c>
      <c r="F1199" s="35">
        <v>92.592592592592595</v>
      </c>
    </row>
    <row r="1200" spans="1:6" ht="15" hidden="1" customHeight="1" x14ac:dyDescent="0.25">
      <c r="A1200" s="125"/>
      <c r="B1200" s="31" t="s">
        <v>158</v>
      </c>
      <c r="C1200" s="19">
        <v>1</v>
      </c>
      <c r="D1200" s="34">
        <v>1.7992083483267363E-2</v>
      </c>
      <c r="E1200" s="34">
        <v>0.61728395061728392</v>
      </c>
      <c r="F1200" s="35">
        <v>93.209876543209873</v>
      </c>
    </row>
    <row r="1201" spans="1:6" ht="15" hidden="1" customHeight="1" x14ac:dyDescent="0.25">
      <c r="A1201" s="125"/>
      <c r="B1201" s="31" t="s">
        <v>160</v>
      </c>
      <c r="C1201" s="19">
        <v>1</v>
      </c>
      <c r="D1201" s="34">
        <v>1.7992083483267363E-2</v>
      </c>
      <c r="E1201" s="34">
        <v>0.61728395061728392</v>
      </c>
      <c r="F1201" s="35">
        <v>93.827160493827151</v>
      </c>
    </row>
    <row r="1202" spans="1:6" ht="15" hidden="1" customHeight="1" x14ac:dyDescent="0.25">
      <c r="A1202" s="125"/>
      <c r="B1202" s="31" t="s">
        <v>166</v>
      </c>
      <c r="C1202" s="19">
        <v>3</v>
      </c>
      <c r="D1202" s="34">
        <v>5.3976250449802088E-2</v>
      </c>
      <c r="E1202" s="34">
        <v>1.8518518518518516</v>
      </c>
      <c r="F1202" s="35">
        <v>95.679012345679013</v>
      </c>
    </row>
    <row r="1203" spans="1:6" ht="15" hidden="1" customHeight="1" x14ac:dyDescent="0.25">
      <c r="A1203" s="125"/>
      <c r="B1203" s="31" t="s">
        <v>171</v>
      </c>
      <c r="C1203" s="19">
        <v>1</v>
      </c>
      <c r="D1203" s="34">
        <v>1.7992083483267363E-2</v>
      </c>
      <c r="E1203" s="34">
        <v>0.61728395061728392</v>
      </c>
      <c r="F1203" s="35">
        <v>96.296296296296291</v>
      </c>
    </row>
    <row r="1204" spans="1:6" ht="15" hidden="1" customHeight="1" x14ac:dyDescent="0.25">
      <c r="A1204" s="125"/>
      <c r="B1204" s="31" t="s">
        <v>172</v>
      </c>
      <c r="C1204" s="19">
        <v>1</v>
      </c>
      <c r="D1204" s="34">
        <v>1.7992083483267363E-2</v>
      </c>
      <c r="E1204" s="34">
        <v>0.61728395061728392</v>
      </c>
      <c r="F1204" s="35">
        <v>96.913580246913583</v>
      </c>
    </row>
    <row r="1205" spans="1:6" ht="15" hidden="1" customHeight="1" x14ac:dyDescent="0.25">
      <c r="A1205" s="125"/>
      <c r="B1205" s="31" t="s">
        <v>181</v>
      </c>
      <c r="C1205" s="19">
        <v>1</v>
      </c>
      <c r="D1205" s="34">
        <v>1.7992083483267363E-2</v>
      </c>
      <c r="E1205" s="34">
        <v>0.61728395061728392</v>
      </c>
      <c r="F1205" s="35">
        <v>97.53086419753086</v>
      </c>
    </row>
    <row r="1206" spans="1:6" ht="15" hidden="1" customHeight="1" x14ac:dyDescent="0.25">
      <c r="A1206" s="125"/>
      <c r="B1206" s="31" t="s">
        <v>268</v>
      </c>
      <c r="C1206" s="19">
        <v>1</v>
      </c>
      <c r="D1206" s="34">
        <v>1.7992083483267363E-2</v>
      </c>
      <c r="E1206" s="34">
        <v>0.61728395061728392</v>
      </c>
      <c r="F1206" s="35">
        <v>98.148148148148152</v>
      </c>
    </row>
    <row r="1207" spans="1:6" ht="15" hidden="1" customHeight="1" x14ac:dyDescent="0.25">
      <c r="A1207" s="125"/>
      <c r="B1207" s="31" t="s">
        <v>306</v>
      </c>
      <c r="C1207" s="19">
        <v>1</v>
      </c>
      <c r="D1207" s="34">
        <v>1.7992083483267363E-2</v>
      </c>
      <c r="E1207" s="34">
        <v>0.61728395061728392</v>
      </c>
      <c r="F1207" s="35">
        <v>98.76543209876543</v>
      </c>
    </row>
    <row r="1208" spans="1:6" ht="15" hidden="1" customHeight="1" x14ac:dyDescent="0.25">
      <c r="A1208" s="125"/>
      <c r="B1208" s="31" t="s">
        <v>317</v>
      </c>
      <c r="C1208" s="19">
        <v>1</v>
      </c>
      <c r="D1208" s="34">
        <v>1.7992083483267363E-2</v>
      </c>
      <c r="E1208" s="34">
        <v>0.61728395061728392</v>
      </c>
      <c r="F1208" s="35">
        <v>99.382716049382708</v>
      </c>
    </row>
    <row r="1209" spans="1:6" ht="15" hidden="1" customHeight="1" x14ac:dyDescent="0.25">
      <c r="A1209" s="125"/>
      <c r="B1209" s="31" t="s">
        <v>225</v>
      </c>
      <c r="C1209" s="19">
        <v>1</v>
      </c>
      <c r="D1209" s="34">
        <v>1.7992083483267363E-2</v>
      </c>
      <c r="E1209" s="34">
        <v>0.61728395061728392</v>
      </c>
      <c r="F1209" s="35">
        <v>100</v>
      </c>
    </row>
    <row r="1210" spans="1:6" ht="15" hidden="1" customHeight="1" x14ac:dyDescent="0.25">
      <c r="A1210" s="125"/>
      <c r="B1210" s="14" t="s">
        <v>8</v>
      </c>
      <c r="C1210" s="19">
        <v>162</v>
      </c>
      <c r="D1210" s="34">
        <v>2.9147175242893129</v>
      </c>
      <c r="E1210" s="34">
        <v>100</v>
      </c>
      <c r="F1210" s="36"/>
    </row>
    <row r="1211" spans="1:6" ht="15" hidden="1" customHeight="1" x14ac:dyDescent="0.25">
      <c r="A1211" s="125" t="s">
        <v>7</v>
      </c>
      <c r="B1211" s="31" t="s">
        <v>250</v>
      </c>
      <c r="C1211" s="19">
        <v>42</v>
      </c>
      <c r="D1211" s="34">
        <v>0.75566750629722923</v>
      </c>
      <c r="E1211" s="37"/>
      <c r="F1211" s="36"/>
    </row>
    <row r="1212" spans="1:6" ht="15" hidden="1" customHeight="1" x14ac:dyDescent="0.25">
      <c r="A1212" s="125"/>
      <c r="B1212" s="14" t="s">
        <v>33</v>
      </c>
      <c r="C1212" s="19">
        <v>5354</v>
      </c>
      <c r="D1212" s="34">
        <v>96.329614969413456</v>
      </c>
      <c r="E1212" s="37"/>
      <c r="F1212" s="36"/>
    </row>
    <row r="1213" spans="1:6" ht="15" hidden="1" customHeight="1" x14ac:dyDescent="0.25">
      <c r="A1213" s="125"/>
      <c r="B1213" s="14" t="s">
        <v>8</v>
      </c>
      <c r="C1213" s="19">
        <v>5396</v>
      </c>
      <c r="D1213" s="34">
        <v>97.085282475710684</v>
      </c>
      <c r="E1213" s="37"/>
      <c r="F1213" s="36"/>
    </row>
    <row r="1214" spans="1:6" ht="15" hidden="1" customHeight="1" x14ac:dyDescent="0.25">
      <c r="A1214" s="126" t="s">
        <v>8</v>
      </c>
      <c r="B1214" s="127"/>
      <c r="C1214" s="22">
        <v>5558</v>
      </c>
      <c r="D1214" s="38">
        <v>100</v>
      </c>
      <c r="E1214" s="39"/>
      <c r="F1214" s="40"/>
    </row>
    <row r="1215" spans="1:6" hidden="1" x14ac:dyDescent="0.25"/>
    <row r="1216" spans="1:6" ht="18" hidden="1" customHeight="1" x14ac:dyDescent="0.25">
      <c r="A1216" s="107" t="s">
        <v>302</v>
      </c>
      <c r="B1216" s="107"/>
      <c r="C1216" s="107"/>
      <c r="D1216" s="107"/>
      <c r="E1216" s="107"/>
      <c r="F1216" s="107"/>
    </row>
    <row r="1217" spans="1:6" ht="27.95" hidden="1" customHeight="1" x14ac:dyDescent="0.25">
      <c r="A1217" s="122"/>
      <c r="B1217" s="123"/>
      <c r="C1217" s="28" t="s">
        <v>29</v>
      </c>
      <c r="D1217" s="29" t="s">
        <v>10</v>
      </c>
      <c r="E1217" s="29" t="s">
        <v>30</v>
      </c>
      <c r="F1217" s="30" t="s">
        <v>31</v>
      </c>
    </row>
    <row r="1218" spans="1:6" ht="15" hidden="1" customHeight="1" x14ac:dyDescent="0.25">
      <c r="A1218" s="124" t="s">
        <v>6</v>
      </c>
      <c r="B1218" s="50" t="s">
        <v>143</v>
      </c>
      <c r="C1218" s="16">
        <v>146</v>
      </c>
      <c r="D1218" s="32">
        <v>2.6268441885570351</v>
      </c>
      <c r="E1218" s="32">
        <v>59.349593495934961</v>
      </c>
      <c r="F1218" s="33">
        <v>59.349593495934961</v>
      </c>
    </row>
    <row r="1219" spans="1:6" ht="15" hidden="1" customHeight="1" x14ac:dyDescent="0.25">
      <c r="A1219" s="125"/>
      <c r="B1219" s="31" t="s">
        <v>143</v>
      </c>
      <c r="C1219" s="19">
        <v>1</v>
      </c>
      <c r="D1219" s="34">
        <v>1.7992083483267363E-2</v>
      </c>
      <c r="E1219" s="34">
        <v>0.40650406504065045</v>
      </c>
      <c r="F1219" s="35">
        <v>59.756097560975604</v>
      </c>
    </row>
    <row r="1220" spans="1:6" ht="15" hidden="1" customHeight="1" x14ac:dyDescent="0.25">
      <c r="A1220" s="125"/>
      <c r="B1220" s="31" t="s">
        <v>144</v>
      </c>
      <c r="C1220" s="19">
        <v>23</v>
      </c>
      <c r="D1220" s="34">
        <v>0.41381792011514934</v>
      </c>
      <c r="E1220" s="34">
        <v>9.3495934959349594</v>
      </c>
      <c r="F1220" s="35">
        <v>69.105691056910572</v>
      </c>
    </row>
    <row r="1221" spans="1:6" ht="15" hidden="1" customHeight="1" x14ac:dyDescent="0.25">
      <c r="A1221" s="125"/>
      <c r="B1221" s="31" t="s">
        <v>145</v>
      </c>
      <c r="C1221" s="19">
        <v>13</v>
      </c>
      <c r="D1221" s="34">
        <v>0.23389708528247571</v>
      </c>
      <c r="E1221" s="34">
        <v>5.2845528455284558</v>
      </c>
      <c r="F1221" s="35">
        <v>74.390243902439025</v>
      </c>
    </row>
    <row r="1222" spans="1:6" ht="15" hidden="1" customHeight="1" x14ac:dyDescent="0.25">
      <c r="A1222" s="125"/>
      <c r="B1222" s="31" t="s">
        <v>146</v>
      </c>
      <c r="C1222" s="19">
        <v>12</v>
      </c>
      <c r="D1222" s="34">
        <v>0.21590500179920835</v>
      </c>
      <c r="E1222" s="34">
        <v>4.8780487804878048</v>
      </c>
      <c r="F1222" s="35">
        <v>79.268292682926827</v>
      </c>
    </row>
    <row r="1223" spans="1:6" ht="15" hidden="1" customHeight="1" x14ac:dyDescent="0.25">
      <c r="A1223" s="125"/>
      <c r="B1223" s="31" t="s">
        <v>147</v>
      </c>
      <c r="C1223" s="19">
        <v>10</v>
      </c>
      <c r="D1223" s="34">
        <v>0.17992083483267363</v>
      </c>
      <c r="E1223" s="34">
        <v>4.0650406504065035</v>
      </c>
      <c r="F1223" s="35">
        <v>83.333333333333343</v>
      </c>
    </row>
    <row r="1224" spans="1:6" ht="15" hidden="1" customHeight="1" x14ac:dyDescent="0.25">
      <c r="A1224" s="125"/>
      <c r="B1224" s="31" t="s">
        <v>148</v>
      </c>
      <c r="C1224" s="19">
        <v>6</v>
      </c>
      <c r="D1224" s="34">
        <v>0.10795250089960418</v>
      </c>
      <c r="E1224" s="34">
        <v>2.4390243902439024</v>
      </c>
      <c r="F1224" s="35">
        <v>85.77235772357723</v>
      </c>
    </row>
    <row r="1225" spans="1:6" ht="15" hidden="1" customHeight="1" x14ac:dyDescent="0.25">
      <c r="A1225" s="125"/>
      <c r="B1225" s="31" t="s">
        <v>149</v>
      </c>
      <c r="C1225" s="19">
        <v>6</v>
      </c>
      <c r="D1225" s="34">
        <v>0.10795250089960418</v>
      </c>
      <c r="E1225" s="34">
        <v>2.4390243902439024</v>
      </c>
      <c r="F1225" s="35">
        <v>88.211382113821131</v>
      </c>
    </row>
    <row r="1226" spans="1:6" ht="15" hidden="1" customHeight="1" x14ac:dyDescent="0.25">
      <c r="A1226" s="125"/>
      <c r="B1226" s="31" t="s">
        <v>32</v>
      </c>
      <c r="C1226" s="19">
        <v>3</v>
      </c>
      <c r="D1226" s="34">
        <v>5.3976250449802088E-2</v>
      </c>
      <c r="E1226" s="34">
        <v>1.2195121951219512</v>
      </c>
      <c r="F1226" s="35">
        <v>89.430894308943081</v>
      </c>
    </row>
    <row r="1227" spans="1:6" ht="15" hidden="1" customHeight="1" x14ac:dyDescent="0.25">
      <c r="A1227" s="125"/>
      <c r="B1227" s="31" t="s">
        <v>89</v>
      </c>
      <c r="C1227" s="19">
        <v>2</v>
      </c>
      <c r="D1227" s="34">
        <v>3.5984166966534725E-2</v>
      </c>
      <c r="E1227" s="34">
        <v>0.81300813008130091</v>
      </c>
      <c r="F1227" s="35">
        <v>90.243902439024396</v>
      </c>
    </row>
    <row r="1228" spans="1:6" ht="15" hidden="1" customHeight="1" x14ac:dyDescent="0.25">
      <c r="A1228" s="125"/>
      <c r="B1228" s="31" t="s">
        <v>150</v>
      </c>
      <c r="C1228" s="19">
        <v>2</v>
      </c>
      <c r="D1228" s="34">
        <v>3.5984166966534725E-2</v>
      </c>
      <c r="E1228" s="34">
        <v>0.81300813008130091</v>
      </c>
      <c r="F1228" s="35">
        <v>91.056910569105682</v>
      </c>
    </row>
    <row r="1229" spans="1:6" ht="15" hidden="1" customHeight="1" x14ac:dyDescent="0.25">
      <c r="A1229" s="125"/>
      <c r="B1229" s="31" t="s">
        <v>151</v>
      </c>
      <c r="C1229" s="19">
        <v>3</v>
      </c>
      <c r="D1229" s="34">
        <v>5.3976250449802088E-2</v>
      </c>
      <c r="E1229" s="34">
        <v>1.2195121951219512</v>
      </c>
      <c r="F1229" s="35">
        <v>92.276422764227632</v>
      </c>
    </row>
    <row r="1230" spans="1:6" ht="15" hidden="1" customHeight="1" x14ac:dyDescent="0.25">
      <c r="A1230" s="125"/>
      <c r="B1230" s="31" t="s">
        <v>153</v>
      </c>
      <c r="C1230" s="19">
        <v>1</v>
      </c>
      <c r="D1230" s="34">
        <v>1.7992083483267363E-2</v>
      </c>
      <c r="E1230" s="34">
        <v>0.40650406504065045</v>
      </c>
      <c r="F1230" s="35">
        <v>92.682926829268297</v>
      </c>
    </row>
    <row r="1231" spans="1:6" ht="15" hidden="1" customHeight="1" x14ac:dyDescent="0.25">
      <c r="A1231" s="125"/>
      <c r="B1231" s="31" t="s">
        <v>154</v>
      </c>
      <c r="C1231" s="19">
        <v>1</v>
      </c>
      <c r="D1231" s="34">
        <v>1.7992083483267363E-2</v>
      </c>
      <c r="E1231" s="34">
        <v>0.40650406504065045</v>
      </c>
      <c r="F1231" s="35">
        <v>93.089430894308947</v>
      </c>
    </row>
    <row r="1232" spans="1:6" ht="15" hidden="1" customHeight="1" x14ac:dyDescent="0.25">
      <c r="A1232" s="125"/>
      <c r="B1232" s="31" t="s">
        <v>157</v>
      </c>
      <c r="C1232" s="19">
        <v>1</v>
      </c>
      <c r="D1232" s="34">
        <v>1.7992083483267363E-2</v>
      </c>
      <c r="E1232" s="34">
        <v>0.40650406504065045</v>
      </c>
      <c r="F1232" s="35">
        <v>93.495934959349597</v>
      </c>
    </row>
    <row r="1233" spans="1:6" ht="15" hidden="1" customHeight="1" x14ac:dyDescent="0.25">
      <c r="A1233" s="125"/>
      <c r="B1233" s="31" t="s">
        <v>158</v>
      </c>
      <c r="C1233" s="19">
        <v>1</v>
      </c>
      <c r="D1233" s="34">
        <v>1.7992083483267363E-2</v>
      </c>
      <c r="E1233" s="34">
        <v>0.40650406504065045</v>
      </c>
      <c r="F1233" s="35">
        <v>93.902439024390233</v>
      </c>
    </row>
    <row r="1234" spans="1:6" ht="15" hidden="1" customHeight="1" x14ac:dyDescent="0.25">
      <c r="A1234" s="125"/>
      <c r="B1234" s="31" t="s">
        <v>159</v>
      </c>
      <c r="C1234" s="19">
        <v>1</v>
      </c>
      <c r="D1234" s="34">
        <v>1.7992083483267363E-2</v>
      </c>
      <c r="E1234" s="34">
        <v>0.40650406504065045</v>
      </c>
      <c r="F1234" s="35">
        <v>94.308943089430898</v>
      </c>
    </row>
    <row r="1235" spans="1:6" ht="15" hidden="1" customHeight="1" x14ac:dyDescent="0.25">
      <c r="A1235" s="125"/>
      <c r="B1235" s="31" t="s">
        <v>161</v>
      </c>
      <c r="C1235" s="19">
        <v>1</v>
      </c>
      <c r="D1235" s="34">
        <v>1.7992083483267363E-2</v>
      </c>
      <c r="E1235" s="34">
        <v>0.40650406504065045</v>
      </c>
      <c r="F1235" s="35">
        <v>94.715447154471548</v>
      </c>
    </row>
    <row r="1236" spans="1:6" ht="15" hidden="1" customHeight="1" x14ac:dyDescent="0.25">
      <c r="A1236" s="125"/>
      <c r="B1236" s="31" t="s">
        <v>166</v>
      </c>
      <c r="C1236" s="19">
        <v>2</v>
      </c>
      <c r="D1236" s="34">
        <v>3.5984166966534725E-2</v>
      </c>
      <c r="E1236" s="34">
        <v>0.81300813008130091</v>
      </c>
      <c r="F1236" s="35">
        <v>95.528455284552848</v>
      </c>
    </row>
    <row r="1237" spans="1:6" ht="15" hidden="1" customHeight="1" x14ac:dyDescent="0.25">
      <c r="A1237" s="125"/>
      <c r="B1237" s="31" t="s">
        <v>171</v>
      </c>
      <c r="C1237" s="19">
        <v>2</v>
      </c>
      <c r="D1237" s="34">
        <v>3.5984166966534725E-2</v>
      </c>
      <c r="E1237" s="34">
        <v>0.81300813008130091</v>
      </c>
      <c r="F1237" s="35">
        <v>96.341463414634148</v>
      </c>
    </row>
    <row r="1238" spans="1:6" ht="15" hidden="1" customHeight="1" x14ac:dyDescent="0.25">
      <c r="A1238" s="125"/>
      <c r="B1238" s="31" t="s">
        <v>174</v>
      </c>
      <c r="C1238" s="19">
        <v>1</v>
      </c>
      <c r="D1238" s="34">
        <v>1.7992083483267363E-2</v>
      </c>
      <c r="E1238" s="34">
        <v>0.40650406504065045</v>
      </c>
      <c r="F1238" s="35">
        <v>96.747967479674799</v>
      </c>
    </row>
    <row r="1239" spans="1:6" ht="15" hidden="1" customHeight="1" x14ac:dyDescent="0.25">
      <c r="A1239" s="125"/>
      <c r="B1239" s="31" t="s">
        <v>175</v>
      </c>
      <c r="C1239" s="19">
        <v>1</v>
      </c>
      <c r="D1239" s="34">
        <v>1.7992083483267363E-2</v>
      </c>
      <c r="E1239" s="34">
        <v>0.40650406504065045</v>
      </c>
      <c r="F1239" s="35">
        <v>97.154471544715449</v>
      </c>
    </row>
    <row r="1240" spans="1:6" ht="15" hidden="1" customHeight="1" x14ac:dyDescent="0.25">
      <c r="A1240" s="125"/>
      <c r="B1240" s="31" t="s">
        <v>179</v>
      </c>
      <c r="C1240" s="19">
        <v>1</v>
      </c>
      <c r="D1240" s="34">
        <v>1.7992083483267363E-2</v>
      </c>
      <c r="E1240" s="34">
        <v>0.40650406504065045</v>
      </c>
      <c r="F1240" s="35">
        <v>97.560975609756099</v>
      </c>
    </row>
    <row r="1241" spans="1:6" ht="15" hidden="1" customHeight="1" x14ac:dyDescent="0.25">
      <c r="A1241" s="125"/>
      <c r="B1241" s="31" t="s">
        <v>194</v>
      </c>
      <c r="C1241" s="19">
        <v>2</v>
      </c>
      <c r="D1241" s="34">
        <v>3.5984166966534725E-2</v>
      </c>
      <c r="E1241" s="34">
        <v>0.81300813008130091</v>
      </c>
      <c r="F1241" s="35">
        <v>98.373983739837399</v>
      </c>
    </row>
    <row r="1242" spans="1:6" ht="15" hidden="1" customHeight="1" x14ac:dyDescent="0.25">
      <c r="A1242" s="125"/>
      <c r="B1242" s="31" t="s">
        <v>207</v>
      </c>
      <c r="C1242" s="19">
        <v>1</v>
      </c>
      <c r="D1242" s="34">
        <v>1.7992083483267363E-2</v>
      </c>
      <c r="E1242" s="34">
        <v>0.40650406504065045</v>
      </c>
      <c r="F1242" s="35">
        <v>98.780487804878049</v>
      </c>
    </row>
    <row r="1243" spans="1:6" ht="15" hidden="1" customHeight="1" x14ac:dyDescent="0.25">
      <c r="A1243" s="125"/>
      <c r="B1243" s="31" t="s">
        <v>318</v>
      </c>
      <c r="C1243" s="19">
        <v>1</v>
      </c>
      <c r="D1243" s="34">
        <v>1.7992083483267363E-2</v>
      </c>
      <c r="E1243" s="34">
        <v>0.40650406504065045</v>
      </c>
      <c r="F1243" s="35">
        <v>99.1869918699187</v>
      </c>
    </row>
    <row r="1244" spans="1:6" ht="15" hidden="1" customHeight="1" x14ac:dyDescent="0.25">
      <c r="A1244" s="125"/>
      <c r="B1244" s="31" t="s">
        <v>216</v>
      </c>
      <c r="C1244" s="19">
        <v>2</v>
      </c>
      <c r="D1244" s="34">
        <v>3.5984166966534725E-2</v>
      </c>
      <c r="E1244" s="34">
        <v>0.81300813008130091</v>
      </c>
      <c r="F1244" s="35">
        <v>100</v>
      </c>
    </row>
    <row r="1245" spans="1:6" ht="15" hidden="1" customHeight="1" x14ac:dyDescent="0.25">
      <c r="A1245" s="125"/>
      <c r="B1245" s="14" t="s">
        <v>8</v>
      </c>
      <c r="C1245" s="19">
        <v>246</v>
      </c>
      <c r="D1245" s="34">
        <v>4.4260525368837715</v>
      </c>
      <c r="E1245" s="34">
        <v>100</v>
      </c>
      <c r="F1245" s="36"/>
    </row>
    <row r="1246" spans="1:6" ht="15" hidden="1" customHeight="1" x14ac:dyDescent="0.25">
      <c r="A1246" s="125" t="s">
        <v>7</v>
      </c>
      <c r="B1246" s="31" t="s">
        <v>250</v>
      </c>
      <c r="C1246" s="19">
        <v>50</v>
      </c>
      <c r="D1246" s="34">
        <v>0.89960417416336813</v>
      </c>
      <c r="E1246" s="37"/>
      <c r="F1246" s="36"/>
    </row>
    <row r="1247" spans="1:6" ht="15" hidden="1" customHeight="1" x14ac:dyDescent="0.25">
      <c r="A1247" s="125"/>
      <c r="B1247" s="14" t="s">
        <v>33</v>
      </c>
      <c r="C1247" s="19">
        <v>5262</v>
      </c>
      <c r="D1247" s="34">
        <v>94.674343288952855</v>
      </c>
      <c r="E1247" s="37"/>
      <c r="F1247" s="36"/>
    </row>
    <row r="1248" spans="1:6" ht="15" hidden="1" customHeight="1" x14ac:dyDescent="0.25">
      <c r="A1248" s="125"/>
      <c r="B1248" s="14" t="s">
        <v>8</v>
      </c>
      <c r="C1248" s="19">
        <v>5312</v>
      </c>
      <c r="D1248" s="34">
        <v>95.573947463116227</v>
      </c>
      <c r="E1248" s="37"/>
      <c r="F1248" s="36"/>
    </row>
    <row r="1249" spans="1:6" ht="15" hidden="1" customHeight="1" x14ac:dyDescent="0.25">
      <c r="A1249" s="126" t="s">
        <v>8</v>
      </c>
      <c r="B1249" s="127"/>
      <c r="C1249" s="22">
        <v>5558</v>
      </c>
      <c r="D1249" s="38">
        <v>100</v>
      </c>
      <c r="E1249" s="39"/>
      <c r="F1249" s="40"/>
    </row>
    <row r="1250" spans="1:6" hidden="1" x14ac:dyDescent="0.25"/>
    <row r="1251" spans="1:6" ht="18" hidden="1" customHeight="1" x14ac:dyDescent="0.25">
      <c r="A1251" s="107" t="s">
        <v>303</v>
      </c>
      <c r="B1251" s="107"/>
      <c r="C1251" s="107"/>
      <c r="D1251" s="107"/>
      <c r="E1251" s="107"/>
      <c r="F1251" s="107"/>
    </row>
    <row r="1252" spans="1:6" ht="27.95" hidden="1" customHeight="1" x14ac:dyDescent="0.25">
      <c r="A1252" s="122"/>
      <c r="B1252" s="123"/>
      <c r="C1252" s="28" t="s">
        <v>29</v>
      </c>
      <c r="D1252" s="29" t="s">
        <v>10</v>
      </c>
      <c r="E1252" s="29" t="s">
        <v>30</v>
      </c>
      <c r="F1252" s="30" t="s">
        <v>31</v>
      </c>
    </row>
    <row r="1253" spans="1:6" ht="15" hidden="1" customHeight="1" x14ac:dyDescent="0.25">
      <c r="A1253" s="124" t="s">
        <v>6</v>
      </c>
      <c r="B1253" s="50" t="s">
        <v>143</v>
      </c>
      <c r="C1253" s="16">
        <v>42</v>
      </c>
      <c r="D1253" s="32">
        <v>0.75566750629722923</v>
      </c>
      <c r="E1253" s="32">
        <v>59.154929577464785</v>
      </c>
      <c r="F1253" s="33">
        <v>59.154929577464785</v>
      </c>
    </row>
    <row r="1254" spans="1:6" ht="15" hidden="1" customHeight="1" x14ac:dyDescent="0.25">
      <c r="A1254" s="125"/>
      <c r="B1254" s="31" t="s">
        <v>144</v>
      </c>
      <c r="C1254" s="19">
        <v>10</v>
      </c>
      <c r="D1254" s="34">
        <v>0.17992083483267363</v>
      </c>
      <c r="E1254" s="34">
        <v>14.084507042253522</v>
      </c>
      <c r="F1254" s="35">
        <v>73.239436619718319</v>
      </c>
    </row>
    <row r="1255" spans="1:6" ht="15" hidden="1" customHeight="1" x14ac:dyDescent="0.25">
      <c r="A1255" s="125"/>
      <c r="B1255" s="31" t="s">
        <v>145</v>
      </c>
      <c r="C1255" s="19">
        <v>6</v>
      </c>
      <c r="D1255" s="34">
        <v>0.10795250089960418</v>
      </c>
      <c r="E1255" s="34">
        <v>8.4507042253521121</v>
      </c>
      <c r="F1255" s="35">
        <v>81.690140845070431</v>
      </c>
    </row>
    <row r="1256" spans="1:6" ht="15" hidden="1" customHeight="1" x14ac:dyDescent="0.25">
      <c r="A1256" s="125"/>
      <c r="B1256" s="31" t="s">
        <v>146</v>
      </c>
      <c r="C1256" s="19">
        <v>2</v>
      </c>
      <c r="D1256" s="34">
        <v>3.5984166966534725E-2</v>
      </c>
      <c r="E1256" s="34">
        <v>2.8169014084507045</v>
      </c>
      <c r="F1256" s="35">
        <v>84.507042253521121</v>
      </c>
    </row>
    <row r="1257" spans="1:6" ht="15" hidden="1" customHeight="1" x14ac:dyDescent="0.25">
      <c r="A1257" s="125"/>
      <c r="B1257" s="31" t="s">
        <v>147</v>
      </c>
      <c r="C1257" s="19">
        <v>2</v>
      </c>
      <c r="D1257" s="34">
        <v>3.5984166966534725E-2</v>
      </c>
      <c r="E1257" s="34">
        <v>2.8169014084507045</v>
      </c>
      <c r="F1257" s="35">
        <v>87.323943661971825</v>
      </c>
    </row>
    <row r="1258" spans="1:6" ht="15" hidden="1" customHeight="1" x14ac:dyDescent="0.25">
      <c r="A1258" s="125"/>
      <c r="B1258" s="31" t="s">
        <v>148</v>
      </c>
      <c r="C1258" s="19">
        <v>2</v>
      </c>
      <c r="D1258" s="34">
        <v>3.5984166966534725E-2</v>
      </c>
      <c r="E1258" s="34">
        <v>2.8169014084507045</v>
      </c>
      <c r="F1258" s="35">
        <v>90.140845070422543</v>
      </c>
    </row>
    <row r="1259" spans="1:6" ht="15" hidden="1" customHeight="1" x14ac:dyDescent="0.25">
      <c r="A1259" s="125"/>
      <c r="B1259" s="31" t="s">
        <v>149</v>
      </c>
      <c r="C1259" s="19">
        <v>1</v>
      </c>
      <c r="D1259" s="34">
        <v>1.7992083483267363E-2</v>
      </c>
      <c r="E1259" s="34">
        <v>1.4084507042253522</v>
      </c>
      <c r="F1259" s="35">
        <v>91.549295774647888</v>
      </c>
    </row>
    <row r="1260" spans="1:6" ht="15" hidden="1" customHeight="1" x14ac:dyDescent="0.25">
      <c r="A1260" s="125"/>
      <c r="B1260" s="31" t="s">
        <v>152</v>
      </c>
      <c r="C1260" s="19">
        <v>1</v>
      </c>
      <c r="D1260" s="34">
        <v>1.7992083483267363E-2</v>
      </c>
      <c r="E1260" s="34">
        <v>1.4084507042253522</v>
      </c>
      <c r="F1260" s="35">
        <v>92.957746478873233</v>
      </c>
    </row>
    <row r="1261" spans="1:6" ht="15" hidden="1" customHeight="1" x14ac:dyDescent="0.25">
      <c r="A1261" s="125"/>
      <c r="B1261" s="31" t="s">
        <v>161</v>
      </c>
      <c r="C1261" s="19">
        <v>1</v>
      </c>
      <c r="D1261" s="34">
        <v>1.7992083483267363E-2</v>
      </c>
      <c r="E1261" s="34">
        <v>1.4084507042253522</v>
      </c>
      <c r="F1261" s="35">
        <v>94.366197183098592</v>
      </c>
    </row>
    <row r="1262" spans="1:6" ht="15" hidden="1" customHeight="1" x14ac:dyDescent="0.25">
      <c r="A1262" s="125"/>
      <c r="B1262" s="31" t="s">
        <v>227</v>
      </c>
      <c r="C1262" s="19">
        <v>2</v>
      </c>
      <c r="D1262" s="34">
        <v>3.5984166966534725E-2</v>
      </c>
      <c r="E1262" s="34">
        <v>2.8169014084507045</v>
      </c>
      <c r="F1262" s="35">
        <v>97.183098591549296</v>
      </c>
    </row>
    <row r="1263" spans="1:6" ht="15" hidden="1" customHeight="1" x14ac:dyDescent="0.25">
      <c r="A1263" s="125"/>
      <c r="B1263" s="31" t="s">
        <v>236</v>
      </c>
      <c r="C1263" s="19">
        <v>1</v>
      </c>
      <c r="D1263" s="34">
        <v>1.7992083483267363E-2</v>
      </c>
      <c r="E1263" s="34">
        <v>1.4084507042253522</v>
      </c>
      <c r="F1263" s="35">
        <v>98.591549295774655</v>
      </c>
    </row>
    <row r="1264" spans="1:6" ht="15" hidden="1" customHeight="1" x14ac:dyDescent="0.25">
      <c r="A1264" s="125"/>
      <c r="B1264" s="31" t="s">
        <v>319</v>
      </c>
      <c r="C1264" s="19">
        <v>1</v>
      </c>
      <c r="D1264" s="34">
        <v>1.7992083483267363E-2</v>
      </c>
      <c r="E1264" s="34">
        <v>1.4084507042253522</v>
      </c>
      <c r="F1264" s="35">
        <v>100</v>
      </c>
    </row>
    <row r="1265" spans="1:6" ht="15" hidden="1" customHeight="1" x14ac:dyDescent="0.25">
      <c r="A1265" s="125"/>
      <c r="B1265" s="14" t="s">
        <v>8</v>
      </c>
      <c r="C1265" s="19">
        <v>71</v>
      </c>
      <c r="D1265" s="34">
        <v>1.2774379273119827</v>
      </c>
      <c r="E1265" s="34">
        <v>100</v>
      </c>
      <c r="F1265" s="36"/>
    </row>
    <row r="1266" spans="1:6" ht="15" hidden="1" customHeight="1" x14ac:dyDescent="0.25">
      <c r="A1266" s="125" t="s">
        <v>7</v>
      </c>
      <c r="B1266" s="31" t="s">
        <v>250</v>
      </c>
      <c r="C1266" s="19">
        <v>21</v>
      </c>
      <c r="D1266" s="34">
        <v>0.37783375314861462</v>
      </c>
      <c r="E1266" s="37"/>
      <c r="F1266" s="36"/>
    </row>
    <row r="1267" spans="1:6" ht="15" hidden="1" customHeight="1" x14ac:dyDescent="0.25">
      <c r="A1267" s="125"/>
      <c r="B1267" s="14" t="s">
        <v>33</v>
      </c>
      <c r="C1267" s="19">
        <v>5466</v>
      </c>
      <c r="D1267" s="34">
        <v>98.344728319539399</v>
      </c>
      <c r="E1267" s="37"/>
      <c r="F1267" s="36"/>
    </row>
    <row r="1268" spans="1:6" ht="15" hidden="1" customHeight="1" x14ac:dyDescent="0.25">
      <c r="A1268" s="125"/>
      <c r="B1268" s="14" t="s">
        <v>8</v>
      </c>
      <c r="C1268" s="19">
        <v>5487</v>
      </c>
      <c r="D1268" s="34">
        <v>98.722562072688021</v>
      </c>
      <c r="E1268" s="37"/>
      <c r="F1268" s="36"/>
    </row>
    <row r="1269" spans="1:6" ht="15" hidden="1" customHeight="1" x14ac:dyDescent="0.25">
      <c r="A1269" s="126" t="s">
        <v>8</v>
      </c>
      <c r="B1269" s="127"/>
      <c r="C1269" s="22">
        <v>5558</v>
      </c>
      <c r="D1269" s="38">
        <v>100</v>
      </c>
      <c r="E1269" s="39"/>
      <c r="F1269" s="40"/>
    </row>
    <row r="1270" spans="1:6" hidden="1" x14ac:dyDescent="0.25"/>
    <row r="1271" spans="1:6" ht="18" hidden="1" customHeight="1" x14ac:dyDescent="0.25">
      <c r="A1271" s="107" t="s">
        <v>304</v>
      </c>
      <c r="B1271" s="107"/>
      <c r="C1271" s="107"/>
      <c r="D1271" s="107"/>
      <c r="E1271" s="107"/>
      <c r="F1271" s="107"/>
    </row>
    <row r="1272" spans="1:6" ht="27.95" hidden="1" customHeight="1" x14ac:dyDescent="0.25">
      <c r="A1272" s="122"/>
      <c r="B1272" s="123"/>
      <c r="C1272" s="28" t="s">
        <v>29</v>
      </c>
      <c r="D1272" s="29" t="s">
        <v>10</v>
      </c>
      <c r="E1272" s="29" t="s">
        <v>30</v>
      </c>
      <c r="F1272" s="30" t="s">
        <v>31</v>
      </c>
    </row>
    <row r="1273" spans="1:6" ht="15" hidden="1" customHeight="1" x14ac:dyDescent="0.25">
      <c r="A1273" s="124" t="s">
        <v>6</v>
      </c>
      <c r="B1273" s="50" t="s">
        <v>143</v>
      </c>
      <c r="C1273" s="16">
        <v>114</v>
      </c>
      <c r="D1273" s="32">
        <v>2.0510975170924794</v>
      </c>
      <c r="E1273" s="32">
        <v>40</v>
      </c>
      <c r="F1273" s="33">
        <v>40</v>
      </c>
    </row>
    <row r="1274" spans="1:6" ht="15" hidden="1" customHeight="1" x14ac:dyDescent="0.25">
      <c r="A1274" s="125"/>
      <c r="B1274" s="31" t="s">
        <v>144</v>
      </c>
      <c r="C1274" s="19">
        <v>40</v>
      </c>
      <c r="D1274" s="34">
        <v>0.7196833393306945</v>
      </c>
      <c r="E1274" s="34">
        <v>14.035087719298245</v>
      </c>
      <c r="F1274" s="35">
        <v>54.035087719298247</v>
      </c>
    </row>
    <row r="1275" spans="1:6" ht="15" hidden="1" customHeight="1" x14ac:dyDescent="0.25">
      <c r="A1275" s="125"/>
      <c r="B1275" s="31" t="s">
        <v>145</v>
      </c>
      <c r="C1275" s="19">
        <v>28</v>
      </c>
      <c r="D1275" s="34">
        <v>0.50377833753148615</v>
      </c>
      <c r="E1275" s="34">
        <v>9.8245614035087723</v>
      </c>
      <c r="F1275" s="35">
        <v>63.859649122807014</v>
      </c>
    </row>
    <row r="1276" spans="1:6" ht="15" hidden="1" customHeight="1" x14ac:dyDescent="0.25">
      <c r="A1276" s="125"/>
      <c r="B1276" s="31" t="s">
        <v>146</v>
      </c>
      <c r="C1276" s="19">
        <v>14</v>
      </c>
      <c r="D1276" s="34">
        <v>0.25188916876574308</v>
      </c>
      <c r="E1276" s="34">
        <v>4.9122807017543861</v>
      </c>
      <c r="F1276" s="35">
        <v>68.771929824561411</v>
      </c>
    </row>
    <row r="1277" spans="1:6" ht="15" hidden="1" customHeight="1" x14ac:dyDescent="0.25">
      <c r="A1277" s="125"/>
      <c r="B1277" s="31" t="s">
        <v>147</v>
      </c>
      <c r="C1277" s="19">
        <v>12</v>
      </c>
      <c r="D1277" s="34">
        <v>0.21590500179920835</v>
      </c>
      <c r="E1277" s="34">
        <v>4.2105263157894735</v>
      </c>
      <c r="F1277" s="35">
        <v>72.982456140350877</v>
      </c>
    </row>
    <row r="1278" spans="1:6" ht="15" hidden="1" customHeight="1" x14ac:dyDescent="0.25">
      <c r="A1278" s="125"/>
      <c r="B1278" s="31" t="s">
        <v>148</v>
      </c>
      <c r="C1278" s="19">
        <v>9</v>
      </c>
      <c r="D1278" s="34">
        <v>0.16192875134940626</v>
      </c>
      <c r="E1278" s="34">
        <v>3.1578947368421053</v>
      </c>
      <c r="F1278" s="35">
        <v>76.140350877192986</v>
      </c>
    </row>
    <row r="1279" spans="1:6" ht="15" hidden="1" customHeight="1" x14ac:dyDescent="0.25">
      <c r="A1279" s="125"/>
      <c r="B1279" s="31" t="s">
        <v>149</v>
      </c>
      <c r="C1279" s="19">
        <v>5</v>
      </c>
      <c r="D1279" s="34">
        <v>8.9960417416336813E-2</v>
      </c>
      <c r="E1279" s="34">
        <v>1.7543859649122806</v>
      </c>
      <c r="F1279" s="35">
        <v>77.89473684210526</v>
      </c>
    </row>
    <row r="1280" spans="1:6" ht="15" hidden="1" customHeight="1" x14ac:dyDescent="0.25">
      <c r="A1280" s="125"/>
      <c r="B1280" s="31" t="s">
        <v>32</v>
      </c>
      <c r="C1280" s="19">
        <v>10</v>
      </c>
      <c r="D1280" s="34">
        <v>0.17992083483267363</v>
      </c>
      <c r="E1280" s="34">
        <v>3.5087719298245612</v>
      </c>
      <c r="F1280" s="35">
        <v>81.403508771929822</v>
      </c>
    </row>
    <row r="1281" spans="1:6" ht="15" hidden="1" customHeight="1" x14ac:dyDescent="0.25">
      <c r="A1281" s="125"/>
      <c r="B1281" s="31" t="s">
        <v>89</v>
      </c>
      <c r="C1281" s="19">
        <v>5</v>
      </c>
      <c r="D1281" s="34">
        <v>8.9960417416336813E-2</v>
      </c>
      <c r="E1281" s="34">
        <v>1.7543859649122806</v>
      </c>
      <c r="F1281" s="35">
        <v>83.15789473684211</v>
      </c>
    </row>
    <row r="1282" spans="1:6" ht="15" hidden="1" customHeight="1" x14ac:dyDescent="0.25">
      <c r="A1282" s="125"/>
      <c r="B1282" s="31" t="s">
        <v>150</v>
      </c>
      <c r="C1282" s="19">
        <v>6</v>
      </c>
      <c r="D1282" s="34">
        <v>0.10795250089960418</v>
      </c>
      <c r="E1282" s="34">
        <v>2.1052631578947367</v>
      </c>
      <c r="F1282" s="35">
        <v>85.263157894736835</v>
      </c>
    </row>
    <row r="1283" spans="1:6" ht="15" hidden="1" customHeight="1" x14ac:dyDescent="0.25">
      <c r="A1283" s="125"/>
      <c r="B1283" s="31" t="s">
        <v>151</v>
      </c>
      <c r="C1283" s="19">
        <v>4</v>
      </c>
      <c r="D1283" s="34">
        <v>7.196833393306945E-2</v>
      </c>
      <c r="E1283" s="34">
        <v>1.4035087719298245</v>
      </c>
      <c r="F1283" s="35">
        <v>86.666666666666671</v>
      </c>
    </row>
    <row r="1284" spans="1:6" ht="15" hidden="1" customHeight="1" x14ac:dyDescent="0.25">
      <c r="A1284" s="125"/>
      <c r="B1284" s="31" t="s">
        <v>152</v>
      </c>
      <c r="C1284" s="19">
        <v>1</v>
      </c>
      <c r="D1284" s="34">
        <v>1.7992083483267363E-2</v>
      </c>
      <c r="E1284" s="34">
        <v>0.35087719298245612</v>
      </c>
      <c r="F1284" s="35">
        <v>87.017543859649123</v>
      </c>
    </row>
    <row r="1285" spans="1:6" ht="15" hidden="1" customHeight="1" x14ac:dyDescent="0.25">
      <c r="A1285" s="125"/>
      <c r="B1285" s="31" t="s">
        <v>153</v>
      </c>
      <c r="C1285" s="19">
        <v>1</v>
      </c>
      <c r="D1285" s="34">
        <v>1.7992083483267363E-2</v>
      </c>
      <c r="E1285" s="34">
        <v>0.35087719298245612</v>
      </c>
      <c r="F1285" s="35">
        <v>87.368421052631589</v>
      </c>
    </row>
    <row r="1286" spans="1:6" ht="15" hidden="1" customHeight="1" x14ac:dyDescent="0.25">
      <c r="A1286" s="125"/>
      <c r="B1286" s="31" t="s">
        <v>154</v>
      </c>
      <c r="C1286" s="19">
        <v>2</v>
      </c>
      <c r="D1286" s="34">
        <v>3.5984166966534725E-2</v>
      </c>
      <c r="E1286" s="34">
        <v>0.70175438596491224</v>
      </c>
      <c r="F1286" s="35">
        <v>88.070175438596493</v>
      </c>
    </row>
    <row r="1287" spans="1:6" ht="15" hidden="1" customHeight="1" x14ac:dyDescent="0.25">
      <c r="A1287" s="125"/>
      <c r="B1287" s="31" t="s">
        <v>155</v>
      </c>
      <c r="C1287" s="19">
        <v>1</v>
      </c>
      <c r="D1287" s="34">
        <v>1.7992083483267363E-2</v>
      </c>
      <c r="E1287" s="34">
        <v>0.35087719298245612</v>
      </c>
      <c r="F1287" s="35">
        <v>88.421052631578945</v>
      </c>
    </row>
    <row r="1288" spans="1:6" ht="15" hidden="1" customHeight="1" x14ac:dyDescent="0.25">
      <c r="A1288" s="125"/>
      <c r="B1288" s="31" t="s">
        <v>156</v>
      </c>
      <c r="C1288" s="19">
        <v>1</v>
      </c>
      <c r="D1288" s="34">
        <v>1.7992083483267363E-2</v>
      </c>
      <c r="E1288" s="34">
        <v>0.35087719298245612</v>
      </c>
      <c r="F1288" s="35">
        <v>88.771929824561397</v>
      </c>
    </row>
    <row r="1289" spans="1:6" ht="15" hidden="1" customHeight="1" x14ac:dyDescent="0.25">
      <c r="A1289" s="125"/>
      <c r="B1289" s="31" t="s">
        <v>157</v>
      </c>
      <c r="C1289" s="19">
        <v>3</v>
      </c>
      <c r="D1289" s="34">
        <v>5.3976250449802088E-2</v>
      </c>
      <c r="E1289" s="34">
        <v>1.0526315789473684</v>
      </c>
      <c r="F1289" s="35">
        <v>89.824561403508767</v>
      </c>
    </row>
    <row r="1290" spans="1:6" ht="15" hidden="1" customHeight="1" x14ac:dyDescent="0.25">
      <c r="A1290" s="125"/>
      <c r="B1290" s="31" t="s">
        <v>158</v>
      </c>
      <c r="C1290" s="19">
        <v>1</v>
      </c>
      <c r="D1290" s="34">
        <v>1.7992083483267363E-2</v>
      </c>
      <c r="E1290" s="34">
        <v>0.35087719298245612</v>
      </c>
      <c r="F1290" s="35">
        <v>90.175438596491233</v>
      </c>
    </row>
    <row r="1291" spans="1:6" ht="15" hidden="1" customHeight="1" x14ac:dyDescent="0.25">
      <c r="A1291" s="125"/>
      <c r="B1291" s="31" t="s">
        <v>159</v>
      </c>
      <c r="C1291" s="19">
        <v>2</v>
      </c>
      <c r="D1291" s="34">
        <v>3.5984166966534725E-2</v>
      </c>
      <c r="E1291" s="34">
        <v>0.70175438596491224</v>
      </c>
      <c r="F1291" s="35">
        <v>90.877192982456151</v>
      </c>
    </row>
    <row r="1292" spans="1:6" ht="15" hidden="1" customHeight="1" x14ac:dyDescent="0.25">
      <c r="A1292" s="125"/>
      <c r="B1292" s="31" t="s">
        <v>161</v>
      </c>
      <c r="C1292" s="19">
        <v>5</v>
      </c>
      <c r="D1292" s="34">
        <v>8.9960417416336813E-2</v>
      </c>
      <c r="E1292" s="34">
        <v>1.7543859649122806</v>
      </c>
      <c r="F1292" s="35">
        <v>92.631578947368425</v>
      </c>
    </row>
    <row r="1293" spans="1:6" ht="15" hidden="1" customHeight="1" x14ac:dyDescent="0.25">
      <c r="A1293" s="125"/>
      <c r="B1293" s="31" t="s">
        <v>162</v>
      </c>
      <c r="C1293" s="19">
        <v>1</v>
      </c>
      <c r="D1293" s="34">
        <v>1.7992083483267363E-2</v>
      </c>
      <c r="E1293" s="34">
        <v>0.35087719298245612</v>
      </c>
      <c r="F1293" s="35">
        <v>92.982456140350877</v>
      </c>
    </row>
    <row r="1294" spans="1:6" ht="15" hidden="1" customHeight="1" x14ac:dyDescent="0.25">
      <c r="A1294" s="125"/>
      <c r="B1294" s="31" t="s">
        <v>163</v>
      </c>
      <c r="C1294" s="19">
        <v>2</v>
      </c>
      <c r="D1294" s="34">
        <v>3.5984166966534725E-2</v>
      </c>
      <c r="E1294" s="34">
        <v>0.70175438596491224</v>
      </c>
      <c r="F1294" s="35">
        <v>93.684210526315795</v>
      </c>
    </row>
    <row r="1295" spans="1:6" ht="15" hidden="1" customHeight="1" x14ac:dyDescent="0.25">
      <c r="A1295" s="125"/>
      <c r="B1295" s="31" t="s">
        <v>165</v>
      </c>
      <c r="C1295" s="19">
        <v>2</v>
      </c>
      <c r="D1295" s="34">
        <v>3.5984166966534725E-2</v>
      </c>
      <c r="E1295" s="34">
        <v>0.70175438596491224</v>
      </c>
      <c r="F1295" s="35">
        <v>94.385964912280713</v>
      </c>
    </row>
    <row r="1296" spans="1:6" ht="15" hidden="1" customHeight="1" x14ac:dyDescent="0.25">
      <c r="A1296" s="125"/>
      <c r="B1296" s="31" t="s">
        <v>166</v>
      </c>
      <c r="C1296" s="19">
        <v>2</v>
      </c>
      <c r="D1296" s="34">
        <v>3.5984166966534725E-2</v>
      </c>
      <c r="E1296" s="34">
        <v>0.70175438596491224</v>
      </c>
      <c r="F1296" s="35">
        <v>95.087719298245617</v>
      </c>
    </row>
    <row r="1297" spans="1:6" ht="15" hidden="1" customHeight="1" x14ac:dyDescent="0.25">
      <c r="A1297" s="125"/>
      <c r="B1297" s="31" t="s">
        <v>167</v>
      </c>
      <c r="C1297" s="19">
        <v>1</v>
      </c>
      <c r="D1297" s="34">
        <v>1.7992083483267363E-2</v>
      </c>
      <c r="E1297" s="34">
        <v>0.35087719298245612</v>
      </c>
      <c r="F1297" s="35">
        <v>95.438596491228068</v>
      </c>
    </row>
    <row r="1298" spans="1:6" ht="15" hidden="1" customHeight="1" x14ac:dyDescent="0.25">
      <c r="A1298" s="125"/>
      <c r="B1298" s="31" t="s">
        <v>171</v>
      </c>
      <c r="C1298" s="19">
        <v>1</v>
      </c>
      <c r="D1298" s="34">
        <v>1.7992083483267363E-2</v>
      </c>
      <c r="E1298" s="34">
        <v>0.35087719298245612</v>
      </c>
      <c r="F1298" s="35">
        <v>95.78947368421052</v>
      </c>
    </row>
    <row r="1299" spans="1:6" ht="15" hidden="1" customHeight="1" x14ac:dyDescent="0.25">
      <c r="A1299" s="125"/>
      <c r="B1299" s="31" t="s">
        <v>174</v>
      </c>
      <c r="C1299" s="19">
        <v>1</v>
      </c>
      <c r="D1299" s="34">
        <v>1.7992083483267363E-2</v>
      </c>
      <c r="E1299" s="34">
        <v>0.35087719298245612</v>
      </c>
      <c r="F1299" s="35">
        <v>96.140350877192986</v>
      </c>
    </row>
    <row r="1300" spans="1:6" ht="15" hidden="1" customHeight="1" x14ac:dyDescent="0.25">
      <c r="A1300" s="125"/>
      <c r="B1300" s="31" t="s">
        <v>184</v>
      </c>
      <c r="C1300" s="19">
        <v>1</v>
      </c>
      <c r="D1300" s="34">
        <v>1.7992083483267363E-2</v>
      </c>
      <c r="E1300" s="34">
        <v>0.35087719298245612</v>
      </c>
      <c r="F1300" s="35">
        <v>96.491228070175438</v>
      </c>
    </row>
    <row r="1301" spans="1:6" ht="15" hidden="1" customHeight="1" x14ac:dyDescent="0.25">
      <c r="A1301" s="125"/>
      <c r="B1301" s="31" t="s">
        <v>186</v>
      </c>
      <c r="C1301" s="19">
        <v>1</v>
      </c>
      <c r="D1301" s="34">
        <v>1.7992083483267363E-2</v>
      </c>
      <c r="E1301" s="34">
        <v>0.35087719298245612</v>
      </c>
      <c r="F1301" s="35">
        <v>96.84210526315789</v>
      </c>
    </row>
    <row r="1302" spans="1:6" ht="15" hidden="1" customHeight="1" x14ac:dyDescent="0.25">
      <c r="A1302" s="125"/>
      <c r="B1302" s="31" t="s">
        <v>189</v>
      </c>
      <c r="C1302" s="19">
        <v>2</v>
      </c>
      <c r="D1302" s="34">
        <v>3.5984166966534725E-2</v>
      </c>
      <c r="E1302" s="34">
        <v>0.70175438596491224</v>
      </c>
      <c r="F1302" s="35">
        <v>97.543859649122808</v>
      </c>
    </row>
    <row r="1303" spans="1:6" ht="15" hidden="1" customHeight="1" x14ac:dyDescent="0.25">
      <c r="A1303" s="125"/>
      <c r="B1303" s="31" t="s">
        <v>270</v>
      </c>
      <c r="C1303" s="19">
        <v>1</v>
      </c>
      <c r="D1303" s="34">
        <v>1.7992083483267363E-2</v>
      </c>
      <c r="E1303" s="34">
        <v>0.35087719298245612</v>
      </c>
      <c r="F1303" s="35">
        <v>97.894736842105274</v>
      </c>
    </row>
    <row r="1304" spans="1:6" ht="15" hidden="1" customHeight="1" x14ac:dyDescent="0.25">
      <c r="A1304" s="125"/>
      <c r="B1304" s="31" t="s">
        <v>199</v>
      </c>
      <c r="C1304" s="19">
        <v>1</v>
      </c>
      <c r="D1304" s="34">
        <v>1.7992083483267363E-2</v>
      </c>
      <c r="E1304" s="34">
        <v>0.35087719298245612</v>
      </c>
      <c r="F1304" s="35">
        <v>98.245614035087712</v>
      </c>
    </row>
    <row r="1305" spans="1:6" ht="15" hidden="1" customHeight="1" x14ac:dyDescent="0.25">
      <c r="A1305" s="125"/>
      <c r="B1305" s="31" t="s">
        <v>318</v>
      </c>
      <c r="C1305" s="19">
        <v>1</v>
      </c>
      <c r="D1305" s="34">
        <v>1.7992083483267363E-2</v>
      </c>
      <c r="E1305" s="34">
        <v>0.35087719298245612</v>
      </c>
      <c r="F1305" s="35">
        <v>98.596491228070164</v>
      </c>
    </row>
    <row r="1306" spans="1:6" ht="15" hidden="1" customHeight="1" x14ac:dyDescent="0.25">
      <c r="A1306" s="125"/>
      <c r="B1306" s="31" t="s">
        <v>290</v>
      </c>
      <c r="C1306" s="19">
        <v>1</v>
      </c>
      <c r="D1306" s="34">
        <v>1.7992083483267363E-2</v>
      </c>
      <c r="E1306" s="34">
        <v>0.35087719298245612</v>
      </c>
      <c r="F1306" s="35">
        <v>98.94736842105263</v>
      </c>
    </row>
    <row r="1307" spans="1:6" ht="15" hidden="1" customHeight="1" x14ac:dyDescent="0.25">
      <c r="A1307" s="125"/>
      <c r="B1307" s="31" t="s">
        <v>236</v>
      </c>
      <c r="C1307" s="19">
        <v>2</v>
      </c>
      <c r="D1307" s="34">
        <v>3.5984166966534725E-2</v>
      </c>
      <c r="E1307" s="34">
        <v>0.70175438596491224</v>
      </c>
      <c r="F1307" s="35">
        <v>99.649122807017548</v>
      </c>
    </row>
    <row r="1308" spans="1:6" ht="15" hidden="1" customHeight="1" x14ac:dyDescent="0.25">
      <c r="A1308" s="125"/>
      <c r="B1308" s="31" t="s">
        <v>320</v>
      </c>
      <c r="C1308" s="19">
        <v>1</v>
      </c>
      <c r="D1308" s="34">
        <v>1.7992083483267363E-2</v>
      </c>
      <c r="E1308" s="34">
        <v>0.35087719298245612</v>
      </c>
      <c r="F1308" s="35">
        <v>100</v>
      </c>
    </row>
    <row r="1309" spans="1:6" ht="15" hidden="1" customHeight="1" x14ac:dyDescent="0.25">
      <c r="A1309" s="125"/>
      <c r="B1309" s="14" t="s">
        <v>8</v>
      </c>
      <c r="C1309" s="19">
        <v>285</v>
      </c>
      <c r="D1309" s="34">
        <v>5.1277437927311977</v>
      </c>
      <c r="E1309" s="34">
        <v>100</v>
      </c>
      <c r="F1309" s="36"/>
    </row>
    <row r="1310" spans="1:6" ht="15" hidden="1" customHeight="1" x14ac:dyDescent="0.25">
      <c r="A1310" s="125" t="s">
        <v>7</v>
      </c>
      <c r="B1310" s="31" t="s">
        <v>250</v>
      </c>
      <c r="C1310" s="19">
        <v>54</v>
      </c>
      <c r="D1310" s="34">
        <v>0.97157250809643758</v>
      </c>
      <c r="E1310" s="37"/>
      <c r="F1310" s="36"/>
    </row>
    <row r="1311" spans="1:6" ht="15" hidden="1" customHeight="1" x14ac:dyDescent="0.25">
      <c r="A1311" s="125"/>
      <c r="B1311" s="14" t="s">
        <v>33</v>
      </c>
      <c r="C1311" s="19">
        <v>5219</v>
      </c>
      <c r="D1311" s="34">
        <v>93.900683699172362</v>
      </c>
      <c r="E1311" s="37"/>
      <c r="F1311" s="36"/>
    </row>
    <row r="1312" spans="1:6" ht="15" hidden="1" customHeight="1" x14ac:dyDescent="0.25">
      <c r="A1312" s="125"/>
      <c r="B1312" s="14" t="s">
        <v>8</v>
      </c>
      <c r="C1312" s="19">
        <v>5273</v>
      </c>
      <c r="D1312" s="34">
        <v>94.872256207268805</v>
      </c>
      <c r="E1312" s="37"/>
      <c r="F1312" s="36"/>
    </row>
    <row r="1313" spans="1:6" ht="15" hidden="1" customHeight="1" x14ac:dyDescent="0.25">
      <c r="A1313" s="126" t="s">
        <v>8</v>
      </c>
      <c r="B1313" s="127"/>
      <c r="C1313" s="22">
        <v>5558</v>
      </c>
      <c r="D1313" s="38">
        <v>100</v>
      </c>
      <c r="E1313" s="39"/>
      <c r="F1313" s="40"/>
    </row>
    <row r="1314" spans="1:6" hidden="1" x14ac:dyDescent="0.25"/>
    <row r="1315" spans="1:6" ht="18" hidden="1" customHeight="1" x14ac:dyDescent="0.25">
      <c r="A1315" s="107" t="s">
        <v>305</v>
      </c>
      <c r="B1315" s="107"/>
      <c r="C1315" s="107"/>
      <c r="D1315" s="107"/>
      <c r="E1315" s="107"/>
      <c r="F1315" s="107"/>
    </row>
    <row r="1316" spans="1:6" ht="27.95" hidden="1" customHeight="1" x14ac:dyDescent="0.25">
      <c r="A1316" s="122"/>
      <c r="B1316" s="123"/>
      <c r="C1316" s="28" t="s">
        <v>29</v>
      </c>
      <c r="D1316" s="29" t="s">
        <v>10</v>
      </c>
      <c r="E1316" s="29" t="s">
        <v>30</v>
      </c>
      <c r="F1316" s="30" t="s">
        <v>31</v>
      </c>
    </row>
    <row r="1317" spans="1:6" ht="15" hidden="1" customHeight="1" x14ac:dyDescent="0.25">
      <c r="A1317" s="124" t="s">
        <v>6</v>
      </c>
      <c r="B1317" s="50" t="s">
        <v>143</v>
      </c>
      <c r="C1317" s="16">
        <v>35</v>
      </c>
      <c r="D1317" s="32">
        <v>0.62972292191435775</v>
      </c>
      <c r="E1317" s="32">
        <v>39.325842696629216</v>
      </c>
      <c r="F1317" s="33">
        <v>39.325842696629216</v>
      </c>
    </row>
    <row r="1318" spans="1:6" ht="15" hidden="1" customHeight="1" x14ac:dyDescent="0.25">
      <c r="A1318" s="125"/>
      <c r="B1318" s="31" t="s">
        <v>144</v>
      </c>
      <c r="C1318" s="19">
        <v>1</v>
      </c>
      <c r="D1318" s="34">
        <v>1.7992083483267363E-2</v>
      </c>
      <c r="E1318" s="34">
        <v>1.1235955056179776</v>
      </c>
      <c r="F1318" s="35">
        <v>40.449438202247187</v>
      </c>
    </row>
    <row r="1319" spans="1:6" ht="15" hidden="1" customHeight="1" x14ac:dyDescent="0.25">
      <c r="A1319" s="125"/>
      <c r="B1319" s="31" t="s">
        <v>144</v>
      </c>
      <c r="C1319" s="19">
        <v>13</v>
      </c>
      <c r="D1319" s="34">
        <v>0.23389708528247571</v>
      </c>
      <c r="E1319" s="34">
        <v>14.606741573033707</v>
      </c>
      <c r="F1319" s="35">
        <v>55.056179775280903</v>
      </c>
    </row>
    <row r="1320" spans="1:6" ht="15" hidden="1" customHeight="1" x14ac:dyDescent="0.25">
      <c r="A1320" s="125"/>
      <c r="B1320" s="31" t="s">
        <v>145</v>
      </c>
      <c r="C1320" s="19">
        <v>6</v>
      </c>
      <c r="D1320" s="34">
        <v>0.10795250089960418</v>
      </c>
      <c r="E1320" s="34">
        <v>6.7415730337078648</v>
      </c>
      <c r="F1320" s="35">
        <v>61.797752808988761</v>
      </c>
    </row>
    <row r="1321" spans="1:6" ht="15" hidden="1" customHeight="1" x14ac:dyDescent="0.25">
      <c r="A1321" s="125"/>
      <c r="B1321" s="31" t="s">
        <v>146</v>
      </c>
      <c r="C1321" s="19">
        <v>3</v>
      </c>
      <c r="D1321" s="34">
        <v>5.3976250449802088E-2</v>
      </c>
      <c r="E1321" s="34">
        <v>3.3707865168539324</v>
      </c>
      <c r="F1321" s="35">
        <v>65.168539325842701</v>
      </c>
    </row>
    <row r="1322" spans="1:6" ht="15" hidden="1" customHeight="1" x14ac:dyDescent="0.25">
      <c r="A1322" s="125"/>
      <c r="B1322" s="31" t="s">
        <v>147</v>
      </c>
      <c r="C1322" s="19">
        <v>3</v>
      </c>
      <c r="D1322" s="34">
        <v>5.3976250449802088E-2</v>
      </c>
      <c r="E1322" s="34">
        <v>3.3707865168539324</v>
      </c>
      <c r="F1322" s="35">
        <v>68.539325842696627</v>
      </c>
    </row>
    <row r="1323" spans="1:6" ht="15" hidden="1" customHeight="1" x14ac:dyDescent="0.25">
      <c r="A1323" s="125"/>
      <c r="B1323" s="31" t="s">
        <v>148</v>
      </c>
      <c r="C1323" s="19">
        <v>3</v>
      </c>
      <c r="D1323" s="34">
        <v>5.3976250449802088E-2</v>
      </c>
      <c r="E1323" s="34">
        <v>3.3707865168539324</v>
      </c>
      <c r="F1323" s="35">
        <v>71.910112359550567</v>
      </c>
    </row>
    <row r="1324" spans="1:6" ht="15" hidden="1" customHeight="1" x14ac:dyDescent="0.25">
      <c r="A1324" s="125"/>
      <c r="B1324" s="31" t="s">
        <v>149</v>
      </c>
      <c r="C1324" s="19">
        <v>4</v>
      </c>
      <c r="D1324" s="34">
        <v>7.196833393306945E-2</v>
      </c>
      <c r="E1324" s="34">
        <v>4.4943820224719104</v>
      </c>
      <c r="F1324" s="35">
        <v>76.404494382022463</v>
      </c>
    </row>
    <row r="1325" spans="1:6" ht="15" hidden="1" customHeight="1" x14ac:dyDescent="0.25">
      <c r="A1325" s="125"/>
      <c r="B1325" s="31" t="s">
        <v>32</v>
      </c>
      <c r="C1325" s="19">
        <v>3</v>
      </c>
      <c r="D1325" s="34">
        <v>5.3976250449802088E-2</v>
      </c>
      <c r="E1325" s="34">
        <v>3.3707865168539324</v>
      </c>
      <c r="F1325" s="35">
        <v>79.775280898876403</v>
      </c>
    </row>
    <row r="1326" spans="1:6" ht="15" hidden="1" customHeight="1" x14ac:dyDescent="0.25">
      <c r="A1326" s="125"/>
      <c r="B1326" s="31" t="s">
        <v>151</v>
      </c>
      <c r="C1326" s="19">
        <v>2</v>
      </c>
      <c r="D1326" s="34">
        <v>3.5984166966534725E-2</v>
      </c>
      <c r="E1326" s="34">
        <v>2.2471910112359552</v>
      </c>
      <c r="F1326" s="35">
        <v>82.022471910112358</v>
      </c>
    </row>
    <row r="1327" spans="1:6" ht="15" hidden="1" customHeight="1" x14ac:dyDescent="0.25">
      <c r="A1327" s="125"/>
      <c r="B1327" s="31" t="s">
        <v>152</v>
      </c>
      <c r="C1327" s="19">
        <v>1</v>
      </c>
      <c r="D1327" s="34">
        <v>1.7992083483267363E-2</v>
      </c>
      <c r="E1327" s="34">
        <v>1.1235955056179776</v>
      </c>
      <c r="F1327" s="35">
        <v>83.146067415730343</v>
      </c>
    </row>
    <row r="1328" spans="1:6" ht="15" hidden="1" customHeight="1" x14ac:dyDescent="0.25">
      <c r="A1328" s="125"/>
      <c r="B1328" s="31" t="s">
        <v>155</v>
      </c>
      <c r="C1328" s="19">
        <v>1</v>
      </c>
      <c r="D1328" s="34">
        <v>1.7992083483267363E-2</v>
      </c>
      <c r="E1328" s="34">
        <v>1.1235955056179776</v>
      </c>
      <c r="F1328" s="35">
        <v>84.269662921348313</v>
      </c>
    </row>
    <row r="1329" spans="1:6" ht="15" hidden="1" customHeight="1" x14ac:dyDescent="0.25">
      <c r="A1329" s="125"/>
      <c r="B1329" s="31" t="s">
        <v>156</v>
      </c>
      <c r="C1329" s="19">
        <v>4</v>
      </c>
      <c r="D1329" s="34">
        <v>7.196833393306945E-2</v>
      </c>
      <c r="E1329" s="34">
        <v>4.4943820224719104</v>
      </c>
      <c r="F1329" s="35">
        <v>88.764044943820224</v>
      </c>
    </row>
    <row r="1330" spans="1:6" ht="15" hidden="1" customHeight="1" x14ac:dyDescent="0.25">
      <c r="A1330" s="125"/>
      <c r="B1330" s="31" t="s">
        <v>157</v>
      </c>
      <c r="C1330" s="19">
        <v>2</v>
      </c>
      <c r="D1330" s="34">
        <v>3.5984166966534725E-2</v>
      </c>
      <c r="E1330" s="34">
        <v>2.2471910112359552</v>
      </c>
      <c r="F1330" s="35">
        <v>91.011235955056179</v>
      </c>
    </row>
    <row r="1331" spans="1:6" ht="15" hidden="1" customHeight="1" x14ac:dyDescent="0.25">
      <c r="A1331" s="125"/>
      <c r="B1331" s="31" t="s">
        <v>160</v>
      </c>
      <c r="C1331" s="19">
        <v>2</v>
      </c>
      <c r="D1331" s="34">
        <v>3.5984166966534725E-2</v>
      </c>
      <c r="E1331" s="34">
        <v>2.2471910112359552</v>
      </c>
      <c r="F1331" s="35">
        <v>93.258426966292134</v>
      </c>
    </row>
    <row r="1332" spans="1:6" ht="15" hidden="1" customHeight="1" x14ac:dyDescent="0.25">
      <c r="A1332" s="125"/>
      <c r="B1332" s="31" t="s">
        <v>165</v>
      </c>
      <c r="C1332" s="19">
        <v>1</v>
      </c>
      <c r="D1332" s="34">
        <v>1.7992083483267363E-2</v>
      </c>
      <c r="E1332" s="34">
        <v>1.1235955056179776</v>
      </c>
      <c r="F1332" s="35">
        <v>94.382022471910105</v>
      </c>
    </row>
    <row r="1333" spans="1:6" ht="15" hidden="1" customHeight="1" x14ac:dyDescent="0.25">
      <c r="A1333" s="125"/>
      <c r="B1333" s="31" t="s">
        <v>179</v>
      </c>
      <c r="C1333" s="19">
        <v>1</v>
      </c>
      <c r="D1333" s="34">
        <v>1.7992083483267363E-2</v>
      </c>
      <c r="E1333" s="34">
        <v>1.1235955056179776</v>
      </c>
      <c r="F1333" s="35">
        <v>95.50561797752809</v>
      </c>
    </row>
    <row r="1334" spans="1:6" ht="15" hidden="1" customHeight="1" x14ac:dyDescent="0.25">
      <c r="A1334" s="125"/>
      <c r="B1334" s="31" t="s">
        <v>207</v>
      </c>
      <c r="C1334" s="19">
        <v>1</v>
      </c>
      <c r="D1334" s="34">
        <v>1.7992083483267363E-2</v>
      </c>
      <c r="E1334" s="34">
        <v>1.1235955056179776</v>
      </c>
      <c r="F1334" s="35">
        <v>96.629213483146074</v>
      </c>
    </row>
    <row r="1335" spans="1:6" ht="15" hidden="1" customHeight="1" x14ac:dyDescent="0.25">
      <c r="A1335" s="125"/>
      <c r="B1335" s="31" t="s">
        <v>208</v>
      </c>
      <c r="C1335" s="19">
        <v>1</v>
      </c>
      <c r="D1335" s="34">
        <v>1.7992083483267363E-2</v>
      </c>
      <c r="E1335" s="34">
        <v>1.1235955056179776</v>
      </c>
      <c r="F1335" s="35">
        <v>97.752808988764045</v>
      </c>
    </row>
    <row r="1336" spans="1:6" ht="15" hidden="1" customHeight="1" x14ac:dyDescent="0.25">
      <c r="A1336" s="125"/>
      <c r="B1336" s="31" t="s">
        <v>220</v>
      </c>
      <c r="C1336" s="19">
        <v>1</v>
      </c>
      <c r="D1336" s="34">
        <v>1.7992083483267363E-2</v>
      </c>
      <c r="E1336" s="34">
        <v>1.1235955056179776</v>
      </c>
      <c r="F1336" s="35">
        <v>98.876404494382015</v>
      </c>
    </row>
    <row r="1337" spans="1:6" ht="15" hidden="1" customHeight="1" x14ac:dyDescent="0.25">
      <c r="A1337" s="125"/>
      <c r="B1337" s="31" t="s">
        <v>236</v>
      </c>
      <c r="C1337" s="19">
        <v>1</v>
      </c>
      <c r="D1337" s="34">
        <v>1.7992083483267363E-2</v>
      </c>
      <c r="E1337" s="34">
        <v>1.1235955056179776</v>
      </c>
      <c r="F1337" s="35">
        <v>100</v>
      </c>
    </row>
    <row r="1338" spans="1:6" ht="15" hidden="1" customHeight="1" x14ac:dyDescent="0.25">
      <c r="A1338" s="125"/>
      <c r="B1338" s="14" t="s">
        <v>8</v>
      </c>
      <c r="C1338" s="19">
        <v>89</v>
      </c>
      <c r="D1338" s="34">
        <v>1.6012954300107951</v>
      </c>
      <c r="E1338" s="34">
        <v>100</v>
      </c>
      <c r="F1338" s="36"/>
    </row>
    <row r="1339" spans="1:6" ht="15" hidden="1" customHeight="1" x14ac:dyDescent="0.25">
      <c r="A1339" s="125" t="s">
        <v>7</v>
      </c>
      <c r="B1339" s="31" t="s">
        <v>250</v>
      </c>
      <c r="C1339" s="19">
        <v>14</v>
      </c>
      <c r="D1339" s="34">
        <v>0.25188916876574308</v>
      </c>
      <c r="E1339" s="37"/>
      <c r="F1339" s="36"/>
    </row>
    <row r="1340" spans="1:6" ht="15" hidden="1" customHeight="1" x14ac:dyDescent="0.25">
      <c r="A1340" s="125"/>
      <c r="B1340" s="14" t="s">
        <v>33</v>
      </c>
      <c r="C1340" s="19">
        <v>5455</v>
      </c>
      <c r="D1340" s="34">
        <v>98.146815401223463</v>
      </c>
      <c r="E1340" s="37"/>
      <c r="F1340" s="36"/>
    </row>
    <row r="1341" spans="1:6" ht="15" hidden="1" customHeight="1" x14ac:dyDescent="0.25">
      <c r="A1341" s="125"/>
      <c r="B1341" s="14" t="s">
        <v>8</v>
      </c>
      <c r="C1341" s="19">
        <v>5469</v>
      </c>
      <c r="D1341" s="34">
        <v>98.398704569989206</v>
      </c>
      <c r="E1341" s="37"/>
      <c r="F1341" s="36"/>
    </row>
    <row r="1342" spans="1:6" ht="15" hidden="1" customHeight="1" x14ac:dyDescent="0.25">
      <c r="A1342" s="126" t="s">
        <v>8</v>
      </c>
      <c r="B1342" s="127"/>
      <c r="C1342" s="22">
        <v>5558</v>
      </c>
      <c r="D1342" s="38">
        <v>100</v>
      </c>
      <c r="E1342" s="39"/>
      <c r="F1342" s="40"/>
    </row>
    <row r="1343" spans="1:6" hidden="1" x14ac:dyDescent="0.25"/>
    <row r="1344" spans="1:6" x14ac:dyDescent="0.25">
      <c r="A1344" s="1" t="s">
        <v>291</v>
      </c>
    </row>
    <row r="1345" spans="1:9" x14ac:dyDescent="0.25">
      <c r="A1345" s="1" t="s">
        <v>292</v>
      </c>
    </row>
    <row r="1346" spans="1:9" x14ac:dyDescent="0.25">
      <c r="A1346" s="1" t="s">
        <v>293</v>
      </c>
    </row>
    <row r="1348" spans="1:9" x14ac:dyDescent="0.25">
      <c r="A1348" s="1" t="s">
        <v>23</v>
      </c>
    </row>
    <row r="1349" spans="1:9" x14ac:dyDescent="0.25">
      <c r="A1349" s="1" t="s">
        <v>321</v>
      </c>
    </row>
    <row r="1350" spans="1:9" x14ac:dyDescent="0.25">
      <c r="A1350" s="1" t="s">
        <v>133</v>
      </c>
    </row>
    <row r="1351" spans="1:9" x14ac:dyDescent="0.25">
      <c r="A1351" s="1" t="s">
        <v>25</v>
      </c>
    </row>
    <row r="1354" spans="1:9" ht="18" x14ac:dyDescent="0.25">
      <c r="A1354" s="2" t="s">
        <v>26</v>
      </c>
    </row>
    <row r="1356" spans="1:9" ht="18" customHeight="1" x14ac:dyDescent="0.25">
      <c r="A1356" s="107" t="s">
        <v>27</v>
      </c>
      <c r="B1356" s="107"/>
      <c r="C1356" s="107"/>
      <c r="D1356" s="107"/>
      <c r="E1356" s="107"/>
      <c r="F1356" s="107"/>
    </row>
    <row r="1357" spans="1:9" ht="69.95" customHeight="1" x14ac:dyDescent="0.25">
      <c r="A1357" s="122"/>
      <c r="B1357" s="123"/>
      <c r="C1357" s="28" t="s">
        <v>322</v>
      </c>
      <c r="D1357" s="29" t="s">
        <v>323</v>
      </c>
      <c r="E1357" s="29" t="s">
        <v>324</v>
      </c>
      <c r="F1357" s="30" t="s">
        <v>325</v>
      </c>
    </row>
    <row r="1358" spans="1:9" ht="15" customHeight="1" x14ac:dyDescent="0.25">
      <c r="A1358" s="124" t="s">
        <v>9</v>
      </c>
      <c r="B1358" s="13" t="s">
        <v>6</v>
      </c>
      <c r="C1358" s="16">
        <v>500</v>
      </c>
      <c r="D1358" s="43">
        <v>400</v>
      </c>
      <c r="E1358" s="43">
        <v>249</v>
      </c>
      <c r="F1358" s="41">
        <v>68</v>
      </c>
      <c r="H1358" s="96">
        <v>0.74168326325883305</v>
      </c>
      <c r="I1358" s="97" t="s">
        <v>55</v>
      </c>
    </row>
    <row r="1359" spans="1:9" ht="15" customHeight="1" x14ac:dyDescent="0.25">
      <c r="A1359" s="125"/>
      <c r="B1359" s="14" t="s">
        <v>7</v>
      </c>
      <c r="C1359" s="19">
        <v>5058</v>
      </c>
      <c r="D1359" s="45">
        <v>5158</v>
      </c>
      <c r="E1359" s="45">
        <v>5309</v>
      </c>
      <c r="F1359" s="46">
        <v>5490</v>
      </c>
      <c r="H1359" s="96">
        <v>0.13985394998893561</v>
      </c>
      <c r="I1359" s="97" t="s">
        <v>56</v>
      </c>
    </row>
    <row r="1360" spans="1:9" ht="15" customHeight="1" x14ac:dyDescent="0.25">
      <c r="A1360" s="125" t="s">
        <v>140</v>
      </c>
      <c r="B1360" s="154"/>
      <c r="C1360" s="47">
        <v>20.11</v>
      </c>
      <c r="D1360" s="48">
        <v>4.74</v>
      </c>
      <c r="E1360" s="48">
        <v>4.6144578313253009</v>
      </c>
      <c r="F1360" s="49">
        <v>6.7205882352941178</v>
      </c>
      <c r="H1360" s="96">
        <v>8.4753263996459396E-2</v>
      </c>
      <c r="I1360" s="97" t="s">
        <v>57</v>
      </c>
    </row>
    <row r="1361" spans="1:9" ht="15" customHeight="1" x14ac:dyDescent="0.25">
      <c r="A1361" s="125" t="s">
        <v>141</v>
      </c>
      <c r="B1361" s="154"/>
      <c r="C1361" s="47">
        <v>2</v>
      </c>
      <c r="D1361" s="48">
        <v>1</v>
      </c>
      <c r="E1361" s="48">
        <v>0</v>
      </c>
      <c r="F1361" s="49">
        <v>1</v>
      </c>
      <c r="H1361" s="96">
        <v>3.3709522755771923E-2</v>
      </c>
      <c r="I1361" s="97" t="s">
        <v>21</v>
      </c>
    </row>
    <row r="1362" spans="1:9" ht="15" customHeight="1" x14ac:dyDescent="0.25">
      <c r="A1362" s="126" t="s">
        <v>142</v>
      </c>
      <c r="B1362" s="127"/>
      <c r="C1362" s="22">
        <v>10055</v>
      </c>
      <c r="D1362" s="44">
        <v>1896</v>
      </c>
      <c r="E1362" s="44">
        <v>1149</v>
      </c>
      <c r="F1362" s="42">
        <v>457</v>
      </c>
    </row>
    <row r="1363" spans="1:9" x14ac:dyDescent="0.25">
      <c r="C1363" s="95">
        <f>C1362/SUM($C$1362:$F$1362)</f>
        <v>0.74168326325883305</v>
      </c>
      <c r="D1363" s="95">
        <f t="shared" ref="D1363:F1363" si="40">D1362/SUM($C$1362:$F$1362)</f>
        <v>0.13985394998893561</v>
      </c>
      <c r="E1363" s="95">
        <f t="shared" si="40"/>
        <v>8.4753263996459396E-2</v>
      </c>
      <c r="F1363" s="95">
        <f t="shared" si="40"/>
        <v>3.3709522755771923E-2</v>
      </c>
    </row>
    <row r="1364" spans="1:9" x14ac:dyDescent="0.25">
      <c r="C1364">
        <v>0.74168326325883305</v>
      </c>
      <c r="D1364">
        <v>0.13985394998893561</v>
      </c>
      <c r="E1364">
        <v>8.4753263996459396E-2</v>
      </c>
      <c r="F1364">
        <v>3.3709522755771923E-2</v>
      </c>
    </row>
    <row r="1365" spans="1:9" ht="18" hidden="1" x14ac:dyDescent="0.25">
      <c r="A1365" s="2" t="s">
        <v>106</v>
      </c>
    </row>
    <row r="1366" spans="1:9" hidden="1" x14ac:dyDescent="0.25"/>
    <row r="1367" spans="1:9" ht="18" hidden="1" customHeight="1" x14ac:dyDescent="0.25">
      <c r="A1367" s="107" t="s">
        <v>322</v>
      </c>
      <c r="B1367" s="107"/>
      <c r="C1367" s="107"/>
      <c r="D1367" s="107"/>
      <c r="E1367" s="107"/>
      <c r="F1367" s="107"/>
    </row>
    <row r="1368" spans="1:9" ht="27.95" hidden="1" customHeight="1" x14ac:dyDescent="0.25">
      <c r="A1368" s="122"/>
      <c r="B1368" s="123"/>
      <c r="C1368" s="28" t="s">
        <v>29</v>
      </c>
      <c r="D1368" s="29" t="s">
        <v>10</v>
      </c>
      <c r="E1368" s="29" t="s">
        <v>30</v>
      </c>
      <c r="F1368" s="30" t="s">
        <v>31</v>
      </c>
    </row>
    <row r="1369" spans="1:9" ht="15" hidden="1" customHeight="1" x14ac:dyDescent="0.25">
      <c r="A1369" s="124" t="s">
        <v>6</v>
      </c>
      <c r="B1369" s="50" t="s">
        <v>143</v>
      </c>
      <c r="C1369" s="16">
        <v>139</v>
      </c>
      <c r="D1369" s="32">
        <v>2.5008996041741631</v>
      </c>
      <c r="E1369" s="32">
        <v>27.800000000000004</v>
      </c>
      <c r="F1369" s="33">
        <v>27.800000000000004</v>
      </c>
    </row>
    <row r="1370" spans="1:9" ht="15" hidden="1" customHeight="1" x14ac:dyDescent="0.25">
      <c r="A1370" s="125"/>
      <c r="B1370" s="31" t="s">
        <v>144</v>
      </c>
      <c r="C1370" s="19">
        <v>72</v>
      </c>
      <c r="D1370" s="34">
        <v>1.2954300107952501</v>
      </c>
      <c r="E1370" s="34">
        <v>14.399999999999999</v>
      </c>
      <c r="F1370" s="35">
        <v>42.199999999999996</v>
      </c>
    </row>
    <row r="1371" spans="1:9" ht="15" hidden="1" customHeight="1" x14ac:dyDescent="0.25">
      <c r="A1371" s="125"/>
      <c r="B1371" s="31" t="s">
        <v>145</v>
      </c>
      <c r="C1371" s="19">
        <v>42</v>
      </c>
      <c r="D1371" s="34">
        <v>0.75566750629722923</v>
      </c>
      <c r="E1371" s="34">
        <v>8.4</v>
      </c>
      <c r="F1371" s="35">
        <v>50.6</v>
      </c>
    </row>
    <row r="1372" spans="1:9" ht="15" hidden="1" customHeight="1" x14ac:dyDescent="0.25">
      <c r="A1372" s="125"/>
      <c r="B1372" s="31" t="s">
        <v>146</v>
      </c>
      <c r="C1372" s="19">
        <v>28</v>
      </c>
      <c r="D1372" s="34">
        <v>0.50377833753148615</v>
      </c>
      <c r="E1372" s="34">
        <v>5.6000000000000005</v>
      </c>
      <c r="F1372" s="35">
        <v>56.2</v>
      </c>
    </row>
    <row r="1373" spans="1:9" ht="15" hidden="1" customHeight="1" x14ac:dyDescent="0.25">
      <c r="A1373" s="125"/>
      <c r="B1373" s="31" t="s">
        <v>147</v>
      </c>
      <c r="C1373" s="19">
        <v>29</v>
      </c>
      <c r="D1373" s="34">
        <v>0.52177042101475346</v>
      </c>
      <c r="E1373" s="34">
        <v>5.8000000000000007</v>
      </c>
      <c r="F1373" s="35">
        <v>62</v>
      </c>
    </row>
    <row r="1374" spans="1:9" ht="15" hidden="1" customHeight="1" x14ac:dyDescent="0.25">
      <c r="A1374" s="125"/>
      <c r="B1374" s="31" t="s">
        <v>148</v>
      </c>
      <c r="C1374" s="19">
        <v>17</v>
      </c>
      <c r="D1374" s="34">
        <v>0.30586541921554516</v>
      </c>
      <c r="E1374" s="34">
        <v>3.4000000000000004</v>
      </c>
      <c r="F1374" s="35">
        <v>65.400000000000006</v>
      </c>
    </row>
    <row r="1375" spans="1:9" ht="15" hidden="1" customHeight="1" x14ac:dyDescent="0.25">
      <c r="A1375" s="125"/>
      <c r="B1375" s="31" t="s">
        <v>149</v>
      </c>
      <c r="C1375" s="19">
        <v>13</v>
      </c>
      <c r="D1375" s="34">
        <v>0.23389708528247571</v>
      </c>
      <c r="E1375" s="34">
        <v>2.6</v>
      </c>
      <c r="F1375" s="35">
        <v>68</v>
      </c>
    </row>
    <row r="1376" spans="1:9" ht="15" hidden="1" customHeight="1" x14ac:dyDescent="0.25">
      <c r="A1376" s="125"/>
      <c r="B1376" s="31" t="s">
        <v>32</v>
      </c>
      <c r="C1376" s="19">
        <v>13</v>
      </c>
      <c r="D1376" s="34">
        <v>0.23389708528247571</v>
      </c>
      <c r="E1376" s="34">
        <v>2.6</v>
      </c>
      <c r="F1376" s="35">
        <v>70.599999999999994</v>
      </c>
    </row>
    <row r="1377" spans="1:6" ht="15" hidden="1" customHeight="1" x14ac:dyDescent="0.25">
      <c r="A1377" s="125"/>
      <c r="B1377" s="31" t="s">
        <v>89</v>
      </c>
      <c r="C1377" s="19">
        <v>9</v>
      </c>
      <c r="D1377" s="34">
        <v>0.16192875134940626</v>
      </c>
      <c r="E1377" s="34">
        <v>1.7999999999999998</v>
      </c>
      <c r="F1377" s="35">
        <v>72.399999999999991</v>
      </c>
    </row>
    <row r="1378" spans="1:6" ht="15" hidden="1" customHeight="1" x14ac:dyDescent="0.25">
      <c r="A1378" s="125"/>
      <c r="B1378" s="31" t="s">
        <v>150</v>
      </c>
      <c r="C1378" s="19">
        <v>10</v>
      </c>
      <c r="D1378" s="34">
        <v>0.17992083483267363</v>
      </c>
      <c r="E1378" s="34">
        <v>2</v>
      </c>
      <c r="F1378" s="35">
        <v>74.400000000000006</v>
      </c>
    </row>
    <row r="1379" spans="1:6" ht="15" hidden="1" customHeight="1" x14ac:dyDescent="0.25">
      <c r="A1379" s="125"/>
      <c r="B1379" s="31" t="s">
        <v>151</v>
      </c>
      <c r="C1379" s="19">
        <v>17</v>
      </c>
      <c r="D1379" s="34">
        <v>0.30586541921554516</v>
      </c>
      <c r="E1379" s="34">
        <v>3.4000000000000004</v>
      </c>
      <c r="F1379" s="35">
        <v>77.8</v>
      </c>
    </row>
    <row r="1380" spans="1:6" ht="15" hidden="1" customHeight="1" x14ac:dyDescent="0.25">
      <c r="A1380" s="125"/>
      <c r="B1380" s="31" t="s">
        <v>153</v>
      </c>
      <c r="C1380" s="19">
        <v>4</v>
      </c>
      <c r="D1380" s="34">
        <v>7.196833393306945E-2</v>
      </c>
      <c r="E1380" s="34">
        <v>0.8</v>
      </c>
      <c r="F1380" s="35">
        <v>78.600000000000009</v>
      </c>
    </row>
    <row r="1381" spans="1:6" ht="15" hidden="1" customHeight="1" x14ac:dyDescent="0.25">
      <c r="A1381" s="125"/>
      <c r="B1381" s="31" t="s">
        <v>154</v>
      </c>
      <c r="C1381" s="19">
        <v>2</v>
      </c>
      <c r="D1381" s="34">
        <v>3.5984166966534725E-2</v>
      </c>
      <c r="E1381" s="34">
        <v>0.4</v>
      </c>
      <c r="F1381" s="35">
        <v>79</v>
      </c>
    </row>
    <row r="1382" spans="1:6" ht="15" hidden="1" customHeight="1" x14ac:dyDescent="0.25">
      <c r="A1382" s="125"/>
      <c r="B1382" s="31" t="s">
        <v>156</v>
      </c>
      <c r="C1382" s="19">
        <v>7</v>
      </c>
      <c r="D1382" s="34">
        <v>0.12594458438287154</v>
      </c>
      <c r="E1382" s="34">
        <v>1.4000000000000001</v>
      </c>
      <c r="F1382" s="35">
        <v>80.400000000000006</v>
      </c>
    </row>
    <row r="1383" spans="1:6" ht="15" hidden="1" customHeight="1" x14ac:dyDescent="0.25">
      <c r="A1383" s="125"/>
      <c r="B1383" s="31" t="s">
        <v>157</v>
      </c>
      <c r="C1383" s="19">
        <v>2</v>
      </c>
      <c r="D1383" s="34">
        <v>3.5984166966534725E-2</v>
      </c>
      <c r="E1383" s="34">
        <v>0.4</v>
      </c>
      <c r="F1383" s="35">
        <v>80.800000000000011</v>
      </c>
    </row>
    <row r="1384" spans="1:6" ht="15" hidden="1" customHeight="1" x14ac:dyDescent="0.25">
      <c r="A1384" s="125"/>
      <c r="B1384" s="31" t="s">
        <v>159</v>
      </c>
      <c r="C1384" s="19">
        <v>6</v>
      </c>
      <c r="D1384" s="34">
        <v>0.10795250089960418</v>
      </c>
      <c r="E1384" s="34">
        <v>1.2</v>
      </c>
      <c r="F1384" s="35">
        <v>82</v>
      </c>
    </row>
    <row r="1385" spans="1:6" ht="15" hidden="1" customHeight="1" x14ac:dyDescent="0.25">
      <c r="A1385" s="125"/>
      <c r="B1385" s="31" t="s">
        <v>161</v>
      </c>
      <c r="C1385" s="19">
        <v>7</v>
      </c>
      <c r="D1385" s="34">
        <v>0.12594458438287154</v>
      </c>
      <c r="E1385" s="34">
        <v>1.4000000000000001</v>
      </c>
      <c r="F1385" s="35">
        <v>83.399999999999991</v>
      </c>
    </row>
    <row r="1386" spans="1:6" ht="15" hidden="1" customHeight="1" x14ac:dyDescent="0.25">
      <c r="A1386" s="125"/>
      <c r="B1386" s="31" t="s">
        <v>165</v>
      </c>
      <c r="C1386" s="19">
        <v>1</v>
      </c>
      <c r="D1386" s="34">
        <v>1.7992083483267363E-2</v>
      </c>
      <c r="E1386" s="34">
        <v>0.2</v>
      </c>
      <c r="F1386" s="35">
        <v>83.6</v>
      </c>
    </row>
    <row r="1387" spans="1:6" ht="15" hidden="1" customHeight="1" x14ac:dyDescent="0.25">
      <c r="A1387" s="125"/>
      <c r="B1387" s="31" t="s">
        <v>166</v>
      </c>
      <c r="C1387" s="19">
        <v>9</v>
      </c>
      <c r="D1387" s="34">
        <v>0.16192875134940626</v>
      </c>
      <c r="E1387" s="34">
        <v>1.7999999999999998</v>
      </c>
      <c r="F1387" s="35">
        <v>85.399999999999991</v>
      </c>
    </row>
    <row r="1388" spans="1:6" ht="15" hidden="1" customHeight="1" x14ac:dyDescent="0.25">
      <c r="A1388" s="125"/>
      <c r="B1388" s="31" t="s">
        <v>167</v>
      </c>
      <c r="C1388" s="19">
        <v>1</v>
      </c>
      <c r="D1388" s="34">
        <v>1.7992083483267363E-2</v>
      </c>
      <c r="E1388" s="34">
        <v>0.2</v>
      </c>
      <c r="F1388" s="35">
        <v>85.6</v>
      </c>
    </row>
    <row r="1389" spans="1:6" ht="15" hidden="1" customHeight="1" x14ac:dyDescent="0.25">
      <c r="A1389" s="125"/>
      <c r="B1389" s="31" t="s">
        <v>168</v>
      </c>
      <c r="C1389" s="19">
        <v>1</v>
      </c>
      <c r="D1389" s="34">
        <v>1.7992083483267363E-2</v>
      </c>
      <c r="E1389" s="34">
        <v>0.2</v>
      </c>
      <c r="F1389" s="35">
        <v>85.8</v>
      </c>
    </row>
    <row r="1390" spans="1:6" ht="15" hidden="1" customHeight="1" x14ac:dyDescent="0.25">
      <c r="A1390" s="125"/>
      <c r="B1390" s="31" t="s">
        <v>169</v>
      </c>
      <c r="C1390" s="19">
        <v>1</v>
      </c>
      <c r="D1390" s="34">
        <v>1.7992083483267363E-2</v>
      </c>
      <c r="E1390" s="34">
        <v>0.2</v>
      </c>
      <c r="F1390" s="35">
        <v>86</v>
      </c>
    </row>
    <row r="1391" spans="1:6" ht="15" hidden="1" customHeight="1" x14ac:dyDescent="0.25">
      <c r="A1391" s="125"/>
      <c r="B1391" s="31" t="s">
        <v>170</v>
      </c>
      <c r="C1391" s="19">
        <v>1</v>
      </c>
      <c r="D1391" s="34">
        <v>1.7992083483267363E-2</v>
      </c>
      <c r="E1391" s="34">
        <v>0.2</v>
      </c>
      <c r="F1391" s="35">
        <v>86.2</v>
      </c>
    </row>
    <row r="1392" spans="1:6" ht="15" hidden="1" customHeight="1" x14ac:dyDescent="0.25">
      <c r="A1392" s="125"/>
      <c r="B1392" s="31" t="s">
        <v>171</v>
      </c>
      <c r="C1392" s="19">
        <v>1</v>
      </c>
      <c r="D1392" s="34">
        <v>1.7992083483267363E-2</v>
      </c>
      <c r="E1392" s="34">
        <v>0.2</v>
      </c>
      <c r="F1392" s="35">
        <v>86.4</v>
      </c>
    </row>
    <row r="1393" spans="1:6" ht="15" hidden="1" customHeight="1" x14ac:dyDescent="0.25">
      <c r="A1393" s="125"/>
      <c r="B1393" s="31" t="s">
        <v>173</v>
      </c>
      <c r="C1393" s="19">
        <v>1</v>
      </c>
      <c r="D1393" s="34">
        <v>1.7992083483267363E-2</v>
      </c>
      <c r="E1393" s="34">
        <v>0.2</v>
      </c>
      <c r="F1393" s="35">
        <v>86.6</v>
      </c>
    </row>
    <row r="1394" spans="1:6" ht="15" hidden="1" customHeight="1" x14ac:dyDescent="0.25">
      <c r="A1394" s="125"/>
      <c r="B1394" s="31" t="s">
        <v>174</v>
      </c>
      <c r="C1394" s="19">
        <v>2</v>
      </c>
      <c r="D1394" s="34">
        <v>3.5984166966534725E-2</v>
      </c>
      <c r="E1394" s="34">
        <v>0.4</v>
      </c>
      <c r="F1394" s="35">
        <v>87</v>
      </c>
    </row>
    <row r="1395" spans="1:6" ht="15" hidden="1" customHeight="1" x14ac:dyDescent="0.25">
      <c r="A1395" s="125"/>
      <c r="B1395" s="31" t="s">
        <v>176</v>
      </c>
      <c r="C1395" s="19">
        <v>4</v>
      </c>
      <c r="D1395" s="34">
        <v>7.196833393306945E-2</v>
      </c>
      <c r="E1395" s="34">
        <v>0.8</v>
      </c>
      <c r="F1395" s="35">
        <v>87.8</v>
      </c>
    </row>
    <row r="1396" spans="1:6" ht="15" hidden="1" customHeight="1" x14ac:dyDescent="0.25">
      <c r="A1396" s="125"/>
      <c r="B1396" s="31" t="s">
        <v>180</v>
      </c>
      <c r="C1396" s="19">
        <v>4</v>
      </c>
      <c r="D1396" s="34">
        <v>7.196833393306945E-2</v>
      </c>
      <c r="E1396" s="34">
        <v>0.8</v>
      </c>
      <c r="F1396" s="35">
        <v>88.6</v>
      </c>
    </row>
    <row r="1397" spans="1:6" ht="15" hidden="1" customHeight="1" x14ac:dyDescent="0.25">
      <c r="A1397" s="125"/>
      <c r="B1397" s="31" t="s">
        <v>181</v>
      </c>
      <c r="C1397" s="19">
        <v>3</v>
      </c>
      <c r="D1397" s="34">
        <v>5.3976250449802088E-2</v>
      </c>
      <c r="E1397" s="34">
        <v>0.6</v>
      </c>
      <c r="F1397" s="35">
        <v>89.2</v>
      </c>
    </row>
    <row r="1398" spans="1:6" ht="15" hidden="1" customHeight="1" x14ac:dyDescent="0.25">
      <c r="A1398" s="125"/>
      <c r="B1398" s="31" t="s">
        <v>251</v>
      </c>
      <c r="C1398" s="19">
        <v>1</v>
      </c>
      <c r="D1398" s="34">
        <v>1.7992083483267363E-2</v>
      </c>
      <c r="E1398" s="34">
        <v>0.2</v>
      </c>
      <c r="F1398" s="35">
        <v>89.4</v>
      </c>
    </row>
    <row r="1399" spans="1:6" ht="15" hidden="1" customHeight="1" x14ac:dyDescent="0.25">
      <c r="A1399" s="125"/>
      <c r="B1399" s="31" t="s">
        <v>183</v>
      </c>
      <c r="C1399" s="19">
        <v>1</v>
      </c>
      <c r="D1399" s="34">
        <v>1.7992083483267363E-2</v>
      </c>
      <c r="E1399" s="34">
        <v>0.2</v>
      </c>
      <c r="F1399" s="35">
        <v>89.600000000000009</v>
      </c>
    </row>
    <row r="1400" spans="1:6" ht="15" hidden="1" customHeight="1" x14ac:dyDescent="0.25">
      <c r="A1400" s="125"/>
      <c r="B1400" s="31" t="s">
        <v>184</v>
      </c>
      <c r="C1400" s="19">
        <v>5</v>
      </c>
      <c r="D1400" s="34">
        <v>8.9960417416336813E-2</v>
      </c>
      <c r="E1400" s="34">
        <v>1</v>
      </c>
      <c r="F1400" s="35">
        <v>90.600000000000009</v>
      </c>
    </row>
    <row r="1401" spans="1:6" ht="15" hidden="1" customHeight="1" x14ac:dyDescent="0.25">
      <c r="A1401" s="125"/>
      <c r="B1401" s="31" t="s">
        <v>185</v>
      </c>
      <c r="C1401" s="19">
        <v>1</v>
      </c>
      <c r="D1401" s="34">
        <v>1.7992083483267363E-2</v>
      </c>
      <c r="E1401" s="34">
        <v>0.2</v>
      </c>
      <c r="F1401" s="35">
        <v>90.8</v>
      </c>
    </row>
    <row r="1402" spans="1:6" ht="15" hidden="1" customHeight="1" x14ac:dyDescent="0.25">
      <c r="A1402" s="125"/>
      <c r="B1402" s="31" t="s">
        <v>189</v>
      </c>
      <c r="C1402" s="19">
        <v>6</v>
      </c>
      <c r="D1402" s="34">
        <v>0.10795250089960418</v>
      </c>
      <c r="E1402" s="34">
        <v>1.2</v>
      </c>
      <c r="F1402" s="35">
        <v>92</v>
      </c>
    </row>
    <row r="1403" spans="1:6" ht="15" hidden="1" customHeight="1" x14ac:dyDescent="0.25">
      <c r="A1403" s="125"/>
      <c r="B1403" s="31" t="s">
        <v>194</v>
      </c>
      <c r="C1403" s="19">
        <v>1</v>
      </c>
      <c r="D1403" s="34">
        <v>1.7992083483267363E-2</v>
      </c>
      <c r="E1403" s="34">
        <v>0.2</v>
      </c>
      <c r="F1403" s="35">
        <v>92.2</v>
      </c>
    </row>
    <row r="1404" spans="1:6" ht="15" hidden="1" customHeight="1" x14ac:dyDescent="0.25">
      <c r="A1404" s="125"/>
      <c r="B1404" s="31" t="s">
        <v>196</v>
      </c>
      <c r="C1404" s="19">
        <v>1</v>
      </c>
      <c r="D1404" s="34">
        <v>1.7992083483267363E-2</v>
      </c>
      <c r="E1404" s="34">
        <v>0.2</v>
      </c>
      <c r="F1404" s="35">
        <v>92.4</v>
      </c>
    </row>
    <row r="1405" spans="1:6" ht="15" hidden="1" customHeight="1" x14ac:dyDescent="0.25">
      <c r="A1405" s="125"/>
      <c r="B1405" s="31" t="s">
        <v>198</v>
      </c>
      <c r="C1405" s="19">
        <v>1</v>
      </c>
      <c r="D1405" s="34">
        <v>1.7992083483267363E-2</v>
      </c>
      <c r="E1405" s="34">
        <v>0.2</v>
      </c>
      <c r="F1405" s="35">
        <v>92.600000000000009</v>
      </c>
    </row>
    <row r="1406" spans="1:6" ht="15" hidden="1" customHeight="1" x14ac:dyDescent="0.25">
      <c r="A1406" s="125"/>
      <c r="B1406" s="31" t="s">
        <v>199</v>
      </c>
      <c r="C1406" s="19">
        <v>3</v>
      </c>
      <c r="D1406" s="34">
        <v>5.3976250449802088E-2</v>
      </c>
      <c r="E1406" s="34">
        <v>0.6</v>
      </c>
      <c r="F1406" s="35">
        <v>93.2</v>
      </c>
    </row>
    <row r="1407" spans="1:6" ht="15" hidden="1" customHeight="1" x14ac:dyDescent="0.25">
      <c r="A1407" s="125"/>
      <c r="B1407" s="31" t="s">
        <v>200</v>
      </c>
      <c r="C1407" s="19">
        <v>3</v>
      </c>
      <c r="D1407" s="34">
        <v>5.3976250449802088E-2</v>
      </c>
      <c r="E1407" s="34">
        <v>0.6</v>
      </c>
      <c r="F1407" s="35">
        <v>93.8</v>
      </c>
    </row>
    <row r="1408" spans="1:6" ht="15" hidden="1" customHeight="1" x14ac:dyDescent="0.25">
      <c r="A1408" s="125"/>
      <c r="B1408" s="31" t="s">
        <v>252</v>
      </c>
      <c r="C1408" s="19">
        <v>2</v>
      </c>
      <c r="D1408" s="34">
        <v>3.5984166966534725E-2</v>
      </c>
      <c r="E1408" s="34">
        <v>0.4</v>
      </c>
      <c r="F1408" s="35">
        <v>94.199999999999989</v>
      </c>
    </row>
    <row r="1409" spans="1:6" ht="15" hidden="1" customHeight="1" x14ac:dyDescent="0.25">
      <c r="A1409" s="125"/>
      <c r="B1409" s="31" t="s">
        <v>204</v>
      </c>
      <c r="C1409" s="19">
        <v>3</v>
      </c>
      <c r="D1409" s="34">
        <v>5.3976250449802088E-2</v>
      </c>
      <c r="E1409" s="34">
        <v>0.6</v>
      </c>
      <c r="F1409" s="35">
        <v>94.8</v>
      </c>
    </row>
    <row r="1410" spans="1:6" ht="15" hidden="1" customHeight="1" x14ac:dyDescent="0.25">
      <c r="A1410" s="125"/>
      <c r="B1410" s="31" t="s">
        <v>205</v>
      </c>
      <c r="C1410" s="19">
        <v>1</v>
      </c>
      <c r="D1410" s="34">
        <v>1.7992083483267363E-2</v>
      </c>
      <c r="E1410" s="34">
        <v>0.2</v>
      </c>
      <c r="F1410" s="35">
        <v>95</v>
      </c>
    </row>
    <row r="1411" spans="1:6" ht="15" hidden="1" customHeight="1" x14ac:dyDescent="0.25">
      <c r="A1411" s="125"/>
      <c r="B1411" s="31" t="s">
        <v>255</v>
      </c>
      <c r="C1411" s="19">
        <v>1</v>
      </c>
      <c r="D1411" s="34">
        <v>1.7992083483267363E-2</v>
      </c>
      <c r="E1411" s="34">
        <v>0.2</v>
      </c>
      <c r="F1411" s="35">
        <v>95.199999999999989</v>
      </c>
    </row>
    <row r="1412" spans="1:6" ht="15" hidden="1" customHeight="1" x14ac:dyDescent="0.25">
      <c r="A1412" s="125"/>
      <c r="B1412" s="31" t="s">
        <v>256</v>
      </c>
      <c r="C1412" s="19">
        <v>1</v>
      </c>
      <c r="D1412" s="34">
        <v>1.7992083483267363E-2</v>
      </c>
      <c r="E1412" s="34">
        <v>0.2</v>
      </c>
      <c r="F1412" s="35">
        <v>95.399999999999991</v>
      </c>
    </row>
    <row r="1413" spans="1:6" ht="15" hidden="1" customHeight="1" x14ac:dyDescent="0.25">
      <c r="A1413" s="125"/>
      <c r="B1413" s="31" t="s">
        <v>207</v>
      </c>
      <c r="C1413" s="19">
        <v>1</v>
      </c>
      <c r="D1413" s="34">
        <v>1.7992083483267363E-2</v>
      </c>
      <c r="E1413" s="34">
        <v>0.2</v>
      </c>
      <c r="F1413" s="35">
        <v>95.6</v>
      </c>
    </row>
    <row r="1414" spans="1:6" ht="15" hidden="1" customHeight="1" x14ac:dyDescent="0.25">
      <c r="A1414" s="125"/>
      <c r="B1414" s="31" t="s">
        <v>210</v>
      </c>
      <c r="C1414" s="19">
        <v>1</v>
      </c>
      <c r="D1414" s="34">
        <v>1.7992083483267363E-2</v>
      </c>
      <c r="E1414" s="34">
        <v>0.2</v>
      </c>
      <c r="F1414" s="35">
        <v>95.8</v>
      </c>
    </row>
    <row r="1415" spans="1:6" ht="15" hidden="1" customHeight="1" x14ac:dyDescent="0.25">
      <c r="A1415" s="125"/>
      <c r="B1415" s="31" t="s">
        <v>326</v>
      </c>
      <c r="C1415" s="19">
        <v>1</v>
      </c>
      <c r="D1415" s="34">
        <v>1.7992083483267363E-2</v>
      </c>
      <c r="E1415" s="34">
        <v>0.2</v>
      </c>
      <c r="F1415" s="35">
        <v>96</v>
      </c>
    </row>
    <row r="1416" spans="1:6" ht="15" hidden="1" customHeight="1" x14ac:dyDescent="0.25">
      <c r="A1416" s="125"/>
      <c r="B1416" s="31" t="s">
        <v>257</v>
      </c>
      <c r="C1416" s="19">
        <v>1</v>
      </c>
      <c r="D1416" s="34">
        <v>1.7992083483267363E-2</v>
      </c>
      <c r="E1416" s="34">
        <v>0.2</v>
      </c>
      <c r="F1416" s="35">
        <v>96.2</v>
      </c>
    </row>
    <row r="1417" spans="1:6" ht="15" hidden="1" customHeight="1" x14ac:dyDescent="0.25">
      <c r="A1417" s="125"/>
      <c r="B1417" s="31" t="s">
        <v>259</v>
      </c>
      <c r="C1417" s="19">
        <v>1</v>
      </c>
      <c r="D1417" s="34">
        <v>1.7992083483267363E-2</v>
      </c>
      <c r="E1417" s="34">
        <v>0.2</v>
      </c>
      <c r="F1417" s="35">
        <v>96.399999999999991</v>
      </c>
    </row>
    <row r="1418" spans="1:6" ht="15" hidden="1" customHeight="1" x14ac:dyDescent="0.25">
      <c r="A1418" s="125"/>
      <c r="B1418" s="31" t="s">
        <v>213</v>
      </c>
      <c r="C1418" s="19">
        <v>1</v>
      </c>
      <c r="D1418" s="34">
        <v>1.7992083483267363E-2</v>
      </c>
      <c r="E1418" s="34">
        <v>0.2</v>
      </c>
      <c r="F1418" s="35">
        <v>96.6</v>
      </c>
    </row>
    <row r="1419" spans="1:6" ht="15" hidden="1" customHeight="1" x14ac:dyDescent="0.25">
      <c r="A1419" s="125"/>
      <c r="B1419" s="31" t="s">
        <v>327</v>
      </c>
      <c r="C1419" s="19">
        <v>1</v>
      </c>
      <c r="D1419" s="34">
        <v>1.7992083483267363E-2</v>
      </c>
      <c r="E1419" s="34">
        <v>0.2</v>
      </c>
      <c r="F1419" s="35">
        <v>96.8</v>
      </c>
    </row>
    <row r="1420" spans="1:6" ht="15" hidden="1" customHeight="1" x14ac:dyDescent="0.25">
      <c r="A1420" s="125"/>
      <c r="B1420" s="31" t="s">
        <v>260</v>
      </c>
      <c r="C1420" s="19">
        <v>1</v>
      </c>
      <c r="D1420" s="34">
        <v>1.7992083483267363E-2</v>
      </c>
      <c r="E1420" s="34">
        <v>0.2</v>
      </c>
      <c r="F1420" s="35">
        <v>97</v>
      </c>
    </row>
    <row r="1421" spans="1:6" ht="15" hidden="1" customHeight="1" x14ac:dyDescent="0.25">
      <c r="A1421" s="125"/>
      <c r="B1421" s="31" t="s">
        <v>215</v>
      </c>
      <c r="C1421" s="19">
        <v>1</v>
      </c>
      <c r="D1421" s="34">
        <v>1.7992083483267363E-2</v>
      </c>
      <c r="E1421" s="34">
        <v>0.2</v>
      </c>
      <c r="F1421" s="35">
        <v>97.2</v>
      </c>
    </row>
    <row r="1422" spans="1:6" ht="15" hidden="1" customHeight="1" x14ac:dyDescent="0.25">
      <c r="A1422" s="125"/>
      <c r="B1422" s="31" t="s">
        <v>216</v>
      </c>
      <c r="C1422" s="19">
        <v>3</v>
      </c>
      <c r="D1422" s="34">
        <v>5.3976250449802088E-2</v>
      </c>
      <c r="E1422" s="34">
        <v>0.6</v>
      </c>
      <c r="F1422" s="35">
        <v>97.8</v>
      </c>
    </row>
    <row r="1423" spans="1:6" ht="15" hidden="1" customHeight="1" x14ac:dyDescent="0.25">
      <c r="A1423" s="125"/>
      <c r="B1423" s="31" t="s">
        <v>220</v>
      </c>
      <c r="C1423" s="19">
        <v>1</v>
      </c>
      <c r="D1423" s="34">
        <v>1.7992083483267363E-2</v>
      </c>
      <c r="E1423" s="34">
        <v>0.2</v>
      </c>
      <c r="F1423" s="35">
        <v>98</v>
      </c>
    </row>
    <row r="1424" spans="1:6" ht="15" hidden="1" customHeight="1" x14ac:dyDescent="0.25">
      <c r="A1424" s="125"/>
      <c r="B1424" s="31" t="s">
        <v>221</v>
      </c>
      <c r="C1424" s="19">
        <v>2</v>
      </c>
      <c r="D1424" s="34">
        <v>3.5984166966534725E-2</v>
      </c>
      <c r="E1424" s="34">
        <v>0.4</v>
      </c>
      <c r="F1424" s="35">
        <v>98.4</v>
      </c>
    </row>
    <row r="1425" spans="1:6" ht="15" hidden="1" customHeight="1" x14ac:dyDescent="0.25">
      <c r="A1425" s="125"/>
      <c r="B1425" s="31" t="s">
        <v>262</v>
      </c>
      <c r="C1425" s="19">
        <v>1</v>
      </c>
      <c r="D1425" s="34">
        <v>1.7992083483267363E-2</v>
      </c>
      <c r="E1425" s="34">
        <v>0.2</v>
      </c>
      <c r="F1425" s="35">
        <v>98.6</v>
      </c>
    </row>
    <row r="1426" spans="1:6" ht="15" hidden="1" customHeight="1" x14ac:dyDescent="0.25">
      <c r="A1426" s="125"/>
      <c r="B1426" s="31" t="s">
        <v>226</v>
      </c>
      <c r="C1426" s="19">
        <v>1</v>
      </c>
      <c r="D1426" s="34">
        <v>1.7992083483267363E-2</v>
      </c>
      <c r="E1426" s="34">
        <v>0.2</v>
      </c>
      <c r="F1426" s="35">
        <v>98.8</v>
      </c>
    </row>
    <row r="1427" spans="1:6" ht="15" hidden="1" customHeight="1" x14ac:dyDescent="0.25">
      <c r="A1427" s="125"/>
      <c r="B1427" s="31" t="s">
        <v>263</v>
      </c>
      <c r="C1427" s="19">
        <v>1</v>
      </c>
      <c r="D1427" s="34">
        <v>1.7992083483267363E-2</v>
      </c>
      <c r="E1427" s="34">
        <v>0.2</v>
      </c>
      <c r="F1427" s="35">
        <v>99</v>
      </c>
    </row>
    <row r="1428" spans="1:6" ht="15" hidden="1" customHeight="1" x14ac:dyDescent="0.25">
      <c r="A1428" s="125"/>
      <c r="B1428" s="31" t="s">
        <v>290</v>
      </c>
      <c r="C1428" s="19">
        <v>1</v>
      </c>
      <c r="D1428" s="34">
        <v>1.7992083483267363E-2</v>
      </c>
      <c r="E1428" s="34">
        <v>0.2</v>
      </c>
      <c r="F1428" s="35">
        <v>99.2</v>
      </c>
    </row>
    <row r="1429" spans="1:6" ht="15" hidden="1" customHeight="1" x14ac:dyDescent="0.25">
      <c r="A1429" s="125"/>
      <c r="B1429" s="31" t="s">
        <v>227</v>
      </c>
      <c r="C1429" s="19">
        <v>1</v>
      </c>
      <c r="D1429" s="34">
        <v>1.7992083483267363E-2</v>
      </c>
      <c r="E1429" s="34">
        <v>0.2</v>
      </c>
      <c r="F1429" s="35">
        <v>99.4</v>
      </c>
    </row>
    <row r="1430" spans="1:6" ht="15" hidden="1" customHeight="1" x14ac:dyDescent="0.25">
      <c r="A1430" s="125"/>
      <c r="B1430" s="31" t="s">
        <v>328</v>
      </c>
      <c r="C1430" s="19">
        <v>1</v>
      </c>
      <c r="D1430" s="34">
        <v>1.7992083483267363E-2</v>
      </c>
      <c r="E1430" s="34">
        <v>0.2</v>
      </c>
      <c r="F1430" s="35">
        <v>99.6</v>
      </c>
    </row>
    <row r="1431" spans="1:6" ht="15" hidden="1" customHeight="1" x14ac:dyDescent="0.25">
      <c r="A1431" s="125"/>
      <c r="B1431" s="31" t="s">
        <v>329</v>
      </c>
      <c r="C1431" s="19">
        <v>1</v>
      </c>
      <c r="D1431" s="34">
        <v>1.7992083483267363E-2</v>
      </c>
      <c r="E1431" s="34">
        <v>0.2</v>
      </c>
      <c r="F1431" s="35">
        <v>99.8</v>
      </c>
    </row>
    <row r="1432" spans="1:6" ht="15" hidden="1" customHeight="1" x14ac:dyDescent="0.25">
      <c r="A1432" s="125"/>
      <c r="B1432" s="31" t="s">
        <v>243</v>
      </c>
      <c r="C1432" s="19">
        <v>1</v>
      </c>
      <c r="D1432" s="34">
        <v>1.7992083483267363E-2</v>
      </c>
      <c r="E1432" s="34">
        <v>0.2</v>
      </c>
      <c r="F1432" s="35">
        <v>100</v>
      </c>
    </row>
    <row r="1433" spans="1:6" ht="15" hidden="1" customHeight="1" x14ac:dyDescent="0.25">
      <c r="A1433" s="125"/>
      <c r="B1433" s="14" t="s">
        <v>8</v>
      </c>
      <c r="C1433" s="19">
        <v>500</v>
      </c>
      <c r="D1433" s="34">
        <v>8.9960417416336806</v>
      </c>
      <c r="E1433" s="34">
        <v>100</v>
      </c>
      <c r="F1433" s="36"/>
    </row>
    <row r="1434" spans="1:6" ht="15" hidden="1" customHeight="1" x14ac:dyDescent="0.25">
      <c r="A1434" s="125" t="s">
        <v>7</v>
      </c>
      <c r="B1434" s="31" t="s">
        <v>250</v>
      </c>
      <c r="C1434" s="19">
        <v>84</v>
      </c>
      <c r="D1434" s="34">
        <v>1.5113350125944585</v>
      </c>
      <c r="E1434" s="37"/>
      <c r="F1434" s="36"/>
    </row>
    <row r="1435" spans="1:6" ht="15" hidden="1" customHeight="1" x14ac:dyDescent="0.25">
      <c r="A1435" s="125"/>
      <c r="B1435" s="14" t="s">
        <v>33</v>
      </c>
      <c r="C1435" s="19">
        <v>4974</v>
      </c>
      <c r="D1435" s="34">
        <v>89.492623245771867</v>
      </c>
      <c r="E1435" s="37"/>
      <c r="F1435" s="36"/>
    </row>
    <row r="1436" spans="1:6" ht="15" hidden="1" customHeight="1" x14ac:dyDescent="0.25">
      <c r="A1436" s="125"/>
      <c r="B1436" s="14" t="s">
        <v>8</v>
      </c>
      <c r="C1436" s="19">
        <v>5058</v>
      </c>
      <c r="D1436" s="34">
        <v>91.003958258366325</v>
      </c>
      <c r="E1436" s="37"/>
      <c r="F1436" s="36"/>
    </row>
    <row r="1437" spans="1:6" ht="15" hidden="1" customHeight="1" x14ac:dyDescent="0.25">
      <c r="A1437" s="126" t="s">
        <v>8</v>
      </c>
      <c r="B1437" s="127"/>
      <c r="C1437" s="22">
        <v>5558</v>
      </c>
      <c r="D1437" s="38">
        <v>100</v>
      </c>
      <c r="E1437" s="39"/>
      <c r="F1437" s="40"/>
    </row>
    <row r="1438" spans="1:6" hidden="1" x14ac:dyDescent="0.25"/>
    <row r="1439" spans="1:6" ht="18" hidden="1" customHeight="1" x14ac:dyDescent="0.25">
      <c r="A1439" s="107" t="s">
        <v>323</v>
      </c>
      <c r="B1439" s="107"/>
      <c r="C1439" s="107"/>
      <c r="D1439" s="107"/>
      <c r="E1439" s="107"/>
      <c r="F1439" s="107"/>
    </row>
    <row r="1440" spans="1:6" ht="27.95" hidden="1" customHeight="1" x14ac:dyDescent="0.25">
      <c r="A1440" s="122"/>
      <c r="B1440" s="123"/>
      <c r="C1440" s="28" t="s">
        <v>29</v>
      </c>
      <c r="D1440" s="29" t="s">
        <v>10</v>
      </c>
      <c r="E1440" s="29" t="s">
        <v>30</v>
      </c>
      <c r="F1440" s="30" t="s">
        <v>31</v>
      </c>
    </row>
    <row r="1441" spans="1:6" ht="15" hidden="1" customHeight="1" x14ac:dyDescent="0.25">
      <c r="A1441" s="124" t="s">
        <v>6</v>
      </c>
      <c r="B1441" s="50" t="s">
        <v>143</v>
      </c>
      <c r="C1441" s="16">
        <v>170</v>
      </c>
      <c r="D1441" s="32">
        <v>3.0586541921554513</v>
      </c>
      <c r="E1441" s="32">
        <v>42.5</v>
      </c>
      <c r="F1441" s="33">
        <v>42.5</v>
      </c>
    </row>
    <row r="1442" spans="1:6" ht="15" hidden="1" customHeight="1" x14ac:dyDescent="0.25">
      <c r="A1442" s="125"/>
      <c r="B1442" s="31" t="s">
        <v>144</v>
      </c>
      <c r="C1442" s="19">
        <v>90</v>
      </c>
      <c r="D1442" s="34">
        <v>1.6192875134940627</v>
      </c>
      <c r="E1442" s="34">
        <v>22.5</v>
      </c>
      <c r="F1442" s="35">
        <v>65</v>
      </c>
    </row>
    <row r="1443" spans="1:6" ht="15" hidden="1" customHeight="1" x14ac:dyDescent="0.25">
      <c r="A1443" s="125"/>
      <c r="B1443" s="31" t="s">
        <v>145</v>
      </c>
      <c r="C1443" s="19">
        <v>31</v>
      </c>
      <c r="D1443" s="34">
        <v>0.55775458798128819</v>
      </c>
      <c r="E1443" s="34">
        <v>7.75</v>
      </c>
      <c r="F1443" s="35">
        <v>72.75</v>
      </c>
    </row>
    <row r="1444" spans="1:6" ht="15" hidden="1" customHeight="1" x14ac:dyDescent="0.25">
      <c r="A1444" s="125"/>
      <c r="B1444" s="31" t="s">
        <v>146</v>
      </c>
      <c r="C1444" s="19">
        <v>13</v>
      </c>
      <c r="D1444" s="34">
        <v>0.23389708528247571</v>
      </c>
      <c r="E1444" s="34">
        <v>3.25</v>
      </c>
      <c r="F1444" s="35">
        <v>76</v>
      </c>
    </row>
    <row r="1445" spans="1:6" ht="15" hidden="1" customHeight="1" x14ac:dyDescent="0.25">
      <c r="A1445" s="125"/>
      <c r="B1445" s="31" t="s">
        <v>147</v>
      </c>
      <c r="C1445" s="19">
        <v>16</v>
      </c>
      <c r="D1445" s="34">
        <v>0.2878733357322778</v>
      </c>
      <c r="E1445" s="34">
        <v>4</v>
      </c>
      <c r="F1445" s="35">
        <v>80</v>
      </c>
    </row>
    <row r="1446" spans="1:6" ht="15" hidden="1" customHeight="1" x14ac:dyDescent="0.25">
      <c r="A1446" s="125"/>
      <c r="B1446" s="31" t="s">
        <v>148</v>
      </c>
      <c r="C1446" s="19">
        <v>20</v>
      </c>
      <c r="D1446" s="34">
        <v>0.35984166966534725</v>
      </c>
      <c r="E1446" s="34">
        <v>5</v>
      </c>
      <c r="F1446" s="35">
        <v>85</v>
      </c>
    </row>
    <row r="1447" spans="1:6" ht="15" hidden="1" customHeight="1" x14ac:dyDescent="0.25">
      <c r="A1447" s="125"/>
      <c r="B1447" s="31" t="s">
        <v>149</v>
      </c>
      <c r="C1447" s="19">
        <v>4</v>
      </c>
      <c r="D1447" s="34">
        <v>7.196833393306945E-2</v>
      </c>
      <c r="E1447" s="34">
        <v>1</v>
      </c>
      <c r="F1447" s="35">
        <v>86</v>
      </c>
    </row>
    <row r="1448" spans="1:6" ht="15" hidden="1" customHeight="1" x14ac:dyDescent="0.25">
      <c r="A1448" s="125"/>
      <c r="B1448" s="31" t="s">
        <v>89</v>
      </c>
      <c r="C1448" s="19">
        <v>2</v>
      </c>
      <c r="D1448" s="34">
        <v>3.5984166966534725E-2</v>
      </c>
      <c r="E1448" s="34">
        <v>0.5</v>
      </c>
      <c r="F1448" s="35">
        <v>86.5</v>
      </c>
    </row>
    <row r="1449" spans="1:6" ht="15" hidden="1" customHeight="1" x14ac:dyDescent="0.25">
      <c r="A1449" s="125"/>
      <c r="B1449" s="31" t="s">
        <v>151</v>
      </c>
      <c r="C1449" s="19">
        <v>7</v>
      </c>
      <c r="D1449" s="34">
        <v>0.12594458438287154</v>
      </c>
      <c r="E1449" s="34">
        <v>1.7500000000000002</v>
      </c>
      <c r="F1449" s="35">
        <v>88.25</v>
      </c>
    </row>
    <row r="1450" spans="1:6" ht="15" hidden="1" customHeight="1" x14ac:dyDescent="0.25">
      <c r="A1450" s="125"/>
      <c r="B1450" s="31" t="s">
        <v>152</v>
      </c>
      <c r="C1450" s="19">
        <v>2</v>
      </c>
      <c r="D1450" s="34">
        <v>3.5984166966534725E-2</v>
      </c>
      <c r="E1450" s="34">
        <v>0.5</v>
      </c>
      <c r="F1450" s="35">
        <v>88.75</v>
      </c>
    </row>
    <row r="1451" spans="1:6" ht="15" hidden="1" customHeight="1" x14ac:dyDescent="0.25">
      <c r="A1451" s="125"/>
      <c r="B1451" s="31" t="s">
        <v>153</v>
      </c>
      <c r="C1451" s="19">
        <v>4</v>
      </c>
      <c r="D1451" s="34">
        <v>7.196833393306945E-2</v>
      </c>
      <c r="E1451" s="34">
        <v>1</v>
      </c>
      <c r="F1451" s="35">
        <v>89.75</v>
      </c>
    </row>
    <row r="1452" spans="1:6" ht="15" hidden="1" customHeight="1" x14ac:dyDescent="0.25">
      <c r="A1452" s="125"/>
      <c r="B1452" s="31" t="s">
        <v>155</v>
      </c>
      <c r="C1452" s="19">
        <v>2</v>
      </c>
      <c r="D1452" s="34">
        <v>3.5984166966534725E-2</v>
      </c>
      <c r="E1452" s="34">
        <v>0.5</v>
      </c>
      <c r="F1452" s="35">
        <v>90.25</v>
      </c>
    </row>
    <row r="1453" spans="1:6" ht="15" hidden="1" customHeight="1" x14ac:dyDescent="0.25">
      <c r="A1453" s="125"/>
      <c r="B1453" s="31" t="s">
        <v>156</v>
      </c>
      <c r="C1453" s="19">
        <v>3</v>
      </c>
      <c r="D1453" s="34">
        <v>5.3976250449802088E-2</v>
      </c>
      <c r="E1453" s="34">
        <v>0.75</v>
      </c>
      <c r="F1453" s="35">
        <v>91</v>
      </c>
    </row>
    <row r="1454" spans="1:6" ht="15" hidden="1" customHeight="1" x14ac:dyDescent="0.25">
      <c r="A1454" s="125"/>
      <c r="B1454" s="31" t="s">
        <v>158</v>
      </c>
      <c r="C1454" s="19">
        <v>3</v>
      </c>
      <c r="D1454" s="34">
        <v>5.3976250449802088E-2</v>
      </c>
      <c r="E1454" s="34">
        <v>0.75</v>
      </c>
      <c r="F1454" s="35">
        <v>91.75</v>
      </c>
    </row>
    <row r="1455" spans="1:6" ht="15" hidden="1" customHeight="1" x14ac:dyDescent="0.25">
      <c r="A1455" s="125"/>
      <c r="B1455" s="31" t="s">
        <v>159</v>
      </c>
      <c r="C1455" s="19">
        <v>2</v>
      </c>
      <c r="D1455" s="34">
        <v>3.5984166966534725E-2</v>
      </c>
      <c r="E1455" s="34">
        <v>0.5</v>
      </c>
      <c r="F1455" s="35">
        <v>92.25</v>
      </c>
    </row>
    <row r="1456" spans="1:6" ht="15" hidden="1" customHeight="1" x14ac:dyDescent="0.25">
      <c r="A1456" s="125"/>
      <c r="B1456" s="31" t="s">
        <v>161</v>
      </c>
      <c r="C1456" s="19">
        <v>12</v>
      </c>
      <c r="D1456" s="34">
        <v>0.21590500179920835</v>
      </c>
      <c r="E1456" s="34">
        <v>3</v>
      </c>
      <c r="F1456" s="35">
        <v>95.25</v>
      </c>
    </row>
    <row r="1457" spans="1:6" ht="15" hidden="1" customHeight="1" x14ac:dyDescent="0.25">
      <c r="A1457" s="125"/>
      <c r="B1457" s="31" t="s">
        <v>162</v>
      </c>
      <c r="C1457" s="19">
        <v>1</v>
      </c>
      <c r="D1457" s="34">
        <v>1.7992083483267363E-2</v>
      </c>
      <c r="E1457" s="34">
        <v>0.25</v>
      </c>
      <c r="F1457" s="35">
        <v>95.5</v>
      </c>
    </row>
    <row r="1458" spans="1:6" ht="15" hidden="1" customHeight="1" x14ac:dyDescent="0.25">
      <c r="A1458" s="125"/>
      <c r="B1458" s="31" t="s">
        <v>166</v>
      </c>
      <c r="C1458" s="19">
        <v>5</v>
      </c>
      <c r="D1458" s="34">
        <v>8.9960417416336813E-2</v>
      </c>
      <c r="E1458" s="34">
        <v>1.25</v>
      </c>
      <c r="F1458" s="35">
        <v>96.75</v>
      </c>
    </row>
    <row r="1459" spans="1:6" ht="15" hidden="1" customHeight="1" x14ac:dyDescent="0.25">
      <c r="A1459" s="125"/>
      <c r="B1459" s="31" t="s">
        <v>171</v>
      </c>
      <c r="C1459" s="19">
        <v>2</v>
      </c>
      <c r="D1459" s="34">
        <v>3.5984166966534725E-2</v>
      </c>
      <c r="E1459" s="34">
        <v>0.5</v>
      </c>
      <c r="F1459" s="35">
        <v>97.25</v>
      </c>
    </row>
    <row r="1460" spans="1:6" ht="15" hidden="1" customHeight="1" x14ac:dyDescent="0.25">
      <c r="A1460" s="125"/>
      <c r="B1460" s="31" t="s">
        <v>176</v>
      </c>
      <c r="C1460" s="19">
        <v>2</v>
      </c>
      <c r="D1460" s="34">
        <v>3.5984166966534725E-2</v>
      </c>
      <c r="E1460" s="34">
        <v>0.5</v>
      </c>
      <c r="F1460" s="35">
        <v>97.75</v>
      </c>
    </row>
    <row r="1461" spans="1:6" ht="15" hidden="1" customHeight="1" x14ac:dyDescent="0.25">
      <c r="A1461" s="125"/>
      <c r="B1461" s="31" t="s">
        <v>181</v>
      </c>
      <c r="C1461" s="19">
        <v>2</v>
      </c>
      <c r="D1461" s="34">
        <v>3.5984166966534725E-2</v>
      </c>
      <c r="E1461" s="34">
        <v>0.5</v>
      </c>
      <c r="F1461" s="35">
        <v>98.25</v>
      </c>
    </row>
    <row r="1462" spans="1:6" ht="15" hidden="1" customHeight="1" x14ac:dyDescent="0.25">
      <c r="A1462" s="125"/>
      <c r="B1462" s="31" t="s">
        <v>189</v>
      </c>
      <c r="C1462" s="19">
        <v>2</v>
      </c>
      <c r="D1462" s="34">
        <v>3.5984166966534725E-2</v>
      </c>
      <c r="E1462" s="34">
        <v>0.5</v>
      </c>
      <c r="F1462" s="35">
        <v>98.75</v>
      </c>
    </row>
    <row r="1463" spans="1:6" ht="15" hidden="1" customHeight="1" x14ac:dyDescent="0.25">
      <c r="A1463" s="125"/>
      <c r="B1463" s="31" t="s">
        <v>190</v>
      </c>
      <c r="C1463" s="19">
        <v>2</v>
      </c>
      <c r="D1463" s="34">
        <v>3.5984166966534725E-2</v>
      </c>
      <c r="E1463" s="34">
        <v>0.5</v>
      </c>
      <c r="F1463" s="35">
        <v>99.25</v>
      </c>
    </row>
    <row r="1464" spans="1:6" ht="15" hidden="1" customHeight="1" x14ac:dyDescent="0.25">
      <c r="A1464" s="125"/>
      <c r="B1464" s="31" t="s">
        <v>194</v>
      </c>
      <c r="C1464" s="19">
        <v>1</v>
      </c>
      <c r="D1464" s="34">
        <v>1.7992083483267363E-2</v>
      </c>
      <c r="E1464" s="34">
        <v>0.25</v>
      </c>
      <c r="F1464" s="35">
        <v>99.5</v>
      </c>
    </row>
    <row r="1465" spans="1:6" ht="15" hidden="1" customHeight="1" x14ac:dyDescent="0.25">
      <c r="A1465" s="125"/>
      <c r="B1465" s="31" t="s">
        <v>253</v>
      </c>
      <c r="C1465" s="19">
        <v>1</v>
      </c>
      <c r="D1465" s="34">
        <v>1.7992083483267363E-2</v>
      </c>
      <c r="E1465" s="34">
        <v>0.25</v>
      </c>
      <c r="F1465" s="35">
        <v>99.75</v>
      </c>
    </row>
    <row r="1466" spans="1:6" ht="15" hidden="1" customHeight="1" x14ac:dyDescent="0.25">
      <c r="A1466" s="125"/>
      <c r="B1466" s="31" t="s">
        <v>226</v>
      </c>
      <c r="C1466" s="19">
        <v>1</v>
      </c>
      <c r="D1466" s="34">
        <v>1.7992083483267363E-2</v>
      </c>
      <c r="E1466" s="34">
        <v>0.25</v>
      </c>
      <c r="F1466" s="35">
        <v>100</v>
      </c>
    </row>
    <row r="1467" spans="1:6" ht="15" hidden="1" customHeight="1" x14ac:dyDescent="0.25">
      <c r="A1467" s="125"/>
      <c r="B1467" s="14" t="s">
        <v>8</v>
      </c>
      <c r="C1467" s="19">
        <v>400</v>
      </c>
      <c r="D1467" s="34">
        <v>7.196833393306945</v>
      </c>
      <c r="E1467" s="34">
        <v>100</v>
      </c>
      <c r="F1467" s="36"/>
    </row>
    <row r="1468" spans="1:6" ht="15" hidden="1" customHeight="1" x14ac:dyDescent="0.25">
      <c r="A1468" s="125" t="s">
        <v>7</v>
      </c>
      <c r="B1468" s="31" t="s">
        <v>250</v>
      </c>
      <c r="C1468" s="19">
        <v>101</v>
      </c>
      <c r="D1468" s="34">
        <v>1.8172004318100035</v>
      </c>
      <c r="E1468" s="37"/>
      <c r="F1468" s="36"/>
    </row>
    <row r="1469" spans="1:6" ht="15" hidden="1" customHeight="1" x14ac:dyDescent="0.25">
      <c r="A1469" s="125"/>
      <c r="B1469" s="14" t="s">
        <v>33</v>
      </c>
      <c r="C1469" s="19">
        <v>5057</v>
      </c>
      <c r="D1469" s="34">
        <v>90.985966174883046</v>
      </c>
      <c r="E1469" s="37"/>
      <c r="F1469" s="36"/>
    </row>
    <row r="1470" spans="1:6" ht="15" hidden="1" customHeight="1" x14ac:dyDescent="0.25">
      <c r="A1470" s="125"/>
      <c r="B1470" s="14" t="s">
        <v>8</v>
      </c>
      <c r="C1470" s="19">
        <v>5158</v>
      </c>
      <c r="D1470" s="34">
        <v>92.803166606693054</v>
      </c>
      <c r="E1470" s="37"/>
      <c r="F1470" s="36"/>
    </row>
    <row r="1471" spans="1:6" ht="15" hidden="1" customHeight="1" x14ac:dyDescent="0.25">
      <c r="A1471" s="126" t="s">
        <v>8</v>
      </c>
      <c r="B1471" s="127"/>
      <c r="C1471" s="22">
        <v>5558</v>
      </c>
      <c r="D1471" s="38">
        <v>100</v>
      </c>
      <c r="E1471" s="39"/>
      <c r="F1471" s="40"/>
    </row>
    <row r="1472" spans="1:6" hidden="1" x14ac:dyDescent="0.25"/>
    <row r="1473" spans="1:6" ht="18" hidden="1" customHeight="1" x14ac:dyDescent="0.25">
      <c r="A1473" s="107" t="s">
        <v>324</v>
      </c>
      <c r="B1473" s="107"/>
      <c r="C1473" s="107"/>
      <c r="D1473" s="107"/>
      <c r="E1473" s="107"/>
      <c r="F1473" s="107"/>
    </row>
    <row r="1474" spans="1:6" ht="27.95" hidden="1" customHeight="1" x14ac:dyDescent="0.25">
      <c r="A1474" s="122"/>
      <c r="B1474" s="123"/>
      <c r="C1474" s="28" t="s">
        <v>29</v>
      </c>
      <c r="D1474" s="29" t="s">
        <v>10</v>
      </c>
      <c r="E1474" s="29" t="s">
        <v>30</v>
      </c>
      <c r="F1474" s="30" t="s">
        <v>31</v>
      </c>
    </row>
    <row r="1475" spans="1:6" ht="15" hidden="1" customHeight="1" x14ac:dyDescent="0.25">
      <c r="A1475" s="124" t="s">
        <v>6</v>
      </c>
      <c r="B1475" s="50" t="s">
        <v>143</v>
      </c>
      <c r="C1475" s="16">
        <v>135</v>
      </c>
      <c r="D1475" s="32">
        <v>2.4289312702410939</v>
      </c>
      <c r="E1475" s="32">
        <v>54.216867469879517</v>
      </c>
      <c r="F1475" s="33">
        <v>54.216867469879517</v>
      </c>
    </row>
    <row r="1476" spans="1:6" ht="15" hidden="1" customHeight="1" x14ac:dyDescent="0.25">
      <c r="A1476" s="125"/>
      <c r="B1476" s="31" t="s">
        <v>144</v>
      </c>
      <c r="C1476" s="19">
        <v>45</v>
      </c>
      <c r="D1476" s="34">
        <v>0.80964375674703137</v>
      </c>
      <c r="E1476" s="34">
        <v>18.072289156626507</v>
      </c>
      <c r="F1476" s="35">
        <v>72.289156626506028</v>
      </c>
    </row>
    <row r="1477" spans="1:6" ht="15" hidden="1" customHeight="1" x14ac:dyDescent="0.25">
      <c r="A1477" s="125"/>
      <c r="B1477" s="31" t="s">
        <v>145</v>
      </c>
      <c r="C1477" s="19">
        <v>17</v>
      </c>
      <c r="D1477" s="34">
        <v>0.30586541921554516</v>
      </c>
      <c r="E1477" s="34">
        <v>6.8273092369477917</v>
      </c>
      <c r="F1477" s="35">
        <v>79.116465863453811</v>
      </c>
    </row>
    <row r="1478" spans="1:6" ht="15" hidden="1" customHeight="1" x14ac:dyDescent="0.25">
      <c r="A1478" s="125"/>
      <c r="B1478" s="31" t="s">
        <v>146</v>
      </c>
      <c r="C1478" s="19">
        <v>13</v>
      </c>
      <c r="D1478" s="34">
        <v>0.23389708528247571</v>
      </c>
      <c r="E1478" s="34">
        <v>5.2208835341365463</v>
      </c>
      <c r="F1478" s="35">
        <v>84.337349397590373</v>
      </c>
    </row>
    <row r="1479" spans="1:6" ht="15" hidden="1" customHeight="1" x14ac:dyDescent="0.25">
      <c r="A1479" s="125"/>
      <c r="B1479" s="31" t="s">
        <v>147</v>
      </c>
      <c r="C1479" s="19">
        <v>5</v>
      </c>
      <c r="D1479" s="34">
        <v>8.9960417416336813E-2</v>
      </c>
      <c r="E1479" s="34">
        <v>2.0080321285140563</v>
      </c>
      <c r="F1479" s="35">
        <v>86.345381526104418</v>
      </c>
    </row>
    <row r="1480" spans="1:6" ht="15" hidden="1" customHeight="1" x14ac:dyDescent="0.25">
      <c r="A1480" s="125"/>
      <c r="B1480" s="31" t="s">
        <v>148</v>
      </c>
      <c r="C1480" s="19">
        <v>8</v>
      </c>
      <c r="D1480" s="34">
        <v>0.1439366678661389</v>
      </c>
      <c r="E1480" s="34">
        <v>3.2128514056224895</v>
      </c>
      <c r="F1480" s="35">
        <v>89.558232931726906</v>
      </c>
    </row>
    <row r="1481" spans="1:6" ht="15" hidden="1" customHeight="1" x14ac:dyDescent="0.25">
      <c r="A1481" s="125"/>
      <c r="B1481" s="31" t="s">
        <v>149</v>
      </c>
      <c r="C1481" s="19">
        <v>2</v>
      </c>
      <c r="D1481" s="34">
        <v>3.5984166966534725E-2</v>
      </c>
      <c r="E1481" s="34">
        <v>0.80321285140562237</v>
      </c>
      <c r="F1481" s="35">
        <v>90.361445783132538</v>
      </c>
    </row>
    <row r="1482" spans="1:6" ht="15" hidden="1" customHeight="1" x14ac:dyDescent="0.25">
      <c r="A1482" s="125"/>
      <c r="B1482" s="31" t="s">
        <v>32</v>
      </c>
      <c r="C1482" s="19">
        <v>1</v>
      </c>
      <c r="D1482" s="34">
        <v>1.7992083483267363E-2</v>
      </c>
      <c r="E1482" s="34">
        <v>0.40160642570281119</v>
      </c>
      <c r="F1482" s="35">
        <v>90.763052208835333</v>
      </c>
    </row>
    <row r="1483" spans="1:6" ht="15" hidden="1" customHeight="1" x14ac:dyDescent="0.25">
      <c r="A1483" s="125"/>
      <c r="B1483" s="31" t="s">
        <v>89</v>
      </c>
      <c r="C1483" s="19">
        <v>1</v>
      </c>
      <c r="D1483" s="34">
        <v>1.7992083483267363E-2</v>
      </c>
      <c r="E1483" s="34">
        <v>0.40160642570281119</v>
      </c>
      <c r="F1483" s="35">
        <v>91.164658634538156</v>
      </c>
    </row>
    <row r="1484" spans="1:6" ht="15" hidden="1" customHeight="1" x14ac:dyDescent="0.25">
      <c r="A1484" s="125"/>
      <c r="B1484" s="31" t="s">
        <v>150</v>
      </c>
      <c r="C1484" s="19">
        <v>1</v>
      </c>
      <c r="D1484" s="34">
        <v>1.7992083483267363E-2</v>
      </c>
      <c r="E1484" s="34">
        <v>0.40160642570281119</v>
      </c>
      <c r="F1484" s="35">
        <v>91.566265060240966</v>
      </c>
    </row>
    <row r="1485" spans="1:6" ht="15" hidden="1" customHeight="1" x14ac:dyDescent="0.25">
      <c r="A1485" s="125"/>
      <c r="B1485" s="31" t="s">
        <v>151</v>
      </c>
      <c r="C1485" s="19">
        <v>6</v>
      </c>
      <c r="D1485" s="34">
        <v>0.10795250089960418</v>
      </c>
      <c r="E1485" s="34">
        <v>2.4096385542168677</v>
      </c>
      <c r="F1485" s="35">
        <v>93.975903614457835</v>
      </c>
    </row>
    <row r="1486" spans="1:6" ht="15" hidden="1" customHeight="1" x14ac:dyDescent="0.25">
      <c r="A1486" s="125"/>
      <c r="B1486" s="31" t="s">
        <v>156</v>
      </c>
      <c r="C1486" s="19">
        <v>3</v>
      </c>
      <c r="D1486" s="34">
        <v>5.3976250449802088E-2</v>
      </c>
      <c r="E1486" s="34">
        <v>1.2048192771084338</v>
      </c>
      <c r="F1486" s="35">
        <v>95.180722891566262</v>
      </c>
    </row>
    <row r="1487" spans="1:6" ht="15" hidden="1" customHeight="1" x14ac:dyDescent="0.25">
      <c r="A1487" s="125"/>
      <c r="B1487" s="31" t="s">
        <v>159</v>
      </c>
      <c r="C1487" s="19">
        <v>1</v>
      </c>
      <c r="D1487" s="34">
        <v>1.7992083483267363E-2</v>
      </c>
      <c r="E1487" s="34">
        <v>0.40160642570281119</v>
      </c>
      <c r="F1487" s="35">
        <v>95.582329317269071</v>
      </c>
    </row>
    <row r="1488" spans="1:6" ht="15" hidden="1" customHeight="1" x14ac:dyDescent="0.25">
      <c r="A1488" s="125"/>
      <c r="B1488" s="31" t="s">
        <v>161</v>
      </c>
      <c r="C1488" s="19">
        <v>1</v>
      </c>
      <c r="D1488" s="34">
        <v>1.7992083483267363E-2</v>
      </c>
      <c r="E1488" s="34">
        <v>0.40160642570281119</v>
      </c>
      <c r="F1488" s="35">
        <v>95.98393574297188</v>
      </c>
    </row>
    <row r="1489" spans="1:6" ht="15" hidden="1" customHeight="1" x14ac:dyDescent="0.25">
      <c r="A1489" s="125"/>
      <c r="B1489" s="31" t="s">
        <v>166</v>
      </c>
      <c r="C1489" s="19">
        <v>2</v>
      </c>
      <c r="D1489" s="34">
        <v>3.5984166966534725E-2</v>
      </c>
      <c r="E1489" s="34">
        <v>0.80321285140562237</v>
      </c>
      <c r="F1489" s="35">
        <v>96.787148594377513</v>
      </c>
    </row>
    <row r="1490" spans="1:6" ht="15" hidden="1" customHeight="1" x14ac:dyDescent="0.25">
      <c r="A1490" s="125"/>
      <c r="B1490" s="31" t="s">
        <v>181</v>
      </c>
      <c r="C1490" s="19">
        <v>1</v>
      </c>
      <c r="D1490" s="34">
        <v>1.7992083483267363E-2</v>
      </c>
      <c r="E1490" s="34">
        <v>0.40160642570281119</v>
      </c>
      <c r="F1490" s="35">
        <v>97.188755020080322</v>
      </c>
    </row>
    <row r="1491" spans="1:6" ht="15" hidden="1" customHeight="1" x14ac:dyDescent="0.25">
      <c r="A1491" s="125"/>
      <c r="B1491" s="31" t="s">
        <v>186</v>
      </c>
      <c r="C1491" s="19">
        <v>1</v>
      </c>
      <c r="D1491" s="34">
        <v>1.7992083483267363E-2</v>
      </c>
      <c r="E1491" s="34">
        <v>0.40160642570281119</v>
      </c>
      <c r="F1491" s="35">
        <v>97.590361445783131</v>
      </c>
    </row>
    <row r="1492" spans="1:6" ht="15" hidden="1" customHeight="1" x14ac:dyDescent="0.25">
      <c r="A1492" s="125"/>
      <c r="B1492" s="31" t="s">
        <v>189</v>
      </c>
      <c r="C1492" s="19">
        <v>2</v>
      </c>
      <c r="D1492" s="34">
        <v>3.5984166966534725E-2</v>
      </c>
      <c r="E1492" s="34">
        <v>0.80321285140562237</v>
      </c>
      <c r="F1492" s="35">
        <v>98.393574297188763</v>
      </c>
    </row>
    <row r="1493" spans="1:6" ht="15" hidden="1" customHeight="1" x14ac:dyDescent="0.25">
      <c r="A1493" s="125"/>
      <c r="B1493" s="31" t="s">
        <v>200</v>
      </c>
      <c r="C1493" s="19">
        <v>1</v>
      </c>
      <c r="D1493" s="34">
        <v>1.7992083483267363E-2</v>
      </c>
      <c r="E1493" s="34">
        <v>0.40160642570281119</v>
      </c>
      <c r="F1493" s="35">
        <v>98.795180722891558</v>
      </c>
    </row>
    <row r="1494" spans="1:6" ht="15" hidden="1" customHeight="1" x14ac:dyDescent="0.25">
      <c r="A1494" s="125"/>
      <c r="B1494" s="31" t="s">
        <v>202</v>
      </c>
      <c r="C1494" s="19">
        <v>1</v>
      </c>
      <c r="D1494" s="34">
        <v>1.7992083483267363E-2</v>
      </c>
      <c r="E1494" s="34">
        <v>0.40160642570281119</v>
      </c>
      <c r="F1494" s="35">
        <v>99.196787148594382</v>
      </c>
    </row>
    <row r="1495" spans="1:6" ht="15" hidden="1" customHeight="1" x14ac:dyDescent="0.25">
      <c r="A1495" s="125"/>
      <c r="B1495" s="31" t="s">
        <v>207</v>
      </c>
      <c r="C1495" s="19">
        <v>1</v>
      </c>
      <c r="D1495" s="34">
        <v>1.7992083483267363E-2</v>
      </c>
      <c r="E1495" s="34">
        <v>0.40160642570281119</v>
      </c>
      <c r="F1495" s="35">
        <v>99.598393574297177</v>
      </c>
    </row>
    <row r="1496" spans="1:6" ht="15" hidden="1" customHeight="1" x14ac:dyDescent="0.25">
      <c r="A1496" s="125"/>
      <c r="B1496" s="31" t="s">
        <v>227</v>
      </c>
      <c r="C1496" s="19">
        <v>1</v>
      </c>
      <c r="D1496" s="34">
        <v>1.7992083483267363E-2</v>
      </c>
      <c r="E1496" s="34">
        <v>0.40160642570281119</v>
      </c>
      <c r="F1496" s="35">
        <v>100</v>
      </c>
    </row>
    <row r="1497" spans="1:6" ht="15" hidden="1" customHeight="1" x14ac:dyDescent="0.25">
      <c r="A1497" s="125"/>
      <c r="B1497" s="14" t="s">
        <v>8</v>
      </c>
      <c r="C1497" s="19">
        <v>249</v>
      </c>
      <c r="D1497" s="34">
        <v>4.4800287873335733</v>
      </c>
      <c r="E1497" s="34">
        <v>100</v>
      </c>
      <c r="F1497" s="36"/>
    </row>
    <row r="1498" spans="1:6" ht="15" hidden="1" customHeight="1" x14ac:dyDescent="0.25">
      <c r="A1498" s="125" t="s">
        <v>7</v>
      </c>
      <c r="B1498" s="31" t="s">
        <v>250</v>
      </c>
      <c r="C1498" s="19">
        <v>68</v>
      </c>
      <c r="D1498" s="34">
        <v>1.2234616768621807</v>
      </c>
      <c r="E1498" s="37"/>
      <c r="F1498" s="36"/>
    </row>
    <row r="1499" spans="1:6" ht="15" hidden="1" customHeight="1" x14ac:dyDescent="0.25">
      <c r="A1499" s="125"/>
      <c r="B1499" s="14" t="s">
        <v>33</v>
      </c>
      <c r="C1499" s="19">
        <v>5241</v>
      </c>
      <c r="D1499" s="34">
        <v>94.296509535804248</v>
      </c>
      <c r="E1499" s="37"/>
      <c r="F1499" s="36"/>
    </row>
    <row r="1500" spans="1:6" ht="15" hidden="1" customHeight="1" x14ac:dyDescent="0.25">
      <c r="A1500" s="125"/>
      <c r="B1500" s="14" t="s">
        <v>8</v>
      </c>
      <c r="C1500" s="19">
        <v>5309</v>
      </c>
      <c r="D1500" s="34">
        <v>95.51997121266642</v>
      </c>
      <c r="E1500" s="37"/>
      <c r="F1500" s="36"/>
    </row>
    <row r="1501" spans="1:6" ht="15" hidden="1" customHeight="1" x14ac:dyDescent="0.25">
      <c r="A1501" s="126" t="s">
        <v>8</v>
      </c>
      <c r="B1501" s="127"/>
      <c r="C1501" s="22">
        <v>5558</v>
      </c>
      <c r="D1501" s="38">
        <v>100</v>
      </c>
      <c r="E1501" s="39"/>
      <c r="F1501" s="40"/>
    </row>
    <row r="1502" spans="1:6" hidden="1" x14ac:dyDescent="0.25"/>
    <row r="1503" spans="1:6" ht="18" hidden="1" customHeight="1" x14ac:dyDescent="0.25">
      <c r="A1503" s="107" t="s">
        <v>325</v>
      </c>
      <c r="B1503" s="107"/>
      <c r="C1503" s="107"/>
      <c r="D1503" s="107"/>
      <c r="E1503" s="107"/>
      <c r="F1503" s="107"/>
    </row>
    <row r="1504" spans="1:6" ht="27.95" hidden="1" customHeight="1" x14ac:dyDescent="0.25">
      <c r="A1504" s="122"/>
      <c r="B1504" s="123"/>
      <c r="C1504" s="28" t="s">
        <v>29</v>
      </c>
      <c r="D1504" s="29" t="s">
        <v>10</v>
      </c>
      <c r="E1504" s="29" t="s">
        <v>30</v>
      </c>
      <c r="F1504" s="30" t="s">
        <v>31</v>
      </c>
    </row>
    <row r="1505" spans="1:6" ht="15" hidden="1" customHeight="1" x14ac:dyDescent="0.25">
      <c r="A1505" s="124" t="s">
        <v>6</v>
      </c>
      <c r="B1505" s="50" t="s">
        <v>143</v>
      </c>
      <c r="C1505" s="16">
        <v>33</v>
      </c>
      <c r="D1505" s="32">
        <v>0.59373875494782302</v>
      </c>
      <c r="E1505" s="32">
        <v>48.529411764705884</v>
      </c>
      <c r="F1505" s="33">
        <v>48.529411764705884</v>
      </c>
    </row>
    <row r="1506" spans="1:6" ht="15" hidden="1" customHeight="1" x14ac:dyDescent="0.25">
      <c r="A1506" s="125"/>
      <c r="B1506" s="31" t="s">
        <v>144</v>
      </c>
      <c r="C1506" s="19">
        <v>12</v>
      </c>
      <c r="D1506" s="34">
        <v>0.21590500179920835</v>
      </c>
      <c r="E1506" s="34">
        <v>17.647058823529413</v>
      </c>
      <c r="F1506" s="35">
        <v>66.17647058823529</v>
      </c>
    </row>
    <row r="1507" spans="1:6" ht="15" hidden="1" customHeight="1" x14ac:dyDescent="0.25">
      <c r="A1507" s="125"/>
      <c r="B1507" s="31" t="s">
        <v>145</v>
      </c>
      <c r="C1507" s="19">
        <v>4</v>
      </c>
      <c r="D1507" s="34">
        <v>7.196833393306945E-2</v>
      </c>
      <c r="E1507" s="34">
        <v>5.8823529411764701</v>
      </c>
      <c r="F1507" s="35">
        <v>72.058823529411768</v>
      </c>
    </row>
    <row r="1508" spans="1:6" ht="15" hidden="1" customHeight="1" x14ac:dyDescent="0.25">
      <c r="A1508" s="125"/>
      <c r="B1508" s="31" t="s">
        <v>146</v>
      </c>
      <c r="C1508" s="19">
        <v>4</v>
      </c>
      <c r="D1508" s="34">
        <v>7.196833393306945E-2</v>
      </c>
      <c r="E1508" s="34">
        <v>5.8823529411764701</v>
      </c>
      <c r="F1508" s="35">
        <v>77.941176470588232</v>
      </c>
    </row>
    <row r="1509" spans="1:6" ht="15" hidden="1" customHeight="1" x14ac:dyDescent="0.25">
      <c r="A1509" s="125"/>
      <c r="B1509" s="31" t="s">
        <v>147</v>
      </c>
      <c r="C1509" s="19">
        <v>2</v>
      </c>
      <c r="D1509" s="34">
        <v>3.5984166966534725E-2</v>
      </c>
      <c r="E1509" s="34">
        <v>2.9411764705882351</v>
      </c>
      <c r="F1509" s="35">
        <v>80.882352941176478</v>
      </c>
    </row>
    <row r="1510" spans="1:6" ht="15" hidden="1" customHeight="1" x14ac:dyDescent="0.25">
      <c r="A1510" s="125"/>
      <c r="B1510" s="31" t="s">
        <v>148</v>
      </c>
      <c r="C1510" s="19">
        <v>2</v>
      </c>
      <c r="D1510" s="34">
        <v>3.5984166966534725E-2</v>
      </c>
      <c r="E1510" s="34">
        <v>2.9411764705882351</v>
      </c>
      <c r="F1510" s="35">
        <v>83.82352941176471</v>
      </c>
    </row>
    <row r="1511" spans="1:6" ht="15" hidden="1" customHeight="1" x14ac:dyDescent="0.25">
      <c r="A1511" s="125"/>
      <c r="B1511" s="31" t="s">
        <v>152</v>
      </c>
      <c r="C1511" s="19">
        <v>1</v>
      </c>
      <c r="D1511" s="34">
        <v>1.7992083483267363E-2</v>
      </c>
      <c r="E1511" s="34">
        <v>1.4705882352941175</v>
      </c>
      <c r="F1511" s="35">
        <v>85.294117647058826</v>
      </c>
    </row>
    <row r="1512" spans="1:6" ht="15" hidden="1" customHeight="1" x14ac:dyDescent="0.25">
      <c r="A1512" s="125"/>
      <c r="B1512" s="31" t="s">
        <v>156</v>
      </c>
      <c r="C1512" s="19">
        <v>2</v>
      </c>
      <c r="D1512" s="34">
        <v>3.5984166966534725E-2</v>
      </c>
      <c r="E1512" s="34">
        <v>2.9411764705882351</v>
      </c>
      <c r="F1512" s="35">
        <v>88.235294117647058</v>
      </c>
    </row>
    <row r="1513" spans="1:6" ht="15" hidden="1" customHeight="1" x14ac:dyDescent="0.25">
      <c r="A1513" s="125"/>
      <c r="B1513" s="31" t="s">
        <v>159</v>
      </c>
      <c r="C1513" s="19">
        <v>1</v>
      </c>
      <c r="D1513" s="34">
        <v>1.7992083483267363E-2</v>
      </c>
      <c r="E1513" s="34">
        <v>1.4705882352941175</v>
      </c>
      <c r="F1513" s="35">
        <v>89.705882352941174</v>
      </c>
    </row>
    <row r="1514" spans="1:6" ht="15" hidden="1" customHeight="1" x14ac:dyDescent="0.25">
      <c r="A1514" s="125"/>
      <c r="B1514" s="31" t="s">
        <v>161</v>
      </c>
      <c r="C1514" s="19">
        <v>1</v>
      </c>
      <c r="D1514" s="34">
        <v>1.7992083483267363E-2</v>
      </c>
      <c r="E1514" s="34">
        <v>1.4705882352941175</v>
      </c>
      <c r="F1514" s="35">
        <v>91.17647058823529</v>
      </c>
    </row>
    <row r="1515" spans="1:6" ht="15" hidden="1" customHeight="1" x14ac:dyDescent="0.25">
      <c r="A1515" s="125"/>
      <c r="B1515" s="31" t="s">
        <v>171</v>
      </c>
      <c r="C1515" s="19">
        <v>2</v>
      </c>
      <c r="D1515" s="34">
        <v>3.5984166966534725E-2</v>
      </c>
      <c r="E1515" s="34">
        <v>2.9411764705882351</v>
      </c>
      <c r="F1515" s="35">
        <v>94.117647058823522</v>
      </c>
    </row>
    <row r="1516" spans="1:6" ht="15" hidden="1" customHeight="1" x14ac:dyDescent="0.25">
      <c r="A1516" s="125"/>
      <c r="B1516" s="31" t="s">
        <v>176</v>
      </c>
      <c r="C1516" s="19">
        <v>1</v>
      </c>
      <c r="D1516" s="34">
        <v>1.7992083483267363E-2</v>
      </c>
      <c r="E1516" s="34">
        <v>1.4705882352941175</v>
      </c>
      <c r="F1516" s="35">
        <v>95.588235294117652</v>
      </c>
    </row>
    <row r="1517" spans="1:6" ht="15" hidden="1" customHeight="1" x14ac:dyDescent="0.25">
      <c r="A1517" s="125"/>
      <c r="B1517" s="31" t="s">
        <v>181</v>
      </c>
      <c r="C1517" s="19">
        <v>1</v>
      </c>
      <c r="D1517" s="34">
        <v>1.7992083483267363E-2</v>
      </c>
      <c r="E1517" s="34">
        <v>1.4705882352941175</v>
      </c>
      <c r="F1517" s="35">
        <v>97.058823529411768</v>
      </c>
    </row>
    <row r="1518" spans="1:6" ht="15" hidden="1" customHeight="1" x14ac:dyDescent="0.25">
      <c r="A1518" s="125"/>
      <c r="B1518" s="31" t="s">
        <v>254</v>
      </c>
      <c r="C1518" s="19">
        <v>1</v>
      </c>
      <c r="D1518" s="34">
        <v>1.7992083483267363E-2</v>
      </c>
      <c r="E1518" s="34">
        <v>1.4705882352941175</v>
      </c>
      <c r="F1518" s="35">
        <v>98.529411764705884</v>
      </c>
    </row>
    <row r="1519" spans="1:6" ht="15" hidden="1" customHeight="1" x14ac:dyDescent="0.25">
      <c r="A1519" s="125"/>
      <c r="B1519" s="31" t="s">
        <v>207</v>
      </c>
      <c r="C1519" s="19">
        <v>1</v>
      </c>
      <c r="D1519" s="34">
        <v>1.7992083483267363E-2</v>
      </c>
      <c r="E1519" s="34">
        <v>1.4705882352941175</v>
      </c>
      <c r="F1519" s="35">
        <v>100</v>
      </c>
    </row>
    <row r="1520" spans="1:6" ht="15" hidden="1" customHeight="1" x14ac:dyDescent="0.25">
      <c r="A1520" s="125"/>
      <c r="B1520" s="14" t="s">
        <v>8</v>
      </c>
      <c r="C1520" s="19">
        <v>68</v>
      </c>
      <c r="D1520" s="34">
        <v>1.2234616768621807</v>
      </c>
      <c r="E1520" s="34">
        <v>100</v>
      </c>
      <c r="F1520" s="36"/>
    </row>
    <row r="1521" spans="1:6" ht="15" hidden="1" customHeight="1" x14ac:dyDescent="0.25">
      <c r="A1521" s="125" t="s">
        <v>7</v>
      </c>
      <c r="B1521" s="31" t="s">
        <v>250</v>
      </c>
      <c r="C1521" s="19">
        <v>9</v>
      </c>
      <c r="D1521" s="34">
        <v>0.16192875134940626</v>
      </c>
      <c r="E1521" s="37"/>
      <c r="F1521" s="36"/>
    </row>
    <row r="1522" spans="1:6" ht="15" hidden="1" customHeight="1" x14ac:dyDescent="0.25">
      <c r="A1522" s="125"/>
      <c r="B1522" s="14" t="s">
        <v>33</v>
      </c>
      <c r="C1522" s="19">
        <v>5481</v>
      </c>
      <c r="D1522" s="34">
        <v>98.614609571788421</v>
      </c>
      <c r="E1522" s="37"/>
      <c r="F1522" s="36"/>
    </row>
    <row r="1523" spans="1:6" ht="15" hidden="1" customHeight="1" x14ac:dyDescent="0.25">
      <c r="A1523" s="125"/>
      <c r="B1523" s="14" t="s">
        <v>8</v>
      </c>
      <c r="C1523" s="19">
        <v>5490</v>
      </c>
      <c r="D1523" s="34">
        <v>98.776538323137814</v>
      </c>
      <c r="E1523" s="37"/>
      <c r="F1523" s="36"/>
    </row>
    <row r="1524" spans="1:6" ht="15" hidden="1" customHeight="1" x14ac:dyDescent="0.25">
      <c r="A1524" s="126" t="s">
        <v>8</v>
      </c>
      <c r="B1524" s="127"/>
      <c r="C1524" s="22">
        <v>5558</v>
      </c>
      <c r="D1524" s="38">
        <v>100</v>
      </c>
      <c r="E1524" s="39"/>
      <c r="F1524" s="40"/>
    </row>
    <row r="1525" spans="1:6" hidden="1" x14ac:dyDescent="0.25"/>
    <row r="1526" spans="1:6" x14ac:dyDescent="0.25">
      <c r="A1526" s="1" t="s">
        <v>291</v>
      </c>
    </row>
    <row r="1527" spans="1:6" x14ac:dyDescent="0.25">
      <c r="A1527" s="1" t="s">
        <v>292</v>
      </c>
    </row>
    <row r="1528" spans="1:6" x14ac:dyDescent="0.25">
      <c r="A1528" s="1" t="s">
        <v>293</v>
      </c>
    </row>
    <row r="1530" spans="1:6" x14ac:dyDescent="0.25">
      <c r="A1530" s="1" t="s">
        <v>23</v>
      </c>
    </row>
    <row r="1531" spans="1:6" x14ac:dyDescent="0.25">
      <c r="A1531" s="1" t="s">
        <v>330</v>
      </c>
    </row>
    <row r="1532" spans="1:6" x14ac:dyDescent="0.25">
      <c r="A1532" s="1" t="s">
        <v>133</v>
      </c>
    </row>
    <row r="1533" spans="1:6" x14ac:dyDescent="0.25">
      <c r="A1533" s="1" t="s">
        <v>25</v>
      </c>
    </row>
    <row r="1536" spans="1:6" ht="18" x14ac:dyDescent="0.25">
      <c r="A1536" s="2" t="s">
        <v>26</v>
      </c>
    </row>
    <row r="1538" spans="1:12" ht="18" customHeight="1" x14ac:dyDescent="0.25">
      <c r="A1538" s="107" t="s">
        <v>27</v>
      </c>
      <c r="B1538" s="107"/>
      <c r="C1538" s="107"/>
      <c r="D1538" s="107"/>
      <c r="E1538" s="107"/>
      <c r="F1538" s="107"/>
      <c r="G1538" s="107"/>
      <c r="H1538" s="107"/>
      <c r="I1538" s="107"/>
    </row>
    <row r="1539" spans="1:12" ht="83.1" customHeight="1" x14ac:dyDescent="0.25">
      <c r="A1539" s="122"/>
      <c r="B1539" s="123"/>
      <c r="C1539" s="28" t="s">
        <v>331</v>
      </c>
      <c r="D1539" s="29" t="s">
        <v>332</v>
      </c>
      <c r="E1539" s="29" t="s">
        <v>333</v>
      </c>
      <c r="F1539" s="29" t="s">
        <v>334</v>
      </c>
      <c r="G1539" s="29" t="s">
        <v>335</v>
      </c>
      <c r="H1539" s="29" t="s">
        <v>336</v>
      </c>
      <c r="I1539" s="30" t="s">
        <v>337</v>
      </c>
    </row>
    <row r="1540" spans="1:12" ht="15" customHeight="1" x14ac:dyDescent="0.25">
      <c r="A1540" s="124" t="s">
        <v>9</v>
      </c>
      <c r="B1540" s="13" t="s">
        <v>6</v>
      </c>
      <c r="C1540" s="16">
        <v>507</v>
      </c>
      <c r="D1540" s="43">
        <v>725</v>
      </c>
      <c r="E1540" s="43">
        <v>724</v>
      </c>
      <c r="F1540" s="43">
        <v>556</v>
      </c>
      <c r="G1540" s="43">
        <v>623</v>
      </c>
      <c r="H1540" s="43">
        <v>599</v>
      </c>
      <c r="I1540" s="41">
        <v>197</v>
      </c>
      <c r="K1540" s="96">
        <v>7.5898857780054854E-2</v>
      </c>
      <c r="L1540" s="97" t="s">
        <v>63</v>
      </c>
    </row>
    <row r="1541" spans="1:12" ht="15" customHeight="1" x14ac:dyDescent="0.25">
      <c r="A1541" s="125"/>
      <c r="B1541" s="14" t="s">
        <v>7</v>
      </c>
      <c r="C1541" s="19">
        <v>5051</v>
      </c>
      <c r="D1541" s="45">
        <v>4833</v>
      </c>
      <c r="E1541" s="45">
        <v>4834</v>
      </c>
      <c r="F1541" s="45">
        <v>5002</v>
      </c>
      <c r="G1541" s="45">
        <v>4935</v>
      </c>
      <c r="H1541" s="45">
        <v>4959</v>
      </c>
      <c r="I1541" s="46">
        <v>5361</v>
      </c>
      <c r="K1541" s="96">
        <v>0.21131370362556887</v>
      </c>
      <c r="L1541" s="97" t="s">
        <v>494</v>
      </c>
    </row>
    <row r="1542" spans="1:12" ht="15" customHeight="1" x14ac:dyDescent="0.25">
      <c r="A1542" s="125" t="s">
        <v>140</v>
      </c>
      <c r="B1542" s="154"/>
      <c r="C1542" s="47">
        <v>2.4836291913214992</v>
      </c>
      <c r="D1542" s="48">
        <v>4.8355862068965516</v>
      </c>
      <c r="E1542" s="48">
        <v>6.3233425414364648</v>
      </c>
      <c r="F1542" s="48">
        <v>2.1584532374100718</v>
      </c>
      <c r="G1542" s="48">
        <v>3.1979133226324237</v>
      </c>
      <c r="H1542" s="48">
        <v>4.4365609348914861</v>
      </c>
      <c r="I1542" s="49">
        <v>7.093908629441624</v>
      </c>
      <c r="K1542" s="96">
        <v>0.27594707814713243</v>
      </c>
      <c r="L1542" s="97" t="s">
        <v>65</v>
      </c>
    </row>
    <row r="1543" spans="1:12" ht="15" customHeight="1" x14ac:dyDescent="0.25">
      <c r="A1543" s="125" t="s">
        <v>141</v>
      </c>
      <c r="B1543" s="154"/>
      <c r="C1543" s="47">
        <v>0</v>
      </c>
      <c r="D1543" s="48">
        <v>1</v>
      </c>
      <c r="E1543" s="48">
        <v>1</v>
      </c>
      <c r="F1543" s="48">
        <v>0</v>
      </c>
      <c r="G1543" s="48">
        <v>0</v>
      </c>
      <c r="H1543" s="48">
        <v>1</v>
      </c>
      <c r="I1543" s="49">
        <v>2</v>
      </c>
      <c r="K1543" s="96">
        <v>7.2336578162201251E-2</v>
      </c>
      <c r="L1543" s="97" t="s">
        <v>499</v>
      </c>
    </row>
    <row r="1544" spans="1:12" ht="15" customHeight="1" x14ac:dyDescent="0.25">
      <c r="A1544" s="126" t="s">
        <v>142</v>
      </c>
      <c r="B1544" s="127"/>
      <c r="C1544" s="22">
        <v>1259.2</v>
      </c>
      <c r="D1544" s="44">
        <v>3505.8</v>
      </c>
      <c r="E1544" s="44">
        <v>4578.1000000000004</v>
      </c>
      <c r="F1544" s="44">
        <v>1200.0999999999999</v>
      </c>
      <c r="G1544" s="44">
        <v>1992.3</v>
      </c>
      <c r="H1544" s="44">
        <v>2657.5</v>
      </c>
      <c r="I1544" s="42">
        <v>1397.5</v>
      </c>
      <c r="K1544" s="96">
        <v>0.12008679666073958</v>
      </c>
      <c r="L1544" s="97" t="s">
        <v>495</v>
      </c>
    </row>
    <row r="1545" spans="1:12" x14ac:dyDescent="0.25">
      <c r="C1545" s="95">
        <f>C1544/SUM($C$1544:$I$1544)</f>
        <v>7.5898857780054854E-2</v>
      </c>
      <c r="D1545" s="95">
        <f t="shared" ref="D1545:I1545" si="41">D1544/SUM($C$1544:$I$1544)</f>
        <v>0.21131370362556887</v>
      </c>
      <c r="E1545" s="95">
        <f t="shared" si="41"/>
        <v>0.27594707814713243</v>
      </c>
      <c r="F1545" s="95">
        <f t="shared" si="41"/>
        <v>7.2336578162201251E-2</v>
      </c>
      <c r="G1545" s="95">
        <f t="shared" si="41"/>
        <v>0.12008679666073958</v>
      </c>
      <c r="H1545" s="95">
        <f t="shared" si="41"/>
        <v>0.16018203188571772</v>
      </c>
      <c r="I1545" s="95">
        <f t="shared" si="41"/>
        <v>8.4234953738585333E-2</v>
      </c>
      <c r="K1545" s="96">
        <v>0.16018203188571772</v>
      </c>
      <c r="L1545" s="97" t="s">
        <v>500</v>
      </c>
    </row>
    <row r="1546" spans="1:12" x14ac:dyDescent="0.25">
      <c r="C1546">
        <v>7.5898857780054854E-2</v>
      </c>
      <c r="D1546">
        <v>0.21131370362556887</v>
      </c>
      <c r="E1546">
        <v>0.27594707814713243</v>
      </c>
      <c r="F1546">
        <v>7.2336578162201251E-2</v>
      </c>
      <c r="G1546">
        <v>0.12008679666073958</v>
      </c>
      <c r="H1546">
        <v>0.16018203188571772</v>
      </c>
      <c r="I1546">
        <v>8.4234953738585333E-2</v>
      </c>
      <c r="K1546" s="96">
        <v>8.4234953738585333E-2</v>
      </c>
      <c r="L1546" s="97" t="s">
        <v>21</v>
      </c>
    </row>
    <row r="1551" spans="1:12" ht="18" hidden="1" x14ac:dyDescent="0.25">
      <c r="A1551" s="2" t="s">
        <v>106</v>
      </c>
    </row>
    <row r="1552" spans="1:12" hidden="1" x14ac:dyDescent="0.25"/>
    <row r="1553" spans="1:6" ht="18" hidden="1" customHeight="1" x14ac:dyDescent="0.25">
      <c r="A1553" s="107" t="s">
        <v>331</v>
      </c>
      <c r="B1553" s="107"/>
      <c r="C1553" s="107"/>
      <c r="D1553" s="107"/>
      <c r="E1553" s="107"/>
      <c r="F1553" s="107"/>
    </row>
    <row r="1554" spans="1:6" ht="27.95" hidden="1" customHeight="1" x14ac:dyDescent="0.25">
      <c r="A1554" s="122"/>
      <c r="B1554" s="123"/>
      <c r="C1554" s="28" t="s">
        <v>29</v>
      </c>
      <c r="D1554" s="29" t="s">
        <v>10</v>
      </c>
      <c r="E1554" s="29" t="s">
        <v>30</v>
      </c>
      <c r="F1554" s="30" t="s">
        <v>31</v>
      </c>
    </row>
    <row r="1555" spans="1:6" ht="15" hidden="1" customHeight="1" x14ac:dyDescent="0.25">
      <c r="A1555" s="124" t="s">
        <v>6</v>
      </c>
      <c r="B1555" s="50" t="s">
        <v>143</v>
      </c>
      <c r="C1555" s="16">
        <v>264</v>
      </c>
      <c r="D1555" s="32">
        <v>4.7499100395825842</v>
      </c>
      <c r="E1555" s="32">
        <v>52.071005917159766</v>
      </c>
      <c r="F1555" s="33">
        <v>52.071005917159766</v>
      </c>
    </row>
    <row r="1556" spans="1:6" ht="15" hidden="1" customHeight="1" x14ac:dyDescent="0.25">
      <c r="A1556" s="125"/>
      <c r="B1556" s="31" t="s">
        <v>143</v>
      </c>
      <c r="C1556" s="19">
        <v>2</v>
      </c>
      <c r="D1556" s="34">
        <v>3.5984166966534725E-2</v>
      </c>
      <c r="E1556" s="34">
        <v>0.39447731755424065</v>
      </c>
      <c r="F1556" s="35">
        <v>52.465483234714007</v>
      </c>
    </row>
    <row r="1557" spans="1:6" ht="15" hidden="1" customHeight="1" x14ac:dyDescent="0.25">
      <c r="A1557" s="125"/>
      <c r="B1557" s="31" t="s">
        <v>144</v>
      </c>
      <c r="C1557" s="19">
        <v>94</v>
      </c>
      <c r="D1557" s="34">
        <v>1.6912558474271322</v>
      </c>
      <c r="E1557" s="34">
        <v>18.54043392504931</v>
      </c>
      <c r="F1557" s="35">
        <v>71.005917159763314</v>
      </c>
    </row>
    <row r="1558" spans="1:6" ht="15" hidden="1" customHeight="1" x14ac:dyDescent="0.25">
      <c r="A1558" s="125"/>
      <c r="B1558" s="31" t="s">
        <v>145</v>
      </c>
      <c r="C1558" s="19">
        <v>45</v>
      </c>
      <c r="D1558" s="34">
        <v>0.80964375674703137</v>
      </c>
      <c r="E1558" s="34">
        <v>8.8757396449704142</v>
      </c>
      <c r="F1558" s="35">
        <v>79.881656804733723</v>
      </c>
    </row>
    <row r="1559" spans="1:6" ht="15" hidden="1" customHeight="1" x14ac:dyDescent="0.25">
      <c r="A1559" s="125"/>
      <c r="B1559" s="31" t="s">
        <v>146</v>
      </c>
      <c r="C1559" s="19">
        <v>26</v>
      </c>
      <c r="D1559" s="34">
        <v>0.46779417056495143</v>
      </c>
      <c r="E1559" s="34">
        <v>5.1282051282051277</v>
      </c>
      <c r="F1559" s="35">
        <v>85.009861932938861</v>
      </c>
    </row>
    <row r="1560" spans="1:6" ht="15" hidden="1" customHeight="1" x14ac:dyDescent="0.25">
      <c r="A1560" s="125"/>
      <c r="B1560" s="31" t="s">
        <v>147</v>
      </c>
      <c r="C1560" s="19">
        <v>14</v>
      </c>
      <c r="D1560" s="34">
        <v>0.25188916876574308</v>
      </c>
      <c r="E1560" s="34">
        <v>2.7613412228796843</v>
      </c>
      <c r="F1560" s="35">
        <v>87.77120315581854</v>
      </c>
    </row>
    <row r="1561" spans="1:6" ht="15" hidden="1" customHeight="1" x14ac:dyDescent="0.25">
      <c r="A1561" s="125"/>
      <c r="B1561" s="31" t="s">
        <v>148</v>
      </c>
      <c r="C1561" s="19">
        <v>16</v>
      </c>
      <c r="D1561" s="34">
        <v>0.2878733357322778</v>
      </c>
      <c r="E1561" s="34">
        <v>3.1558185404339252</v>
      </c>
      <c r="F1561" s="35">
        <v>90.927021696252467</v>
      </c>
    </row>
    <row r="1562" spans="1:6" ht="15" hidden="1" customHeight="1" x14ac:dyDescent="0.25">
      <c r="A1562" s="125"/>
      <c r="B1562" s="31" t="s">
        <v>149</v>
      </c>
      <c r="C1562" s="19">
        <v>9</v>
      </c>
      <c r="D1562" s="34">
        <v>0.16192875134940626</v>
      </c>
      <c r="E1562" s="34">
        <v>1.7751479289940828</v>
      </c>
      <c r="F1562" s="35">
        <v>92.70216962524654</v>
      </c>
    </row>
    <row r="1563" spans="1:6" ht="15" hidden="1" customHeight="1" x14ac:dyDescent="0.25">
      <c r="A1563" s="125"/>
      <c r="B1563" s="31" t="s">
        <v>32</v>
      </c>
      <c r="C1563" s="19">
        <v>8</v>
      </c>
      <c r="D1563" s="34">
        <v>0.1439366678661389</v>
      </c>
      <c r="E1563" s="34">
        <v>1.5779092702169626</v>
      </c>
      <c r="F1563" s="35">
        <v>94.280078895463518</v>
      </c>
    </row>
    <row r="1564" spans="1:6" ht="15" hidden="1" customHeight="1" x14ac:dyDescent="0.25">
      <c r="A1564" s="125"/>
      <c r="B1564" s="31" t="s">
        <v>89</v>
      </c>
      <c r="C1564" s="19">
        <v>2</v>
      </c>
      <c r="D1564" s="34">
        <v>3.5984166966534725E-2</v>
      </c>
      <c r="E1564" s="34">
        <v>0.39447731755424065</v>
      </c>
      <c r="F1564" s="35">
        <v>94.674556213017752</v>
      </c>
    </row>
    <row r="1565" spans="1:6" ht="15" hidden="1" customHeight="1" x14ac:dyDescent="0.25">
      <c r="A1565" s="125"/>
      <c r="B1565" s="31" t="s">
        <v>150</v>
      </c>
      <c r="C1565" s="19">
        <v>1</v>
      </c>
      <c r="D1565" s="34">
        <v>1.7992083483267363E-2</v>
      </c>
      <c r="E1565" s="34">
        <v>0.19723865877712032</v>
      </c>
      <c r="F1565" s="35">
        <v>94.871794871794862</v>
      </c>
    </row>
    <row r="1566" spans="1:6" ht="15" hidden="1" customHeight="1" x14ac:dyDescent="0.25">
      <c r="A1566" s="125"/>
      <c r="B1566" s="31" t="s">
        <v>151</v>
      </c>
      <c r="C1566" s="19">
        <v>8</v>
      </c>
      <c r="D1566" s="34">
        <v>0.1439366678661389</v>
      </c>
      <c r="E1566" s="34">
        <v>1.5779092702169626</v>
      </c>
      <c r="F1566" s="35">
        <v>96.449704142011839</v>
      </c>
    </row>
    <row r="1567" spans="1:6" ht="15" hidden="1" customHeight="1" x14ac:dyDescent="0.25">
      <c r="A1567" s="125"/>
      <c r="B1567" s="31" t="s">
        <v>153</v>
      </c>
      <c r="C1567" s="19">
        <v>3</v>
      </c>
      <c r="D1567" s="34">
        <v>5.3976250449802088E-2</v>
      </c>
      <c r="E1567" s="34">
        <v>0.59171597633136097</v>
      </c>
      <c r="F1567" s="35">
        <v>97.041420118343197</v>
      </c>
    </row>
    <row r="1568" spans="1:6" ht="15" hidden="1" customHeight="1" x14ac:dyDescent="0.25">
      <c r="A1568" s="125"/>
      <c r="B1568" s="31" t="s">
        <v>154</v>
      </c>
      <c r="C1568" s="19">
        <v>1</v>
      </c>
      <c r="D1568" s="34">
        <v>1.7992083483267363E-2</v>
      </c>
      <c r="E1568" s="34">
        <v>0.19723865877712032</v>
      </c>
      <c r="F1568" s="35">
        <v>97.238658777120307</v>
      </c>
    </row>
    <row r="1569" spans="1:6" ht="15" hidden="1" customHeight="1" x14ac:dyDescent="0.25">
      <c r="A1569" s="125"/>
      <c r="B1569" s="31" t="s">
        <v>155</v>
      </c>
      <c r="C1569" s="19">
        <v>2</v>
      </c>
      <c r="D1569" s="34">
        <v>3.5984166966534725E-2</v>
      </c>
      <c r="E1569" s="34">
        <v>0.39447731755424065</v>
      </c>
      <c r="F1569" s="35">
        <v>97.633136094674555</v>
      </c>
    </row>
    <row r="1570" spans="1:6" ht="15" hidden="1" customHeight="1" x14ac:dyDescent="0.25">
      <c r="A1570" s="125"/>
      <c r="B1570" s="31" t="s">
        <v>156</v>
      </c>
      <c r="C1570" s="19">
        <v>3</v>
      </c>
      <c r="D1570" s="34">
        <v>5.3976250449802088E-2</v>
      </c>
      <c r="E1570" s="34">
        <v>0.59171597633136097</v>
      </c>
      <c r="F1570" s="35">
        <v>98.224852071005913</v>
      </c>
    </row>
    <row r="1571" spans="1:6" ht="15" hidden="1" customHeight="1" x14ac:dyDescent="0.25">
      <c r="A1571" s="125"/>
      <c r="B1571" s="31" t="s">
        <v>157</v>
      </c>
      <c r="C1571" s="19">
        <v>1</v>
      </c>
      <c r="D1571" s="34">
        <v>1.7992083483267363E-2</v>
      </c>
      <c r="E1571" s="34">
        <v>0.19723865877712032</v>
      </c>
      <c r="F1571" s="35">
        <v>98.422090729783037</v>
      </c>
    </row>
    <row r="1572" spans="1:6" ht="15" hidden="1" customHeight="1" x14ac:dyDescent="0.25">
      <c r="A1572" s="125"/>
      <c r="B1572" s="31" t="s">
        <v>158</v>
      </c>
      <c r="C1572" s="19">
        <v>2</v>
      </c>
      <c r="D1572" s="34">
        <v>3.5984166966534725E-2</v>
      </c>
      <c r="E1572" s="34">
        <v>0.39447731755424065</v>
      </c>
      <c r="F1572" s="35">
        <v>98.816568047337284</v>
      </c>
    </row>
    <row r="1573" spans="1:6" ht="15" hidden="1" customHeight="1" x14ac:dyDescent="0.25">
      <c r="A1573" s="125"/>
      <c r="B1573" s="31" t="s">
        <v>161</v>
      </c>
      <c r="C1573" s="19">
        <v>1</v>
      </c>
      <c r="D1573" s="34">
        <v>1.7992083483267363E-2</v>
      </c>
      <c r="E1573" s="34">
        <v>0.19723865877712032</v>
      </c>
      <c r="F1573" s="35">
        <v>99.013806706114394</v>
      </c>
    </row>
    <row r="1574" spans="1:6" ht="15" hidden="1" customHeight="1" x14ac:dyDescent="0.25">
      <c r="A1574" s="125"/>
      <c r="B1574" s="31" t="s">
        <v>163</v>
      </c>
      <c r="C1574" s="19">
        <v>1</v>
      </c>
      <c r="D1574" s="34">
        <v>1.7992083483267363E-2</v>
      </c>
      <c r="E1574" s="34">
        <v>0.19723865877712032</v>
      </c>
      <c r="F1574" s="35">
        <v>99.211045364891518</v>
      </c>
    </row>
    <row r="1575" spans="1:6" ht="15" hidden="1" customHeight="1" x14ac:dyDescent="0.25">
      <c r="A1575" s="125"/>
      <c r="B1575" s="31" t="s">
        <v>181</v>
      </c>
      <c r="C1575" s="19">
        <v>1</v>
      </c>
      <c r="D1575" s="34">
        <v>1.7992083483267363E-2</v>
      </c>
      <c r="E1575" s="34">
        <v>0.19723865877712032</v>
      </c>
      <c r="F1575" s="35">
        <v>99.408284023668642</v>
      </c>
    </row>
    <row r="1576" spans="1:6" ht="15" hidden="1" customHeight="1" x14ac:dyDescent="0.25">
      <c r="A1576" s="125"/>
      <c r="B1576" s="31" t="s">
        <v>189</v>
      </c>
      <c r="C1576" s="19">
        <v>1</v>
      </c>
      <c r="D1576" s="34">
        <v>1.7992083483267363E-2</v>
      </c>
      <c r="E1576" s="34">
        <v>0.19723865877712032</v>
      </c>
      <c r="F1576" s="35">
        <v>99.605522682445752</v>
      </c>
    </row>
    <row r="1577" spans="1:6" ht="15" hidden="1" customHeight="1" x14ac:dyDescent="0.25">
      <c r="A1577" s="125"/>
      <c r="B1577" s="31" t="s">
        <v>207</v>
      </c>
      <c r="C1577" s="19">
        <v>1</v>
      </c>
      <c r="D1577" s="34">
        <v>1.7992083483267363E-2</v>
      </c>
      <c r="E1577" s="34">
        <v>0.19723865877712032</v>
      </c>
      <c r="F1577" s="35">
        <v>99.802761341222876</v>
      </c>
    </row>
    <row r="1578" spans="1:6" ht="15" hidden="1" customHeight="1" x14ac:dyDescent="0.25">
      <c r="A1578" s="125"/>
      <c r="B1578" s="31" t="s">
        <v>276</v>
      </c>
      <c r="C1578" s="19">
        <v>1</v>
      </c>
      <c r="D1578" s="34">
        <v>1.7992083483267363E-2</v>
      </c>
      <c r="E1578" s="34">
        <v>0.19723865877712032</v>
      </c>
      <c r="F1578" s="35">
        <v>100</v>
      </c>
    </row>
    <row r="1579" spans="1:6" ht="15" hidden="1" customHeight="1" x14ac:dyDescent="0.25">
      <c r="A1579" s="125"/>
      <c r="B1579" s="14" t="s">
        <v>8</v>
      </c>
      <c r="C1579" s="19">
        <v>507</v>
      </c>
      <c r="D1579" s="34">
        <v>9.1219863260165521</v>
      </c>
      <c r="E1579" s="34">
        <v>100</v>
      </c>
      <c r="F1579" s="36"/>
    </row>
    <row r="1580" spans="1:6" ht="15" hidden="1" customHeight="1" x14ac:dyDescent="0.25">
      <c r="A1580" s="125" t="s">
        <v>7</v>
      </c>
      <c r="B1580" s="31" t="s">
        <v>250</v>
      </c>
      <c r="C1580" s="19">
        <v>274</v>
      </c>
      <c r="D1580" s="34">
        <v>4.9298308744152575</v>
      </c>
      <c r="E1580" s="37"/>
      <c r="F1580" s="36"/>
    </row>
    <row r="1581" spans="1:6" ht="15" hidden="1" customHeight="1" x14ac:dyDescent="0.25">
      <c r="A1581" s="125"/>
      <c r="B1581" s="14" t="s">
        <v>33</v>
      </c>
      <c r="C1581" s="19">
        <v>4777</v>
      </c>
      <c r="D1581" s="34">
        <v>85.948182799568187</v>
      </c>
      <c r="E1581" s="37"/>
      <c r="F1581" s="36"/>
    </row>
    <row r="1582" spans="1:6" ht="15" hidden="1" customHeight="1" x14ac:dyDescent="0.25">
      <c r="A1582" s="125"/>
      <c r="B1582" s="14" t="s">
        <v>8</v>
      </c>
      <c r="C1582" s="19">
        <v>5051</v>
      </c>
      <c r="D1582" s="34">
        <v>90.878013673983446</v>
      </c>
      <c r="E1582" s="37"/>
      <c r="F1582" s="36"/>
    </row>
    <row r="1583" spans="1:6" ht="15" hidden="1" customHeight="1" x14ac:dyDescent="0.25">
      <c r="A1583" s="126" t="s">
        <v>8</v>
      </c>
      <c r="B1583" s="127"/>
      <c r="C1583" s="22">
        <v>5558</v>
      </c>
      <c r="D1583" s="38">
        <v>100</v>
      </c>
      <c r="E1583" s="39"/>
      <c r="F1583" s="40"/>
    </row>
    <row r="1584" spans="1:6" hidden="1" x14ac:dyDescent="0.25"/>
    <row r="1585" spans="1:6" ht="18" hidden="1" customHeight="1" x14ac:dyDescent="0.25">
      <c r="A1585" s="107" t="s">
        <v>332</v>
      </c>
      <c r="B1585" s="107"/>
      <c r="C1585" s="107"/>
      <c r="D1585" s="107"/>
      <c r="E1585" s="107"/>
      <c r="F1585" s="107"/>
    </row>
    <row r="1586" spans="1:6" ht="27.95" hidden="1" customHeight="1" x14ac:dyDescent="0.25">
      <c r="A1586" s="122"/>
      <c r="B1586" s="123"/>
      <c r="C1586" s="28" t="s">
        <v>29</v>
      </c>
      <c r="D1586" s="29" t="s">
        <v>10</v>
      </c>
      <c r="E1586" s="29" t="s">
        <v>30</v>
      </c>
      <c r="F1586" s="30" t="s">
        <v>31</v>
      </c>
    </row>
    <row r="1587" spans="1:6" ht="15" hidden="1" customHeight="1" x14ac:dyDescent="0.25">
      <c r="A1587" s="124" t="s">
        <v>6</v>
      </c>
      <c r="B1587" s="50" t="s">
        <v>143</v>
      </c>
      <c r="C1587" s="16">
        <v>275</v>
      </c>
      <c r="D1587" s="32">
        <v>4.9478229578985244</v>
      </c>
      <c r="E1587" s="32">
        <v>37.931034482758619</v>
      </c>
      <c r="F1587" s="33">
        <v>37.931034482758619</v>
      </c>
    </row>
    <row r="1588" spans="1:6" ht="15" hidden="1" customHeight="1" x14ac:dyDescent="0.25">
      <c r="A1588" s="125"/>
      <c r="B1588" s="31" t="s">
        <v>143</v>
      </c>
      <c r="C1588" s="19">
        <v>1</v>
      </c>
      <c r="D1588" s="34">
        <v>1.7992083483267363E-2</v>
      </c>
      <c r="E1588" s="34">
        <v>0.13793103448275862</v>
      </c>
      <c r="F1588" s="35">
        <v>38.068965517241374</v>
      </c>
    </row>
    <row r="1589" spans="1:6" ht="15" hidden="1" customHeight="1" x14ac:dyDescent="0.25">
      <c r="A1589" s="125"/>
      <c r="B1589" s="31" t="s">
        <v>143</v>
      </c>
      <c r="C1589" s="19">
        <v>1</v>
      </c>
      <c r="D1589" s="34">
        <v>1.7992083483267363E-2</v>
      </c>
      <c r="E1589" s="34">
        <v>0.13793103448275862</v>
      </c>
      <c r="F1589" s="35">
        <v>38.206896551724142</v>
      </c>
    </row>
    <row r="1590" spans="1:6" ht="15" hidden="1" customHeight="1" x14ac:dyDescent="0.25">
      <c r="A1590" s="125"/>
      <c r="B1590" s="31" t="s">
        <v>144</v>
      </c>
      <c r="C1590" s="19">
        <v>1</v>
      </c>
      <c r="D1590" s="34">
        <v>1.7992083483267363E-2</v>
      </c>
      <c r="E1590" s="34">
        <v>0.13793103448275862</v>
      </c>
      <c r="F1590" s="35">
        <v>38.344827586206897</v>
      </c>
    </row>
    <row r="1591" spans="1:6" ht="15" hidden="1" customHeight="1" x14ac:dyDescent="0.25">
      <c r="A1591" s="125"/>
      <c r="B1591" s="31" t="s">
        <v>144</v>
      </c>
      <c r="C1591" s="19">
        <v>152</v>
      </c>
      <c r="D1591" s="34">
        <v>2.7347966894566391</v>
      </c>
      <c r="E1591" s="34">
        <v>20.96551724137931</v>
      </c>
      <c r="F1591" s="35">
        <v>59.310344827586206</v>
      </c>
    </row>
    <row r="1592" spans="1:6" ht="15" hidden="1" customHeight="1" x14ac:dyDescent="0.25">
      <c r="A1592" s="125"/>
      <c r="B1592" s="31" t="s">
        <v>145</v>
      </c>
      <c r="C1592" s="19">
        <v>89</v>
      </c>
      <c r="D1592" s="34">
        <v>1.6012954300107951</v>
      </c>
      <c r="E1592" s="34">
        <v>12.275862068965518</v>
      </c>
      <c r="F1592" s="35">
        <v>71.58620689655173</v>
      </c>
    </row>
    <row r="1593" spans="1:6" ht="15" hidden="1" customHeight="1" x14ac:dyDescent="0.25">
      <c r="A1593" s="125"/>
      <c r="B1593" s="31" t="s">
        <v>146</v>
      </c>
      <c r="C1593" s="19">
        <v>43</v>
      </c>
      <c r="D1593" s="34">
        <v>0.77365958978049654</v>
      </c>
      <c r="E1593" s="34">
        <v>5.931034482758621</v>
      </c>
      <c r="F1593" s="35">
        <v>77.517241379310349</v>
      </c>
    </row>
    <row r="1594" spans="1:6" ht="15" hidden="1" customHeight="1" x14ac:dyDescent="0.25">
      <c r="A1594" s="125"/>
      <c r="B1594" s="31" t="s">
        <v>147</v>
      </c>
      <c r="C1594" s="19">
        <v>27</v>
      </c>
      <c r="D1594" s="34">
        <v>0.48578625404821879</v>
      </c>
      <c r="E1594" s="34">
        <v>3.7241379310344822</v>
      </c>
      <c r="F1594" s="35">
        <v>81.241379310344826</v>
      </c>
    </row>
    <row r="1595" spans="1:6" ht="15" hidden="1" customHeight="1" x14ac:dyDescent="0.25">
      <c r="A1595" s="125"/>
      <c r="B1595" s="31" t="s">
        <v>148</v>
      </c>
      <c r="C1595" s="19">
        <v>28</v>
      </c>
      <c r="D1595" s="34">
        <v>0.50377833753148615</v>
      </c>
      <c r="E1595" s="34">
        <v>3.8620689655172415</v>
      </c>
      <c r="F1595" s="35">
        <v>85.103448275862064</v>
      </c>
    </row>
    <row r="1596" spans="1:6" ht="15" hidden="1" customHeight="1" x14ac:dyDescent="0.25">
      <c r="A1596" s="125"/>
      <c r="B1596" s="31" t="s">
        <v>149</v>
      </c>
      <c r="C1596" s="19">
        <v>11</v>
      </c>
      <c r="D1596" s="34">
        <v>0.19791291831594099</v>
      </c>
      <c r="E1596" s="34">
        <v>1.5172413793103448</v>
      </c>
      <c r="F1596" s="35">
        <v>86.620689655172413</v>
      </c>
    </row>
    <row r="1597" spans="1:6" ht="15" hidden="1" customHeight="1" x14ac:dyDescent="0.25">
      <c r="A1597" s="125"/>
      <c r="B1597" s="31" t="s">
        <v>32</v>
      </c>
      <c r="C1597" s="19">
        <v>11</v>
      </c>
      <c r="D1597" s="34">
        <v>0.19791291831594099</v>
      </c>
      <c r="E1597" s="34">
        <v>1.5172413793103448</v>
      </c>
      <c r="F1597" s="35">
        <v>88.137931034482762</v>
      </c>
    </row>
    <row r="1598" spans="1:6" ht="15" hidden="1" customHeight="1" x14ac:dyDescent="0.25">
      <c r="A1598" s="125"/>
      <c r="B1598" s="31" t="s">
        <v>89</v>
      </c>
      <c r="C1598" s="19">
        <v>9</v>
      </c>
      <c r="D1598" s="34">
        <v>0.16192875134940626</v>
      </c>
      <c r="E1598" s="34">
        <v>1.2413793103448276</v>
      </c>
      <c r="F1598" s="35">
        <v>89.379310344827587</v>
      </c>
    </row>
    <row r="1599" spans="1:6" ht="15" hidden="1" customHeight="1" x14ac:dyDescent="0.25">
      <c r="A1599" s="125"/>
      <c r="B1599" s="31" t="s">
        <v>150</v>
      </c>
      <c r="C1599" s="19">
        <v>4</v>
      </c>
      <c r="D1599" s="34">
        <v>7.196833393306945E-2</v>
      </c>
      <c r="E1599" s="34">
        <v>0.55172413793103448</v>
      </c>
      <c r="F1599" s="35">
        <v>89.931034482758619</v>
      </c>
    </row>
    <row r="1600" spans="1:6" ht="15" hidden="1" customHeight="1" x14ac:dyDescent="0.25">
      <c r="A1600" s="125"/>
      <c r="B1600" s="31" t="s">
        <v>151</v>
      </c>
      <c r="C1600" s="19">
        <v>10</v>
      </c>
      <c r="D1600" s="34">
        <v>0.17992083483267363</v>
      </c>
      <c r="E1600" s="34">
        <v>1.3793103448275863</v>
      </c>
      <c r="F1600" s="35">
        <v>91.310344827586206</v>
      </c>
    </row>
    <row r="1601" spans="1:6" ht="15" hidden="1" customHeight="1" x14ac:dyDescent="0.25">
      <c r="A1601" s="125"/>
      <c r="B1601" s="31" t="s">
        <v>152</v>
      </c>
      <c r="C1601" s="19">
        <v>1</v>
      </c>
      <c r="D1601" s="34">
        <v>1.7992083483267363E-2</v>
      </c>
      <c r="E1601" s="34">
        <v>0.13793103448275862</v>
      </c>
      <c r="F1601" s="35">
        <v>91.448275862068968</v>
      </c>
    </row>
    <row r="1602" spans="1:6" ht="15" hidden="1" customHeight="1" x14ac:dyDescent="0.25">
      <c r="A1602" s="125"/>
      <c r="B1602" s="31" t="s">
        <v>153</v>
      </c>
      <c r="C1602" s="19">
        <v>8</v>
      </c>
      <c r="D1602" s="34">
        <v>0.1439366678661389</v>
      </c>
      <c r="E1602" s="34">
        <v>1.103448275862069</v>
      </c>
      <c r="F1602" s="35">
        <v>92.551724137931032</v>
      </c>
    </row>
    <row r="1603" spans="1:6" ht="15" hidden="1" customHeight="1" x14ac:dyDescent="0.25">
      <c r="A1603" s="125"/>
      <c r="B1603" s="31" t="s">
        <v>154</v>
      </c>
      <c r="C1603" s="19">
        <v>2</v>
      </c>
      <c r="D1603" s="34">
        <v>3.5984166966534725E-2</v>
      </c>
      <c r="E1603" s="34">
        <v>0.27586206896551724</v>
      </c>
      <c r="F1603" s="35">
        <v>92.827586206896555</v>
      </c>
    </row>
    <row r="1604" spans="1:6" ht="15" hidden="1" customHeight="1" x14ac:dyDescent="0.25">
      <c r="A1604" s="125"/>
      <c r="B1604" s="31" t="s">
        <v>155</v>
      </c>
      <c r="C1604" s="19">
        <v>4</v>
      </c>
      <c r="D1604" s="34">
        <v>7.196833393306945E-2</v>
      </c>
      <c r="E1604" s="34">
        <v>0.55172413793103448</v>
      </c>
      <c r="F1604" s="35">
        <v>93.379310344827587</v>
      </c>
    </row>
    <row r="1605" spans="1:6" ht="15" hidden="1" customHeight="1" x14ac:dyDescent="0.25">
      <c r="A1605" s="125"/>
      <c r="B1605" s="31" t="s">
        <v>156</v>
      </c>
      <c r="C1605" s="19">
        <v>5</v>
      </c>
      <c r="D1605" s="34">
        <v>8.9960417416336813E-2</v>
      </c>
      <c r="E1605" s="34">
        <v>0.68965517241379315</v>
      </c>
      <c r="F1605" s="35">
        <v>94.068965517241381</v>
      </c>
    </row>
    <row r="1606" spans="1:6" ht="15" hidden="1" customHeight="1" x14ac:dyDescent="0.25">
      <c r="A1606" s="125"/>
      <c r="B1606" s="31" t="s">
        <v>159</v>
      </c>
      <c r="C1606" s="19">
        <v>3</v>
      </c>
      <c r="D1606" s="34">
        <v>5.3976250449802088E-2</v>
      </c>
      <c r="E1606" s="34">
        <v>0.41379310344827586</v>
      </c>
      <c r="F1606" s="35">
        <v>94.482758620689651</v>
      </c>
    </row>
    <row r="1607" spans="1:6" ht="15" hidden="1" customHeight="1" x14ac:dyDescent="0.25">
      <c r="A1607" s="125"/>
      <c r="B1607" s="31" t="s">
        <v>161</v>
      </c>
      <c r="C1607" s="19">
        <v>8</v>
      </c>
      <c r="D1607" s="34">
        <v>0.1439366678661389</v>
      </c>
      <c r="E1607" s="34">
        <v>1.103448275862069</v>
      </c>
      <c r="F1607" s="35">
        <v>95.58620689655173</v>
      </c>
    </row>
    <row r="1608" spans="1:6" ht="15" hidden="1" customHeight="1" x14ac:dyDescent="0.25">
      <c r="A1608" s="125"/>
      <c r="B1608" s="31" t="s">
        <v>162</v>
      </c>
      <c r="C1608" s="19">
        <v>1</v>
      </c>
      <c r="D1608" s="34">
        <v>1.7992083483267363E-2</v>
      </c>
      <c r="E1608" s="34">
        <v>0.13793103448275862</v>
      </c>
      <c r="F1608" s="35">
        <v>95.724137931034477</v>
      </c>
    </row>
    <row r="1609" spans="1:6" ht="15" hidden="1" customHeight="1" x14ac:dyDescent="0.25">
      <c r="A1609" s="125"/>
      <c r="B1609" s="31" t="s">
        <v>163</v>
      </c>
      <c r="C1609" s="19">
        <v>2</v>
      </c>
      <c r="D1609" s="34">
        <v>3.5984166966534725E-2</v>
      </c>
      <c r="E1609" s="34">
        <v>0.27586206896551724</v>
      </c>
      <c r="F1609" s="35">
        <v>96</v>
      </c>
    </row>
    <row r="1610" spans="1:6" ht="15" hidden="1" customHeight="1" x14ac:dyDescent="0.25">
      <c r="A1610" s="125"/>
      <c r="B1610" s="31" t="s">
        <v>166</v>
      </c>
      <c r="C1610" s="19">
        <v>4</v>
      </c>
      <c r="D1610" s="34">
        <v>7.196833393306945E-2</v>
      </c>
      <c r="E1610" s="34">
        <v>0.55172413793103448</v>
      </c>
      <c r="F1610" s="35">
        <v>96.551724137931032</v>
      </c>
    </row>
    <row r="1611" spans="1:6" ht="15" hidden="1" customHeight="1" x14ac:dyDescent="0.25">
      <c r="A1611" s="125"/>
      <c r="B1611" s="31" t="s">
        <v>171</v>
      </c>
      <c r="C1611" s="19">
        <v>3</v>
      </c>
      <c r="D1611" s="34">
        <v>5.3976250449802088E-2</v>
      </c>
      <c r="E1611" s="34">
        <v>0.41379310344827586</v>
      </c>
      <c r="F1611" s="35">
        <v>96.965517241379303</v>
      </c>
    </row>
    <row r="1612" spans="1:6" ht="15" hidden="1" customHeight="1" x14ac:dyDescent="0.25">
      <c r="A1612" s="125"/>
      <c r="B1612" s="31" t="s">
        <v>172</v>
      </c>
      <c r="C1612" s="19">
        <v>1</v>
      </c>
      <c r="D1612" s="34">
        <v>1.7992083483267363E-2</v>
      </c>
      <c r="E1612" s="34">
        <v>0.13793103448275862</v>
      </c>
      <c r="F1612" s="35">
        <v>97.103448275862064</v>
      </c>
    </row>
    <row r="1613" spans="1:6" ht="15" hidden="1" customHeight="1" x14ac:dyDescent="0.25">
      <c r="A1613" s="125"/>
      <c r="B1613" s="31" t="s">
        <v>178</v>
      </c>
      <c r="C1613" s="19">
        <v>1</v>
      </c>
      <c r="D1613" s="34">
        <v>1.7992083483267363E-2</v>
      </c>
      <c r="E1613" s="34">
        <v>0.13793103448275862</v>
      </c>
      <c r="F1613" s="35">
        <v>97.241379310344826</v>
      </c>
    </row>
    <row r="1614" spans="1:6" ht="15" hidden="1" customHeight="1" x14ac:dyDescent="0.25">
      <c r="A1614" s="125"/>
      <c r="B1614" s="31" t="s">
        <v>180</v>
      </c>
      <c r="C1614" s="19">
        <v>1</v>
      </c>
      <c r="D1614" s="34">
        <v>1.7992083483267363E-2</v>
      </c>
      <c r="E1614" s="34">
        <v>0.13793103448275862</v>
      </c>
      <c r="F1614" s="35">
        <v>97.379310344827587</v>
      </c>
    </row>
    <row r="1615" spans="1:6" ht="15" hidden="1" customHeight="1" x14ac:dyDescent="0.25">
      <c r="A1615" s="125"/>
      <c r="B1615" s="31" t="s">
        <v>181</v>
      </c>
      <c r="C1615" s="19">
        <v>4</v>
      </c>
      <c r="D1615" s="34">
        <v>7.196833393306945E-2</v>
      </c>
      <c r="E1615" s="34">
        <v>0.55172413793103448</v>
      </c>
      <c r="F1615" s="35">
        <v>97.931034482758619</v>
      </c>
    </row>
    <row r="1616" spans="1:6" ht="15" hidden="1" customHeight="1" x14ac:dyDescent="0.25">
      <c r="A1616" s="125"/>
      <c r="B1616" s="31" t="s">
        <v>184</v>
      </c>
      <c r="C1616" s="19">
        <v>1</v>
      </c>
      <c r="D1616" s="34">
        <v>1.7992083483267363E-2</v>
      </c>
      <c r="E1616" s="34">
        <v>0.13793103448275862</v>
      </c>
      <c r="F1616" s="35">
        <v>98.068965517241381</v>
      </c>
    </row>
    <row r="1617" spans="1:6" ht="15" hidden="1" customHeight="1" x14ac:dyDescent="0.25">
      <c r="A1617" s="125"/>
      <c r="B1617" s="31" t="s">
        <v>189</v>
      </c>
      <c r="C1617" s="19">
        <v>6</v>
      </c>
      <c r="D1617" s="34">
        <v>0.10795250089960418</v>
      </c>
      <c r="E1617" s="34">
        <v>0.82758620689655171</v>
      </c>
      <c r="F1617" s="35">
        <v>98.896551724137922</v>
      </c>
    </row>
    <row r="1618" spans="1:6" ht="15" hidden="1" customHeight="1" x14ac:dyDescent="0.25">
      <c r="A1618" s="125"/>
      <c r="B1618" s="31" t="s">
        <v>194</v>
      </c>
      <c r="C1618" s="19">
        <v>1</v>
      </c>
      <c r="D1618" s="34">
        <v>1.7992083483267363E-2</v>
      </c>
      <c r="E1618" s="34">
        <v>0.13793103448275862</v>
      </c>
      <c r="F1618" s="35">
        <v>99.034482758620683</v>
      </c>
    </row>
    <row r="1619" spans="1:6" ht="15" hidden="1" customHeight="1" x14ac:dyDescent="0.25">
      <c r="A1619" s="125"/>
      <c r="B1619" s="31" t="s">
        <v>202</v>
      </c>
      <c r="C1619" s="19">
        <v>1</v>
      </c>
      <c r="D1619" s="34">
        <v>1.7992083483267363E-2</v>
      </c>
      <c r="E1619" s="34">
        <v>0.13793103448275862</v>
      </c>
      <c r="F1619" s="35">
        <v>99.172413793103459</v>
      </c>
    </row>
    <row r="1620" spans="1:6" ht="15" hidden="1" customHeight="1" x14ac:dyDescent="0.25">
      <c r="A1620" s="125"/>
      <c r="B1620" s="31" t="s">
        <v>207</v>
      </c>
      <c r="C1620" s="19">
        <v>1</v>
      </c>
      <c r="D1620" s="34">
        <v>1.7992083483267363E-2</v>
      </c>
      <c r="E1620" s="34">
        <v>0.13793103448275862</v>
      </c>
      <c r="F1620" s="35">
        <v>99.310344827586206</v>
      </c>
    </row>
    <row r="1621" spans="1:6" ht="15" hidden="1" customHeight="1" x14ac:dyDescent="0.25">
      <c r="A1621" s="125"/>
      <c r="B1621" s="31" t="s">
        <v>272</v>
      </c>
      <c r="C1621" s="19">
        <v>1</v>
      </c>
      <c r="D1621" s="34">
        <v>1.7992083483267363E-2</v>
      </c>
      <c r="E1621" s="34">
        <v>0.13793103448275862</v>
      </c>
      <c r="F1621" s="35">
        <v>99.448275862068968</v>
      </c>
    </row>
    <row r="1622" spans="1:6" ht="15" hidden="1" customHeight="1" x14ac:dyDescent="0.25">
      <c r="A1622" s="125"/>
      <c r="B1622" s="31" t="s">
        <v>259</v>
      </c>
      <c r="C1622" s="19">
        <v>1</v>
      </c>
      <c r="D1622" s="34">
        <v>1.7992083483267363E-2</v>
      </c>
      <c r="E1622" s="34">
        <v>0.13793103448275862</v>
      </c>
      <c r="F1622" s="35">
        <v>99.586206896551715</v>
      </c>
    </row>
    <row r="1623" spans="1:6" ht="15" hidden="1" customHeight="1" x14ac:dyDescent="0.25">
      <c r="A1623" s="125"/>
      <c r="B1623" s="31" t="s">
        <v>216</v>
      </c>
      <c r="C1623" s="19">
        <v>1</v>
      </c>
      <c r="D1623" s="34">
        <v>1.7992083483267363E-2</v>
      </c>
      <c r="E1623" s="34">
        <v>0.13793103448275862</v>
      </c>
      <c r="F1623" s="35">
        <v>99.724137931034491</v>
      </c>
    </row>
    <row r="1624" spans="1:6" ht="15" hidden="1" customHeight="1" x14ac:dyDescent="0.25">
      <c r="A1624" s="125"/>
      <c r="B1624" s="31" t="s">
        <v>220</v>
      </c>
      <c r="C1624" s="19">
        <v>1</v>
      </c>
      <c r="D1624" s="34">
        <v>1.7992083483267363E-2</v>
      </c>
      <c r="E1624" s="34">
        <v>0.13793103448275862</v>
      </c>
      <c r="F1624" s="35">
        <v>99.862068965517238</v>
      </c>
    </row>
    <row r="1625" spans="1:6" ht="15" hidden="1" customHeight="1" x14ac:dyDescent="0.25">
      <c r="A1625" s="125"/>
      <c r="B1625" s="31" t="s">
        <v>227</v>
      </c>
      <c r="C1625" s="19">
        <v>1</v>
      </c>
      <c r="D1625" s="34">
        <v>1.7992083483267363E-2</v>
      </c>
      <c r="E1625" s="34">
        <v>0.13793103448275862</v>
      </c>
      <c r="F1625" s="35">
        <v>100</v>
      </c>
    </row>
    <row r="1626" spans="1:6" ht="15" hidden="1" customHeight="1" x14ac:dyDescent="0.25">
      <c r="A1626" s="125"/>
      <c r="B1626" s="14" t="s">
        <v>8</v>
      </c>
      <c r="C1626" s="19">
        <v>725</v>
      </c>
      <c r="D1626" s="34">
        <v>13.044260525368836</v>
      </c>
      <c r="E1626" s="34">
        <v>100</v>
      </c>
      <c r="F1626" s="36"/>
    </row>
    <row r="1627" spans="1:6" ht="15" hidden="1" customHeight="1" x14ac:dyDescent="0.25">
      <c r="A1627" s="125" t="s">
        <v>7</v>
      </c>
      <c r="B1627" s="31" t="s">
        <v>250</v>
      </c>
      <c r="C1627" s="19">
        <v>318</v>
      </c>
      <c r="D1627" s="34">
        <v>5.7214825476790212</v>
      </c>
      <c r="E1627" s="37"/>
      <c r="F1627" s="36"/>
    </row>
    <row r="1628" spans="1:6" ht="15" hidden="1" customHeight="1" x14ac:dyDescent="0.25">
      <c r="A1628" s="125"/>
      <c r="B1628" s="14" t="s">
        <v>33</v>
      </c>
      <c r="C1628" s="19">
        <v>4515</v>
      </c>
      <c r="D1628" s="34">
        <v>81.234256926952142</v>
      </c>
      <c r="E1628" s="37"/>
      <c r="F1628" s="36"/>
    </row>
    <row r="1629" spans="1:6" ht="15" hidden="1" customHeight="1" x14ac:dyDescent="0.25">
      <c r="A1629" s="125"/>
      <c r="B1629" s="14" t="s">
        <v>8</v>
      </c>
      <c r="C1629" s="19">
        <v>4833</v>
      </c>
      <c r="D1629" s="34">
        <v>86.955739474631173</v>
      </c>
      <c r="E1629" s="37"/>
      <c r="F1629" s="36"/>
    </row>
    <row r="1630" spans="1:6" ht="15" hidden="1" customHeight="1" x14ac:dyDescent="0.25">
      <c r="A1630" s="126" t="s">
        <v>8</v>
      </c>
      <c r="B1630" s="127"/>
      <c r="C1630" s="22">
        <v>5558</v>
      </c>
      <c r="D1630" s="38">
        <v>100</v>
      </c>
      <c r="E1630" s="39"/>
      <c r="F1630" s="40"/>
    </row>
    <row r="1631" spans="1:6" hidden="1" x14ac:dyDescent="0.25"/>
    <row r="1632" spans="1:6" ht="18" hidden="1" customHeight="1" x14ac:dyDescent="0.25">
      <c r="A1632" s="107" t="s">
        <v>333</v>
      </c>
      <c r="B1632" s="107"/>
      <c r="C1632" s="107"/>
      <c r="D1632" s="107"/>
      <c r="E1632" s="107"/>
      <c r="F1632" s="107"/>
    </row>
    <row r="1633" spans="1:6" ht="27.95" hidden="1" customHeight="1" x14ac:dyDescent="0.25">
      <c r="A1633" s="122"/>
      <c r="B1633" s="123"/>
      <c r="C1633" s="28" t="s">
        <v>29</v>
      </c>
      <c r="D1633" s="29" t="s">
        <v>10</v>
      </c>
      <c r="E1633" s="29" t="s">
        <v>30</v>
      </c>
      <c r="F1633" s="30" t="s">
        <v>31</v>
      </c>
    </row>
    <row r="1634" spans="1:6" ht="15" hidden="1" customHeight="1" x14ac:dyDescent="0.25">
      <c r="A1634" s="124" t="s">
        <v>6</v>
      </c>
      <c r="B1634" s="50" t="s">
        <v>143</v>
      </c>
      <c r="C1634" s="16">
        <v>274</v>
      </c>
      <c r="D1634" s="32">
        <v>4.9298308744152575</v>
      </c>
      <c r="E1634" s="32">
        <v>37.84530386740331</v>
      </c>
      <c r="F1634" s="33">
        <v>37.84530386740331</v>
      </c>
    </row>
    <row r="1635" spans="1:6" ht="15" hidden="1" customHeight="1" x14ac:dyDescent="0.25">
      <c r="A1635" s="125"/>
      <c r="B1635" s="31" t="s">
        <v>143</v>
      </c>
      <c r="C1635" s="19">
        <v>1</v>
      </c>
      <c r="D1635" s="34">
        <v>1.7992083483267363E-2</v>
      </c>
      <c r="E1635" s="34">
        <v>0.13812154696132595</v>
      </c>
      <c r="F1635" s="35">
        <v>37.983425414364639</v>
      </c>
    </row>
    <row r="1636" spans="1:6" ht="15" hidden="1" customHeight="1" x14ac:dyDescent="0.25">
      <c r="A1636" s="125"/>
      <c r="B1636" s="31" t="s">
        <v>144</v>
      </c>
      <c r="C1636" s="19">
        <v>97</v>
      </c>
      <c r="D1636" s="34">
        <v>1.745232097876934</v>
      </c>
      <c r="E1636" s="34">
        <v>13.397790055248619</v>
      </c>
      <c r="F1636" s="35">
        <v>51.381215469613259</v>
      </c>
    </row>
    <row r="1637" spans="1:6" ht="15" hidden="1" customHeight="1" x14ac:dyDescent="0.25">
      <c r="A1637" s="125"/>
      <c r="B1637" s="31" t="s">
        <v>145</v>
      </c>
      <c r="C1637" s="19">
        <v>81</v>
      </c>
      <c r="D1637" s="34">
        <v>1.4573587621446564</v>
      </c>
      <c r="E1637" s="34">
        <v>11.187845303867404</v>
      </c>
      <c r="F1637" s="35">
        <v>62.569060773480665</v>
      </c>
    </row>
    <row r="1638" spans="1:6" ht="15" hidden="1" customHeight="1" x14ac:dyDescent="0.25">
      <c r="A1638" s="125"/>
      <c r="B1638" s="31" t="s">
        <v>146</v>
      </c>
      <c r="C1638" s="19">
        <v>51</v>
      </c>
      <c r="D1638" s="34">
        <v>0.91759625764663544</v>
      </c>
      <c r="E1638" s="34">
        <v>7.0441988950276242</v>
      </c>
      <c r="F1638" s="35">
        <v>69.613259668508292</v>
      </c>
    </row>
    <row r="1639" spans="1:6" ht="15" hidden="1" customHeight="1" x14ac:dyDescent="0.25">
      <c r="A1639" s="125"/>
      <c r="B1639" s="31" t="s">
        <v>147</v>
      </c>
      <c r="C1639" s="19">
        <v>41</v>
      </c>
      <c r="D1639" s="34">
        <v>0.73767542281396181</v>
      </c>
      <c r="E1639" s="34">
        <v>5.6629834254143647</v>
      </c>
      <c r="F1639" s="35">
        <v>75.276243093922659</v>
      </c>
    </row>
    <row r="1640" spans="1:6" ht="15" hidden="1" customHeight="1" x14ac:dyDescent="0.25">
      <c r="A1640" s="125"/>
      <c r="B1640" s="31" t="s">
        <v>148</v>
      </c>
      <c r="C1640" s="19">
        <v>25</v>
      </c>
      <c r="D1640" s="34">
        <v>0.44980208708168407</v>
      </c>
      <c r="E1640" s="34">
        <v>3.4530386740331496</v>
      </c>
      <c r="F1640" s="35">
        <v>78.729281767955811</v>
      </c>
    </row>
    <row r="1641" spans="1:6" ht="15" hidden="1" customHeight="1" x14ac:dyDescent="0.25">
      <c r="A1641" s="125"/>
      <c r="B1641" s="31" t="s">
        <v>149</v>
      </c>
      <c r="C1641" s="19">
        <v>19</v>
      </c>
      <c r="D1641" s="34">
        <v>0.34184958618207989</v>
      </c>
      <c r="E1641" s="34">
        <v>2.6243093922651934</v>
      </c>
      <c r="F1641" s="35">
        <v>81.353591160221001</v>
      </c>
    </row>
    <row r="1642" spans="1:6" ht="15" hidden="1" customHeight="1" x14ac:dyDescent="0.25">
      <c r="A1642" s="125"/>
      <c r="B1642" s="31" t="s">
        <v>32</v>
      </c>
      <c r="C1642" s="19">
        <v>12</v>
      </c>
      <c r="D1642" s="34">
        <v>0.21590500179920835</v>
      </c>
      <c r="E1642" s="34">
        <v>1.6574585635359116</v>
      </c>
      <c r="F1642" s="35">
        <v>83.011049723756898</v>
      </c>
    </row>
    <row r="1643" spans="1:6" ht="15" hidden="1" customHeight="1" x14ac:dyDescent="0.25">
      <c r="A1643" s="125"/>
      <c r="B1643" s="31" t="s">
        <v>89</v>
      </c>
      <c r="C1643" s="19">
        <v>11</v>
      </c>
      <c r="D1643" s="34">
        <v>0.19791291831594099</v>
      </c>
      <c r="E1643" s="34">
        <v>1.5193370165745856</v>
      </c>
      <c r="F1643" s="35">
        <v>84.530386740331494</v>
      </c>
    </row>
    <row r="1644" spans="1:6" ht="15" hidden="1" customHeight="1" x14ac:dyDescent="0.25">
      <c r="A1644" s="125"/>
      <c r="B1644" s="31" t="s">
        <v>150</v>
      </c>
      <c r="C1644" s="19">
        <v>10</v>
      </c>
      <c r="D1644" s="34">
        <v>0.17992083483267363</v>
      </c>
      <c r="E1644" s="34">
        <v>1.3812154696132597</v>
      </c>
      <c r="F1644" s="35">
        <v>85.911602209944746</v>
      </c>
    </row>
    <row r="1645" spans="1:6" ht="15" hidden="1" customHeight="1" x14ac:dyDescent="0.25">
      <c r="A1645" s="125"/>
      <c r="B1645" s="31" t="s">
        <v>151</v>
      </c>
      <c r="C1645" s="19">
        <v>23</v>
      </c>
      <c r="D1645" s="34">
        <v>0.41381792011514934</v>
      </c>
      <c r="E1645" s="34">
        <v>3.1767955801104977</v>
      </c>
      <c r="F1645" s="35">
        <v>89.088397790055254</v>
      </c>
    </row>
    <row r="1646" spans="1:6" ht="15" hidden="1" customHeight="1" x14ac:dyDescent="0.25">
      <c r="A1646" s="125"/>
      <c r="B1646" s="31" t="s">
        <v>152</v>
      </c>
      <c r="C1646" s="19">
        <v>4</v>
      </c>
      <c r="D1646" s="34">
        <v>7.196833393306945E-2</v>
      </c>
      <c r="E1646" s="34">
        <v>0.55248618784530379</v>
      </c>
      <c r="F1646" s="35">
        <v>89.640883977900558</v>
      </c>
    </row>
    <row r="1647" spans="1:6" ht="15" hidden="1" customHeight="1" x14ac:dyDescent="0.25">
      <c r="A1647" s="125"/>
      <c r="B1647" s="31" t="s">
        <v>153</v>
      </c>
      <c r="C1647" s="19">
        <v>11</v>
      </c>
      <c r="D1647" s="34">
        <v>0.19791291831594099</v>
      </c>
      <c r="E1647" s="34">
        <v>1.5193370165745856</v>
      </c>
      <c r="F1647" s="35">
        <v>91.160220994475139</v>
      </c>
    </row>
    <row r="1648" spans="1:6" ht="15" hidden="1" customHeight="1" x14ac:dyDescent="0.25">
      <c r="A1648" s="125"/>
      <c r="B1648" s="31" t="s">
        <v>154</v>
      </c>
      <c r="C1648" s="19">
        <v>3</v>
      </c>
      <c r="D1648" s="34">
        <v>5.3976250449802088E-2</v>
      </c>
      <c r="E1648" s="34">
        <v>0.4143646408839779</v>
      </c>
      <c r="F1648" s="35">
        <v>91.574585635359114</v>
      </c>
    </row>
    <row r="1649" spans="1:6" ht="15" hidden="1" customHeight="1" x14ac:dyDescent="0.25">
      <c r="A1649" s="125"/>
      <c r="B1649" s="31" t="s">
        <v>155</v>
      </c>
      <c r="C1649" s="19">
        <v>4</v>
      </c>
      <c r="D1649" s="34">
        <v>7.196833393306945E-2</v>
      </c>
      <c r="E1649" s="34">
        <v>0.55248618784530379</v>
      </c>
      <c r="F1649" s="35">
        <v>92.127071823204417</v>
      </c>
    </row>
    <row r="1650" spans="1:6" ht="15" hidden="1" customHeight="1" x14ac:dyDescent="0.25">
      <c r="A1650" s="125"/>
      <c r="B1650" s="31" t="s">
        <v>156</v>
      </c>
      <c r="C1650" s="19">
        <v>8</v>
      </c>
      <c r="D1650" s="34">
        <v>0.1439366678661389</v>
      </c>
      <c r="E1650" s="34">
        <v>1.1049723756906076</v>
      </c>
      <c r="F1650" s="35">
        <v>93.232044198895025</v>
      </c>
    </row>
    <row r="1651" spans="1:6" ht="15" hidden="1" customHeight="1" x14ac:dyDescent="0.25">
      <c r="A1651" s="125"/>
      <c r="B1651" s="31" t="s">
        <v>157</v>
      </c>
      <c r="C1651" s="19">
        <v>2</v>
      </c>
      <c r="D1651" s="34">
        <v>3.5984166966534725E-2</v>
      </c>
      <c r="E1651" s="34">
        <v>0.27624309392265189</v>
      </c>
      <c r="F1651" s="35">
        <v>93.508287292817684</v>
      </c>
    </row>
    <row r="1652" spans="1:6" ht="15" hidden="1" customHeight="1" x14ac:dyDescent="0.25">
      <c r="A1652" s="125"/>
      <c r="B1652" s="31" t="s">
        <v>158</v>
      </c>
      <c r="C1652" s="19">
        <v>2</v>
      </c>
      <c r="D1652" s="34">
        <v>3.5984166966534725E-2</v>
      </c>
      <c r="E1652" s="34">
        <v>0.27624309392265189</v>
      </c>
      <c r="F1652" s="35">
        <v>93.784530386740329</v>
      </c>
    </row>
    <row r="1653" spans="1:6" ht="15" hidden="1" customHeight="1" x14ac:dyDescent="0.25">
      <c r="A1653" s="125"/>
      <c r="B1653" s="31" t="s">
        <v>159</v>
      </c>
      <c r="C1653" s="19">
        <v>3</v>
      </c>
      <c r="D1653" s="34">
        <v>5.3976250449802088E-2</v>
      </c>
      <c r="E1653" s="34">
        <v>0.4143646408839779</v>
      </c>
      <c r="F1653" s="35">
        <v>94.198895027624303</v>
      </c>
    </row>
    <row r="1654" spans="1:6" ht="15" hidden="1" customHeight="1" x14ac:dyDescent="0.25">
      <c r="A1654" s="125"/>
      <c r="B1654" s="31" t="s">
        <v>161</v>
      </c>
      <c r="C1654" s="19">
        <v>2</v>
      </c>
      <c r="D1654" s="34">
        <v>3.5984166966534725E-2</v>
      </c>
      <c r="E1654" s="34">
        <v>0.27624309392265189</v>
      </c>
      <c r="F1654" s="35">
        <v>94.475138121546962</v>
      </c>
    </row>
    <row r="1655" spans="1:6" ht="15" hidden="1" customHeight="1" x14ac:dyDescent="0.25">
      <c r="A1655" s="125"/>
      <c r="B1655" s="31" t="s">
        <v>162</v>
      </c>
      <c r="C1655" s="19">
        <v>1</v>
      </c>
      <c r="D1655" s="34">
        <v>1.7992083483267363E-2</v>
      </c>
      <c r="E1655" s="34">
        <v>0.13812154696132595</v>
      </c>
      <c r="F1655" s="35">
        <v>94.613259668508292</v>
      </c>
    </row>
    <row r="1656" spans="1:6" ht="15" hidden="1" customHeight="1" x14ac:dyDescent="0.25">
      <c r="A1656" s="125"/>
      <c r="B1656" s="31" t="s">
        <v>163</v>
      </c>
      <c r="C1656" s="19">
        <v>2</v>
      </c>
      <c r="D1656" s="34">
        <v>3.5984166966534725E-2</v>
      </c>
      <c r="E1656" s="34">
        <v>0.27624309392265189</v>
      </c>
      <c r="F1656" s="35">
        <v>94.889502762430951</v>
      </c>
    </row>
    <row r="1657" spans="1:6" ht="15" hidden="1" customHeight="1" x14ac:dyDescent="0.25">
      <c r="A1657" s="125"/>
      <c r="B1657" s="31" t="s">
        <v>164</v>
      </c>
      <c r="C1657" s="19">
        <v>1</v>
      </c>
      <c r="D1657" s="34">
        <v>1.7992083483267363E-2</v>
      </c>
      <c r="E1657" s="34">
        <v>0.13812154696132595</v>
      </c>
      <c r="F1657" s="35">
        <v>95.027624309392266</v>
      </c>
    </row>
    <row r="1658" spans="1:6" ht="15" hidden="1" customHeight="1" x14ac:dyDescent="0.25">
      <c r="A1658" s="125"/>
      <c r="B1658" s="31" t="s">
        <v>165</v>
      </c>
      <c r="C1658" s="19">
        <v>2</v>
      </c>
      <c r="D1658" s="34">
        <v>3.5984166966534725E-2</v>
      </c>
      <c r="E1658" s="34">
        <v>0.27624309392265189</v>
      </c>
      <c r="F1658" s="35">
        <v>95.303867403314911</v>
      </c>
    </row>
    <row r="1659" spans="1:6" ht="15" hidden="1" customHeight="1" x14ac:dyDescent="0.25">
      <c r="A1659" s="125"/>
      <c r="B1659" s="31" t="s">
        <v>166</v>
      </c>
      <c r="C1659" s="19">
        <v>7</v>
      </c>
      <c r="D1659" s="34">
        <v>0.12594458438287154</v>
      </c>
      <c r="E1659" s="34">
        <v>0.96685082872928174</v>
      </c>
      <c r="F1659" s="35">
        <v>96.270718232044189</v>
      </c>
    </row>
    <row r="1660" spans="1:6" ht="15" hidden="1" customHeight="1" x14ac:dyDescent="0.25">
      <c r="A1660" s="125"/>
      <c r="B1660" s="31" t="s">
        <v>167</v>
      </c>
      <c r="C1660" s="19">
        <v>1</v>
      </c>
      <c r="D1660" s="34">
        <v>1.7992083483267363E-2</v>
      </c>
      <c r="E1660" s="34">
        <v>0.13812154696132595</v>
      </c>
      <c r="F1660" s="35">
        <v>96.408839779005532</v>
      </c>
    </row>
    <row r="1661" spans="1:6" ht="15" hidden="1" customHeight="1" x14ac:dyDescent="0.25">
      <c r="A1661" s="125"/>
      <c r="B1661" s="31" t="s">
        <v>169</v>
      </c>
      <c r="C1661" s="19">
        <v>1</v>
      </c>
      <c r="D1661" s="34">
        <v>1.7992083483267363E-2</v>
      </c>
      <c r="E1661" s="34">
        <v>0.13812154696132595</v>
      </c>
      <c r="F1661" s="35">
        <v>96.546961325966848</v>
      </c>
    </row>
    <row r="1662" spans="1:6" ht="15" hidden="1" customHeight="1" x14ac:dyDescent="0.25">
      <c r="A1662" s="125"/>
      <c r="B1662" s="31" t="s">
        <v>171</v>
      </c>
      <c r="C1662" s="19">
        <v>5</v>
      </c>
      <c r="D1662" s="34">
        <v>8.9960417416336813E-2</v>
      </c>
      <c r="E1662" s="34">
        <v>0.69060773480662985</v>
      </c>
      <c r="F1662" s="35">
        <v>97.237569060773481</v>
      </c>
    </row>
    <row r="1663" spans="1:6" ht="15" hidden="1" customHeight="1" x14ac:dyDescent="0.25">
      <c r="A1663" s="125"/>
      <c r="B1663" s="31" t="s">
        <v>173</v>
      </c>
      <c r="C1663" s="19">
        <v>1</v>
      </c>
      <c r="D1663" s="34">
        <v>1.7992083483267363E-2</v>
      </c>
      <c r="E1663" s="34">
        <v>0.13812154696132595</v>
      </c>
      <c r="F1663" s="35">
        <v>97.375690607734811</v>
      </c>
    </row>
    <row r="1664" spans="1:6" ht="15" hidden="1" customHeight="1" x14ac:dyDescent="0.25">
      <c r="A1664" s="125"/>
      <c r="B1664" s="31" t="s">
        <v>175</v>
      </c>
      <c r="C1664" s="19">
        <v>1</v>
      </c>
      <c r="D1664" s="34">
        <v>1.7992083483267363E-2</v>
      </c>
      <c r="E1664" s="34">
        <v>0.13812154696132595</v>
      </c>
      <c r="F1664" s="35">
        <v>97.51381215469614</v>
      </c>
    </row>
    <row r="1665" spans="1:6" ht="15" hidden="1" customHeight="1" x14ac:dyDescent="0.25">
      <c r="A1665" s="125"/>
      <c r="B1665" s="31" t="s">
        <v>177</v>
      </c>
      <c r="C1665" s="19">
        <v>1</v>
      </c>
      <c r="D1665" s="34">
        <v>1.7992083483267363E-2</v>
      </c>
      <c r="E1665" s="34">
        <v>0.13812154696132595</v>
      </c>
      <c r="F1665" s="35">
        <v>97.651933701657455</v>
      </c>
    </row>
    <row r="1666" spans="1:6" ht="15" hidden="1" customHeight="1" x14ac:dyDescent="0.25">
      <c r="A1666" s="125"/>
      <c r="B1666" s="31" t="s">
        <v>184</v>
      </c>
      <c r="C1666" s="19">
        <v>1</v>
      </c>
      <c r="D1666" s="34">
        <v>1.7992083483267363E-2</v>
      </c>
      <c r="E1666" s="34">
        <v>0.13812154696132595</v>
      </c>
      <c r="F1666" s="35">
        <v>97.790055248618785</v>
      </c>
    </row>
    <row r="1667" spans="1:6" ht="15" hidden="1" customHeight="1" x14ac:dyDescent="0.25">
      <c r="A1667" s="125"/>
      <c r="B1667" s="31" t="s">
        <v>185</v>
      </c>
      <c r="C1667" s="19">
        <v>2</v>
      </c>
      <c r="D1667" s="34">
        <v>3.5984166966534725E-2</v>
      </c>
      <c r="E1667" s="34">
        <v>0.27624309392265189</v>
      </c>
      <c r="F1667" s="35">
        <v>98.06629834254143</v>
      </c>
    </row>
    <row r="1668" spans="1:6" ht="15" hidden="1" customHeight="1" x14ac:dyDescent="0.25">
      <c r="A1668" s="125"/>
      <c r="B1668" s="31" t="s">
        <v>189</v>
      </c>
      <c r="C1668" s="19">
        <v>3</v>
      </c>
      <c r="D1668" s="34">
        <v>5.3976250449802088E-2</v>
      </c>
      <c r="E1668" s="34">
        <v>0.4143646408839779</v>
      </c>
      <c r="F1668" s="35">
        <v>98.480662983425418</v>
      </c>
    </row>
    <row r="1669" spans="1:6" ht="15" hidden="1" customHeight="1" x14ac:dyDescent="0.25">
      <c r="A1669" s="125"/>
      <c r="B1669" s="31" t="s">
        <v>268</v>
      </c>
      <c r="C1669" s="19">
        <v>1</v>
      </c>
      <c r="D1669" s="34">
        <v>1.7992083483267363E-2</v>
      </c>
      <c r="E1669" s="34">
        <v>0.13812154696132595</v>
      </c>
      <c r="F1669" s="35">
        <v>98.618784530386733</v>
      </c>
    </row>
    <row r="1670" spans="1:6" ht="15" hidden="1" customHeight="1" x14ac:dyDescent="0.25">
      <c r="A1670" s="125"/>
      <c r="B1670" s="31" t="s">
        <v>192</v>
      </c>
      <c r="C1670" s="19">
        <v>1</v>
      </c>
      <c r="D1670" s="34">
        <v>1.7992083483267363E-2</v>
      </c>
      <c r="E1670" s="34">
        <v>0.13812154696132595</v>
      </c>
      <c r="F1670" s="35">
        <v>98.756906077348063</v>
      </c>
    </row>
    <row r="1671" spans="1:6" ht="15" hidden="1" customHeight="1" x14ac:dyDescent="0.25">
      <c r="A1671" s="125"/>
      <c r="B1671" s="31" t="s">
        <v>199</v>
      </c>
      <c r="C1671" s="19">
        <v>1</v>
      </c>
      <c r="D1671" s="34">
        <v>1.7992083483267363E-2</v>
      </c>
      <c r="E1671" s="34">
        <v>0.13812154696132595</v>
      </c>
      <c r="F1671" s="35">
        <v>98.895027624309392</v>
      </c>
    </row>
    <row r="1672" spans="1:6" ht="15" hidden="1" customHeight="1" x14ac:dyDescent="0.25">
      <c r="A1672" s="125"/>
      <c r="B1672" s="31" t="s">
        <v>255</v>
      </c>
      <c r="C1672" s="19">
        <v>1</v>
      </c>
      <c r="D1672" s="34">
        <v>1.7992083483267363E-2</v>
      </c>
      <c r="E1672" s="34">
        <v>0.13812154696132595</v>
      </c>
      <c r="F1672" s="35">
        <v>99.033149171270722</v>
      </c>
    </row>
    <row r="1673" spans="1:6" ht="15" hidden="1" customHeight="1" x14ac:dyDescent="0.25">
      <c r="A1673" s="125"/>
      <c r="B1673" s="31" t="s">
        <v>207</v>
      </c>
      <c r="C1673" s="19">
        <v>1</v>
      </c>
      <c r="D1673" s="34">
        <v>1.7992083483267363E-2</v>
      </c>
      <c r="E1673" s="34">
        <v>0.13812154696132595</v>
      </c>
      <c r="F1673" s="35">
        <v>99.171270718232037</v>
      </c>
    </row>
    <row r="1674" spans="1:6" ht="15" hidden="1" customHeight="1" x14ac:dyDescent="0.25">
      <c r="A1674" s="125"/>
      <c r="B1674" s="31" t="s">
        <v>209</v>
      </c>
      <c r="C1674" s="19">
        <v>1</v>
      </c>
      <c r="D1674" s="34">
        <v>1.7992083483267363E-2</v>
      </c>
      <c r="E1674" s="34">
        <v>0.13812154696132595</v>
      </c>
      <c r="F1674" s="35">
        <v>99.309392265193381</v>
      </c>
    </row>
    <row r="1675" spans="1:6" ht="15" hidden="1" customHeight="1" x14ac:dyDescent="0.25">
      <c r="A1675" s="125"/>
      <c r="B1675" s="31" t="s">
        <v>260</v>
      </c>
      <c r="C1675" s="19">
        <v>1</v>
      </c>
      <c r="D1675" s="34">
        <v>1.7992083483267363E-2</v>
      </c>
      <c r="E1675" s="34">
        <v>0.13812154696132595</v>
      </c>
      <c r="F1675" s="35">
        <v>99.447513812154696</v>
      </c>
    </row>
    <row r="1676" spans="1:6" ht="15" hidden="1" customHeight="1" x14ac:dyDescent="0.25">
      <c r="A1676" s="125"/>
      <c r="B1676" s="31" t="s">
        <v>216</v>
      </c>
      <c r="C1676" s="19">
        <v>1</v>
      </c>
      <c r="D1676" s="34">
        <v>1.7992083483267363E-2</v>
      </c>
      <c r="E1676" s="34">
        <v>0.13812154696132595</v>
      </c>
      <c r="F1676" s="35">
        <v>99.585635359116026</v>
      </c>
    </row>
    <row r="1677" spans="1:6" ht="15" hidden="1" customHeight="1" x14ac:dyDescent="0.25">
      <c r="A1677" s="125"/>
      <c r="B1677" s="31" t="s">
        <v>227</v>
      </c>
      <c r="C1677" s="19">
        <v>1</v>
      </c>
      <c r="D1677" s="34">
        <v>1.7992083483267363E-2</v>
      </c>
      <c r="E1677" s="34">
        <v>0.13812154696132595</v>
      </c>
      <c r="F1677" s="35">
        <v>99.723756906077341</v>
      </c>
    </row>
    <row r="1678" spans="1:6" ht="15" hidden="1" customHeight="1" x14ac:dyDescent="0.25">
      <c r="A1678" s="125"/>
      <c r="B1678" s="31" t="s">
        <v>277</v>
      </c>
      <c r="C1678" s="19">
        <v>1</v>
      </c>
      <c r="D1678" s="34">
        <v>1.7992083483267363E-2</v>
      </c>
      <c r="E1678" s="34">
        <v>0.13812154696132595</v>
      </c>
      <c r="F1678" s="35">
        <v>99.861878453038671</v>
      </c>
    </row>
    <row r="1679" spans="1:6" ht="15" hidden="1" customHeight="1" x14ac:dyDescent="0.25">
      <c r="A1679" s="125"/>
      <c r="B1679" s="31" t="s">
        <v>233</v>
      </c>
      <c r="C1679" s="19">
        <v>1</v>
      </c>
      <c r="D1679" s="34">
        <v>1.7992083483267363E-2</v>
      </c>
      <c r="E1679" s="34">
        <v>0.13812154696132595</v>
      </c>
      <c r="F1679" s="35">
        <v>100</v>
      </c>
    </row>
    <row r="1680" spans="1:6" ht="15" hidden="1" customHeight="1" x14ac:dyDescent="0.25">
      <c r="A1680" s="125"/>
      <c r="B1680" s="14" t="s">
        <v>8</v>
      </c>
      <c r="C1680" s="19">
        <v>724</v>
      </c>
      <c r="D1680" s="34">
        <v>13.02626844188557</v>
      </c>
      <c r="E1680" s="34">
        <v>100</v>
      </c>
      <c r="F1680" s="36"/>
    </row>
    <row r="1681" spans="1:6" ht="15" hidden="1" customHeight="1" x14ac:dyDescent="0.25">
      <c r="A1681" s="125" t="s">
        <v>7</v>
      </c>
      <c r="B1681" s="31" t="s">
        <v>250</v>
      </c>
      <c r="C1681" s="19">
        <v>322</v>
      </c>
      <c r="D1681" s="34">
        <v>5.7934508816120909</v>
      </c>
      <c r="E1681" s="37"/>
      <c r="F1681" s="36"/>
    </row>
    <row r="1682" spans="1:6" ht="15" hidden="1" customHeight="1" x14ac:dyDescent="0.25">
      <c r="A1682" s="125"/>
      <c r="B1682" s="14" t="s">
        <v>33</v>
      </c>
      <c r="C1682" s="19">
        <v>4512</v>
      </c>
      <c r="D1682" s="34">
        <v>81.180280676502335</v>
      </c>
      <c r="E1682" s="37"/>
      <c r="F1682" s="36"/>
    </row>
    <row r="1683" spans="1:6" ht="15" hidden="1" customHeight="1" x14ac:dyDescent="0.25">
      <c r="A1683" s="125"/>
      <c r="B1683" s="14" t="s">
        <v>8</v>
      </c>
      <c r="C1683" s="19">
        <v>4834</v>
      </c>
      <c r="D1683" s="34">
        <v>86.973731558114437</v>
      </c>
      <c r="E1683" s="37"/>
      <c r="F1683" s="36"/>
    </row>
    <row r="1684" spans="1:6" ht="15" hidden="1" customHeight="1" x14ac:dyDescent="0.25">
      <c r="A1684" s="126" t="s">
        <v>8</v>
      </c>
      <c r="B1684" s="127"/>
      <c r="C1684" s="22">
        <v>5558</v>
      </c>
      <c r="D1684" s="38">
        <v>100</v>
      </c>
      <c r="E1684" s="39"/>
      <c r="F1684" s="40"/>
    </row>
    <row r="1685" spans="1:6" hidden="1" x14ac:dyDescent="0.25"/>
    <row r="1686" spans="1:6" ht="18" hidden="1" customHeight="1" x14ac:dyDescent="0.25">
      <c r="A1686" s="107" t="s">
        <v>334</v>
      </c>
      <c r="B1686" s="107"/>
      <c r="C1686" s="107"/>
      <c r="D1686" s="107"/>
      <c r="E1686" s="107"/>
      <c r="F1686" s="107"/>
    </row>
    <row r="1687" spans="1:6" ht="27.95" hidden="1" customHeight="1" x14ac:dyDescent="0.25">
      <c r="A1687" s="122"/>
      <c r="B1687" s="123"/>
      <c r="C1687" s="28" t="s">
        <v>29</v>
      </c>
      <c r="D1687" s="29" t="s">
        <v>10</v>
      </c>
      <c r="E1687" s="29" t="s">
        <v>30</v>
      </c>
      <c r="F1687" s="30" t="s">
        <v>31</v>
      </c>
    </row>
    <row r="1688" spans="1:6" ht="15" hidden="1" customHeight="1" x14ac:dyDescent="0.25">
      <c r="A1688" s="124" t="s">
        <v>6</v>
      </c>
      <c r="B1688" s="50" t="s">
        <v>143</v>
      </c>
      <c r="C1688" s="16">
        <v>313</v>
      </c>
      <c r="D1688" s="32">
        <v>5.6315221302626846</v>
      </c>
      <c r="E1688" s="32">
        <v>56.294964028776981</v>
      </c>
      <c r="F1688" s="33">
        <v>56.294964028776981</v>
      </c>
    </row>
    <row r="1689" spans="1:6" ht="15" hidden="1" customHeight="1" x14ac:dyDescent="0.25">
      <c r="A1689" s="125"/>
      <c r="B1689" s="31" t="s">
        <v>143</v>
      </c>
      <c r="C1689" s="19">
        <v>1</v>
      </c>
      <c r="D1689" s="34">
        <v>1.7992083483267363E-2</v>
      </c>
      <c r="E1689" s="34">
        <v>0.17985611510791369</v>
      </c>
      <c r="F1689" s="35">
        <v>56.474820143884898</v>
      </c>
    </row>
    <row r="1690" spans="1:6" ht="15" hidden="1" customHeight="1" x14ac:dyDescent="0.25">
      <c r="A1690" s="125"/>
      <c r="B1690" s="31" t="s">
        <v>144</v>
      </c>
      <c r="C1690" s="19">
        <v>83</v>
      </c>
      <c r="D1690" s="34">
        <v>1.493342929111191</v>
      </c>
      <c r="E1690" s="34">
        <v>14.928057553956833</v>
      </c>
      <c r="F1690" s="35">
        <v>71.402877697841731</v>
      </c>
    </row>
    <row r="1691" spans="1:6" ht="15" hidden="1" customHeight="1" x14ac:dyDescent="0.25">
      <c r="A1691" s="125"/>
      <c r="B1691" s="31" t="s">
        <v>145</v>
      </c>
      <c r="C1691" s="19">
        <v>48</v>
      </c>
      <c r="D1691" s="34">
        <v>0.86362000719683341</v>
      </c>
      <c r="E1691" s="34">
        <v>8.6330935251798557</v>
      </c>
      <c r="F1691" s="35">
        <v>80.035971223021591</v>
      </c>
    </row>
    <row r="1692" spans="1:6" ht="15" hidden="1" customHeight="1" x14ac:dyDescent="0.25">
      <c r="A1692" s="125"/>
      <c r="B1692" s="31" t="s">
        <v>146</v>
      </c>
      <c r="C1692" s="19">
        <v>23</v>
      </c>
      <c r="D1692" s="34">
        <v>0.41381792011514934</v>
      </c>
      <c r="E1692" s="34">
        <v>4.1366906474820144</v>
      </c>
      <c r="F1692" s="35">
        <v>84.172661870503589</v>
      </c>
    </row>
    <row r="1693" spans="1:6" ht="15" hidden="1" customHeight="1" x14ac:dyDescent="0.25">
      <c r="A1693" s="125"/>
      <c r="B1693" s="31" t="s">
        <v>147</v>
      </c>
      <c r="C1693" s="19">
        <v>19</v>
      </c>
      <c r="D1693" s="34">
        <v>0.34184958618207989</v>
      </c>
      <c r="E1693" s="34">
        <v>3.4172661870503598</v>
      </c>
      <c r="F1693" s="35">
        <v>87.589928057553962</v>
      </c>
    </row>
    <row r="1694" spans="1:6" ht="15" hidden="1" customHeight="1" x14ac:dyDescent="0.25">
      <c r="A1694" s="125"/>
      <c r="B1694" s="31" t="s">
        <v>148</v>
      </c>
      <c r="C1694" s="19">
        <v>12</v>
      </c>
      <c r="D1694" s="34">
        <v>0.21590500179920835</v>
      </c>
      <c r="E1694" s="34">
        <v>2.1582733812949639</v>
      </c>
      <c r="F1694" s="35">
        <v>89.748201438848923</v>
      </c>
    </row>
    <row r="1695" spans="1:6" ht="15" hidden="1" customHeight="1" x14ac:dyDescent="0.25">
      <c r="A1695" s="125"/>
      <c r="B1695" s="31" t="s">
        <v>149</v>
      </c>
      <c r="C1695" s="19">
        <v>7</v>
      </c>
      <c r="D1695" s="34">
        <v>0.12594458438287154</v>
      </c>
      <c r="E1695" s="34">
        <v>1.2589928057553956</v>
      </c>
      <c r="F1695" s="35">
        <v>91.007194244604321</v>
      </c>
    </row>
    <row r="1696" spans="1:6" ht="15" hidden="1" customHeight="1" x14ac:dyDescent="0.25">
      <c r="A1696" s="125"/>
      <c r="B1696" s="31" t="s">
        <v>32</v>
      </c>
      <c r="C1696" s="19">
        <v>8</v>
      </c>
      <c r="D1696" s="34">
        <v>0.1439366678661389</v>
      </c>
      <c r="E1696" s="34">
        <v>1.4388489208633095</v>
      </c>
      <c r="F1696" s="35">
        <v>92.446043165467628</v>
      </c>
    </row>
    <row r="1697" spans="1:6" ht="15" hidden="1" customHeight="1" x14ac:dyDescent="0.25">
      <c r="A1697" s="125"/>
      <c r="B1697" s="31" t="s">
        <v>89</v>
      </c>
      <c r="C1697" s="19">
        <v>7</v>
      </c>
      <c r="D1697" s="34">
        <v>0.12594458438287154</v>
      </c>
      <c r="E1697" s="34">
        <v>1.2589928057553956</v>
      </c>
      <c r="F1697" s="35">
        <v>93.705035971223012</v>
      </c>
    </row>
    <row r="1698" spans="1:6" ht="15" hidden="1" customHeight="1" x14ac:dyDescent="0.25">
      <c r="A1698" s="125"/>
      <c r="B1698" s="31" t="s">
        <v>150</v>
      </c>
      <c r="C1698" s="19">
        <v>5</v>
      </c>
      <c r="D1698" s="34">
        <v>8.9960417416336813E-2</v>
      </c>
      <c r="E1698" s="34">
        <v>0.89928057553956831</v>
      </c>
      <c r="F1698" s="35">
        <v>94.60431654676259</v>
      </c>
    </row>
    <row r="1699" spans="1:6" ht="15" hidden="1" customHeight="1" x14ac:dyDescent="0.25">
      <c r="A1699" s="125"/>
      <c r="B1699" s="31" t="s">
        <v>151</v>
      </c>
      <c r="C1699" s="19">
        <v>7</v>
      </c>
      <c r="D1699" s="34">
        <v>0.12594458438287154</v>
      </c>
      <c r="E1699" s="34">
        <v>1.2589928057553956</v>
      </c>
      <c r="F1699" s="35">
        <v>95.863309352517987</v>
      </c>
    </row>
    <row r="1700" spans="1:6" ht="15" hidden="1" customHeight="1" x14ac:dyDescent="0.25">
      <c r="A1700" s="125"/>
      <c r="B1700" s="31" t="s">
        <v>152</v>
      </c>
      <c r="C1700" s="19">
        <v>3</v>
      </c>
      <c r="D1700" s="34">
        <v>5.3976250449802088E-2</v>
      </c>
      <c r="E1700" s="34">
        <v>0.53956834532374098</v>
      </c>
      <c r="F1700" s="35">
        <v>96.402877697841731</v>
      </c>
    </row>
    <row r="1701" spans="1:6" ht="15" hidden="1" customHeight="1" x14ac:dyDescent="0.25">
      <c r="A1701" s="125"/>
      <c r="B1701" s="31" t="s">
        <v>153</v>
      </c>
      <c r="C1701" s="19">
        <v>1</v>
      </c>
      <c r="D1701" s="34">
        <v>1.7992083483267363E-2</v>
      </c>
      <c r="E1701" s="34">
        <v>0.17985611510791369</v>
      </c>
      <c r="F1701" s="35">
        <v>96.582733812949641</v>
      </c>
    </row>
    <row r="1702" spans="1:6" ht="15" hidden="1" customHeight="1" x14ac:dyDescent="0.25">
      <c r="A1702" s="125"/>
      <c r="B1702" s="31" t="s">
        <v>154</v>
      </c>
      <c r="C1702" s="19">
        <v>1</v>
      </c>
      <c r="D1702" s="34">
        <v>1.7992083483267363E-2</v>
      </c>
      <c r="E1702" s="34">
        <v>0.17985611510791369</v>
      </c>
      <c r="F1702" s="35">
        <v>96.762589928057551</v>
      </c>
    </row>
    <row r="1703" spans="1:6" ht="15" hidden="1" customHeight="1" x14ac:dyDescent="0.25">
      <c r="A1703" s="125"/>
      <c r="B1703" s="31" t="s">
        <v>155</v>
      </c>
      <c r="C1703" s="19">
        <v>2</v>
      </c>
      <c r="D1703" s="34">
        <v>3.5984166966534725E-2</v>
      </c>
      <c r="E1703" s="34">
        <v>0.35971223021582738</v>
      </c>
      <c r="F1703" s="35">
        <v>97.122302158273371</v>
      </c>
    </row>
    <row r="1704" spans="1:6" ht="15" hidden="1" customHeight="1" x14ac:dyDescent="0.25">
      <c r="A1704" s="125"/>
      <c r="B1704" s="31" t="s">
        <v>156</v>
      </c>
      <c r="C1704" s="19">
        <v>4</v>
      </c>
      <c r="D1704" s="34">
        <v>7.196833393306945E-2</v>
      </c>
      <c r="E1704" s="34">
        <v>0.71942446043165476</v>
      </c>
      <c r="F1704" s="35">
        <v>97.841726618705039</v>
      </c>
    </row>
    <row r="1705" spans="1:6" ht="15" hidden="1" customHeight="1" x14ac:dyDescent="0.25">
      <c r="A1705" s="125"/>
      <c r="B1705" s="31" t="s">
        <v>157</v>
      </c>
      <c r="C1705" s="19">
        <v>1</v>
      </c>
      <c r="D1705" s="34">
        <v>1.7992083483267363E-2</v>
      </c>
      <c r="E1705" s="34">
        <v>0.17985611510791369</v>
      </c>
      <c r="F1705" s="35">
        <v>98.021582733812949</v>
      </c>
    </row>
    <row r="1706" spans="1:6" ht="15" hidden="1" customHeight="1" x14ac:dyDescent="0.25">
      <c r="A1706" s="125"/>
      <c r="B1706" s="31" t="s">
        <v>160</v>
      </c>
      <c r="C1706" s="19">
        <v>1</v>
      </c>
      <c r="D1706" s="34">
        <v>1.7992083483267363E-2</v>
      </c>
      <c r="E1706" s="34">
        <v>0.17985611510791369</v>
      </c>
      <c r="F1706" s="35">
        <v>98.201438848920859</v>
      </c>
    </row>
    <row r="1707" spans="1:6" ht="15" hidden="1" customHeight="1" x14ac:dyDescent="0.25">
      <c r="A1707" s="125"/>
      <c r="B1707" s="31" t="s">
        <v>161</v>
      </c>
      <c r="C1707" s="19">
        <v>3</v>
      </c>
      <c r="D1707" s="34">
        <v>5.3976250449802088E-2</v>
      </c>
      <c r="E1707" s="34">
        <v>0.53956834532374098</v>
      </c>
      <c r="F1707" s="35">
        <v>98.741007194244602</v>
      </c>
    </row>
    <row r="1708" spans="1:6" ht="15" hidden="1" customHeight="1" x14ac:dyDescent="0.25">
      <c r="A1708" s="125"/>
      <c r="B1708" s="31" t="s">
        <v>162</v>
      </c>
      <c r="C1708" s="19">
        <v>1</v>
      </c>
      <c r="D1708" s="34">
        <v>1.7992083483267363E-2</v>
      </c>
      <c r="E1708" s="34">
        <v>0.17985611510791369</v>
      </c>
      <c r="F1708" s="35">
        <v>98.920863309352512</v>
      </c>
    </row>
    <row r="1709" spans="1:6" ht="15" hidden="1" customHeight="1" x14ac:dyDescent="0.25">
      <c r="A1709" s="125"/>
      <c r="B1709" s="31" t="s">
        <v>166</v>
      </c>
      <c r="C1709" s="19">
        <v>4</v>
      </c>
      <c r="D1709" s="34">
        <v>7.196833393306945E-2</v>
      </c>
      <c r="E1709" s="34">
        <v>0.71942446043165476</v>
      </c>
      <c r="F1709" s="35">
        <v>99.64028776978418</v>
      </c>
    </row>
    <row r="1710" spans="1:6" ht="15" hidden="1" customHeight="1" x14ac:dyDescent="0.25">
      <c r="A1710" s="125"/>
      <c r="B1710" s="31" t="s">
        <v>253</v>
      </c>
      <c r="C1710" s="19">
        <v>1</v>
      </c>
      <c r="D1710" s="34">
        <v>1.7992083483267363E-2</v>
      </c>
      <c r="E1710" s="34">
        <v>0.17985611510791369</v>
      </c>
      <c r="F1710" s="35">
        <v>99.82014388489209</v>
      </c>
    </row>
    <row r="1711" spans="1:6" ht="15" hidden="1" customHeight="1" x14ac:dyDescent="0.25">
      <c r="A1711" s="125"/>
      <c r="B1711" s="31" t="s">
        <v>207</v>
      </c>
      <c r="C1711" s="19">
        <v>1</v>
      </c>
      <c r="D1711" s="34">
        <v>1.7992083483267363E-2</v>
      </c>
      <c r="E1711" s="34">
        <v>0.17985611510791369</v>
      </c>
      <c r="F1711" s="35">
        <v>100</v>
      </c>
    </row>
    <row r="1712" spans="1:6" ht="15" hidden="1" customHeight="1" x14ac:dyDescent="0.25">
      <c r="A1712" s="125"/>
      <c r="B1712" s="14" t="s">
        <v>8</v>
      </c>
      <c r="C1712" s="19">
        <v>556</v>
      </c>
      <c r="D1712" s="34">
        <v>10.003598416696653</v>
      </c>
      <c r="E1712" s="34">
        <v>100</v>
      </c>
      <c r="F1712" s="36"/>
    </row>
    <row r="1713" spans="1:6" ht="15" hidden="1" customHeight="1" x14ac:dyDescent="0.25">
      <c r="A1713" s="125" t="s">
        <v>7</v>
      </c>
      <c r="B1713" s="31" t="s">
        <v>250</v>
      </c>
      <c r="C1713" s="19">
        <v>321</v>
      </c>
      <c r="D1713" s="34">
        <v>5.775458798128823</v>
      </c>
      <c r="E1713" s="37"/>
      <c r="F1713" s="36"/>
    </row>
    <row r="1714" spans="1:6" ht="15" hidden="1" customHeight="1" x14ac:dyDescent="0.25">
      <c r="A1714" s="125"/>
      <c r="B1714" s="14" t="s">
        <v>33</v>
      </c>
      <c r="C1714" s="19">
        <v>4681</v>
      </c>
      <c r="D1714" s="34">
        <v>84.220942785174529</v>
      </c>
      <c r="E1714" s="37"/>
      <c r="F1714" s="36"/>
    </row>
    <row r="1715" spans="1:6" ht="15" hidden="1" customHeight="1" x14ac:dyDescent="0.25">
      <c r="A1715" s="125"/>
      <c r="B1715" s="14" t="s">
        <v>8</v>
      </c>
      <c r="C1715" s="19">
        <v>5002</v>
      </c>
      <c r="D1715" s="34">
        <v>89.996401583303339</v>
      </c>
      <c r="E1715" s="37"/>
      <c r="F1715" s="36"/>
    </row>
    <row r="1716" spans="1:6" ht="15" hidden="1" customHeight="1" x14ac:dyDescent="0.25">
      <c r="A1716" s="126" t="s">
        <v>8</v>
      </c>
      <c r="B1716" s="127"/>
      <c r="C1716" s="22">
        <v>5558</v>
      </c>
      <c r="D1716" s="38">
        <v>100</v>
      </c>
      <c r="E1716" s="39"/>
      <c r="F1716" s="40"/>
    </row>
    <row r="1717" spans="1:6" hidden="1" x14ac:dyDescent="0.25"/>
    <row r="1718" spans="1:6" ht="18" hidden="1" customHeight="1" x14ac:dyDescent="0.25">
      <c r="A1718" s="107" t="s">
        <v>335</v>
      </c>
      <c r="B1718" s="107"/>
      <c r="C1718" s="107"/>
      <c r="D1718" s="107"/>
      <c r="E1718" s="107"/>
      <c r="F1718" s="107"/>
    </row>
    <row r="1719" spans="1:6" ht="27.95" hidden="1" customHeight="1" x14ac:dyDescent="0.25">
      <c r="A1719" s="122"/>
      <c r="B1719" s="123"/>
      <c r="C1719" s="28" t="s">
        <v>29</v>
      </c>
      <c r="D1719" s="29" t="s">
        <v>10</v>
      </c>
      <c r="E1719" s="29" t="s">
        <v>30</v>
      </c>
      <c r="F1719" s="30" t="s">
        <v>31</v>
      </c>
    </row>
    <row r="1720" spans="1:6" ht="15" hidden="1" customHeight="1" x14ac:dyDescent="0.25">
      <c r="A1720" s="124" t="s">
        <v>6</v>
      </c>
      <c r="B1720" s="50" t="s">
        <v>143</v>
      </c>
      <c r="C1720" s="16">
        <v>317</v>
      </c>
      <c r="D1720" s="32">
        <v>5.7034904641957542</v>
      </c>
      <c r="E1720" s="32">
        <v>50.882825040128409</v>
      </c>
      <c r="F1720" s="33">
        <v>50.882825040128409</v>
      </c>
    </row>
    <row r="1721" spans="1:6" ht="15" hidden="1" customHeight="1" x14ac:dyDescent="0.25">
      <c r="A1721" s="125"/>
      <c r="B1721" s="31" t="s">
        <v>143</v>
      </c>
      <c r="C1721" s="19">
        <v>1</v>
      </c>
      <c r="D1721" s="34">
        <v>1.7992083483267363E-2</v>
      </c>
      <c r="E1721" s="34">
        <v>0.16051364365971107</v>
      </c>
      <c r="F1721" s="35">
        <v>51.043338683788122</v>
      </c>
    </row>
    <row r="1722" spans="1:6" ht="15" hidden="1" customHeight="1" x14ac:dyDescent="0.25">
      <c r="A1722" s="125"/>
      <c r="B1722" s="31" t="s">
        <v>143</v>
      </c>
      <c r="C1722" s="19">
        <v>1</v>
      </c>
      <c r="D1722" s="34">
        <v>1.7992083483267363E-2</v>
      </c>
      <c r="E1722" s="34">
        <v>0.16051364365971107</v>
      </c>
      <c r="F1722" s="35">
        <v>51.203852327447827</v>
      </c>
    </row>
    <row r="1723" spans="1:6" ht="15" hidden="1" customHeight="1" x14ac:dyDescent="0.25">
      <c r="A1723" s="125"/>
      <c r="B1723" s="31" t="s">
        <v>144</v>
      </c>
      <c r="C1723" s="19">
        <v>1</v>
      </c>
      <c r="D1723" s="34">
        <v>1.7992083483267363E-2</v>
      </c>
      <c r="E1723" s="34">
        <v>0.16051364365971107</v>
      </c>
      <c r="F1723" s="35">
        <v>51.364365971107539</v>
      </c>
    </row>
    <row r="1724" spans="1:6" ht="15" hidden="1" customHeight="1" x14ac:dyDescent="0.25">
      <c r="A1724" s="125"/>
      <c r="B1724" s="31" t="s">
        <v>144</v>
      </c>
      <c r="C1724" s="19">
        <v>111</v>
      </c>
      <c r="D1724" s="34">
        <v>1.9971212666426774</v>
      </c>
      <c r="E1724" s="34">
        <v>17.81701444622793</v>
      </c>
      <c r="F1724" s="35">
        <v>69.181380417335475</v>
      </c>
    </row>
    <row r="1725" spans="1:6" ht="15" hidden="1" customHeight="1" x14ac:dyDescent="0.25">
      <c r="A1725" s="125"/>
      <c r="B1725" s="31" t="s">
        <v>145</v>
      </c>
      <c r="C1725" s="19">
        <v>46</v>
      </c>
      <c r="D1725" s="34">
        <v>0.82763584023029868</v>
      </c>
      <c r="E1725" s="34">
        <v>7.3836276083467105</v>
      </c>
      <c r="F1725" s="35">
        <v>76.565008025682175</v>
      </c>
    </row>
    <row r="1726" spans="1:6" ht="15" hidden="1" customHeight="1" x14ac:dyDescent="0.25">
      <c r="A1726" s="125"/>
      <c r="B1726" s="31" t="s">
        <v>146</v>
      </c>
      <c r="C1726" s="19">
        <v>35</v>
      </c>
      <c r="D1726" s="34">
        <v>0.62972292191435775</v>
      </c>
      <c r="E1726" s="34">
        <v>5.6179775280898872</v>
      </c>
      <c r="F1726" s="35">
        <v>82.18298555377207</v>
      </c>
    </row>
    <row r="1727" spans="1:6" ht="15" hidden="1" customHeight="1" x14ac:dyDescent="0.25">
      <c r="A1727" s="125"/>
      <c r="B1727" s="31" t="s">
        <v>147</v>
      </c>
      <c r="C1727" s="19">
        <v>16</v>
      </c>
      <c r="D1727" s="34">
        <v>0.2878733357322778</v>
      </c>
      <c r="E1727" s="34">
        <v>2.5682182985553772</v>
      </c>
      <c r="F1727" s="35">
        <v>84.75120385232745</v>
      </c>
    </row>
    <row r="1728" spans="1:6" ht="15" hidden="1" customHeight="1" x14ac:dyDescent="0.25">
      <c r="A1728" s="125"/>
      <c r="B1728" s="31" t="s">
        <v>148</v>
      </c>
      <c r="C1728" s="19">
        <v>24</v>
      </c>
      <c r="D1728" s="34">
        <v>0.4318100035984167</v>
      </c>
      <c r="E1728" s="34">
        <v>3.8523274478330656</v>
      </c>
      <c r="F1728" s="35">
        <v>88.603531300160512</v>
      </c>
    </row>
    <row r="1729" spans="1:6" ht="15" hidden="1" customHeight="1" x14ac:dyDescent="0.25">
      <c r="A1729" s="125"/>
      <c r="B1729" s="31" t="s">
        <v>149</v>
      </c>
      <c r="C1729" s="19">
        <v>6</v>
      </c>
      <c r="D1729" s="34">
        <v>0.10795250089960418</v>
      </c>
      <c r="E1729" s="34">
        <v>0.96308186195826639</v>
      </c>
      <c r="F1729" s="35">
        <v>89.566613162118784</v>
      </c>
    </row>
    <row r="1730" spans="1:6" ht="15" hidden="1" customHeight="1" x14ac:dyDescent="0.25">
      <c r="A1730" s="125"/>
      <c r="B1730" s="31" t="s">
        <v>32</v>
      </c>
      <c r="C1730" s="19">
        <v>6</v>
      </c>
      <c r="D1730" s="34">
        <v>0.10795250089960418</v>
      </c>
      <c r="E1730" s="34">
        <v>0.96308186195826639</v>
      </c>
      <c r="F1730" s="35">
        <v>90.529695024077057</v>
      </c>
    </row>
    <row r="1731" spans="1:6" ht="15" hidden="1" customHeight="1" x14ac:dyDescent="0.25">
      <c r="A1731" s="125"/>
      <c r="B1731" s="31" t="s">
        <v>89</v>
      </c>
      <c r="C1731" s="19">
        <v>5</v>
      </c>
      <c r="D1731" s="34">
        <v>8.9960417416336813E-2</v>
      </c>
      <c r="E1731" s="34">
        <v>0.80256821829855529</v>
      </c>
      <c r="F1731" s="35">
        <v>91.332263242375603</v>
      </c>
    </row>
    <row r="1732" spans="1:6" ht="15" hidden="1" customHeight="1" x14ac:dyDescent="0.25">
      <c r="A1732" s="125"/>
      <c r="B1732" s="31" t="s">
        <v>150</v>
      </c>
      <c r="C1732" s="19">
        <v>4</v>
      </c>
      <c r="D1732" s="34">
        <v>7.196833393306945E-2</v>
      </c>
      <c r="E1732" s="34">
        <v>0.6420545746388443</v>
      </c>
      <c r="F1732" s="35">
        <v>91.974317817014452</v>
      </c>
    </row>
    <row r="1733" spans="1:6" ht="15" hidden="1" customHeight="1" x14ac:dyDescent="0.25">
      <c r="A1733" s="125"/>
      <c r="B1733" s="31" t="s">
        <v>151</v>
      </c>
      <c r="C1733" s="19">
        <v>8</v>
      </c>
      <c r="D1733" s="34">
        <v>0.1439366678661389</v>
      </c>
      <c r="E1733" s="34">
        <v>1.2841091492776886</v>
      </c>
      <c r="F1733" s="35">
        <v>93.258426966292134</v>
      </c>
    </row>
    <row r="1734" spans="1:6" ht="15" hidden="1" customHeight="1" x14ac:dyDescent="0.25">
      <c r="A1734" s="125"/>
      <c r="B1734" s="31" t="s">
        <v>152</v>
      </c>
      <c r="C1734" s="19">
        <v>2</v>
      </c>
      <c r="D1734" s="34">
        <v>3.5984166966534725E-2</v>
      </c>
      <c r="E1734" s="34">
        <v>0.32102728731942215</v>
      </c>
      <c r="F1734" s="35">
        <v>93.579454253611559</v>
      </c>
    </row>
    <row r="1735" spans="1:6" ht="15" hidden="1" customHeight="1" x14ac:dyDescent="0.25">
      <c r="A1735" s="125"/>
      <c r="B1735" s="31" t="s">
        <v>153</v>
      </c>
      <c r="C1735" s="19">
        <v>4</v>
      </c>
      <c r="D1735" s="34">
        <v>7.196833393306945E-2</v>
      </c>
      <c r="E1735" s="34">
        <v>0.6420545746388443</v>
      </c>
      <c r="F1735" s="35">
        <v>94.221508828250393</v>
      </c>
    </row>
    <row r="1736" spans="1:6" ht="15" hidden="1" customHeight="1" x14ac:dyDescent="0.25">
      <c r="A1736" s="125"/>
      <c r="B1736" s="31" t="s">
        <v>154</v>
      </c>
      <c r="C1736" s="19">
        <v>4</v>
      </c>
      <c r="D1736" s="34">
        <v>7.196833393306945E-2</v>
      </c>
      <c r="E1736" s="34">
        <v>0.6420545746388443</v>
      </c>
      <c r="F1736" s="35">
        <v>94.863563402889255</v>
      </c>
    </row>
    <row r="1737" spans="1:6" ht="15" hidden="1" customHeight="1" x14ac:dyDescent="0.25">
      <c r="A1737" s="125"/>
      <c r="B1737" s="31" t="s">
        <v>155</v>
      </c>
      <c r="C1737" s="19">
        <v>1</v>
      </c>
      <c r="D1737" s="34">
        <v>1.7992083483267363E-2</v>
      </c>
      <c r="E1737" s="34">
        <v>0.16051364365971107</v>
      </c>
      <c r="F1737" s="35">
        <v>95.024077046548967</v>
      </c>
    </row>
    <row r="1738" spans="1:6" ht="15" hidden="1" customHeight="1" x14ac:dyDescent="0.25">
      <c r="A1738" s="125"/>
      <c r="B1738" s="31" t="s">
        <v>156</v>
      </c>
      <c r="C1738" s="19">
        <v>2</v>
      </c>
      <c r="D1738" s="34">
        <v>3.5984166966534725E-2</v>
      </c>
      <c r="E1738" s="34">
        <v>0.32102728731942215</v>
      </c>
      <c r="F1738" s="35">
        <v>95.345104333868377</v>
      </c>
    </row>
    <row r="1739" spans="1:6" ht="15" hidden="1" customHeight="1" x14ac:dyDescent="0.25">
      <c r="A1739" s="125"/>
      <c r="B1739" s="31" t="s">
        <v>158</v>
      </c>
      <c r="C1739" s="19">
        <v>1</v>
      </c>
      <c r="D1739" s="34">
        <v>1.7992083483267363E-2</v>
      </c>
      <c r="E1739" s="34">
        <v>0.16051364365971107</v>
      </c>
      <c r="F1739" s="35">
        <v>95.50561797752809</v>
      </c>
    </row>
    <row r="1740" spans="1:6" ht="15" hidden="1" customHeight="1" x14ac:dyDescent="0.25">
      <c r="A1740" s="125"/>
      <c r="B1740" s="31" t="s">
        <v>159</v>
      </c>
      <c r="C1740" s="19">
        <v>3</v>
      </c>
      <c r="D1740" s="34">
        <v>5.3976250449802088E-2</v>
      </c>
      <c r="E1740" s="34">
        <v>0.4815409309791332</v>
      </c>
      <c r="F1740" s="35">
        <v>95.987158908507226</v>
      </c>
    </row>
    <row r="1741" spans="1:6" ht="15" hidden="1" customHeight="1" x14ac:dyDescent="0.25">
      <c r="A1741" s="125"/>
      <c r="B1741" s="31" t="s">
        <v>160</v>
      </c>
      <c r="C1741" s="19">
        <v>1</v>
      </c>
      <c r="D1741" s="34">
        <v>1.7992083483267363E-2</v>
      </c>
      <c r="E1741" s="34">
        <v>0.16051364365971107</v>
      </c>
      <c r="F1741" s="35">
        <v>96.147672552166924</v>
      </c>
    </row>
    <row r="1742" spans="1:6" ht="15" hidden="1" customHeight="1" x14ac:dyDescent="0.25">
      <c r="A1742" s="125"/>
      <c r="B1742" s="31" t="s">
        <v>161</v>
      </c>
      <c r="C1742" s="19">
        <v>4</v>
      </c>
      <c r="D1742" s="34">
        <v>7.196833393306945E-2</v>
      </c>
      <c r="E1742" s="34">
        <v>0.6420545746388443</v>
      </c>
      <c r="F1742" s="35">
        <v>96.789727126805786</v>
      </c>
    </row>
    <row r="1743" spans="1:6" ht="15" hidden="1" customHeight="1" x14ac:dyDescent="0.25">
      <c r="A1743" s="125"/>
      <c r="B1743" s="31" t="s">
        <v>162</v>
      </c>
      <c r="C1743" s="19">
        <v>1</v>
      </c>
      <c r="D1743" s="34">
        <v>1.7992083483267363E-2</v>
      </c>
      <c r="E1743" s="34">
        <v>0.16051364365971107</v>
      </c>
      <c r="F1743" s="35">
        <v>96.950240770465484</v>
      </c>
    </row>
    <row r="1744" spans="1:6" ht="15" hidden="1" customHeight="1" x14ac:dyDescent="0.25">
      <c r="A1744" s="125"/>
      <c r="B1744" s="31" t="s">
        <v>165</v>
      </c>
      <c r="C1744" s="19">
        <v>1</v>
      </c>
      <c r="D1744" s="34">
        <v>1.7992083483267363E-2</v>
      </c>
      <c r="E1744" s="34">
        <v>0.16051364365971107</v>
      </c>
      <c r="F1744" s="35">
        <v>97.110754414125196</v>
      </c>
    </row>
    <row r="1745" spans="1:6" ht="15" hidden="1" customHeight="1" x14ac:dyDescent="0.25">
      <c r="A1745" s="125"/>
      <c r="B1745" s="31" t="s">
        <v>166</v>
      </c>
      <c r="C1745" s="19">
        <v>4</v>
      </c>
      <c r="D1745" s="34">
        <v>7.196833393306945E-2</v>
      </c>
      <c r="E1745" s="34">
        <v>0.6420545746388443</v>
      </c>
      <c r="F1745" s="35">
        <v>97.752808988764045</v>
      </c>
    </row>
    <row r="1746" spans="1:6" ht="15" hidden="1" customHeight="1" x14ac:dyDescent="0.25">
      <c r="A1746" s="125"/>
      <c r="B1746" s="31" t="s">
        <v>171</v>
      </c>
      <c r="C1746" s="19">
        <v>2</v>
      </c>
      <c r="D1746" s="34">
        <v>3.5984166966534725E-2</v>
      </c>
      <c r="E1746" s="34">
        <v>0.32102728731942215</v>
      </c>
      <c r="F1746" s="35">
        <v>98.073836276083469</v>
      </c>
    </row>
    <row r="1747" spans="1:6" ht="15" hidden="1" customHeight="1" x14ac:dyDescent="0.25">
      <c r="A1747" s="125"/>
      <c r="B1747" s="31" t="s">
        <v>178</v>
      </c>
      <c r="C1747" s="19">
        <v>1</v>
      </c>
      <c r="D1747" s="34">
        <v>1.7992083483267363E-2</v>
      </c>
      <c r="E1747" s="34">
        <v>0.16051364365971107</v>
      </c>
      <c r="F1747" s="35">
        <v>98.234349919743181</v>
      </c>
    </row>
    <row r="1748" spans="1:6" ht="15" hidden="1" customHeight="1" x14ac:dyDescent="0.25">
      <c r="A1748" s="125"/>
      <c r="B1748" s="31" t="s">
        <v>181</v>
      </c>
      <c r="C1748" s="19">
        <v>2</v>
      </c>
      <c r="D1748" s="34">
        <v>3.5984166966534725E-2</v>
      </c>
      <c r="E1748" s="34">
        <v>0.32102728731942215</v>
      </c>
      <c r="F1748" s="35">
        <v>98.555377207062605</v>
      </c>
    </row>
    <row r="1749" spans="1:6" ht="15" hidden="1" customHeight="1" x14ac:dyDescent="0.25">
      <c r="A1749" s="125"/>
      <c r="B1749" s="31" t="s">
        <v>184</v>
      </c>
      <c r="C1749" s="19">
        <v>2</v>
      </c>
      <c r="D1749" s="34">
        <v>3.5984166966534725E-2</v>
      </c>
      <c r="E1749" s="34">
        <v>0.32102728731942215</v>
      </c>
      <c r="F1749" s="35">
        <v>98.876404494382015</v>
      </c>
    </row>
    <row r="1750" spans="1:6" ht="15" hidden="1" customHeight="1" x14ac:dyDescent="0.25">
      <c r="A1750" s="125"/>
      <c r="B1750" s="31" t="s">
        <v>186</v>
      </c>
      <c r="C1750" s="19">
        <v>1</v>
      </c>
      <c r="D1750" s="34">
        <v>1.7992083483267363E-2</v>
      </c>
      <c r="E1750" s="34">
        <v>0.16051364365971107</v>
      </c>
      <c r="F1750" s="35">
        <v>99.036918138041727</v>
      </c>
    </row>
    <row r="1751" spans="1:6" ht="15" hidden="1" customHeight="1" x14ac:dyDescent="0.25">
      <c r="A1751" s="125"/>
      <c r="B1751" s="31" t="s">
        <v>189</v>
      </c>
      <c r="C1751" s="19">
        <v>1</v>
      </c>
      <c r="D1751" s="34">
        <v>1.7992083483267363E-2</v>
      </c>
      <c r="E1751" s="34">
        <v>0.16051364365971107</v>
      </c>
      <c r="F1751" s="35">
        <v>99.197431781701439</v>
      </c>
    </row>
    <row r="1752" spans="1:6" ht="15" hidden="1" customHeight="1" x14ac:dyDescent="0.25">
      <c r="A1752" s="125"/>
      <c r="B1752" s="31" t="s">
        <v>194</v>
      </c>
      <c r="C1752" s="19">
        <v>1</v>
      </c>
      <c r="D1752" s="34">
        <v>1.7992083483267363E-2</v>
      </c>
      <c r="E1752" s="34">
        <v>0.16051364365971107</v>
      </c>
      <c r="F1752" s="35">
        <v>99.357945425361166</v>
      </c>
    </row>
    <row r="1753" spans="1:6" ht="15" hidden="1" customHeight="1" x14ac:dyDescent="0.25">
      <c r="A1753" s="125"/>
      <c r="B1753" s="31" t="s">
        <v>200</v>
      </c>
      <c r="C1753" s="19">
        <v>1</v>
      </c>
      <c r="D1753" s="34">
        <v>1.7992083483267363E-2</v>
      </c>
      <c r="E1753" s="34">
        <v>0.16051364365971107</v>
      </c>
      <c r="F1753" s="35">
        <v>99.518459069020864</v>
      </c>
    </row>
    <row r="1754" spans="1:6" ht="15" hidden="1" customHeight="1" x14ac:dyDescent="0.25">
      <c r="A1754" s="125"/>
      <c r="B1754" s="31" t="s">
        <v>202</v>
      </c>
      <c r="C1754" s="19">
        <v>1</v>
      </c>
      <c r="D1754" s="34">
        <v>1.7992083483267363E-2</v>
      </c>
      <c r="E1754" s="34">
        <v>0.16051364365971107</v>
      </c>
      <c r="F1754" s="35">
        <v>99.678972712680576</v>
      </c>
    </row>
    <row r="1755" spans="1:6" ht="15" hidden="1" customHeight="1" x14ac:dyDescent="0.25">
      <c r="A1755" s="125"/>
      <c r="B1755" s="31" t="s">
        <v>207</v>
      </c>
      <c r="C1755" s="19">
        <v>1</v>
      </c>
      <c r="D1755" s="34">
        <v>1.7992083483267363E-2</v>
      </c>
      <c r="E1755" s="34">
        <v>0.16051364365971107</v>
      </c>
      <c r="F1755" s="35">
        <v>99.839486356340288</v>
      </c>
    </row>
    <row r="1756" spans="1:6" ht="15" hidden="1" customHeight="1" x14ac:dyDescent="0.25">
      <c r="A1756" s="125"/>
      <c r="B1756" s="31" t="s">
        <v>209</v>
      </c>
      <c r="C1756" s="19">
        <v>1</v>
      </c>
      <c r="D1756" s="34">
        <v>1.7992083483267363E-2</v>
      </c>
      <c r="E1756" s="34">
        <v>0.16051364365971107</v>
      </c>
      <c r="F1756" s="35">
        <v>100</v>
      </c>
    </row>
    <row r="1757" spans="1:6" ht="15" hidden="1" customHeight="1" x14ac:dyDescent="0.25">
      <c r="A1757" s="125"/>
      <c r="B1757" s="14" t="s">
        <v>8</v>
      </c>
      <c r="C1757" s="19">
        <v>623</v>
      </c>
      <c r="D1757" s="34">
        <v>11.209068010075567</v>
      </c>
      <c r="E1757" s="34">
        <v>100</v>
      </c>
      <c r="F1757" s="36"/>
    </row>
    <row r="1758" spans="1:6" ht="15" hidden="1" customHeight="1" x14ac:dyDescent="0.25">
      <c r="A1758" s="125" t="s">
        <v>7</v>
      </c>
      <c r="B1758" s="31" t="s">
        <v>250</v>
      </c>
      <c r="C1758" s="19">
        <v>289</v>
      </c>
      <c r="D1758" s="34">
        <v>5.1997121266642683</v>
      </c>
      <c r="E1758" s="37"/>
      <c r="F1758" s="36"/>
    </row>
    <row r="1759" spans="1:6" ht="15" hidden="1" customHeight="1" x14ac:dyDescent="0.25">
      <c r="A1759" s="125"/>
      <c r="B1759" s="14" t="s">
        <v>33</v>
      </c>
      <c r="C1759" s="19">
        <v>4646</v>
      </c>
      <c r="D1759" s="34">
        <v>83.591219863260164</v>
      </c>
      <c r="E1759" s="37"/>
      <c r="F1759" s="36"/>
    </row>
    <row r="1760" spans="1:6" ht="15" hidden="1" customHeight="1" x14ac:dyDescent="0.25">
      <c r="A1760" s="125"/>
      <c r="B1760" s="14" t="s">
        <v>8</v>
      </c>
      <c r="C1760" s="19">
        <v>4935</v>
      </c>
      <c r="D1760" s="34">
        <v>88.790931989924431</v>
      </c>
      <c r="E1760" s="37"/>
      <c r="F1760" s="36"/>
    </row>
    <row r="1761" spans="1:6" ht="15" hidden="1" customHeight="1" x14ac:dyDescent="0.25">
      <c r="A1761" s="126" t="s">
        <v>8</v>
      </c>
      <c r="B1761" s="127"/>
      <c r="C1761" s="22">
        <v>5558</v>
      </c>
      <c r="D1761" s="38">
        <v>100</v>
      </c>
      <c r="E1761" s="39"/>
      <c r="F1761" s="40"/>
    </row>
    <row r="1762" spans="1:6" hidden="1" x14ac:dyDescent="0.25"/>
    <row r="1763" spans="1:6" ht="18" hidden="1" customHeight="1" x14ac:dyDescent="0.25">
      <c r="A1763" s="107" t="s">
        <v>336</v>
      </c>
      <c r="B1763" s="107"/>
      <c r="C1763" s="107"/>
      <c r="D1763" s="107"/>
      <c r="E1763" s="107"/>
      <c r="F1763" s="107"/>
    </row>
    <row r="1764" spans="1:6" ht="27.95" hidden="1" customHeight="1" x14ac:dyDescent="0.25">
      <c r="A1764" s="122"/>
      <c r="B1764" s="123"/>
      <c r="C1764" s="28" t="s">
        <v>29</v>
      </c>
      <c r="D1764" s="29" t="s">
        <v>10</v>
      </c>
      <c r="E1764" s="29" t="s">
        <v>30</v>
      </c>
      <c r="F1764" s="30" t="s">
        <v>31</v>
      </c>
    </row>
    <row r="1765" spans="1:6" ht="15" hidden="1" customHeight="1" x14ac:dyDescent="0.25">
      <c r="A1765" s="124" t="s">
        <v>6</v>
      </c>
      <c r="B1765" s="50" t="s">
        <v>143</v>
      </c>
      <c r="C1765" s="16">
        <v>267</v>
      </c>
      <c r="D1765" s="32">
        <v>4.803886290032386</v>
      </c>
      <c r="E1765" s="32">
        <v>44.574290484140235</v>
      </c>
      <c r="F1765" s="33">
        <v>44.574290484140235</v>
      </c>
    </row>
    <row r="1766" spans="1:6" ht="15" hidden="1" customHeight="1" x14ac:dyDescent="0.25">
      <c r="A1766" s="125"/>
      <c r="B1766" s="31" t="s">
        <v>144</v>
      </c>
      <c r="C1766" s="19">
        <v>1</v>
      </c>
      <c r="D1766" s="34">
        <v>1.7992083483267363E-2</v>
      </c>
      <c r="E1766" s="34">
        <v>0.1669449081803005</v>
      </c>
      <c r="F1766" s="35">
        <v>44.741235392320533</v>
      </c>
    </row>
    <row r="1767" spans="1:6" ht="15" hidden="1" customHeight="1" x14ac:dyDescent="0.25">
      <c r="A1767" s="125"/>
      <c r="B1767" s="31" t="s">
        <v>144</v>
      </c>
      <c r="C1767" s="19">
        <v>109</v>
      </c>
      <c r="D1767" s="34">
        <v>1.9611370996761426</v>
      </c>
      <c r="E1767" s="34">
        <v>18.196994991652755</v>
      </c>
      <c r="F1767" s="35">
        <v>62.938230383973291</v>
      </c>
    </row>
    <row r="1768" spans="1:6" ht="15" hidden="1" customHeight="1" x14ac:dyDescent="0.25">
      <c r="A1768" s="125"/>
      <c r="B1768" s="31" t="s">
        <v>145</v>
      </c>
      <c r="C1768" s="19">
        <v>42</v>
      </c>
      <c r="D1768" s="34">
        <v>0.75566750629722923</v>
      </c>
      <c r="E1768" s="34">
        <v>7.0116861435726205</v>
      </c>
      <c r="F1768" s="35">
        <v>69.949916527545909</v>
      </c>
    </row>
    <row r="1769" spans="1:6" ht="15" hidden="1" customHeight="1" x14ac:dyDescent="0.25">
      <c r="A1769" s="125"/>
      <c r="B1769" s="31" t="s">
        <v>146</v>
      </c>
      <c r="C1769" s="19">
        <v>32</v>
      </c>
      <c r="D1769" s="34">
        <v>0.5757466714645556</v>
      </c>
      <c r="E1769" s="34">
        <v>5.342237061769616</v>
      </c>
      <c r="F1769" s="35">
        <v>75.292153589315518</v>
      </c>
    </row>
    <row r="1770" spans="1:6" ht="15" hidden="1" customHeight="1" x14ac:dyDescent="0.25">
      <c r="A1770" s="125"/>
      <c r="B1770" s="31" t="s">
        <v>147</v>
      </c>
      <c r="C1770" s="19">
        <v>15</v>
      </c>
      <c r="D1770" s="34">
        <v>0.26988125224901044</v>
      </c>
      <c r="E1770" s="34">
        <v>2.5041736227045077</v>
      </c>
      <c r="F1770" s="35">
        <v>77.796327212020032</v>
      </c>
    </row>
    <row r="1771" spans="1:6" ht="15" hidden="1" customHeight="1" x14ac:dyDescent="0.25">
      <c r="A1771" s="125"/>
      <c r="B1771" s="31" t="s">
        <v>148</v>
      </c>
      <c r="C1771" s="19">
        <v>24</v>
      </c>
      <c r="D1771" s="34">
        <v>0.4318100035984167</v>
      </c>
      <c r="E1771" s="34">
        <v>4.006677796327212</v>
      </c>
      <c r="F1771" s="35">
        <v>81.803005008347242</v>
      </c>
    </row>
    <row r="1772" spans="1:6" ht="15" hidden="1" customHeight="1" x14ac:dyDescent="0.25">
      <c r="A1772" s="125"/>
      <c r="B1772" s="31" t="s">
        <v>149</v>
      </c>
      <c r="C1772" s="19">
        <v>14</v>
      </c>
      <c r="D1772" s="34">
        <v>0.25188916876574308</v>
      </c>
      <c r="E1772" s="34">
        <v>2.337228714524207</v>
      </c>
      <c r="F1772" s="35">
        <v>84.140233722871443</v>
      </c>
    </row>
    <row r="1773" spans="1:6" ht="15" hidden="1" customHeight="1" x14ac:dyDescent="0.25">
      <c r="A1773" s="125"/>
      <c r="B1773" s="31" t="s">
        <v>32</v>
      </c>
      <c r="C1773" s="19">
        <v>11</v>
      </c>
      <c r="D1773" s="34">
        <v>0.19791291831594099</v>
      </c>
      <c r="E1773" s="34">
        <v>1.8363939899833055</v>
      </c>
      <c r="F1773" s="35">
        <v>85.976627712854764</v>
      </c>
    </row>
    <row r="1774" spans="1:6" ht="15" hidden="1" customHeight="1" x14ac:dyDescent="0.25">
      <c r="A1774" s="125"/>
      <c r="B1774" s="31" t="s">
        <v>89</v>
      </c>
      <c r="C1774" s="19">
        <v>8</v>
      </c>
      <c r="D1774" s="34">
        <v>0.1439366678661389</v>
      </c>
      <c r="E1774" s="34">
        <v>1.335559265442404</v>
      </c>
      <c r="F1774" s="35">
        <v>87.312186978297163</v>
      </c>
    </row>
    <row r="1775" spans="1:6" ht="15" hidden="1" customHeight="1" x14ac:dyDescent="0.25">
      <c r="A1775" s="125"/>
      <c r="B1775" s="31" t="s">
        <v>150</v>
      </c>
      <c r="C1775" s="19">
        <v>6</v>
      </c>
      <c r="D1775" s="34">
        <v>0.10795250089960418</v>
      </c>
      <c r="E1775" s="34">
        <v>1.001669449081803</v>
      </c>
      <c r="F1775" s="35">
        <v>88.313856427378965</v>
      </c>
    </row>
    <row r="1776" spans="1:6" ht="15" hidden="1" customHeight="1" x14ac:dyDescent="0.25">
      <c r="A1776" s="125"/>
      <c r="B1776" s="31" t="s">
        <v>151</v>
      </c>
      <c r="C1776" s="19">
        <v>7</v>
      </c>
      <c r="D1776" s="34">
        <v>0.12594458438287154</v>
      </c>
      <c r="E1776" s="34">
        <v>1.1686143572621035</v>
      </c>
      <c r="F1776" s="35">
        <v>89.482470784641066</v>
      </c>
    </row>
    <row r="1777" spans="1:6" ht="15" hidden="1" customHeight="1" x14ac:dyDescent="0.25">
      <c r="A1777" s="125"/>
      <c r="B1777" s="31" t="s">
        <v>152</v>
      </c>
      <c r="C1777" s="19">
        <v>4</v>
      </c>
      <c r="D1777" s="34">
        <v>7.196833393306945E-2</v>
      </c>
      <c r="E1777" s="34">
        <v>0.667779632721202</v>
      </c>
      <c r="F1777" s="35">
        <v>90.150250417362258</v>
      </c>
    </row>
    <row r="1778" spans="1:6" ht="15" hidden="1" customHeight="1" x14ac:dyDescent="0.25">
      <c r="A1778" s="125"/>
      <c r="B1778" s="31" t="s">
        <v>153</v>
      </c>
      <c r="C1778" s="19">
        <v>5</v>
      </c>
      <c r="D1778" s="34">
        <v>8.9960417416336813E-2</v>
      </c>
      <c r="E1778" s="34">
        <v>0.8347245409015025</v>
      </c>
      <c r="F1778" s="35">
        <v>90.984974958263777</v>
      </c>
    </row>
    <row r="1779" spans="1:6" ht="15" hidden="1" customHeight="1" x14ac:dyDescent="0.25">
      <c r="A1779" s="125"/>
      <c r="B1779" s="31" t="s">
        <v>154</v>
      </c>
      <c r="C1779" s="19">
        <v>2</v>
      </c>
      <c r="D1779" s="34">
        <v>3.5984166966534725E-2</v>
      </c>
      <c r="E1779" s="34">
        <v>0.333889816360601</v>
      </c>
      <c r="F1779" s="35">
        <v>91.318864774624373</v>
      </c>
    </row>
    <row r="1780" spans="1:6" ht="15" hidden="1" customHeight="1" x14ac:dyDescent="0.25">
      <c r="A1780" s="125"/>
      <c r="B1780" s="31" t="s">
        <v>156</v>
      </c>
      <c r="C1780" s="19">
        <v>11</v>
      </c>
      <c r="D1780" s="34">
        <v>0.19791291831594099</v>
      </c>
      <c r="E1780" s="34">
        <v>1.8363939899833055</v>
      </c>
      <c r="F1780" s="35">
        <v>93.15525876460768</v>
      </c>
    </row>
    <row r="1781" spans="1:6" ht="15" hidden="1" customHeight="1" x14ac:dyDescent="0.25">
      <c r="A1781" s="125"/>
      <c r="B1781" s="31" t="s">
        <v>157</v>
      </c>
      <c r="C1781" s="19">
        <v>2</v>
      </c>
      <c r="D1781" s="34">
        <v>3.5984166966534725E-2</v>
      </c>
      <c r="E1781" s="34">
        <v>0.333889816360601</v>
      </c>
      <c r="F1781" s="35">
        <v>93.489148580968291</v>
      </c>
    </row>
    <row r="1782" spans="1:6" ht="15" hidden="1" customHeight="1" x14ac:dyDescent="0.25">
      <c r="A1782" s="125"/>
      <c r="B1782" s="31" t="s">
        <v>158</v>
      </c>
      <c r="C1782" s="19">
        <v>2</v>
      </c>
      <c r="D1782" s="34">
        <v>3.5984166966534725E-2</v>
      </c>
      <c r="E1782" s="34">
        <v>0.333889816360601</v>
      </c>
      <c r="F1782" s="35">
        <v>93.823038397328887</v>
      </c>
    </row>
    <row r="1783" spans="1:6" ht="15" hidden="1" customHeight="1" x14ac:dyDescent="0.25">
      <c r="A1783" s="125"/>
      <c r="B1783" s="31" t="s">
        <v>159</v>
      </c>
      <c r="C1783" s="19">
        <v>4</v>
      </c>
      <c r="D1783" s="34">
        <v>7.196833393306945E-2</v>
      </c>
      <c r="E1783" s="34">
        <v>0.667779632721202</v>
      </c>
      <c r="F1783" s="35">
        <v>94.490818030050079</v>
      </c>
    </row>
    <row r="1784" spans="1:6" ht="15" hidden="1" customHeight="1" x14ac:dyDescent="0.25">
      <c r="A1784" s="125"/>
      <c r="B1784" s="31" t="s">
        <v>160</v>
      </c>
      <c r="C1784" s="19">
        <v>2</v>
      </c>
      <c r="D1784" s="34">
        <v>3.5984166966534725E-2</v>
      </c>
      <c r="E1784" s="34">
        <v>0.333889816360601</v>
      </c>
      <c r="F1784" s="35">
        <v>94.824707846410689</v>
      </c>
    </row>
    <row r="1785" spans="1:6" ht="15" hidden="1" customHeight="1" x14ac:dyDescent="0.25">
      <c r="A1785" s="125"/>
      <c r="B1785" s="31" t="s">
        <v>161</v>
      </c>
      <c r="C1785" s="19">
        <v>5</v>
      </c>
      <c r="D1785" s="34">
        <v>8.9960417416336813E-2</v>
      </c>
      <c r="E1785" s="34">
        <v>0.8347245409015025</v>
      </c>
      <c r="F1785" s="35">
        <v>95.659432387312179</v>
      </c>
    </row>
    <row r="1786" spans="1:6" ht="15" hidden="1" customHeight="1" x14ac:dyDescent="0.25">
      <c r="A1786" s="125"/>
      <c r="B1786" s="31" t="s">
        <v>162</v>
      </c>
      <c r="C1786" s="19">
        <v>2</v>
      </c>
      <c r="D1786" s="34">
        <v>3.5984166966534725E-2</v>
      </c>
      <c r="E1786" s="34">
        <v>0.333889816360601</v>
      </c>
      <c r="F1786" s="35">
        <v>95.99332220367279</v>
      </c>
    </row>
    <row r="1787" spans="1:6" ht="15" hidden="1" customHeight="1" x14ac:dyDescent="0.25">
      <c r="A1787" s="125"/>
      <c r="B1787" s="31" t="s">
        <v>163</v>
      </c>
      <c r="C1787" s="19">
        <v>1</v>
      </c>
      <c r="D1787" s="34">
        <v>1.7992083483267363E-2</v>
      </c>
      <c r="E1787" s="34">
        <v>0.1669449081803005</v>
      </c>
      <c r="F1787" s="35">
        <v>96.160267111853088</v>
      </c>
    </row>
    <row r="1788" spans="1:6" ht="15" hidden="1" customHeight="1" x14ac:dyDescent="0.25">
      <c r="A1788" s="125"/>
      <c r="B1788" s="31" t="s">
        <v>166</v>
      </c>
      <c r="C1788" s="19">
        <v>2</v>
      </c>
      <c r="D1788" s="34">
        <v>3.5984166966534725E-2</v>
      </c>
      <c r="E1788" s="34">
        <v>0.333889816360601</v>
      </c>
      <c r="F1788" s="35">
        <v>96.494156928213698</v>
      </c>
    </row>
    <row r="1789" spans="1:6" ht="15" hidden="1" customHeight="1" x14ac:dyDescent="0.25">
      <c r="A1789" s="125"/>
      <c r="B1789" s="31" t="s">
        <v>168</v>
      </c>
      <c r="C1789" s="19">
        <v>1</v>
      </c>
      <c r="D1789" s="34">
        <v>1.7992083483267363E-2</v>
      </c>
      <c r="E1789" s="34">
        <v>0.1669449081803005</v>
      </c>
      <c r="F1789" s="35">
        <v>96.661101836393996</v>
      </c>
    </row>
    <row r="1790" spans="1:6" ht="15" hidden="1" customHeight="1" x14ac:dyDescent="0.25">
      <c r="A1790" s="125"/>
      <c r="B1790" s="31" t="s">
        <v>171</v>
      </c>
      <c r="C1790" s="19">
        <v>2</v>
      </c>
      <c r="D1790" s="34">
        <v>3.5984166966534725E-2</v>
      </c>
      <c r="E1790" s="34">
        <v>0.333889816360601</v>
      </c>
      <c r="F1790" s="35">
        <v>96.994991652754592</v>
      </c>
    </row>
    <row r="1791" spans="1:6" ht="15" hidden="1" customHeight="1" x14ac:dyDescent="0.25">
      <c r="A1791" s="125"/>
      <c r="B1791" s="31" t="s">
        <v>173</v>
      </c>
      <c r="C1791" s="19">
        <v>3</v>
      </c>
      <c r="D1791" s="34">
        <v>5.3976250449802088E-2</v>
      </c>
      <c r="E1791" s="34">
        <v>0.5008347245409015</v>
      </c>
      <c r="F1791" s="35">
        <v>97.495826377295487</v>
      </c>
    </row>
    <row r="1792" spans="1:6" ht="15" hidden="1" customHeight="1" x14ac:dyDescent="0.25">
      <c r="A1792" s="125"/>
      <c r="B1792" s="31" t="s">
        <v>174</v>
      </c>
      <c r="C1792" s="19">
        <v>1</v>
      </c>
      <c r="D1792" s="34">
        <v>1.7992083483267363E-2</v>
      </c>
      <c r="E1792" s="34">
        <v>0.1669449081803005</v>
      </c>
      <c r="F1792" s="35">
        <v>97.662771285475785</v>
      </c>
    </row>
    <row r="1793" spans="1:6" ht="15" hidden="1" customHeight="1" x14ac:dyDescent="0.25">
      <c r="A1793" s="125"/>
      <c r="B1793" s="31" t="s">
        <v>175</v>
      </c>
      <c r="C1793" s="19">
        <v>2</v>
      </c>
      <c r="D1793" s="34">
        <v>3.5984166966534725E-2</v>
      </c>
      <c r="E1793" s="34">
        <v>0.333889816360601</v>
      </c>
      <c r="F1793" s="35">
        <v>97.996661101836395</v>
      </c>
    </row>
    <row r="1794" spans="1:6" ht="15" hidden="1" customHeight="1" x14ac:dyDescent="0.25">
      <c r="A1794" s="125"/>
      <c r="B1794" s="31" t="s">
        <v>267</v>
      </c>
      <c r="C1794" s="19">
        <v>1</v>
      </c>
      <c r="D1794" s="34">
        <v>1.7992083483267363E-2</v>
      </c>
      <c r="E1794" s="34">
        <v>0.1669449081803005</v>
      </c>
      <c r="F1794" s="35">
        <v>98.163606010016693</v>
      </c>
    </row>
    <row r="1795" spans="1:6" ht="15" hidden="1" customHeight="1" x14ac:dyDescent="0.25">
      <c r="A1795" s="125"/>
      <c r="B1795" s="31" t="s">
        <v>184</v>
      </c>
      <c r="C1795" s="19">
        <v>1</v>
      </c>
      <c r="D1795" s="34">
        <v>1.7992083483267363E-2</v>
      </c>
      <c r="E1795" s="34">
        <v>0.1669449081803005</v>
      </c>
      <c r="F1795" s="35">
        <v>98.330550918196991</v>
      </c>
    </row>
    <row r="1796" spans="1:6" ht="15" hidden="1" customHeight="1" x14ac:dyDescent="0.25">
      <c r="A1796" s="125"/>
      <c r="B1796" s="31" t="s">
        <v>187</v>
      </c>
      <c r="C1796" s="19">
        <v>1</v>
      </c>
      <c r="D1796" s="34">
        <v>1.7992083483267363E-2</v>
      </c>
      <c r="E1796" s="34">
        <v>0.1669449081803005</v>
      </c>
      <c r="F1796" s="35">
        <v>98.497495826377289</v>
      </c>
    </row>
    <row r="1797" spans="1:6" ht="15" hidden="1" customHeight="1" x14ac:dyDescent="0.25">
      <c r="A1797" s="125"/>
      <c r="B1797" s="31" t="s">
        <v>189</v>
      </c>
      <c r="C1797" s="19">
        <v>3</v>
      </c>
      <c r="D1797" s="34">
        <v>5.3976250449802088E-2</v>
      </c>
      <c r="E1797" s="34">
        <v>0.5008347245409015</v>
      </c>
      <c r="F1797" s="35">
        <v>98.998330550918197</v>
      </c>
    </row>
    <row r="1798" spans="1:6" ht="15" hidden="1" customHeight="1" x14ac:dyDescent="0.25">
      <c r="A1798" s="125"/>
      <c r="B1798" s="31" t="s">
        <v>190</v>
      </c>
      <c r="C1798" s="19">
        <v>1</v>
      </c>
      <c r="D1798" s="34">
        <v>1.7992083483267363E-2</v>
      </c>
      <c r="E1798" s="34">
        <v>0.1669449081803005</v>
      </c>
      <c r="F1798" s="35">
        <v>99.165275459098496</v>
      </c>
    </row>
    <row r="1799" spans="1:6" ht="15" hidden="1" customHeight="1" x14ac:dyDescent="0.25">
      <c r="A1799" s="125"/>
      <c r="B1799" s="31" t="s">
        <v>194</v>
      </c>
      <c r="C1799" s="19">
        <v>1</v>
      </c>
      <c r="D1799" s="34">
        <v>1.7992083483267363E-2</v>
      </c>
      <c r="E1799" s="34">
        <v>0.1669449081803005</v>
      </c>
      <c r="F1799" s="35">
        <v>99.332220367278808</v>
      </c>
    </row>
    <row r="1800" spans="1:6" ht="15" hidden="1" customHeight="1" x14ac:dyDescent="0.25">
      <c r="A1800" s="125"/>
      <c r="B1800" s="31" t="s">
        <v>202</v>
      </c>
      <c r="C1800" s="19">
        <v>1</v>
      </c>
      <c r="D1800" s="34">
        <v>1.7992083483267363E-2</v>
      </c>
      <c r="E1800" s="34">
        <v>0.1669449081803005</v>
      </c>
      <c r="F1800" s="35">
        <v>99.499165275459106</v>
      </c>
    </row>
    <row r="1801" spans="1:6" ht="15" hidden="1" customHeight="1" x14ac:dyDescent="0.25">
      <c r="A1801" s="125"/>
      <c r="B1801" s="31" t="s">
        <v>204</v>
      </c>
      <c r="C1801" s="19">
        <v>1</v>
      </c>
      <c r="D1801" s="34">
        <v>1.7992083483267363E-2</v>
      </c>
      <c r="E1801" s="34">
        <v>0.1669449081803005</v>
      </c>
      <c r="F1801" s="35">
        <v>99.666110183639404</v>
      </c>
    </row>
    <row r="1802" spans="1:6" ht="15" hidden="1" customHeight="1" x14ac:dyDescent="0.25">
      <c r="A1802" s="125"/>
      <c r="B1802" s="31" t="s">
        <v>207</v>
      </c>
      <c r="C1802" s="19">
        <v>1</v>
      </c>
      <c r="D1802" s="34">
        <v>1.7992083483267363E-2</v>
      </c>
      <c r="E1802" s="34">
        <v>0.1669449081803005</v>
      </c>
      <c r="F1802" s="35">
        <v>99.833055091819702</v>
      </c>
    </row>
    <row r="1803" spans="1:6" ht="15" hidden="1" customHeight="1" x14ac:dyDescent="0.25">
      <c r="A1803" s="125"/>
      <c r="B1803" s="31" t="s">
        <v>221</v>
      </c>
      <c r="C1803" s="19">
        <v>1</v>
      </c>
      <c r="D1803" s="34">
        <v>1.7992083483267363E-2</v>
      </c>
      <c r="E1803" s="34">
        <v>0.1669449081803005</v>
      </c>
      <c r="F1803" s="35">
        <v>100</v>
      </c>
    </row>
    <row r="1804" spans="1:6" ht="15" hidden="1" customHeight="1" x14ac:dyDescent="0.25">
      <c r="A1804" s="125"/>
      <c r="B1804" s="14" t="s">
        <v>8</v>
      </c>
      <c r="C1804" s="19">
        <v>599</v>
      </c>
      <c r="D1804" s="34">
        <v>10.777258006477149</v>
      </c>
      <c r="E1804" s="34">
        <v>100</v>
      </c>
      <c r="F1804" s="36"/>
    </row>
    <row r="1805" spans="1:6" ht="15" hidden="1" customHeight="1" x14ac:dyDescent="0.25">
      <c r="A1805" s="125" t="s">
        <v>7</v>
      </c>
      <c r="B1805" s="31" t="s">
        <v>250</v>
      </c>
      <c r="C1805" s="19">
        <v>285</v>
      </c>
      <c r="D1805" s="34">
        <v>5.1277437927311977</v>
      </c>
      <c r="E1805" s="37"/>
      <c r="F1805" s="36"/>
    </row>
    <row r="1806" spans="1:6" ht="15" hidden="1" customHeight="1" x14ac:dyDescent="0.25">
      <c r="A1806" s="125"/>
      <c r="B1806" s="14" t="s">
        <v>33</v>
      </c>
      <c r="C1806" s="19">
        <v>4674</v>
      </c>
      <c r="D1806" s="34">
        <v>84.09499820079165</v>
      </c>
      <c r="E1806" s="37"/>
      <c r="F1806" s="36"/>
    </row>
    <row r="1807" spans="1:6" ht="15" hidden="1" customHeight="1" x14ac:dyDescent="0.25">
      <c r="A1807" s="125"/>
      <c r="B1807" s="14" t="s">
        <v>8</v>
      </c>
      <c r="C1807" s="19">
        <v>4959</v>
      </c>
      <c r="D1807" s="34">
        <v>89.222741993522845</v>
      </c>
      <c r="E1807" s="37"/>
      <c r="F1807" s="36"/>
    </row>
    <row r="1808" spans="1:6" ht="15" hidden="1" customHeight="1" x14ac:dyDescent="0.25">
      <c r="A1808" s="126" t="s">
        <v>8</v>
      </c>
      <c r="B1808" s="127"/>
      <c r="C1808" s="22">
        <v>5558</v>
      </c>
      <c r="D1808" s="38">
        <v>100</v>
      </c>
      <c r="E1808" s="39"/>
      <c r="F1808" s="40"/>
    </row>
    <row r="1809" spans="1:6" hidden="1" x14ac:dyDescent="0.25"/>
    <row r="1810" spans="1:6" ht="18" hidden="1" customHeight="1" x14ac:dyDescent="0.25">
      <c r="A1810" s="107" t="s">
        <v>337</v>
      </c>
      <c r="B1810" s="107"/>
      <c r="C1810" s="107"/>
      <c r="D1810" s="107"/>
      <c r="E1810" s="107"/>
      <c r="F1810" s="107"/>
    </row>
    <row r="1811" spans="1:6" ht="27.95" hidden="1" customHeight="1" x14ac:dyDescent="0.25">
      <c r="A1811" s="122"/>
      <c r="B1811" s="123"/>
      <c r="C1811" s="28" t="s">
        <v>29</v>
      </c>
      <c r="D1811" s="29" t="s">
        <v>10</v>
      </c>
      <c r="E1811" s="29" t="s">
        <v>30</v>
      </c>
      <c r="F1811" s="30" t="s">
        <v>31</v>
      </c>
    </row>
    <row r="1812" spans="1:6" ht="15" hidden="1" customHeight="1" x14ac:dyDescent="0.25">
      <c r="A1812" s="124" t="s">
        <v>6</v>
      </c>
      <c r="B1812" s="50" t="s">
        <v>143</v>
      </c>
      <c r="C1812" s="16">
        <v>43</v>
      </c>
      <c r="D1812" s="32">
        <v>0.77365958978049654</v>
      </c>
      <c r="E1812" s="32">
        <v>21.82741116751269</v>
      </c>
      <c r="F1812" s="33">
        <v>21.82741116751269</v>
      </c>
    </row>
    <row r="1813" spans="1:6" ht="15" hidden="1" customHeight="1" x14ac:dyDescent="0.25">
      <c r="A1813" s="125"/>
      <c r="B1813" s="31" t="s">
        <v>144</v>
      </c>
      <c r="C1813" s="19">
        <v>1</v>
      </c>
      <c r="D1813" s="34">
        <v>1.7992083483267363E-2</v>
      </c>
      <c r="E1813" s="34">
        <v>0.50761421319796951</v>
      </c>
      <c r="F1813" s="35">
        <v>22.335025380710661</v>
      </c>
    </row>
    <row r="1814" spans="1:6" ht="15" hidden="1" customHeight="1" x14ac:dyDescent="0.25">
      <c r="A1814" s="125"/>
      <c r="B1814" s="31" t="s">
        <v>144</v>
      </c>
      <c r="C1814" s="19">
        <v>34</v>
      </c>
      <c r="D1814" s="34">
        <v>0.61173083843109033</v>
      </c>
      <c r="E1814" s="34">
        <v>17.258883248730964</v>
      </c>
      <c r="F1814" s="35">
        <v>39.593908629441628</v>
      </c>
    </row>
    <row r="1815" spans="1:6" ht="15" hidden="1" customHeight="1" x14ac:dyDescent="0.25">
      <c r="A1815" s="125"/>
      <c r="B1815" s="31" t="s">
        <v>145</v>
      </c>
      <c r="C1815" s="19">
        <v>25</v>
      </c>
      <c r="D1815" s="34">
        <v>0.44980208708168407</v>
      </c>
      <c r="E1815" s="34">
        <v>12.690355329949238</v>
      </c>
      <c r="F1815" s="35">
        <v>52.284263959390863</v>
      </c>
    </row>
    <row r="1816" spans="1:6" ht="15" hidden="1" customHeight="1" x14ac:dyDescent="0.25">
      <c r="A1816" s="125"/>
      <c r="B1816" s="31" t="s">
        <v>146</v>
      </c>
      <c r="C1816" s="19">
        <v>19</v>
      </c>
      <c r="D1816" s="34">
        <v>0.34184958618207989</v>
      </c>
      <c r="E1816" s="34">
        <v>9.6446700507614214</v>
      </c>
      <c r="F1816" s="35">
        <v>61.928934010152282</v>
      </c>
    </row>
    <row r="1817" spans="1:6" ht="15" hidden="1" customHeight="1" x14ac:dyDescent="0.25">
      <c r="A1817" s="125"/>
      <c r="B1817" s="31" t="s">
        <v>147</v>
      </c>
      <c r="C1817" s="19">
        <v>11</v>
      </c>
      <c r="D1817" s="34">
        <v>0.19791291831594099</v>
      </c>
      <c r="E1817" s="34">
        <v>5.5837563451776653</v>
      </c>
      <c r="F1817" s="35">
        <v>67.512690355329951</v>
      </c>
    </row>
    <row r="1818" spans="1:6" ht="15" hidden="1" customHeight="1" x14ac:dyDescent="0.25">
      <c r="A1818" s="125"/>
      <c r="B1818" s="31" t="s">
        <v>148</v>
      </c>
      <c r="C1818" s="19">
        <v>13</v>
      </c>
      <c r="D1818" s="34">
        <v>0.23389708528247571</v>
      </c>
      <c r="E1818" s="34">
        <v>6.5989847715736047</v>
      </c>
      <c r="F1818" s="35">
        <v>74.111675126903549</v>
      </c>
    </row>
    <row r="1819" spans="1:6" ht="15" hidden="1" customHeight="1" x14ac:dyDescent="0.25">
      <c r="A1819" s="125"/>
      <c r="B1819" s="31" t="s">
        <v>149</v>
      </c>
      <c r="C1819" s="19">
        <v>3</v>
      </c>
      <c r="D1819" s="34">
        <v>5.3976250449802088E-2</v>
      </c>
      <c r="E1819" s="34">
        <v>1.5228426395939088</v>
      </c>
      <c r="F1819" s="35">
        <v>75.634517766497467</v>
      </c>
    </row>
    <row r="1820" spans="1:6" ht="15" hidden="1" customHeight="1" x14ac:dyDescent="0.25">
      <c r="A1820" s="125"/>
      <c r="B1820" s="31" t="s">
        <v>32</v>
      </c>
      <c r="C1820" s="19">
        <v>6</v>
      </c>
      <c r="D1820" s="34">
        <v>0.10795250089960418</v>
      </c>
      <c r="E1820" s="34">
        <v>3.0456852791878175</v>
      </c>
      <c r="F1820" s="35">
        <v>78.680203045685289</v>
      </c>
    </row>
    <row r="1821" spans="1:6" ht="15" hidden="1" customHeight="1" x14ac:dyDescent="0.25">
      <c r="A1821" s="125"/>
      <c r="B1821" s="31" t="s">
        <v>89</v>
      </c>
      <c r="C1821" s="19">
        <v>2</v>
      </c>
      <c r="D1821" s="34">
        <v>3.5984166966534725E-2</v>
      </c>
      <c r="E1821" s="34">
        <v>1.015228426395939</v>
      </c>
      <c r="F1821" s="35">
        <v>79.695431472081211</v>
      </c>
    </row>
    <row r="1822" spans="1:6" ht="15" hidden="1" customHeight="1" x14ac:dyDescent="0.25">
      <c r="A1822" s="125"/>
      <c r="B1822" s="31" t="s">
        <v>150</v>
      </c>
      <c r="C1822" s="19">
        <v>6</v>
      </c>
      <c r="D1822" s="34">
        <v>0.10795250089960418</v>
      </c>
      <c r="E1822" s="34">
        <v>3.0456852791878175</v>
      </c>
      <c r="F1822" s="35">
        <v>82.741116751269033</v>
      </c>
    </row>
    <row r="1823" spans="1:6" ht="15" hidden="1" customHeight="1" x14ac:dyDescent="0.25">
      <c r="A1823" s="125"/>
      <c r="B1823" s="31" t="s">
        <v>151</v>
      </c>
      <c r="C1823" s="19">
        <v>5</v>
      </c>
      <c r="D1823" s="34">
        <v>8.9960417416336813E-2</v>
      </c>
      <c r="E1823" s="34">
        <v>2.5380710659898478</v>
      </c>
      <c r="F1823" s="35">
        <v>85.279187817258887</v>
      </c>
    </row>
    <row r="1824" spans="1:6" ht="15" hidden="1" customHeight="1" x14ac:dyDescent="0.25">
      <c r="A1824" s="125"/>
      <c r="B1824" s="31" t="s">
        <v>153</v>
      </c>
      <c r="C1824" s="19">
        <v>3</v>
      </c>
      <c r="D1824" s="34">
        <v>5.3976250449802088E-2</v>
      </c>
      <c r="E1824" s="34">
        <v>1.5228426395939088</v>
      </c>
      <c r="F1824" s="35">
        <v>86.802030456852791</v>
      </c>
    </row>
    <row r="1825" spans="1:6" ht="15" hidden="1" customHeight="1" x14ac:dyDescent="0.25">
      <c r="A1825" s="125"/>
      <c r="B1825" s="31" t="s">
        <v>154</v>
      </c>
      <c r="C1825" s="19">
        <v>3</v>
      </c>
      <c r="D1825" s="34">
        <v>5.3976250449802088E-2</v>
      </c>
      <c r="E1825" s="34">
        <v>1.5228426395939088</v>
      </c>
      <c r="F1825" s="35">
        <v>88.324873096446694</v>
      </c>
    </row>
    <row r="1826" spans="1:6" ht="15" hidden="1" customHeight="1" x14ac:dyDescent="0.25">
      <c r="A1826" s="125"/>
      <c r="B1826" s="31" t="s">
        <v>155</v>
      </c>
      <c r="C1826" s="19">
        <v>3</v>
      </c>
      <c r="D1826" s="34">
        <v>5.3976250449802088E-2</v>
      </c>
      <c r="E1826" s="34">
        <v>1.5228426395939088</v>
      </c>
      <c r="F1826" s="35">
        <v>89.847715736040612</v>
      </c>
    </row>
    <row r="1827" spans="1:6" ht="15" hidden="1" customHeight="1" x14ac:dyDescent="0.25">
      <c r="A1827" s="125"/>
      <c r="B1827" s="31" t="s">
        <v>156</v>
      </c>
      <c r="C1827" s="19">
        <v>4</v>
      </c>
      <c r="D1827" s="34">
        <v>7.196833393306945E-2</v>
      </c>
      <c r="E1827" s="34">
        <v>2.030456852791878</v>
      </c>
      <c r="F1827" s="35">
        <v>91.878172588832484</v>
      </c>
    </row>
    <row r="1828" spans="1:6" ht="15" hidden="1" customHeight="1" x14ac:dyDescent="0.25">
      <c r="A1828" s="125"/>
      <c r="B1828" s="31" t="s">
        <v>158</v>
      </c>
      <c r="C1828" s="19">
        <v>1</v>
      </c>
      <c r="D1828" s="34">
        <v>1.7992083483267363E-2</v>
      </c>
      <c r="E1828" s="34">
        <v>0.50761421319796951</v>
      </c>
      <c r="F1828" s="35">
        <v>92.385786802030452</v>
      </c>
    </row>
    <row r="1829" spans="1:6" ht="15" hidden="1" customHeight="1" x14ac:dyDescent="0.25">
      <c r="A1829" s="125"/>
      <c r="B1829" s="31" t="s">
        <v>159</v>
      </c>
      <c r="C1829" s="19">
        <v>1</v>
      </c>
      <c r="D1829" s="34">
        <v>1.7992083483267363E-2</v>
      </c>
      <c r="E1829" s="34">
        <v>0.50761421319796951</v>
      </c>
      <c r="F1829" s="35">
        <v>92.89340101522842</v>
      </c>
    </row>
    <row r="1830" spans="1:6" ht="15" hidden="1" customHeight="1" x14ac:dyDescent="0.25">
      <c r="A1830" s="125"/>
      <c r="B1830" s="31" t="s">
        <v>161</v>
      </c>
      <c r="C1830" s="19">
        <v>2</v>
      </c>
      <c r="D1830" s="34">
        <v>3.5984166966534725E-2</v>
      </c>
      <c r="E1830" s="34">
        <v>1.015228426395939</v>
      </c>
      <c r="F1830" s="35">
        <v>93.90862944162437</v>
      </c>
    </row>
    <row r="1831" spans="1:6" ht="15" hidden="1" customHeight="1" x14ac:dyDescent="0.25">
      <c r="A1831" s="125"/>
      <c r="B1831" s="31" t="s">
        <v>163</v>
      </c>
      <c r="C1831" s="19">
        <v>1</v>
      </c>
      <c r="D1831" s="34">
        <v>1.7992083483267363E-2</v>
      </c>
      <c r="E1831" s="34">
        <v>0.50761421319796951</v>
      </c>
      <c r="F1831" s="35">
        <v>94.416243654822338</v>
      </c>
    </row>
    <row r="1832" spans="1:6" ht="15" hidden="1" customHeight="1" x14ac:dyDescent="0.25">
      <c r="A1832" s="125"/>
      <c r="B1832" s="31" t="s">
        <v>166</v>
      </c>
      <c r="C1832" s="19">
        <v>1</v>
      </c>
      <c r="D1832" s="34">
        <v>1.7992083483267363E-2</v>
      </c>
      <c r="E1832" s="34">
        <v>0.50761421319796951</v>
      </c>
      <c r="F1832" s="35">
        <v>94.923857868020306</v>
      </c>
    </row>
    <row r="1833" spans="1:6" ht="15" hidden="1" customHeight="1" x14ac:dyDescent="0.25">
      <c r="A1833" s="125"/>
      <c r="B1833" s="31" t="s">
        <v>171</v>
      </c>
      <c r="C1833" s="19">
        <v>2</v>
      </c>
      <c r="D1833" s="34">
        <v>3.5984166966534725E-2</v>
      </c>
      <c r="E1833" s="34">
        <v>1.015228426395939</v>
      </c>
      <c r="F1833" s="35">
        <v>95.939086294416242</v>
      </c>
    </row>
    <row r="1834" spans="1:6" ht="15" hidden="1" customHeight="1" x14ac:dyDescent="0.25">
      <c r="A1834" s="125"/>
      <c r="B1834" s="31" t="s">
        <v>174</v>
      </c>
      <c r="C1834" s="19">
        <v>1</v>
      </c>
      <c r="D1834" s="34">
        <v>1.7992083483267363E-2</v>
      </c>
      <c r="E1834" s="34">
        <v>0.50761421319796951</v>
      </c>
      <c r="F1834" s="35">
        <v>96.44670050761421</v>
      </c>
    </row>
    <row r="1835" spans="1:6" ht="15" hidden="1" customHeight="1" x14ac:dyDescent="0.25">
      <c r="A1835" s="125"/>
      <c r="B1835" s="31" t="s">
        <v>181</v>
      </c>
      <c r="C1835" s="19">
        <v>1</v>
      </c>
      <c r="D1835" s="34">
        <v>1.7992083483267363E-2</v>
      </c>
      <c r="E1835" s="34">
        <v>0.50761421319796951</v>
      </c>
      <c r="F1835" s="35">
        <v>96.954314720812178</v>
      </c>
    </row>
    <row r="1836" spans="1:6" ht="15" hidden="1" customHeight="1" x14ac:dyDescent="0.25">
      <c r="A1836" s="125"/>
      <c r="B1836" s="31" t="s">
        <v>184</v>
      </c>
      <c r="C1836" s="19">
        <v>1</v>
      </c>
      <c r="D1836" s="34">
        <v>1.7992083483267363E-2</v>
      </c>
      <c r="E1836" s="34">
        <v>0.50761421319796951</v>
      </c>
      <c r="F1836" s="35">
        <v>97.46192893401016</v>
      </c>
    </row>
    <row r="1837" spans="1:6" ht="15" hidden="1" customHeight="1" x14ac:dyDescent="0.25">
      <c r="A1837" s="125"/>
      <c r="B1837" s="31" t="s">
        <v>189</v>
      </c>
      <c r="C1837" s="19">
        <v>2</v>
      </c>
      <c r="D1837" s="34">
        <v>3.5984166966534725E-2</v>
      </c>
      <c r="E1837" s="34">
        <v>1.015228426395939</v>
      </c>
      <c r="F1837" s="35">
        <v>98.477157360406082</v>
      </c>
    </row>
    <row r="1838" spans="1:6" ht="15" hidden="1" customHeight="1" x14ac:dyDescent="0.25">
      <c r="A1838" s="125"/>
      <c r="B1838" s="31" t="s">
        <v>204</v>
      </c>
      <c r="C1838" s="19">
        <v>1</v>
      </c>
      <c r="D1838" s="34">
        <v>1.7992083483267363E-2</v>
      </c>
      <c r="E1838" s="34">
        <v>0.50761421319796951</v>
      </c>
      <c r="F1838" s="35">
        <v>98.984771573604064</v>
      </c>
    </row>
    <row r="1839" spans="1:6" ht="15" hidden="1" customHeight="1" x14ac:dyDescent="0.25">
      <c r="A1839" s="125"/>
      <c r="B1839" s="31" t="s">
        <v>207</v>
      </c>
      <c r="C1839" s="19">
        <v>1</v>
      </c>
      <c r="D1839" s="34">
        <v>1.7992083483267363E-2</v>
      </c>
      <c r="E1839" s="34">
        <v>0.50761421319796951</v>
      </c>
      <c r="F1839" s="35">
        <v>99.492385786802032</v>
      </c>
    </row>
    <row r="1840" spans="1:6" ht="15" hidden="1" customHeight="1" x14ac:dyDescent="0.25">
      <c r="A1840" s="125"/>
      <c r="B1840" s="31" t="s">
        <v>221</v>
      </c>
      <c r="C1840" s="19">
        <v>1</v>
      </c>
      <c r="D1840" s="34">
        <v>1.7992083483267363E-2</v>
      </c>
      <c r="E1840" s="34">
        <v>0.50761421319796951</v>
      </c>
      <c r="F1840" s="35">
        <v>100</v>
      </c>
    </row>
    <row r="1841" spans="1:6" ht="15" hidden="1" customHeight="1" x14ac:dyDescent="0.25">
      <c r="A1841" s="125"/>
      <c r="B1841" s="14" t="s">
        <v>8</v>
      </c>
      <c r="C1841" s="19">
        <v>197</v>
      </c>
      <c r="D1841" s="34">
        <v>3.5444404462036707</v>
      </c>
      <c r="E1841" s="34">
        <v>100</v>
      </c>
      <c r="F1841" s="36"/>
    </row>
    <row r="1842" spans="1:6" ht="15" hidden="1" customHeight="1" x14ac:dyDescent="0.25">
      <c r="A1842" s="125" t="s">
        <v>7</v>
      </c>
      <c r="B1842" s="31" t="s">
        <v>250</v>
      </c>
      <c r="C1842" s="19">
        <v>40</v>
      </c>
      <c r="D1842" s="34">
        <v>0.7196833393306945</v>
      </c>
      <c r="E1842" s="37"/>
      <c r="F1842" s="36"/>
    </row>
    <row r="1843" spans="1:6" ht="15" hidden="1" customHeight="1" x14ac:dyDescent="0.25">
      <c r="A1843" s="125"/>
      <c r="B1843" s="14" t="s">
        <v>33</v>
      </c>
      <c r="C1843" s="19">
        <v>5321</v>
      </c>
      <c r="D1843" s="34">
        <v>95.735876214465634</v>
      </c>
      <c r="E1843" s="37"/>
      <c r="F1843" s="36"/>
    </row>
    <row r="1844" spans="1:6" ht="15" hidden="1" customHeight="1" x14ac:dyDescent="0.25">
      <c r="A1844" s="125"/>
      <c r="B1844" s="14" t="s">
        <v>8</v>
      </c>
      <c r="C1844" s="19">
        <v>5361</v>
      </c>
      <c r="D1844" s="34">
        <v>96.455559553796334</v>
      </c>
      <c r="E1844" s="37"/>
      <c r="F1844" s="36"/>
    </row>
    <row r="1845" spans="1:6" ht="15" hidden="1" customHeight="1" x14ac:dyDescent="0.25">
      <c r="A1845" s="126" t="s">
        <v>8</v>
      </c>
      <c r="B1845" s="127"/>
      <c r="C1845" s="22">
        <v>5558</v>
      </c>
      <c r="D1845" s="38">
        <v>100</v>
      </c>
      <c r="E1845" s="39"/>
      <c r="F1845" s="40"/>
    </row>
    <row r="1846" spans="1:6" hidden="1" x14ac:dyDescent="0.25"/>
    <row r="1847" spans="1:6" x14ac:dyDescent="0.25">
      <c r="A1847" s="1" t="s">
        <v>291</v>
      </c>
    </row>
    <row r="1848" spans="1:6" x14ac:dyDescent="0.25">
      <c r="A1848" s="1" t="s">
        <v>292</v>
      </c>
    </row>
    <row r="1849" spans="1:6" x14ac:dyDescent="0.25">
      <c r="A1849" s="1" t="s">
        <v>293</v>
      </c>
    </row>
    <row r="1851" spans="1:6" x14ac:dyDescent="0.25">
      <c r="A1851" s="1" t="s">
        <v>23</v>
      </c>
    </row>
    <row r="1852" spans="1:6" x14ac:dyDescent="0.25">
      <c r="A1852" s="1" t="s">
        <v>338</v>
      </c>
    </row>
    <row r="1853" spans="1:6" x14ac:dyDescent="0.25">
      <c r="A1853" s="1" t="s">
        <v>133</v>
      </c>
    </row>
    <row r="1854" spans="1:6" x14ac:dyDescent="0.25">
      <c r="A1854" s="1" t="s">
        <v>25</v>
      </c>
    </row>
    <row r="1857" spans="1:11" ht="18" x14ac:dyDescent="0.25">
      <c r="A1857" s="2" t="s">
        <v>26</v>
      </c>
    </row>
    <row r="1859" spans="1:11" ht="18" customHeight="1" x14ac:dyDescent="0.25">
      <c r="A1859" s="107" t="s">
        <v>27</v>
      </c>
      <c r="B1859" s="107"/>
      <c r="C1859" s="107"/>
      <c r="D1859" s="107"/>
      <c r="E1859" s="107"/>
      <c r="F1859" s="107"/>
      <c r="G1859" s="107"/>
      <c r="H1859" s="107"/>
    </row>
    <row r="1860" spans="1:11" ht="57" customHeight="1" x14ac:dyDescent="0.25">
      <c r="A1860" s="122"/>
      <c r="B1860" s="123"/>
      <c r="C1860" s="28" t="s">
        <v>339</v>
      </c>
      <c r="D1860" s="29" t="s">
        <v>340</v>
      </c>
      <c r="E1860" s="29" t="s">
        <v>341</v>
      </c>
      <c r="F1860" s="29" t="s">
        <v>342</v>
      </c>
      <c r="G1860" s="29" t="s">
        <v>343</v>
      </c>
      <c r="H1860" s="30" t="s">
        <v>344</v>
      </c>
    </row>
    <row r="1861" spans="1:11" ht="15" customHeight="1" x14ac:dyDescent="0.25">
      <c r="A1861" s="124" t="s">
        <v>9</v>
      </c>
      <c r="B1861" s="13" t="s">
        <v>6</v>
      </c>
      <c r="C1861" s="16">
        <v>891</v>
      </c>
      <c r="D1861" s="43">
        <v>258</v>
      </c>
      <c r="E1861" s="43">
        <v>121</v>
      </c>
      <c r="F1861" s="43">
        <v>94</v>
      </c>
      <c r="G1861" s="43">
        <v>28</v>
      </c>
      <c r="H1861" s="41">
        <v>272</v>
      </c>
      <c r="J1861" s="96">
        <v>0.71414555318289374</v>
      </c>
      <c r="K1861" s="97" t="s">
        <v>74</v>
      </c>
    </row>
    <row r="1862" spans="1:11" ht="15" customHeight="1" x14ac:dyDescent="0.25">
      <c r="A1862" s="125"/>
      <c r="B1862" s="14" t="s">
        <v>7</v>
      </c>
      <c r="C1862" s="19">
        <v>4667</v>
      </c>
      <c r="D1862" s="45">
        <v>5300</v>
      </c>
      <c r="E1862" s="45">
        <v>5437</v>
      </c>
      <c r="F1862" s="45">
        <v>5464</v>
      </c>
      <c r="G1862" s="45">
        <v>5530</v>
      </c>
      <c r="H1862" s="46">
        <v>5286</v>
      </c>
      <c r="J1862" s="96">
        <v>7.9182778322848729E-2</v>
      </c>
      <c r="K1862" s="97" t="s">
        <v>75</v>
      </c>
    </row>
    <row r="1863" spans="1:11" ht="15" customHeight="1" x14ac:dyDescent="0.25">
      <c r="A1863" s="125" t="s">
        <v>140</v>
      </c>
      <c r="B1863" s="154"/>
      <c r="C1863" s="47">
        <v>13.88776655443322</v>
      </c>
      <c r="D1863" s="48">
        <v>5.3178294573643408</v>
      </c>
      <c r="E1863" s="48">
        <v>4.0909090909090908</v>
      </c>
      <c r="F1863" s="48">
        <v>4.6595744680851068</v>
      </c>
      <c r="G1863" s="48">
        <v>1.1428571428571428</v>
      </c>
      <c r="H1863" s="49">
        <v>9.617647058823529</v>
      </c>
      <c r="J1863" s="96">
        <v>2.8568130663126912E-2</v>
      </c>
      <c r="K1863" s="97" t="s">
        <v>501</v>
      </c>
    </row>
    <row r="1864" spans="1:11" ht="15" customHeight="1" x14ac:dyDescent="0.25">
      <c r="A1864" s="125" t="s">
        <v>141</v>
      </c>
      <c r="B1864" s="154"/>
      <c r="C1864" s="47">
        <v>4</v>
      </c>
      <c r="D1864" s="48">
        <v>1</v>
      </c>
      <c r="E1864" s="48">
        <v>0</v>
      </c>
      <c r="F1864" s="48">
        <v>1</v>
      </c>
      <c r="G1864" s="48">
        <v>0</v>
      </c>
      <c r="H1864" s="49">
        <v>2</v>
      </c>
      <c r="J1864" s="96">
        <v>2.5278467132221389E-2</v>
      </c>
      <c r="K1864" s="97" t="s">
        <v>77</v>
      </c>
    </row>
    <row r="1865" spans="1:11" ht="15" customHeight="1" x14ac:dyDescent="0.25">
      <c r="A1865" s="126" t="s">
        <v>142</v>
      </c>
      <c r="B1865" s="127"/>
      <c r="C1865" s="22">
        <v>12374</v>
      </c>
      <c r="D1865" s="44">
        <v>1372</v>
      </c>
      <c r="E1865" s="44">
        <v>495</v>
      </c>
      <c r="F1865" s="44">
        <v>438</v>
      </c>
      <c r="G1865" s="44">
        <v>32</v>
      </c>
      <c r="H1865" s="42">
        <v>2616</v>
      </c>
      <c r="J1865" s="96">
        <v>1.8468286489294165E-3</v>
      </c>
      <c r="K1865" s="97" t="s">
        <v>47</v>
      </c>
    </row>
    <row r="1866" spans="1:11" x14ac:dyDescent="0.25">
      <c r="C1866" s="95">
        <f>C1865/SUM($C$1865:$H$1865)</f>
        <v>0.71414555318289374</v>
      </c>
      <c r="D1866" s="95">
        <f t="shared" ref="D1866:H1866" si="42">D1865/SUM($C$1865:$H$1865)</f>
        <v>7.9182778322848729E-2</v>
      </c>
      <c r="E1866" s="95">
        <f t="shared" si="42"/>
        <v>2.8568130663126912E-2</v>
      </c>
      <c r="F1866" s="95">
        <f t="shared" si="42"/>
        <v>2.5278467132221389E-2</v>
      </c>
      <c r="G1866" s="95">
        <f t="shared" si="42"/>
        <v>1.8468286489294165E-3</v>
      </c>
      <c r="H1866" s="95">
        <f t="shared" si="42"/>
        <v>0.15097824204997981</v>
      </c>
      <c r="J1866" s="96">
        <v>0.15097824204997981</v>
      </c>
      <c r="K1866" s="97" t="s">
        <v>21</v>
      </c>
    </row>
    <row r="1867" spans="1:11" x14ac:dyDescent="0.25">
      <c r="C1867">
        <v>0.71414555318289374</v>
      </c>
      <c r="D1867">
        <v>7.9182778322848729E-2</v>
      </c>
      <c r="E1867">
        <v>2.8568130663126912E-2</v>
      </c>
      <c r="F1867">
        <v>2.5278467132221389E-2</v>
      </c>
      <c r="G1867">
        <v>1.8468286489294165E-3</v>
      </c>
      <c r="H1867">
        <v>0.15097824204997981</v>
      </c>
    </row>
    <row r="1868" spans="1:11" ht="18" hidden="1" x14ac:dyDescent="0.25">
      <c r="A1868" s="2" t="s">
        <v>106</v>
      </c>
    </row>
    <row r="1869" spans="1:11" hidden="1" x14ac:dyDescent="0.25"/>
    <row r="1870" spans="1:11" ht="18" hidden="1" customHeight="1" x14ac:dyDescent="0.25">
      <c r="A1870" s="107" t="s">
        <v>339</v>
      </c>
      <c r="B1870" s="107"/>
      <c r="C1870" s="107"/>
      <c r="D1870" s="107"/>
      <c r="E1870" s="107"/>
      <c r="F1870" s="107"/>
    </row>
    <row r="1871" spans="1:11" ht="27.95" hidden="1" customHeight="1" x14ac:dyDescent="0.25">
      <c r="A1871" s="122"/>
      <c r="B1871" s="123"/>
      <c r="C1871" s="28" t="s">
        <v>29</v>
      </c>
      <c r="D1871" s="29" t="s">
        <v>10</v>
      </c>
      <c r="E1871" s="29" t="s">
        <v>30</v>
      </c>
      <c r="F1871" s="30" t="s">
        <v>31</v>
      </c>
    </row>
    <row r="1872" spans="1:11" ht="15" hidden="1" customHeight="1" x14ac:dyDescent="0.25">
      <c r="A1872" s="124" t="s">
        <v>6</v>
      </c>
      <c r="B1872" s="50" t="s">
        <v>143</v>
      </c>
      <c r="C1872" s="16">
        <v>162</v>
      </c>
      <c r="D1872" s="32">
        <v>2.9147175242893129</v>
      </c>
      <c r="E1872" s="32">
        <v>18.181818181818183</v>
      </c>
      <c r="F1872" s="33">
        <v>18.181818181818183</v>
      </c>
    </row>
    <row r="1873" spans="1:6" ht="15" hidden="1" customHeight="1" x14ac:dyDescent="0.25">
      <c r="A1873" s="125"/>
      <c r="B1873" s="31" t="s">
        <v>144</v>
      </c>
      <c r="C1873" s="19">
        <v>109</v>
      </c>
      <c r="D1873" s="34">
        <v>1.9611370996761426</v>
      </c>
      <c r="E1873" s="34">
        <v>12.233445566778901</v>
      </c>
      <c r="F1873" s="35">
        <v>30.415263748597081</v>
      </c>
    </row>
    <row r="1874" spans="1:6" ht="15" hidden="1" customHeight="1" x14ac:dyDescent="0.25">
      <c r="A1874" s="125"/>
      <c r="B1874" s="31" t="s">
        <v>145</v>
      </c>
      <c r="C1874" s="19">
        <v>100</v>
      </c>
      <c r="D1874" s="34">
        <v>1.7992083483267363</v>
      </c>
      <c r="E1874" s="34">
        <v>11.22334455667789</v>
      </c>
      <c r="F1874" s="35">
        <v>41.638608305274971</v>
      </c>
    </row>
    <row r="1875" spans="1:6" ht="15" hidden="1" customHeight="1" x14ac:dyDescent="0.25">
      <c r="A1875" s="125"/>
      <c r="B1875" s="31" t="s">
        <v>146</v>
      </c>
      <c r="C1875" s="19">
        <v>66</v>
      </c>
      <c r="D1875" s="34">
        <v>1.187477509895646</v>
      </c>
      <c r="E1875" s="34">
        <v>7.4074074074074066</v>
      </c>
      <c r="F1875" s="35">
        <v>49.046015712682376</v>
      </c>
    </row>
    <row r="1876" spans="1:6" ht="15" hidden="1" customHeight="1" x14ac:dyDescent="0.25">
      <c r="A1876" s="125"/>
      <c r="B1876" s="31" t="s">
        <v>147</v>
      </c>
      <c r="C1876" s="19">
        <v>63</v>
      </c>
      <c r="D1876" s="34">
        <v>1.1335012594458438</v>
      </c>
      <c r="E1876" s="34">
        <v>7.0707070707070701</v>
      </c>
      <c r="F1876" s="35">
        <v>56.116722783389449</v>
      </c>
    </row>
    <row r="1877" spans="1:6" ht="15" hidden="1" customHeight="1" x14ac:dyDescent="0.25">
      <c r="A1877" s="125"/>
      <c r="B1877" s="31" t="s">
        <v>148</v>
      </c>
      <c r="C1877" s="19">
        <v>50</v>
      </c>
      <c r="D1877" s="34">
        <v>0.89960417416336813</v>
      </c>
      <c r="E1877" s="34">
        <v>5.6116722783389452</v>
      </c>
      <c r="F1877" s="35">
        <v>61.728395061728392</v>
      </c>
    </row>
    <row r="1878" spans="1:6" ht="15" hidden="1" customHeight="1" x14ac:dyDescent="0.25">
      <c r="A1878" s="125"/>
      <c r="B1878" s="31" t="s">
        <v>149</v>
      </c>
      <c r="C1878" s="19">
        <v>43</v>
      </c>
      <c r="D1878" s="34">
        <v>0.77365958978049654</v>
      </c>
      <c r="E1878" s="34">
        <v>4.8260381593714925</v>
      </c>
      <c r="F1878" s="35">
        <v>66.554433221099885</v>
      </c>
    </row>
    <row r="1879" spans="1:6" ht="15" hidden="1" customHeight="1" x14ac:dyDescent="0.25">
      <c r="A1879" s="125"/>
      <c r="B1879" s="31" t="s">
        <v>32</v>
      </c>
      <c r="C1879" s="19">
        <v>32</v>
      </c>
      <c r="D1879" s="34">
        <v>0.5757466714645556</v>
      </c>
      <c r="E1879" s="34">
        <v>3.5914702581369253</v>
      </c>
      <c r="F1879" s="35">
        <v>70.145903479236821</v>
      </c>
    </row>
    <row r="1880" spans="1:6" ht="15" hidden="1" customHeight="1" x14ac:dyDescent="0.25">
      <c r="A1880" s="125"/>
      <c r="B1880" s="31" t="s">
        <v>89</v>
      </c>
      <c r="C1880" s="19">
        <v>26</v>
      </c>
      <c r="D1880" s="34">
        <v>0.46779417056495143</v>
      </c>
      <c r="E1880" s="34">
        <v>2.9180695847362514</v>
      </c>
      <c r="F1880" s="35">
        <v>73.063973063973066</v>
      </c>
    </row>
    <row r="1881" spans="1:6" ht="15" hidden="1" customHeight="1" x14ac:dyDescent="0.25">
      <c r="A1881" s="125"/>
      <c r="B1881" s="31" t="s">
        <v>150</v>
      </c>
      <c r="C1881" s="19">
        <v>23</v>
      </c>
      <c r="D1881" s="34">
        <v>0.41381792011514934</v>
      </c>
      <c r="E1881" s="34">
        <v>2.5813692480359149</v>
      </c>
      <c r="F1881" s="35">
        <v>75.645342312008978</v>
      </c>
    </row>
    <row r="1882" spans="1:6" ht="15" hidden="1" customHeight="1" x14ac:dyDescent="0.25">
      <c r="A1882" s="125"/>
      <c r="B1882" s="31" t="s">
        <v>151</v>
      </c>
      <c r="C1882" s="19">
        <v>24</v>
      </c>
      <c r="D1882" s="34">
        <v>0.4318100035984167</v>
      </c>
      <c r="E1882" s="34">
        <v>2.6936026936026933</v>
      </c>
      <c r="F1882" s="35">
        <v>78.338945005611677</v>
      </c>
    </row>
    <row r="1883" spans="1:6" ht="15" hidden="1" customHeight="1" x14ac:dyDescent="0.25">
      <c r="A1883" s="125"/>
      <c r="B1883" s="31" t="s">
        <v>152</v>
      </c>
      <c r="C1883" s="19">
        <v>16</v>
      </c>
      <c r="D1883" s="34">
        <v>0.2878733357322778</v>
      </c>
      <c r="E1883" s="34">
        <v>1.7957351290684627</v>
      </c>
      <c r="F1883" s="35">
        <v>80.134680134680139</v>
      </c>
    </row>
    <row r="1884" spans="1:6" ht="15" hidden="1" customHeight="1" x14ac:dyDescent="0.25">
      <c r="A1884" s="125"/>
      <c r="B1884" s="31" t="s">
        <v>153</v>
      </c>
      <c r="C1884" s="19">
        <v>18</v>
      </c>
      <c r="D1884" s="34">
        <v>0.32385750269881253</v>
      </c>
      <c r="E1884" s="34">
        <v>2.0202020202020203</v>
      </c>
      <c r="F1884" s="35">
        <v>82.154882154882159</v>
      </c>
    </row>
    <row r="1885" spans="1:6" ht="15" hidden="1" customHeight="1" x14ac:dyDescent="0.25">
      <c r="A1885" s="125"/>
      <c r="B1885" s="31" t="s">
        <v>154</v>
      </c>
      <c r="C1885" s="19">
        <v>11</v>
      </c>
      <c r="D1885" s="34">
        <v>0.19791291831594099</v>
      </c>
      <c r="E1885" s="34">
        <v>1.2345679012345678</v>
      </c>
      <c r="F1885" s="35">
        <v>83.389450056116715</v>
      </c>
    </row>
    <row r="1886" spans="1:6" ht="15" hidden="1" customHeight="1" x14ac:dyDescent="0.25">
      <c r="A1886" s="125"/>
      <c r="B1886" s="31" t="s">
        <v>155</v>
      </c>
      <c r="C1886" s="19">
        <v>7</v>
      </c>
      <c r="D1886" s="34">
        <v>0.12594458438287154</v>
      </c>
      <c r="E1886" s="34">
        <v>0.78563411896745239</v>
      </c>
      <c r="F1886" s="35">
        <v>84.17508417508418</v>
      </c>
    </row>
    <row r="1887" spans="1:6" ht="15" hidden="1" customHeight="1" x14ac:dyDescent="0.25">
      <c r="A1887" s="125"/>
      <c r="B1887" s="31" t="s">
        <v>156</v>
      </c>
      <c r="C1887" s="19">
        <v>21</v>
      </c>
      <c r="D1887" s="34">
        <v>0.37783375314861462</v>
      </c>
      <c r="E1887" s="34">
        <v>2.3569023569023568</v>
      </c>
      <c r="F1887" s="35">
        <v>86.531986531986533</v>
      </c>
    </row>
    <row r="1888" spans="1:6" ht="15" hidden="1" customHeight="1" x14ac:dyDescent="0.25">
      <c r="A1888" s="125"/>
      <c r="B1888" s="31" t="s">
        <v>157</v>
      </c>
      <c r="C1888" s="19">
        <v>3</v>
      </c>
      <c r="D1888" s="34">
        <v>5.3976250449802088E-2</v>
      </c>
      <c r="E1888" s="34">
        <v>0.33670033670033667</v>
      </c>
      <c r="F1888" s="35">
        <v>86.868686868686879</v>
      </c>
    </row>
    <row r="1889" spans="1:6" ht="15" hidden="1" customHeight="1" x14ac:dyDescent="0.25">
      <c r="A1889" s="125"/>
      <c r="B1889" s="31" t="s">
        <v>158</v>
      </c>
      <c r="C1889" s="19">
        <v>3</v>
      </c>
      <c r="D1889" s="34">
        <v>5.3976250449802088E-2</v>
      </c>
      <c r="E1889" s="34">
        <v>0.33670033670033667</v>
      </c>
      <c r="F1889" s="35">
        <v>87.205387205387211</v>
      </c>
    </row>
    <row r="1890" spans="1:6" ht="15" hidden="1" customHeight="1" x14ac:dyDescent="0.25">
      <c r="A1890" s="125"/>
      <c r="B1890" s="31" t="s">
        <v>159</v>
      </c>
      <c r="C1890" s="19">
        <v>1</v>
      </c>
      <c r="D1890" s="34">
        <v>1.7992083483267363E-2</v>
      </c>
      <c r="E1890" s="34">
        <v>0.11223344556677892</v>
      </c>
      <c r="F1890" s="35">
        <v>87.317620650953984</v>
      </c>
    </row>
    <row r="1891" spans="1:6" ht="15" hidden="1" customHeight="1" x14ac:dyDescent="0.25">
      <c r="A1891" s="125"/>
      <c r="B1891" s="31" t="s">
        <v>160</v>
      </c>
      <c r="C1891" s="19">
        <v>5</v>
      </c>
      <c r="D1891" s="34">
        <v>8.9960417416336813E-2</v>
      </c>
      <c r="E1891" s="34">
        <v>0.5611672278338945</v>
      </c>
      <c r="F1891" s="35">
        <v>87.878787878787875</v>
      </c>
    </row>
    <row r="1892" spans="1:6" ht="15" hidden="1" customHeight="1" x14ac:dyDescent="0.25">
      <c r="A1892" s="125"/>
      <c r="B1892" s="31" t="s">
        <v>161</v>
      </c>
      <c r="C1892" s="19">
        <v>20</v>
      </c>
      <c r="D1892" s="34">
        <v>0.35984166966534725</v>
      </c>
      <c r="E1892" s="34">
        <v>2.244668911335578</v>
      </c>
      <c r="F1892" s="35">
        <v>90.123456790123456</v>
      </c>
    </row>
    <row r="1893" spans="1:6" ht="15" hidden="1" customHeight="1" x14ac:dyDescent="0.25">
      <c r="A1893" s="125"/>
      <c r="B1893" s="31" t="s">
        <v>162</v>
      </c>
      <c r="C1893" s="19">
        <v>5</v>
      </c>
      <c r="D1893" s="34">
        <v>8.9960417416336813E-2</v>
      </c>
      <c r="E1893" s="34">
        <v>0.5611672278338945</v>
      </c>
      <c r="F1893" s="35">
        <v>90.684624017957347</v>
      </c>
    </row>
    <row r="1894" spans="1:6" ht="15" hidden="1" customHeight="1" x14ac:dyDescent="0.25">
      <c r="A1894" s="125"/>
      <c r="B1894" s="31" t="s">
        <v>163</v>
      </c>
      <c r="C1894" s="19">
        <v>4</v>
      </c>
      <c r="D1894" s="34">
        <v>7.196833393306945E-2</v>
      </c>
      <c r="E1894" s="34">
        <v>0.44893378226711567</v>
      </c>
      <c r="F1894" s="35">
        <v>91.133557800224466</v>
      </c>
    </row>
    <row r="1895" spans="1:6" ht="15" hidden="1" customHeight="1" x14ac:dyDescent="0.25">
      <c r="A1895" s="125"/>
      <c r="B1895" s="31" t="s">
        <v>164</v>
      </c>
      <c r="C1895" s="19">
        <v>2</v>
      </c>
      <c r="D1895" s="34">
        <v>3.5984166966534725E-2</v>
      </c>
      <c r="E1895" s="34">
        <v>0.22446689113355783</v>
      </c>
      <c r="F1895" s="35">
        <v>91.358024691358025</v>
      </c>
    </row>
    <row r="1896" spans="1:6" ht="15" hidden="1" customHeight="1" x14ac:dyDescent="0.25">
      <c r="A1896" s="125"/>
      <c r="B1896" s="31" t="s">
        <v>165</v>
      </c>
      <c r="C1896" s="19">
        <v>1</v>
      </c>
      <c r="D1896" s="34">
        <v>1.7992083483267363E-2</v>
      </c>
      <c r="E1896" s="34">
        <v>0.11223344556677892</v>
      </c>
      <c r="F1896" s="35">
        <v>91.470258136924812</v>
      </c>
    </row>
    <row r="1897" spans="1:6" ht="15" hidden="1" customHeight="1" x14ac:dyDescent="0.25">
      <c r="A1897" s="125"/>
      <c r="B1897" s="31" t="s">
        <v>166</v>
      </c>
      <c r="C1897" s="19">
        <v>7</v>
      </c>
      <c r="D1897" s="34">
        <v>0.12594458438287154</v>
      </c>
      <c r="E1897" s="34">
        <v>0.78563411896745239</v>
      </c>
      <c r="F1897" s="35">
        <v>92.255892255892263</v>
      </c>
    </row>
    <row r="1898" spans="1:6" ht="15" hidden="1" customHeight="1" x14ac:dyDescent="0.25">
      <c r="A1898" s="125"/>
      <c r="B1898" s="31" t="s">
        <v>167</v>
      </c>
      <c r="C1898" s="19">
        <v>2</v>
      </c>
      <c r="D1898" s="34">
        <v>3.5984166966534725E-2</v>
      </c>
      <c r="E1898" s="34">
        <v>0.22446689113355783</v>
      </c>
      <c r="F1898" s="35">
        <v>92.480359147025808</v>
      </c>
    </row>
    <row r="1899" spans="1:6" ht="15" hidden="1" customHeight="1" x14ac:dyDescent="0.25">
      <c r="A1899" s="125"/>
      <c r="B1899" s="31" t="s">
        <v>168</v>
      </c>
      <c r="C1899" s="19">
        <v>3</v>
      </c>
      <c r="D1899" s="34">
        <v>5.3976250449802088E-2</v>
      </c>
      <c r="E1899" s="34">
        <v>0.33670033670033667</v>
      </c>
      <c r="F1899" s="35">
        <v>92.817059483726155</v>
      </c>
    </row>
    <row r="1900" spans="1:6" ht="15" hidden="1" customHeight="1" x14ac:dyDescent="0.25">
      <c r="A1900" s="125"/>
      <c r="B1900" s="31" t="s">
        <v>169</v>
      </c>
      <c r="C1900" s="19">
        <v>3</v>
      </c>
      <c r="D1900" s="34">
        <v>5.3976250449802088E-2</v>
      </c>
      <c r="E1900" s="34">
        <v>0.33670033670033667</v>
      </c>
      <c r="F1900" s="35">
        <v>93.153759820426487</v>
      </c>
    </row>
    <row r="1901" spans="1:6" ht="15" hidden="1" customHeight="1" x14ac:dyDescent="0.25">
      <c r="A1901" s="125"/>
      <c r="B1901" s="31" t="s">
        <v>170</v>
      </c>
      <c r="C1901" s="19">
        <v>1</v>
      </c>
      <c r="D1901" s="34">
        <v>1.7992083483267363E-2</v>
      </c>
      <c r="E1901" s="34">
        <v>0.11223344556677892</v>
      </c>
      <c r="F1901" s="35">
        <v>93.265993265993259</v>
      </c>
    </row>
    <row r="1902" spans="1:6" ht="15" hidden="1" customHeight="1" x14ac:dyDescent="0.25">
      <c r="A1902" s="125"/>
      <c r="B1902" s="31" t="s">
        <v>171</v>
      </c>
      <c r="C1902" s="19">
        <v>9</v>
      </c>
      <c r="D1902" s="34">
        <v>0.16192875134940626</v>
      </c>
      <c r="E1902" s="34">
        <v>1.0101010101010102</v>
      </c>
      <c r="F1902" s="35">
        <v>94.276094276094284</v>
      </c>
    </row>
    <row r="1903" spans="1:6" ht="15" hidden="1" customHeight="1" x14ac:dyDescent="0.25">
      <c r="A1903" s="125"/>
      <c r="B1903" s="31" t="s">
        <v>174</v>
      </c>
      <c r="C1903" s="19">
        <v>1</v>
      </c>
      <c r="D1903" s="34">
        <v>1.7992083483267363E-2</v>
      </c>
      <c r="E1903" s="34">
        <v>0.11223344556677892</v>
      </c>
      <c r="F1903" s="35">
        <v>94.388327721661057</v>
      </c>
    </row>
    <row r="1904" spans="1:6" ht="15" hidden="1" customHeight="1" x14ac:dyDescent="0.25">
      <c r="A1904" s="125"/>
      <c r="B1904" s="31" t="s">
        <v>176</v>
      </c>
      <c r="C1904" s="19">
        <v>3</v>
      </c>
      <c r="D1904" s="34">
        <v>5.3976250449802088E-2</v>
      </c>
      <c r="E1904" s="34">
        <v>0.33670033670033667</v>
      </c>
      <c r="F1904" s="35">
        <v>94.725028058361389</v>
      </c>
    </row>
    <row r="1905" spans="1:6" ht="15" hidden="1" customHeight="1" x14ac:dyDescent="0.25">
      <c r="A1905" s="125"/>
      <c r="B1905" s="31" t="s">
        <v>177</v>
      </c>
      <c r="C1905" s="19">
        <v>1</v>
      </c>
      <c r="D1905" s="34">
        <v>1.7992083483267363E-2</v>
      </c>
      <c r="E1905" s="34">
        <v>0.11223344556677892</v>
      </c>
      <c r="F1905" s="35">
        <v>94.837261503928175</v>
      </c>
    </row>
    <row r="1906" spans="1:6" ht="15" hidden="1" customHeight="1" x14ac:dyDescent="0.25">
      <c r="A1906" s="125"/>
      <c r="B1906" s="31" t="s">
        <v>180</v>
      </c>
      <c r="C1906" s="19">
        <v>1</v>
      </c>
      <c r="D1906" s="34">
        <v>1.7992083483267363E-2</v>
      </c>
      <c r="E1906" s="34">
        <v>0.11223344556677892</v>
      </c>
      <c r="F1906" s="35">
        <v>94.949494949494948</v>
      </c>
    </row>
    <row r="1907" spans="1:6" ht="15" hidden="1" customHeight="1" x14ac:dyDescent="0.25">
      <c r="A1907" s="125"/>
      <c r="B1907" s="31" t="s">
        <v>181</v>
      </c>
      <c r="C1907" s="19">
        <v>7</v>
      </c>
      <c r="D1907" s="34">
        <v>0.12594458438287154</v>
      </c>
      <c r="E1907" s="34">
        <v>0.78563411896745239</v>
      </c>
      <c r="F1907" s="35">
        <v>95.735129068462399</v>
      </c>
    </row>
    <row r="1908" spans="1:6" ht="15" hidden="1" customHeight="1" x14ac:dyDescent="0.25">
      <c r="A1908" s="125"/>
      <c r="B1908" s="31" t="s">
        <v>182</v>
      </c>
      <c r="C1908" s="19">
        <v>1</v>
      </c>
      <c r="D1908" s="34">
        <v>1.7992083483267363E-2</v>
      </c>
      <c r="E1908" s="34">
        <v>0.11223344556677892</v>
      </c>
      <c r="F1908" s="35">
        <v>95.847362514029172</v>
      </c>
    </row>
    <row r="1909" spans="1:6" ht="15" hidden="1" customHeight="1" x14ac:dyDescent="0.25">
      <c r="A1909" s="125"/>
      <c r="B1909" s="31" t="s">
        <v>267</v>
      </c>
      <c r="C1909" s="19">
        <v>1</v>
      </c>
      <c r="D1909" s="34">
        <v>1.7992083483267363E-2</v>
      </c>
      <c r="E1909" s="34">
        <v>0.11223344556677892</v>
      </c>
      <c r="F1909" s="35">
        <v>95.959595959595958</v>
      </c>
    </row>
    <row r="1910" spans="1:6" ht="15" hidden="1" customHeight="1" x14ac:dyDescent="0.25">
      <c r="A1910" s="125"/>
      <c r="B1910" s="31" t="s">
        <v>251</v>
      </c>
      <c r="C1910" s="19">
        <v>3</v>
      </c>
      <c r="D1910" s="34">
        <v>5.3976250449802088E-2</v>
      </c>
      <c r="E1910" s="34">
        <v>0.33670033670033667</v>
      </c>
      <c r="F1910" s="35">
        <v>96.296296296296291</v>
      </c>
    </row>
    <row r="1911" spans="1:6" ht="15" hidden="1" customHeight="1" x14ac:dyDescent="0.25">
      <c r="A1911" s="125"/>
      <c r="B1911" s="31" t="s">
        <v>184</v>
      </c>
      <c r="C1911" s="19">
        <v>3</v>
      </c>
      <c r="D1911" s="34">
        <v>5.3976250449802088E-2</v>
      </c>
      <c r="E1911" s="34">
        <v>0.33670033670033667</v>
      </c>
      <c r="F1911" s="35">
        <v>96.632996632996637</v>
      </c>
    </row>
    <row r="1912" spans="1:6" ht="15" hidden="1" customHeight="1" x14ac:dyDescent="0.25">
      <c r="A1912" s="125"/>
      <c r="B1912" s="31" t="s">
        <v>185</v>
      </c>
      <c r="C1912" s="19">
        <v>1</v>
      </c>
      <c r="D1912" s="34">
        <v>1.7992083483267363E-2</v>
      </c>
      <c r="E1912" s="34">
        <v>0.11223344556677892</v>
      </c>
      <c r="F1912" s="35">
        <v>96.745230078563409</v>
      </c>
    </row>
    <row r="1913" spans="1:6" ht="15" hidden="1" customHeight="1" x14ac:dyDescent="0.25">
      <c r="A1913" s="125"/>
      <c r="B1913" s="31" t="s">
        <v>186</v>
      </c>
      <c r="C1913" s="19">
        <v>1</v>
      </c>
      <c r="D1913" s="34">
        <v>1.7992083483267363E-2</v>
      </c>
      <c r="E1913" s="34">
        <v>0.11223344556677892</v>
      </c>
      <c r="F1913" s="35">
        <v>96.857463524130196</v>
      </c>
    </row>
    <row r="1914" spans="1:6" ht="15" hidden="1" customHeight="1" x14ac:dyDescent="0.25">
      <c r="A1914" s="125"/>
      <c r="B1914" s="31" t="s">
        <v>189</v>
      </c>
      <c r="C1914" s="19">
        <v>8</v>
      </c>
      <c r="D1914" s="34">
        <v>0.1439366678661389</v>
      </c>
      <c r="E1914" s="34">
        <v>0.89786756453423133</v>
      </c>
      <c r="F1914" s="35">
        <v>97.75533108866442</v>
      </c>
    </row>
    <row r="1915" spans="1:6" ht="15" hidden="1" customHeight="1" x14ac:dyDescent="0.25">
      <c r="A1915" s="125"/>
      <c r="B1915" s="31" t="s">
        <v>278</v>
      </c>
      <c r="C1915" s="19">
        <v>1</v>
      </c>
      <c r="D1915" s="34">
        <v>1.7992083483267363E-2</v>
      </c>
      <c r="E1915" s="34">
        <v>0.11223344556677892</v>
      </c>
      <c r="F1915" s="35">
        <v>97.867564534231207</v>
      </c>
    </row>
    <row r="1916" spans="1:6" ht="15" hidden="1" customHeight="1" x14ac:dyDescent="0.25">
      <c r="A1916" s="125"/>
      <c r="B1916" s="31" t="s">
        <v>192</v>
      </c>
      <c r="C1916" s="19">
        <v>1</v>
      </c>
      <c r="D1916" s="34">
        <v>1.7992083483267363E-2</v>
      </c>
      <c r="E1916" s="34">
        <v>0.11223344556677892</v>
      </c>
      <c r="F1916" s="35">
        <v>97.979797979797979</v>
      </c>
    </row>
    <row r="1917" spans="1:6" ht="15" hidden="1" customHeight="1" x14ac:dyDescent="0.25">
      <c r="A1917" s="125"/>
      <c r="B1917" s="31" t="s">
        <v>279</v>
      </c>
      <c r="C1917" s="19">
        <v>1</v>
      </c>
      <c r="D1917" s="34">
        <v>1.7992083483267363E-2</v>
      </c>
      <c r="E1917" s="34">
        <v>0.11223344556677892</v>
      </c>
      <c r="F1917" s="35">
        <v>98.092031425364752</v>
      </c>
    </row>
    <row r="1918" spans="1:6" ht="15" hidden="1" customHeight="1" x14ac:dyDescent="0.25">
      <c r="A1918" s="125"/>
      <c r="B1918" s="31" t="s">
        <v>194</v>
      </c>
      <c r="C1918" s="19">
        <v>2</v>
      </c>
      <c r="D1918" s="34">
        <v>3.5984166966534725E-2</v>
      </c>
      <c r="E1918" s="34">
        <v>0.22446689113355783</v>
      </c>
      <c r="F1918" s="35">
        <v>98.316498316498311</v>
      </c>
    </row>
    <row r="1919" spans="1:6" ht="15" hidden="1" customHeight="1" x14ac:dyDescent="0.25">
      <c r="A1919" s="125"/>
      <c r="B1919" s="31" t="s">
        <v>195</v>
      </c>
      <c r="C1919" s="19">
        <v>1</v>
      </c>
      <c r="D1919" s="34">
        <v>1.7992083483267363E-2</v>
      </c>
      <c r="E1919" s="34">
        <v>0.11223344556677892</v>
      </c>
      <c r="F1919" s="35">
        <v>98.428731762065098</v>
      </c>
    </row>
    <row r="1920" spans="1:6" ht="15" hidden="1" customHeight="1" x14ac:dyDescent="0.25">
      <c r="A1920" s="125"/>
      <c r="B1920" s="31" t="s">
        <v>271</v>
      </c>
      <c r="C1920" s="19">
        <v>1</v>
      </c>
      <c r="D1920" s="34">
        <v>1.7992083483267363E-2</v>
      </c>
      <c r="E1920" s="34">
        <v>0.11223344556677892</v>
      </c>
      <c r="F1920" s="35">
        <v>98.540965207631871</v>
      </c>
    </row>
    <row r="1921" spans="1:6" ht="15" hidden="1" customHeight="1" x14ac:dyDescent="0.25">
      <c r="A1921" s="125"/>
      <c r="B1921" s="31" t="s">
        <v>280</v>
      </c>
      <c r="C1921" s="19">
        <v>1</v>
      </c>
      <c r="D1921" s="34">
        <v>1.7992083483267363E-2</v>
      </c>
      <c r="E1921" s="34">
        <v>0.11223344556677892</v>
      </c>
      <c r="F1921" s="35">
        <v>98.653198653198643</v>
      </c>
    </row>
    <row r="1922" spans="1:6" ht="15" hidden="1" customHeight="1" x14ac:dyDescent="0.25">
      <c r="A1922" s="125"/>
      <c r="B1922" s="31" t="s">
        <v>282</v>
      </c>
      <c r="C1922" s="19">
        <v>1</v>
      </c>
      <c r="D1922" s="34">
        <v>1.7992083483267363E-2</v>
      </c>
      <c r="E1922" s="34">
        <v>0.11223344556677892</v>
      </c>
      <c r="F1922" s="35">
        <v>98.76543209876543</v>
      </c>
    </row>
    <row r="1923" spans="1:6" ht="15" hidden="1" customHeight="1" x14ac:dyDescent="0.25">
      <c r="A1923" s="125"/>
      <c r="B1923" s="31" t="s">
        <v>202</v>
      </c>
      <c r="C1923" s="19">
        <v>2</v>
      </c>
      <c r="D1923" s="34">
        <v>3.5984166966534725E-2</v>
      </c>
      <c r="E1923" s="34">
        <v>0.22446689113355783</v>
      </c>
      <c r="F1923" s="35">
        <v>98.98989898989899</v>
      </c>
    </row>
    <row r="1924" spans="1:6" ht="15" hidden="1" customHeight="1" x14ac:dyDescent="0.25">
      <c r="A1924" s="125"/>
      <c r="B1924" s="31" t="s">
        <v>204</v>
      </c>
      <c r="C1924" s="19">
        <v>1</v>
      </c>
      <c r="D1924" s="34">
        <v>1.7992083483267363E-2</v>
      </c>
      <c r="E1924" s="34">
        <v>0.11223344556677892</v>
      </c>
      <c r="F1924" s="35">
        <v>99.102132435465776</v>
      </c>
    </row>
    <row r="1925" spans="1:6" ht="15" hidden="1" customHeight="1" x14ac:dyDescent="0.25">
      <c r="A1925" s="125"/>
      <c r="B1925" s="31" t="s">
        <v>207</v>
      </c>
      <c r="C1925" s="19">
        <v>1</v>
      </c>
      <c r="D1925" s="34">
        <v>1.7992083483267363E-2</v>
      </c>
      <c r="E1925" s="34">
        <v>0.11223344556677892</v>
      </c>
      <c r="F1925" s="35">
        <v>99.214365881032549</v>
      </c>
    </row>
    <row r="1926" spans="1:6" ht="15" hidden="1" customHeight="1" x14ac:dyDescent="0.25">
      <c r="A1926" s="125"/>
      <c r="B1926" s="31" t="s">
        <v>259</v>
      </c>
      <c r="C1926" s="19">
        <v>1</v>
      </c>
      <c r="D1926" s="34">
        <v>1.7992083483267363E-2</v>
      </c>
      <c r="E1926" s="34">
        <v>0.11223344556677892</v>
      </c>
      <c r="F1926" s="35">
        <v>99.326599326599336</v>
      </c>
    </row>
    <row r="1927" spans="1:6" ht="15" hidden="1" customHeight="1" x14ac:dyDescent="0.25">
      <c r="A1927" s="125"/>
      <c r="B1927" s="31" t="s">
        <v>215</v>
      </c>
      <c r="C1927" s="19">
        <v>1</v>
      </c>
      <c r="D1927" s="34">
        <v>1.7992083483267363E-2</v>
      </c>
      <c r="E1927" s="34">
        <v>0.11223344556677892</v>
      </c>
      <c r="F1927" s="35">
        <v>99.438832772166108</v>
      </c>
    </row>
    <row r="1928" spans="1:6" ht="15" hidden="1" customHeight="1" x14ac:dyDescent="0.25">
      <c r="A1928" s="125"/>
      <c r="B1928" s="31" t="s">
        <v>221</v>
      </c>
      <c r="C1928" s="19">
        <v>2</v>
      </c>
      <c r="D1928" s="34">
        <v>3.5984166966534725E-2</v>
      </c>
      <c r="E1928" s="34">
        <v>0.22446689113355783</v>
      </c>
      <c r="F1928" s="35">
        <v>99.663299663299668</v>
      </c>
    </row>
    <row r="1929" spans="1:6" ht="15" hidden="1" customHeight="1" x14ac:dyDescent="0.25">
      <c r="A1929" s="125"/>
      <c r="B1929" s="31" t="s">
        <v>265</v>
      </c>
      <c r="C1929" s="19">
        <v>1</v>
      </c>
      <c r="D1929" s="34">
        <v>1.7992083483267363E-2</v>
      </c>
      <c r="E1929" s="34">
        <v>0.11223344556677892</v>
      </c>
      <c r="F1929" s="35">
        <v>99.775533108866441</v>
      </c>
    </row>
    <row r="1930" spans="1:6" ht="15" hidden="1" customHeight="1" x14ac:dyDescent="0.25">
      <c r="A1930" s="125"/>
      <c r="B1930" s="31" t="s">
        <v>241</v>
      </c>
      <c r="C1930" s="19">
        <v>1</v>
      </c>
      <c r="D1930" s="34">
        <v>1.7992083483267363E-2</v>
      </c>
      <c r="E1930" s="34">
        <v>0.11223344556677892</v>
      </c>
      <c r="F1930" s="35">
        <v>99.887766554433227</v>
      </c>
    </row>
    <row r="1931" spans="1:6" ht="15" hidden="1" customHeight="1" x14ac:dyDescent="0.25">
      <c r="A1931" s="125"/>
      <c r="B1931" s="31" t="s">
        <v>284</v>
      </c>
      <c r="C1931" s="19">
        <v>1</v>
      </c>
      <c r="D1931" s="34">
        <v>1.7992083483267363E-2</v>
      </c>
      <c r="E1931" s="34">
        <v>0.11223344556677892</v>
      </c>
      <c r="F1931" s="35">
        <v>100</v>
      </c>
    </row>
    <row r="1932" spans="1:6" ht="15" hidden="1" customHeight="1" x14ac:dyDescent="0.25">
      <c r="A1932" s="125"/>
      <c r="B1932" s="14" t="s">
        <v>8</v>
      </c>
      <c r="C1932" s="19">
        <v>891</v>
      </c>
      <c r="D1932" s="34">
        <v>16.030946383591218</v>
      </c>
      <c r="E1932" s="34">
        <v>100</v>
      </c>
      <c r="F1932" s="36"/>
    </row>
    <row r="1933" spans="1:6" ht="15" hidden="1" customHeight="1" x14ac:dyDescent="0.25">
      <c r="A1933" s="125" t="s">
        <v>7</v>
      </c>
      <c r="B1933" s="31" t="s">
        <v>250</v>
      </c>
      <c r="C1933" s="19">
        <v>74</v>
      </c>
      <c r="D1933" s="34">
        <v>1.3314141777617849</v>
      </c>
      <c r="E1933" s="37"/>
      <c r="F1933" s="36"/>
    </row>
    <row r="1934" spans="1:6" ht="15" hidden="1" customHeight="1" x14ac:dyDescent="0.25">
      <c r="A1934" s="125"/>
      <c r="B1934" s="14" t="s">
        <v>33</v>
      </c>
      <c r="C1934" s="19">
        <v>4593</v>
      </c>
      <c r="D1934" s="34">
        <v>82.637639438647</v>
      </c>
      <c r="E1934" s="37"/>
      <c r="F1934" s="36"/>
    </row>
    <row r="1935" spans="1:6" ht="15" hidden="1" customHeight="1" x14ac:dyDescent="0.25">
      <c r="A1935" s="125"/>
      <c r="B1935" s="14" t="s">
        <v>8</v>
      </c>
      <c r="C1935" s="19">
        <v>4667</v>
      </c>
      <c r="D1935" s="34">
        <v>83.969053616408786</v>
      </c>
      <c r="E1935" s="37"/>
      <c r="F1935" s="36"/>
    </row>
    <row r="1936" spans="1:6" ht="15" hidden="1" customHeight="1" x14ac:dyDescent="0.25">
      <c r="A1936" s="126" t="s">
        <v>8</v>
      </c>
      <c r="B1936" s="127"/>
      <c r="C1936" s="22">
        <v>5558</v>
      </c>
      <c r="D1936" s="38">
        <v>100</v>
      </c>
      <c r="E1936" s="39"/>
      <c r="F1936" s="40"/>
    </row>
    <row r="1937" spans="1:6" hidden="1" x14ac:dyDescent="0.25"/>
    <row r="1938" spans="1:6" ht="18" hidden="1" customHeight="1" x14ac:dyDescent="0.25">
      <c r="A1938" s="107" t="s">
        <v>340</v>
      </c>
      <c r="B1938" s="107"/>
      <c r="C1938" s="107"/>
      <c r="D1938" s="107"/>
      <c r="E1938" s="107"/>
      <c r="F1938" s="107"/>
    </row>
    <row r="1939" spans="1:6" ht="27.95" hidden="1" customHeight="1" x14ac:dyDescent="0.25">
      <c r="A1939" s="122"/>
      <c r="B1939" s="123"/>
      <c r="C1939" s="28" t="s">
        <v>29</v>
      </c>
      <c r="D1939" s="29" t="s">
        <v>10</v>
      </c>
      <c r="E1939" s="29" t="s">
        <v>30</v>
      </c>
      <c r="F1939" s="30" t="s">
        <v>31</v>
      </c>
    </row>
    <row r="1940" spans="1:6" ht="15" hidden="1" customHeight="1" x14ac:dyDescent="0.25">
      <c r="A1940" s="124" t="s">
        <v>6</v>
      </c>
      <c r="B1940" s="50" t="s">
        <v>143</v>
      </c>
      <c r="C1940" s="16">
        <v>112</v>
      </c>
      <c r="D1940" s="32">
        <v>2.0151133501259446</v>
      </c>
      <c r="E1940" s="32">
        <v>43.410852713178294</v>
      </c>
      <c r="F1940" s="33">
        <v>43.410852713178294</v>
      </c>
    </row>
    <row r="1941" spans="1:6" ht="15" hidden="1" customHeight="1" x14ac:dyDescent="0.25">
      <c r="A1941" s="125"/>
      <c r="B1941" s="31" t="s">
        <v>144</v>
      </c>
      <c r="C1941" s="19">
        <v>40</v>
      </c>
      <c r="D1941" s="34">
        <v>0.7196833393306945</v>
      </c>
      <c r="E1941" s="34">
        <v>15.503875968992247</v>
      </c>
      <c r="F1941" s="35">
        <v>58.914728682170548</v>
      </c>
    </row>
    <row r="1942" spans="1:6" ht="15" hidden="1" customHeight="1" x14ac:dyDescent="0.25">
      <c r="A1942" s="125"/>
      <c r="B1942" s="31" t="s">
        <v>145</v>
      </c>
      <c r="C1942" s="19">
        <v>14</v>
      </c>
      <c r="D1942" s="34">
        <v>0.25188916876574308</v>
      </c>
      <c r="E1942" s="34">
        <v>5.4263565891472867</v>
      </c>
      <c r="F1942" s="35">
        <v>64.341085271317837</v>
      </c>
    </row>
    <row r="1943" spans="1:6" ht="15" hidden="1" customHeight="1" x14ac:dyDescent="0.25">
      <c r="A1943" s="125"/>
      <c r="B1943" s="31" t="s">
        <v>146</v>
      </c>
      <c r="C1943" s="19">
        <v>18</v>
      </c>
      <c r="D1943" s="34">
        <v>0.32385750269881253</v>
      </c>
      <c r="E1943" s="34">
        <v>6.9767441860465116</v>
      </c>
      <c r="F1943" s="35">
        <v>71.31782945736434</v>
      </c>
    </row>
    <row r="1944" spans="1:6" ht="15" hidden="1" customHeight="1" x14ac:dyDescent="0.25">
      <c r="A1944" s="125"/>
      <c r="B1944" s="31" t="s">
        <v>147</v>
      </c>
      <c r="C1944" s="19">
        <v>8</v>
      </c>
      <c r="D1944" s="34">
        <v>0.1439366678661389</v>
      </c>
      <c r="E1944" s="34">
        <v>3.1007751937984498</v>
      </c>
      <c r="F1944" s="35">
        <v>74.418604651162795</v>
      </c>
    </row>
    <row r="1945" spans="1:6" ht="15" hidden="1" customHeight="1" x14ac:dyDescent="0.25">
      <c r="A1945" s="125"/>
      <c r="B1945" s="31" t="s">
        <v>148</v>
      </c>
      <c r="C1945" s="19">
        <v>11</v>
      </c>
      <c r="D1945" s="34">
        <v>0.19791291831594099</v>
      </c>
      <c r="E1945" s="34">
        <v>4.2635658914728678</v>
      </c>
      <c r="F1945" s="35">
        <v>78.68217054263566</v>
      </c>
    </row>
    <row r="1946" spans="1:6" ht="15" hidden="1" customHeight="1" x14ac:dyDescent="0.25">
      <c r="A1946" s="125"/>
      <c r="B1946" s="31" t="s">
        <v>149</v>
      </c>
      <c r="C1946" s="19">
        <v>4</v>
      </c>
      <c r="D1946" s="34">
        <v>7.196833393306945E-2</v>
      </c>
      <c r="E1946" s="34">
        <v>1.5503875968992249</v>
      </c>
      <c r="F1946" s="35">
        <v>80.232558139534888</v>
      </c>
    </row>
    <row r="1947" spans="1:6" ht="15" hidden="1" customHeight="1" x14ac:dyDescent="0.25">
      <c r="A1947" s="125"/>
      <c r="B1947" s="31" t="s">
        <v>32</v>
      </c>
      <c r="C1947" s="19">
        <v>1</v>
      </c>
      <c r="D1947" s="34">
        <v>1.7992083483267363E-2</v>
      </c>
      <c r="E1947" s="34">
        <v>0.38759689922480622</v>
      </c>
      <c r="F1947" s="35">
        <v>80.620155038759691</v>
      </c>
    </row>
    <row r="1948" spans="1:6" ht="15" hidden="1" customHeight="1" x14ac:dyDescent="0.25">
      <c r="A1948" s="125"/>
      <c r="B1948" s="31" t="s">
        <v>89</v>
      </c>
      <c r="C1948" s="19">
        <v>8</v>
      </c>
      <c r="D1948" s="34">
        <v>0.1439366678661389</v>
      </c>
      <c r="E1948" s="34">
        <v>3.1007751937984498</v>
      </c>
      <c r="F1948" s="35">
        <v>83.720930232558146</v>
      </c>
    </row>
    <row r="1949" spans="1:6" ht="15" hidden="1" customHeight="1" x14ac:dyDescent="0.25">
      <c r="A1949" s="125"/>
      <c r="B1949" s="31" t="s">
        <v>150</v>
      </c>
      <c r="C1949" s="19">
        <v>3</v>
      </c>
      <c r="D1949" s="34">
        <v>5.3976250449802088E-2</v>
      </c>
      <c r="E1949" s="34">
        <v>1.1627906976744187</v>
      </c>
      <c r="F1949" s="35">
        <v>84.883720930232556</v>
      </c>
    </row>
    <row r="1950" spans="1:6" ht="15" hidden="1" customHeight="1" x14ac:dyDescent="0.25">
      <c r="A1950" s="125"/>
      <c r="B1950" s="31" t="s">
        <v>151</v>
      </c>
      <c r="C1950" s="19">
        <v>3</v>
      </c>
      <c r="D1950" s="34">
        <v>5.3976250449802088E-2</v>
      </c>
      <c r="E1950" s="34">
        <v>1.1627906976744187</v>
      </c>
      <c r="F1950" s="35">
        <v>86.04651162790698</v>
      </c>
    </row>
    <row r="1951" spans="1:6" ht="15" hidden="1" customHeight="1" x14ac:dyDescent="0.25">
      <c r="A1951" s="125"/>
      <c r="B1951" s="31" t="s">
        <v>152</v>
      </c>
      <c r="C1951" s="19">
        <v>2</v>
      </c>
      <c r="D1951" s="34">
        <v>3.5984166966534725E-2</v>
      </c>
      <c r="E1951" s="34">
        <v>0.77519379844961245</v>
      </c>
      <c r="F1951" s="35">
        <v>86.821705426356587</v>
      </c>
    </row>
    <row r="1952" spans="1:6" ht="15" hidden="1" customHeight="1" x14ac:dyDescent="0.25">
      <c r="A1952" s="125"/>
      <c r="B1952" s="31" t="s">
        <v>153</v>
      </c>
      <c r="C1952" s="19">
        <v>1</v>
      </c>
      <c r="D1952" s="34">
        <v>1.7992083483267363E-2</v>
      </c>
      <c r="E1952" s="34">
        <v>0.38759689922480622</v>
      </c>
      <c r="F1952" s="35">
        <v>87.20930232558139</v>
      </c>
    </row>
    <row r="1953" spans="1:6" ht="15" hidden="1" customHeight="1" x14ac:dyDescent="0.25">
      <c r="A1953" s="125"/>
      <c r="B1953" s="31" t="s">
        <v>154</v>
      </c>
      <c r="C1953" s="19">
        <v>2</v>
      </c>
      <c r="D1953" s="34">
        <v>3.5984166966534725E-2</v>
      </c>
      <c r="E1953" s="34">
        <v>0.77519379844961245</v>
      </c>
      <c r="F1953" s="35">
        <v>87.984496124031011</v>
      </c>
    </row>
    <row r="1954" spans="1:6" ht="15" hidden="1" customHeight="1" x14ac:dyDescent="0.25">
      <c r="A1954" s="125"/>
      <c r="B1954" s="31" t="s">
        <v>155</v>
      </c>
      <c r="C1954" s="19">
        <v>1</v>
      </c>
      <c r="D1954" s="34">
        <v>1.7992083483267363E-2</v>
      </c>
      <c r="E1954" s="34">
        <v>0.38759689922480622</v>
      </c>
      <c r="F1954" s="35">
        <v>88.372093023255815</v>
      </c>
    </row>
    <row r="1955" spans="1:6" ht="15" hidden="1" customHeight="1" x14ac:dyDescent="0.25">
      <c r="A1955" s="125"/>
      <c r="B1955" s="31" t="s">
        <v>156</v>
      </c>
      <c r="C1955" s="19">
        <v>4</v>
      </c>
      <c r="D1955" s="34">
        <v>7.196833393306945E-2</v>
      </c>
      <c r="E1955" s="34">
        <v>1.5503875968992249</v>
      </c>
      <c r="F1955" s="35">
        <v>89.922480620155042</v>
      </c>
    </row>
    <row r="1956" spans="1:6" ht="15" hidden="1" customHeight="1" x14ac:dyDescent="0.25">
      <c r="A1956" s="125"/>
      <c r="B1956" s="31" t="s">
        <v>157</v>
      </c>
      <c r="C1956" s="19">
        <v>1</v>
      </c>
      <c r="D1956" s="34">
        <v>1.7992083483267363E-2</v>
      </c>
      <c r="E1956" s="34">
        <v>0.38759689922480622</v>
      </c>
      <c r="F1956" s="35">
        <v>90.310077519379846</v>
      </c>
    </row>
    <row r="1957" spans="1:6" ht="15" hidden="1" customHeight="1" x14ac:dyDescent="0.25">
      <c r="A1957" s="125"/>
      <c r="B1957" s="31" t="s">
        <v>158</v>
      </c>
      <c r="C1957" s="19">
        <v>1</v>
      </c>
      <c r="D1957" s="34">
        <v>1.7992083483267363E-2</v>
      </c>
      <c r="E1957" s="34">
        <v>0.38759689922480622</v>
      </c>
      <c r="F1957" s="35">
        <v>90.697674418604649</v>
      </c>
    </row>
    <row r="1958" spans="1:6" ht="15" hidden="1" customHeight="1" x14ac:dyDescent="0.25">
      <c r="A1958" s="125"/>
      <c r="B1958" s="31" t="s">
        <v>159</v>
      </c>
      <c r="C1958" s="19">
        <v>1</v>
      </c>
      <c r="D1958" s="34">
        <v>1.7992083483267363E-2</v>
      </c>
      <c r="E1958" s="34">
        <v>0.38759689922480622</v>
      </c>
      <c r="F1958" s="35">
        <v>91.085271317829452</v>
      </c>
    </row>
    <row r="1959" spans="1:6" ht="15" hidden="1" customHeight="1" x14ac:dyDescent="0.25">
      <c r="A1959" s="125"/>
      <c r="B1959" s="31" t="s">
        <v>161</v>
      </c>
      <c r="C1959" s="19">
        <v>3</v>
      </c>
      <c r="D1959" s="34">
        <v>5.3976250449802088E-2</v>
      </c>
      <c r="E1959" s="34">
        <v>1.1627906976744187</v>
      </c>
      <c r="F1959" s="35">
        <v>92.248062015503876</v>
      </c>
    </row>
    <row r="1960" spans="1:6" ht="15" hidden="1" customHeight="1" x14ac:dyDescent="0.25">
      <c r="A1960" s="125"/>
      <c r="B1960" s="31" t="s">
        <v>165</v>
      </c>
      <c r="C1960" s="19">
        <v>1</v>
      </c>
      <c r="D1960" s="34">
        <v>1.7992083483267363E-2</v>
      </c>
      <c r="E1960" s="34">
        <v>0.38759689922480622</v>
      </c>
      <c r="F1960" s="35">
        <v>92.63565891472868</v>
      </c>
    </row>
    <row r="1961" spans="1:6" ht="15" hidden="1" customHeight="1" x14ac:dyDescent="0.25">
      <c r="A1961" s="125"/>
      <c r="B1961" s="31" t="s">
        <v>166</v>
      </c>
      <c r="C1961" s="19">
        <v>3</v>
      </c>
      <c r="D1961" s="34">
        <v>5.3976250449802088E-2</v>
      </c>
      <c r="E1961" s="34">
        <v>1.1627906976744187</v>
      </c>
      <c r="F1961" s="35">
        <v>93.798449612403104</v>
      </c>
    </row>
    <row r="1962" spans="1:6" ht="15" hidden="1" customHeight="1" x14ac:dyDescent="0.25">
      <c r="A1962" s="125"/>
      <c r="B1962" s="31" t="s">
        <v>167</v>
      </c>
      <c r="C1962" s="19">
        <v>1</v>
      </c>
      <c r="D1962" s="34">
        <v>1.7992083483267363E-2</v>
      </c>
      <c r="E1962" s="34">
        <v>0.38759689922480622</v>
      </c>
      <c r="F1962" s="35">
        <v>94.186046511627907</v>
      </c>
    </row>
    <row r="1963" spans="1:6" ht="15" hidden="1" customHeight="1" x14ac:dyDescent="0.25">
      <c r="A1963" s="125"/>
      <c r="B1963" s="31" t="s">
        <v>171</v>
      </c>
      <c r="C1963" s="19">
        <v>1</v>
      </c>
      <c r="D1963" s="34">
        <v>1.7992083483267363E-2</v>
      </c>
      <c r="E1963" s="34">
        <v>0.38759689922480622</v>
      </c>
      <c r="F1963" s="35">
        <v>94.573643410852711</v>
      </c>
    </row>
    <row r="1964" spans="1:6" ht="15" hidden="1" customHeight="1" x14ac:dyDescent="0.25">
      <c r="A1964" s="125"/>
      <c r="B1964" s="31" t="s">
        <v>173</v>
      </c>
      <c r="C1964" s="19">
        <v>1</v>
      </c>
      <c r="D1964" s="34">
        <v>1.7992083483267363E-2</v>
      </c>
      <c r="E1964" s="34">
        <v>0.38759689922480622</v>
      </c>
      <c r="F1964" s="35">
        <v>94.961240310077528</v>
      </c>
    </row>
    <row r="1965" spans="1:6" ht="15" hidden="1" customHeight="1" x14ac:dyDescent="0.25">
      <c r="A1965" s="125"/>
      <c r="B1965" s="31" t="s">
        <v>176</v>
      </c>
      <c r="C1965" s="19">
        <v>1</v>
      </c>
      <c r="D1965" s="34">
        <v>1.7992083483267363E-2</v>
      </c>
      <c r="E1965" s="34">
        <v>0.38759689922480622</v>
      </c>
      <c r="F1965" s="35">
        <v>95.348837209302332</v>
      </c>
    </row>
    <row r="1966" spans="1:6" ht="15" hidden="1" customHeight="1" x14ac:dyDescent="0.25">
      <c r="A1966" s="125"/>
      <c r="B1966" s="31" t="s">
        <v>179</v>
      </c>
      <c r="C1966" s="19">
        <v>1</v>
      </c>
      <c r="D1966" s="34">
        <v>1.7992083483267363E-2</v>
      </c>
      <c r="E1966" s="34">
        <v>0.38759689922480622</v>
      </c>
      <c r="F1966" s="35">
        <v>95.736434108527135</v>
      </c>
    </row>
    <row r="1967" spans="1:6" ht="15" hidden="1" customHeight="1" x14ac:dyDescent="0.25">
      <c r="A1967" s="125"/>
      <c r="B1967" s="31" t="s">
        <v>180</v>
      </c>
      <c r="C1967" s="19">
        <v>1</v>
      </c>
      <c r="D1967" s="34">
        <v>1.7992083483267363E-2</v>
      </c>
      <c r="E1967" s="34">
        <v>0.38759689922480622</v>
      </c>
      <c r="F1967" s="35">
        <v>96.124031007751938</v>
      </c>
    </row>
    <row r="1968" spans="1:6" ht="15" hidden="1" customHeight="1" x14ac:dyDescent="0.25">
      <c r="A1968" s="125"/>
      <c r="B1968" s="31" t="s">
        <v>181</v>
      </c>
      <c r="C1968" s="19">
        <v>1</v>
      </c>
      <c r="D1968" s="34">
        <v>1.7992083483267363E-2</v>
      </c>
      <c r="E1968" s="34">
        <v>0.38759689922480622</v>
      </c>
      <c r="F1968" s="35">
        <v>96.511627906976756</v>
      </c>
    </row>
    <row r="1969" spans="1:6" ht="15" hidden="1" customHeight="1" x14ac:dyDescent="0.25">
      <c r="A1969" s="125"/>
      <c r="B1969" s="31" t="s">
        <v>251</v>
      </c>
      <c r="C1969" s="19">
        <v>1</v>
      </c>
      <c r="D1969" s="34">
        <v>1.7992083483267363E-2</v>
      </c>
      <c r="E1969" s="34">
        <v>0.38759689922480622</v>
      </c>
      <c r="F1969" s="35">
        <v>96.899224806201545</v>
      </c>
    </row>
    <row r="1970" spans="1:6" ht="15" hidden="1" customHeight="1" x14ac:dyDescent="0.25">
      <c r="A1970" s="125"/>
      <c r="B1970" s="31" t="s">
        <v>184</v>
      </c>
      <c r="C1970" s="19">
        <v>3</v>
      </c>
      <c r="D1970" s="34">
        <v>5.3976250449802088E-2</v>
      </c>
      <c r="E1970" s="34">
        <v>1.1627906976744187</v>
      </c>
      <c r="F1970" s="35">
        <v>98.062015503875969</v>
      </c>
    </row>
    <row r="1971" spans="1:6" ht="15" hidden="1" customHeight="1" x14ac:dyDescent="0.25">
      <c r="A1971" s="125"/>
      <c r="B1971" s="31" t="s">
        <v>185</v>
      </c>
      <c r="C1971" s="19">
        <v>1</v>
      </c>
      <c r="D1971" s="34">
        <v>1.7992083483267363E-2</v>
      </c>
      <c r="E1971" s="34">
        <v>0.38759689922480622</v>
      </c>
      <c r="F1971" s="35">
        <v>98.449612403100772</v>
      </c>
    </row>
    <row r="1972" spans="1:6" ht="15" hidden="1" customHeight="1" x14ac:dyDescent="0.25">
      <c r="A1972" s="125"/>
      <c r="B1972" s="31" t="s">
        <v>188</v>
      </c>
      <c r="C1972" s="19">
        <v>1</v>
      </c>
      <c r="D1972" s="34">
        <v>1.7992083483267363E-2</v>
      </c>
      <c r="E1972" s="34">
        <v>0.38759689922480622</v>
      </c>
      <c r="F1972" s="35">
        <v>98.837209302325576</v>
      </c>
    </row>
    <row r="1973" spans="1:6" ht="15" hidden="1" customHeight="1" x14ac:dyDescent="0.25">
      <c r="A1973" s="125"/>
      <c r="B1973" s="31" t="s">
        <v>189</v>
      </c>
      <c r="C1973" s="19">
        <v>2</v>
      </c>
      <c r="D1973" s="34">
        <v>3.5984166966534725E-2</v>
      </c>
      <c r="E1973" s="34">
        <v>0.77519379844961245</v>
      </c>
      <c r="F1973" s="35">
        <v>99.612403100775197</v>
      </c>
    </row>
    <row r="1974" spans="1:6" ht="15" hidden="1" customHeight="1" x14ac:dyDescent="0.25">
      <c r="A1974" s="125"/>
      <c r="B1974" s="31" t="s">
        <v>270</v>
      </c>
      <c r="C1974" s="19">
        <v>1</v>
      </c>
      <c r="D1974" s="34">
        <v>1.7992083483267363E-2</v>
      </c>
      <c r="E1974" s="34">
        <v>0.38759689922480622</v>
      </c>
      <c r="F1974" s="35">
        <v>100</v>
      </c>
    </row>
    <row r="1975" spans="1:6" ht="15" hidden="1" customHeight="1" x14ac:dyDescent="0.25">
      <c r="A1975" s="125"/>
      <c r="B1975" s="14" t="s">
        <v>8</v>
      </c>
      <c r="C1975" s="19">
        <v>258</v>
      </c>
      <c r="D1975" s="34">
        <v>4.6419575386829797</v>
      </c>
      <c r="E1975" s="34">
        <v>100</v>
      </c>
      <c r="F1975" s="36"/>
    </row>
    <row r="1976" spans="1:6" ht="15" hidden="1" customHeight="1" x14ac:dyDescent="0.25">
      <c r="A1976" s="125" t="s">
        <v>7</v>
      </c>
      <c r="B1976" s="31" t="s">
        <v>250</v>
      </c>
      <c r="C1976" s="19">
        <v>67</v>
      </c>
      <c r="D1976" s="34">
        <v>1.2054695933789135</v>
      </c>
      <c r="E1976" s="37"/>
      <c r="F1976" s="36"/>
    </row>
    <row r="1977" spans="1:6" ht="15" hidden="1" customHeight="1" x14ac:dyDescent="0.25">
      <c r="A1977" s="125"/>
      <c r="B1977" s="14" t="s">
        <v>33</v>
      </c>
      <c r="C1977" s="19">
        <v>5233</v>
      </c>
      <c r="D1977" s="34">
        <v>94.152572867938105</v>
      </c>
      <c r="E1977" s="37"/>
      <c r="F1977" s="36"/>
    </row>
    <row r="1978" spans="1:6" ht="15" hidden="1" customHeight="1" x14ac:dyDescent="0.25">
      <c r="A1978" s="125"/>
      <c r="B1978" s="14" t="s">
        <v>8</v>
      </c>
      <c r="C1978" s="19">
        <v>5300</v>
      </c>
      <c r="D1978" s="34">
        <v>95.358042461317012</v>
      </c>
      <c r="E1978" s="37"/>
      <c r="F1978" s="36"/>
    </row>
    <row r="1979" spans="1:6" ht="15" hidden="1" customHeight="1" x14ac:dyDescent="0.25">
      <c r="A1979" s="126" t="s">
        <v>8</v>
      </c>
      <c r="B1979" s="127"/>
      <c r="C1979" s="22">
        <v>5558</v>
      </c>
      <c r="D1979" s="38">
        <v>100</v>
      </c>
      <c r="E1979" s="39"/>
      <c r="F1979" s="40"/>
    </row>
    <row r="1980" spans="1:6" hidden="1" x14ac:dyDescent="0.25"/>
    <row r="1981" spans="1:6" ht="18" hidden="1" customHeight="1" x14ac:dyDescent="0.25">
      <c r="A1981" s="107" t="s">
        <v>341</v>
      </c>
      <c r="B1981" s="107"/>
      <c r="C1981" s="107"/>
      <c r="D1981" s="107"/>
      <c r="E1981" s="107"/>
      <c r="F1981" s="107"/>
    </row>
    <row r="1982" spans="1:6" ht="27.95" hidden="1" customHeight="1" x14ac:dyDescent="0.25">
      <c r="A1982" s="122"/>
      <c r="B1982" s="123"/>
      <c r="C1982" s="28" t="s">
        <v>29</v>
      </c>
      <c r="D1982" s="29" t="s">
        <v>10</v>
      </c>
      <c r="E1982" s="29" t="s">
        <v>30</v>
      </c>
      <c r="F1982" s="30" t="s">
        <v>31</v>
      </c>
    </row>
    <row r="1983" spans="1:6" ht="15" hidden="1" customHeight="1" x14ac:dyDescent="0.25">
      <c r="A1983" s="124" t="s">
        <v>6</v>
      </c>
      <c r="B1983" s="50" t="s">
        <v>143</v>
      </c>
      <c r="C1983" s="16">
        <v>66</v>
      </c>
      <c r="D1983" s="32">
        <v>1.187477509895646</v>
      </c>
      <c r="E1983" s="32">
        <v>54.54545454545454</v>
      </c>
      <c r="F1983" s="33">
        <v>54.54545454545454</v>
      </c>
    </row>
    <row r="1984" spans="1:6" ht="15" hidden="1" customHeight="1" x14ac:dyDescent="0.25">
      <c r="A1984" s="125"/>
      <c r="B1984" s="31" t="s">
        <v>144</v>
      </c>
      <c r="C1984" s="19">
        <v>14</v>
      </c>
      <c r="D1984" s="34">
        <v>0.25188916876574308</v>
      </c>
      <c r="E1984" s="34">
        <v>11.570247933884298</v>
      </c>
      <c r="F1984" s="35">
        <v>66.11570247933885</v>
      </c>
    </row>
    <row r="1985" spans="1:6" ht="15" hidden="1" customHeight="1" x14ac:dyDescent="0.25">
      <c r="A1985" s="125"/>
      <c r="B1985" s="31" t="s">
        <v>145</v>
      </c>
      <c r="C1985" s="19">
        <v>6</v>
      </c>
      <c r="D1985" s="34">
        <v>0.10795250089960418</v>
      </c>
      <c r="E1985" s="34">
        <v>4.9586776859504136</v>
      </c>
      <c r="F1985" s="35">
        <v>71.074380165289256</v>
      </c>
    </row>
    <row r="1986" spans="1:6" ht="15" hidden="1" customHeight="1" x14ac:dyDescent="0.25">
      <c r="A1986" s="125"/>
      <c r="B1986" s="31" t="s">
        <v>146</v>
      </c>
      <c r="C1986" s="19">
        <v>8</v>
      </c>
      <c r="D1986" s="34">
        <v>0.1439366678661389</v>
      </c>
      <c r="E1986" s="34">
        <v>6.6115702479338845</v>
      </c>
      <c r="F1986" s="35">
        <v>77.685950413223139</v>
      </c>
    </row>
    <row r="1987" spans="1:6" ht="15" hidden="1" customHeight="1" x14ac:dyDescent="0.25">
      <c r="A1987" s="125"/>
      <c r="B1987" s="31" t="s">
        <v>147</v>
      </c>
      <c r="C1987" s="19">
        <v>4</v>
      </c>
      <c r="D1987" s="34">
        <v>7.196833393306945E-2</v>
      </c>
      <c r="E1987" s="34">
        <v>3.3057851239669422</v>
      </c>
      <c r="F1987" s="35">
        <v>80.991735537190081</v>
      </c>
    </row>
    <row r="1988" spans="1:6" ht="15" hidden="1" customHeight="1" x14ac:dyDescent="0.25">
      <c r="A1988" s="125"/>
      <c r="B1988" s="31" t="s">
        <v>148</v>
      </c>
      <c r="C1988" s="19">
        <v>6</v>
      </c>
      <c r="D1988" s="34">
        <v>0.10795250089960418</v>
      </c>
      <c r="E1988" s="34">
        <v>4.9586776859504136</v>
      </c>
      <c r="F1988" s="35">
        <v>85.950413223140501</v>
      </c>
    </row>
    <row r="1989" spans="1:6" ht="15" hidden="1" customHeight="1" x14ac:dyDescent="0.25">
      <c r="A1989" s="125"/>
      <c r="B1989" s="31" t="s">
        <v>149</v>
      </c>
      <c r="C1989" s="19">
        <v>3</v>
      </c>
      <c r="D1989" s="34">
        <v>5.3976250449802088E-2</v>
      </c>
      <c r="E1989" s="34">
        <v>2.4793388429752068</v>
      </c>
      <c r="F1989" s="35">
        <v>88.429752066115711</v>
      </c>
    </row>
    <row r="1990" spans="1:6" ht="15" hidden="1" customHeight="1" x14ac:dyDescent="0.25">
      <c r="A1990" s="125"/>
      <c r="B1990" s="31" t="s">
        <v>32</v>
      </c>
      <c r="C1990" s="19">
        <v>1</v>
      </c>
      <c r="D1990" s="34">
        <v>1.7992083483267363E-2</v>
      </c>
      <c r="E1990" s="34">
        <v>0.82644628099173556</v>
      </c>
      <c r="F1990" s="35">
        <v>89.256198347107443</v>
      </c>
    </row>
    <row r="1991" spans="1:6" ht="15" hidden="1" customHeight="1" x14ac:dyDescent="0.25">
      <c r="A1991" s="125"/>
      <c r="B1991" s="31" t="s">
        <v>89</v>
      </c>
      <c r="C1991" s="19">
        <v>1</v>
      </c>
      <c r="D1991" s="34">
        <v>1.7992083483267363E-2</v>
      </c>
      <c r="E1991" s="34">
        <v>0.82644628099173556</v>
      </c>
      <c r="F1991" s="35">
        <v>90.082644628099175</v>
      </c>
    </row>
    <row r="1992" spans="1:6" ht="15" hidden="1" customHeight="1" x14ac:dyDescent="0.25">
      <c r="A1992" s="125"/>
      <c r="B1992" s="31" t="s">
        <v>150</v>
      </c>
      <c r="C1992" s="19">
        <v>1</v>
      </c>
      <c r="D1992" s="34">
        <v>1.7992083483267363E-2</v>
      </c>
      <c r="E1992" s="34">
        <v>0.82644628099173556</v>
      </c>
      <c r="F1992" s="35">
        <v>90.909090909090907</v>
      </c>
    </row>
    <row r="1993" spans="1:6" ht="15" hidden="1" customHeight="1" x14ac:dyDescent="0.25">
      <c r="A1993" s="125"/>
      <c r="B1993" s="31" t="s">
        <v>152</v>
      </c>
      <c r="C1993" s="19">
        <v>1</v>
      </c>
      <c r="D1993" s="34">
        <v>1.7992083483267363E-2</v>
      </c>
      <c r="E1993" s="34">
        <v>0.82644628099173556</v>
      </c>
      <c r="F1993" s="35">
        <v>91.735537190082653</v>
      </c>
    </row>
    <row r="1994" spans="1:6" ht="15" hidden="1" customHeight="1" x14ac:dyDescent="0.25">
      <c r="A1994" s="125"/>
      <c r="B1994" s="31" t="s">
        <v>153</v>
      </c>
      <c r="C1994" s="19">
        <v>1</v>
      </c>
      <c r="D1994" s="34">
        <v>1.7992083483267363E-2</v>
      </c>
      <c r="E1994" s="34">
        <v>0.82644628099173556</v>
      </c>
      <c r="F1994" s="35">
        <v>92.561983471074385</v>
      </c>
    </row>
    <row r="1995" spans="1:6" ht="15" hidden="1" customHeight="1" x14ac:dyDescent="0.25">
      <c r="A1995" s="125"/>
      <c r="B1995" s="31" t="s">
        <v>156</v>
      </c>
      <c r="C1995" s="19">
        <v>2</v>
      </c>
      <c r="D1995" s="34">
        <v>3.5984166966534725E-2</v>
      </c>
      <c r="E1995" s="34">
        <v>1.6528925619834711</v>
      </c>
      <c r="F1995" s="35">
        <v>94.214876033057848</v>
      </c>
    </row>
    <row r="1996" spans="1:6" ht="15" hidden="1" customHeight="1" x14ac:dyDescent="0.25">
      <c r="A1996" s="125"/>
      <c r="B1996" s="31" t="s">
        <v>161</v>
      </c>
      <c r="C1996" s="19">
        <v>2</v>
      </c>
      <c r="D1996" s="34">
        <v>3.5984166966534725E-2</v>
      </c>
      <c r="E1996" s="34">
        <v>1.6528925619834711</v>
      </c>
      <c r="F1996" s="35">
        <v>95.867768595041326</v>
      </c>
    </row>
    <row r="1997" spans="1:6" ht="15" hidden="1" customHeight="1" x14ac:dyDescent="0.25">
      <c r="A1997" s="125"/>
      <c r="B1997" s="31" t="s">
        <v>162</v>
      </c>
      <c r="C1997" s="19">
        <v>1</v>
      </c>
      <c r="D1997" s="34">
        <v>1.7992083483267363E-2</v>
      </c>
      <c r="E1997" s="34">
        <v>0.82644628099173556</v>
      </c>
      <c r="F1997" s="35">
        <v>96.694214876033058</v>
      </c>
    </row>
    <row r="1998" spans="1:6" ht="15" hidden="1" customHeight="1" x14ac:dyDescent="0.25">
      <c r="A1998" s="125"/>
      <c r="B1998" s="31" t="s">
        <v>166</v>
      </c>
      <c r="C1998" s="19">
        <v>1</v>
      </c>
      <c r="D1998" s="34">
        <v>1.7992083483267363E-2</v>
      </c>
      <c r="E1998" s="34">
        <v>0.82644628099173556</v>
      </c>
      <c r="F1998" s="35">
        <v>97.52066115702479</v>
      </c>
    </row>
    <row r="1999" spans="1:6" ht="15" hidden="1" customHeight="1" x14ac:dyDescent="0.25">
      <c r="A1999" s="125"/>
      <c r="B1999" s="31" t="s">
        <v>168</v>
      </c>
      <c r="C1999" s="19">
        <v>1</v>
      </c>
      <c r="D1999" s="34">
        <v>1.7992083483267363E-2</v>
      </c>
      <c r="E1999" s="34">
        <v>0.82644628099173556</v>
      </c>
      <c r="F1999" s="35">
        <v>98.347107438016536</v>
      </c>
    </row>
    <row r="2000" spans="1:6" ht="15" hidden="1" customHeight="1" x14ac:dyDescent="0.25">
      <c r="A2000" s="125"/>
      <c r="B2000" s="31" t="s">
        <v>182</v>
      </c>
      <c r="C2000" s="19">
        <v>1</v>
      </c>
      <c r="D2000" s="34">
        <v>1.7992083483267363E-2</v>
      </c>
      <c r="E2000" s="34">
        <v>0.82644628099173556</v>
      </c>
      <c r="F2000" s="35">
        <v>99.173553719008268</v>
      </c>
    </row>
    <row r="2001" spans="1:6" ht="15" hidden="1" customHeight="1" x14ac:dyDescent="0.25">
      <c r="A2001" s="125"/>
      <c r="B2001" s="31" t="s">
        <v>216</v>
      </c>
      <c r="C2001" s="19">
        <v>1</v>
      </c>
      <c r="D2001" s="34">
        <v>1.7992083483267363E-2</v>
      </c>
      <c r="E2001" s="34">
        <v>0.82644628099173556</v>
      </c>
      <c r="F2001" s="35">
        <v>100</v>
      </c>
    </row>
    <row r="2002" spans="1:6" ht="15" hidden="1" customHeight="1" x14ac:dyDescent="0.25">
      <c r="A2002" s="125"/>
      <c r="B2002" s="14" t="s">
        <v>8</v>
      </c>
      <c r="C2002" s="19">
        <v>121</v>
      </c>
      <c r="D2002" s="34">
        <v>2.1770421014753509</v>
      </c>
      <c r="E2002" s="34">
        <v>100</v>
      </c>
      <c r="F2002" s="36"/>
    </row>
    <row r="2003" spans="1:6" ht="15" hidden="1" customHeight="1" x14ac:dyDescent="0.25">
      <c r="A2003" s="125" t="s">
        <v>7</v>
      </c>
      <c r="B2003" s="31" t="s">
        <v>250</v>
      </c>
      <c r="C2003" s="19">
        <v>30</v>
      </c>
      <c r="D2003" s="34">
        <v>0.53976250449802088</v>
      </c>
      <c r="E2003" s="37"/>
      <c r="F2003" s="36"/>
    </row>
    <row r="2004" spans="1:6" ht="15" hidden="1" customHeight="1" x14ac:dyDescent="0.25">
      <c r="A2004" s="125"/>
      <c r="B2004" s="14" t="s">
        <v>33</v>
      </c>
      <c r="C2004" s="19">
        <v>5407</v>
      </c>
      <c r="D2004" s="34">
        <v>97.283195394026635</v>
      </c>
      <c r="E2004" s="37"/>
      <c r="F2004" s="36"/>
    </row>
    <row r="2005" spans="1:6" ht="15" hidden="1" customHeight="1" x14ac:dyDescent="0.25">
      <c r="A2005" s="125"/>
      <c r="B2005" s="14" t="s">
        <v>8</v>
      </c>
      <c r="C2005" s="19">
        <v>5437</v>
      </c>
      <c r="D2005" s="34">
        <v>97.822957898524649</v>
      </c>
      <c r="E2005" s="37"/>
      <c r="F2005" s="36"/>
    </row>
    <row r="2006" spans="1:6" ht="15" hidden="1" customHeight="1" x14ac:dyDescent="0.25">
      <c r="A2006" s="126" t="s">
        <v>8</v>
      </c>
      <c r="B2006" s="127"/>
      <c r="C2006" s="22">
        <v>5558</v>
      </c>
      <c r="D2006" s="38">
        <v>100</v>
      </c>
      <c r="E2006" s="39"/>
      <c r="F2006" s="40"/>
    </row>
    <row r="2007" spans="1:6" hidden="1" x14ac:dyDescent="0.25"/>
    <row r="2008" spans="1:6" ht="18" hidden="1" customHeight="1" x14ac:dyDescent="0.25">
      <c r="A2008" s="107" t="s">
        <v>342</v>
      </c>
      <c r="B2008" s="107"/>
      <c r="C2008" s="107"/>
      <c r="D2008" s="107"/>
      <c r="E2008" s="107"/>
      <c r="F2008" s="107"/>
    </row>
    <row r="2009" spans="1:6" ht="27.95" hidden="1" customHeight="1" x14ac:dyDescent="0.25">
      <c r="A2009" s="122"/>
      <c r="B2009" s="123"/>
      <c r="C2009" s="28" t="s">
        <v>29</v>
      </c>
      <c r="D2009" s="29" t="s">
        <v>10</v>
      </c>
      <c r="E2009" s="29" t="s">
        <v>30</v>
      </c>
      <c r="F2009" s="30" t="s">
        <v>31</v>
      </c>
    </row>
    <row r="2010" spans="1:6" ht="15" hidden="1" customHeight="1" x14ac:dyDescent="0.25">
      <c r="A2010" s="124" t="s">
        <v>6</v>
      </c>
      <c r="B2010" s="50" t="s">
        <v>143</v>
      </c>
      <c r="C2010" s="16">
        <v>43</v>
      </c>
      <c r="D2010" s="32">
        <v>0.77365958978049654</v>
      </c>
      <c r="E2010" s="32">
        <v>45.744680851063826</v>
      </c>
      <c r="F2010" s="33">
        <v>45.744680851063826</v>
      </c>
    </row>
    <row r="2011" spans="1:6" ht="15" hidden="1" customHeight="1" x14ac:dyDescent="0.25">
      <c r="A2011" s="125"/>
      <c r="B2011" s="31" t="s">
        <v>144</v>
      </c>
      <c r="C2011" s="19">
        <v>16</v>
      </c>
      <c r="D2011" s="34">
        <v>0.2878733357322778</v>
      </c>
      <c r="E2011" s="34">
        <v>17.021276595744681</v>
      </c>
      <c r="F2011" s="35">
        <v>62.765957446808507</v>
      </c>
    </row>
    <row r="2012" spans="1:6" ht="15" hidden="1" customHeight="1" x14ac:dyDescent="0.25">
      <c r="A2012" s="125"/>
      <c r="B2012" s="31" t="s">
        <v>145</v>
      </c>
      <c r="C2012" s="19">
        <v>6</v>
      </c>
      <c r="D2012" s="34">
        <v>0.10795250089960418</v>
      </c>
      <c r="E2012" s="34">
        <v>6.3829787234042552</v>
      </c>
      <c r="F2012" s="35">
        <v>69.148936170212778</v>
      </c>
    </row>
    <row r="2013" spans="1:6" ht="15" hidden="1" customHeight="1" x14ac:dyDescent="0.25">
      <c r="A2013" s="125"/>
      <c r="B2013" s="31" t="s">
        <v>146</v>
      </c>
      <c r="C2013" s="19">
        <v>7</v>
      </c>
      <c r="D2013" s="34">
        <v>0.12594458438287154</v>
      </c>
      <c r="E2013" s="34">
        <v>7.4468085106382977</v>
      </c>
      <c r="F2013" s="35">
        <v>76.59574468085107</v>
      </c>
    </row>
    <row r="2014" spans="1:6" ht="15" hidden="1" customHeight="1" x14ac:dyDescent="0.25">
      <c r="A2014" s="125"/>
      <c r="B2014" s="31" t="s">
        <v>147</v>
      </c>
      <c r="C2014" s="19">
        <v>5</v>
      </c>
      <c r="D2014" s="34">
        <v>8.9960417416336813E-2</v>
      </c>
      <c r="E2014" s="34">
        <v>5.3191489361702127</v>
      </c>
      <c r="F2014" s="35">
        <v>81.914893617021278</v>
      </c>
    </row>
    <row r="2015" spans="1:6" ht="15" hidden="1" customHeight="1" x14ac:dyDescent="0.25">
      <c r="A2015" s="125"/>
      <c r="B2015" s="31" t="s">
        <v>148</v>
      </c>
      <c r="C2015" s="19">
        <v>4</v>
      </c>
      <c r="D2015" s="34">
        <v>7.196833393306945E-2</v>
      </c>
      <c r="E2015" s="34">
        <v>4.2553191489361701</v>
      </c>
      <c r="F2015" s="35">
        <v>86.170212765957444</v>
      </c>
    </row>
    <row r="2016" spans="1:6" ht="15" hidden="1" customHeight="1" x14ac:dyDescent="0.25">
      <c r="A2016" s="125"/>
      <c r="B2016" s="31" t="s">
        <v>149</v>
      </c>
      <c r="C2016" s="19">
        <v>1</v>
      </c>
      <c r="D2016" s="34">
        <v>1.7992083483267363E-2</v>
      </c>
      <c r="E2016" s="34">
        <v>1.0638297872340425</v>
      </c>
      <c r="F2016" s="35">
        <v>87.2340425531915</v>
      </c>
    </row>
    <row r="2017" spans="1:6" ht="15" hidden="1" customHeight="1" x14ac:dyDescent="0.25">
      <c r="A2017" s="125"/>
      <c r="B2017" s="31" t="s">
        <v>89</v>
      </c>
      <c r="C2017" s="19">
        <v>1</v>
      </c>
      <c r="D2017" s="34">
        <v>1.7992083483267363E-2</v>
      </c>
      <c r="E2017" s="34">
        <v>1.0638297872340425</v>
      </c>
      <c r="F2017" s="35">
        <v>88.297872340425528</v>
      </c>
    </row>
    <row r="2018" spans="1:6" ht="15" hidden="1" customHeight="1" x14ac:dyDescent="0.25">
      <c r="A2018" s="125"/>
      <c r="B2018" s="31" t="s">
        <v>150</v>
      </c>
      <c r="C2018" s="19">
        <v>1</v>
      </c>
      <c r="D2018" s="34">
        <v>1.7992083483267363E-2</v>
      </c>
      <c r="E2018" s="34">
        <v>1.0638297872340425</v>
      </c>
      <c r="F2018" s="35">
        <v>89.361702127659569</v>
      </c>
    </row>
    <row r="2019" spans="1:6" ht="15" hidden="1" customHeight="1" x14ac:dyDescent="0.25">
      <c r="A2019" s="125"/>
      <c r="B2019" s="31" t="s">
        <v>152</v>
      </c>
      <c r="C2019" s="19">
        <v>3</v>
      </c>
      <c r="D2019" s="34">
        <v>5.3976250449802088E-2</v>
      </c>
      <c r="E2019" s="34">
        <v>3.1914893617021276</v>
      </c>
      <c r="F2019" s="35">
        <v>92.553191489361694</v>
      </c>
    </row>
    <row r="2020" spans="1:6" ht="15" hidden="1" customHeight="1" x14ac:dyDescent="0.25">
      <c r="A2020" s="125"/>
      <c r="B2020" s="31" t="s">
        <v>153</v>
      </c>
      <c r="C2020" s="19">
        <v>1</v>
      </c>
      <c r="D2020" s="34">
        <v>1.7992083483267363E-2</v>
      </c>
      <c r="E2020" s="34">
        <v>1.0638297872340425</v>
      </c>
      <c r="F2020" s="35">
        <v>93.61702127659575</v>
      </c>
    </row>
    <row r="2021" spans="1:6" ht="15" hidden="1" customHeight="1" x14ac:dyDescent="0.25">
      <c r="A2021" s="125"/>
      <c r="B2021" s="31" t="s">
        <v>155</v>
      </c>
      <c r="C2021" s="19">
        <v>1</v>
      </c>
      <c r="D2021" s="34">
        <v>1.7992083483267363E-2</v>
      </c>
      <c r="E2021" s="34">
        <v>1.0638297872340425</v>
      </c>
      <c r="F2021" s="35">
        <v>94.680851063829792</v>
      </c>
    </row>
    <row r="2022" spans="1:6" ht="15" hidden="1" customHeight="1" x14ac:dyDescent="0.25">
      <c r="A2022" s="125"/>
      <c r="B2022" s="31" t="s">
        <v>158</v>
      </c>
      <c r="C2022" s="19">
        <v>1</v>
      </c>
      <c r="D2022" s="34">
        <v>1.7992083483267363E-2</v>
      </c>
      <c r="E2022" s="34">
        <v>1.0638297872340425</v>
      </c>
      <c r="F2022" s="35">
        <v>95.744680851063833</v>
      </c>
    </row>
    <row r="2023" spans="1:6" ht="15" hidden="1" customHeight="1" x14ac:dyDescent="0.25">
      <c r="A2023" s="125"/>
      <c r="B2023" s="31" t="s">
        <v>165</v>
      </c>
      <c r="C2023" s="19">
        <v>1</v>
      </c>
      <c r="D2023" s="34">
        <v>1.7992083483267363E-2</v>
      </c>
      <c r="E2023" s="34">
        <v>1.0638297872340425</v>
      </c>
      <c r="F2023" s="35">
        <v>96.808510638297875</v>
      </c>
    </row>
    <row r="2024" spans="1:6" ht="15" hidden="1" customHeight="1" x14ac:dyDescent="0.25">
      <c r="A2024" s="125"/>
      <c r="B2024" s="31" t="s">
        <v>170</v>
      </c>
      <c r="C2024" s="19">
        <v>1</v>
      </c>
      <c r="D2024" s="34">
        <v>1.7992083483267363E-2</v>
      </c>
      <c r="E2024" s="34">
        <v>1.0638297872340425</v>
      </c>
      <c r="F2024" s="35">
        <v>97.872340425531917</v>
      </c>
    </row>
    <row r="2025" spans="1:6" ht="15" hidden="1" customHeight="1" x14ac:dyDescent="0.25">
      <c r="A2025" s="125"/>
      <c r="B2025" s="31" t="s">
        <v>186</v>
      </c>
      <c r="C2025" s="19">
        <v>1</v>
      </c>
      <c r="D2025" s="34">
        <v>1.7992083483267363E-2</v>
      </c>
      <c r="E2025" s="34">
        <v>1.0638297872340425</v>
      </c>
      <c r="F2025" s="35">
        <v>98.936170212765958</v>
      </c>
    </row>
    <row r="2026" spans="1:6" ht="15" hidden="1" customHeight="1" x14ac:dyDescent="0.25">
      <c r="A2026" s="125"/>
      <c r="B2026" s="31" t="s">
        <v>216</v>
      </c>
      <c r="C2026" s="19">
        <v>1</v>
      </c>
      <c r="D2026" s="34">
        <v>1.7992083483267363E-2</v>
      </c>
      <c r="E2026" s="34">
        <v>1.0638297872340425</v>
      </c>
      <c r="F2026" s="35">
        <v>100</v>
      </c>
    </row>
    <row r="2027" spans="1:6" ht="15" hidden="1" customHeight="1" x14ac:dyDescent="0.25">
      <c r="A2027" s="125"/>
      <c r="B2027" s="14" t="s">
        <v>8</v>
      </c>
      <c r="C2027" s="19">
        <v>94</v>
      </c>
      <c r="D2027" s="34">
        <v>1.6912558474271322</v>
      </c>
      <c r="E2027" s="34">
        <v>100</v>
      </c>
      <c r="F2027" s="36"/>
    </row>
    <row r="2028" spans="1:6" ht="15" hidden="1" customHeight="1" x14ac:dyDescent="0.25">
      <c r="A2028" s="125" t="s">
        <v>7</v>
      </c>
      <c r="B2028" s="31" t="s">
        <v>250</v>
      </c>
      <c r="C2028" s="19">
        <v>16</v>
      </c>
      <c r="D2028" s="34">
        <v>0.2878733357322778</v>
      </c>
      <c r="E2028" s="37"/>
      <c r="F2028" s="36"/>
    </row>
    <row r="2029" spans="1:6" ht="15" hidden="1" customHeight="1" x14ac:dyDescent="0.25">
      <c r="A2029" s="125"/>
      <c r="B2029" s="14" t="s">
        <v>33</v>
      </c>
      <c r="C2029" s="19">
        <v>5448</v>
      </c>
      <c r="D2029" s="34">
        <v>98.020870816840585</v>
      </c>
      <c r="E2029" s="37"/>
      <c r="F2029" s="36"/>
    </row>
    <row r="2030" spans="1:6" ht="15" hidden="1" customHeight="1" x14ac:dyDescent="0.25">
      <c r="A2030" s="125"/>
      <c r="B2030" s="14" t="s">
        <v>8</v>
      </c>
      <c r="C2030" s="19">
        <v>5464</v>
      </c>
      <c r="D2030" s="34">
        <v>98.308744152572871</v>
      </c>
      <c r="E2030" s="37"/>
      <c r="F2030" s="36"/>
    </row>
    <row r="2031" spans="1:6" ht="15" hidden="1" customHeight="1" x14ac:dyDescent="0.25">
      <c r="A2031" s="126" t="s">
        <v>8</v>
      </c>
      <c r="B2031" s="127"/>
      <c r="C2031" s="22">
        <v>5558</v>
      </c>
      <c r="D2031" s="38">
        <v>100</v>
      </c>
      <c r="E2031" s="39"/>
      <c r="F2031" s="40"/>
    </row>
    <row r="2032" spans="1:6" hidden="1" x14ac:dyDescent="0.25"/>
    <row r="2033" spans="1:6" ht="18" hidden="1" customHeight="1" x14ac:dyDescent="0.25">
      <c r="A2033" s="107" t="s">
        <v>343</v>
      </c>
      <c r="B2033" s="107"/>
      <c r="C2033" s="107"/>
      <c r="D2033" s="107"/>
      <c r="E2033" s="107"/>
      <c r="F2033" s="107"/>
    </row>
    <row r="2034" spans="1:6" ht="27.95" hidden="1" customHeight="1" x14ac:dyDescent="0.25">
      <c r="A2034" s="122"/>
      <c r="B2034" s="123"/>
      <c r="C2034" s="28" t="s">
        <v>29</v>
      </c>
      <c r="D2034" s="29" t="s">
        <v>10</v>
      </c>
      <c r="E2034" s="29" t="s">
        <v>30</v>
      </c>
      <c r="F2034" s="30" t="s">
        <v>31</v>
      </c>
    </row>
    <row r="2035" spans="1:6" ht="15" hidden="1" customHeight="1" x14ac:dyDescent="0.25">
      <c r="A2035" s="124" t="s">
        <v>6</v>
      </c>
      <c r="B2035" s="50" t="s">
        <v>143</v>
      </c>
      <c r="C2035" s="16">
        <v>18</v>
      </c>
      <c r="D2035" s="32">
        <v>0.32385750269881253</v>
      </c>
      <c r="E2035" s="32">
        <v>64.285714285714292</v>
      </c>
      <c r="F2035" s="33">
        <v>64.285714285714292</v>
      </c>
    </row>
    <row r="2036" spans="1:6" ht="15" hidden="1" customHeight="1" x14ac:dyDescent="0.25">
      <c r="A2036" s="125"/>
      <c r="B2036" s="31" t="s">
        <v>144</v>
      </c>
      <c r="C2036" s="19">
        <v>6</v>
      </c>
      <c r="D2036" s="34">
        <v>0.10795250089960418</v>
      </c>
      <c r="E2036" s="34">
        <v>21.428571428571427</v>
      </c>
      <c r="F2036" s="35">
        <v>85.714285714285708</v>
      </c>
    </row>
    <row r="2037" spans="1:6" ht="15" hidden="1" customHeight="1" x14ac:dyDescent="0.25">
      <c r="A2037" s="125"/>
      <c r="B2037" s="31" t="s">
        <v>145</v>
      </c>
      <c r="C2037" s="19">
        <v>3</v>
      </c>
      <c r="D2037" s="34">
        <v>5.3976250449802088E-2</v>
      </c>
      <c r="E2037" s="34">
        <v>10.714285714285714</v>
      </c>
      <c r="F2037" s="35">
        <v>96.428571428571431</v>
      </c>
    </row>
    <row r="2038" spans="1:6" ht="15" hidden="1" customHeight="1" x14ac:dyDescent="0.25">
      <c r="A2038" s="125"/>
      <c r="B2038" s="31" t="s">
        <v>161</v>
      </c>
      <c r="C2038" s="19">
        <v>1</v>
      </c>
      <c r="D2038" s="34">
        <v>1.7992083483267363E-2</v>
      </c>
      <c r="E2038" s="34">
        <v>3.5714285714285712</v>
      </c>
      <c r="F2038" s="35">
        <v>100</v>
      </c>
    </row>
    <row r="2039" spans="1:6" ht="15" hidden="1" customHeight="1" x14ac:dyDescent="0.25">
      <c r="A2039" s="125"/>
      <c r="B2039" s="14" t="s">
        <v>8</v>
      </c>
      <c r="C2039" s="19">
        <v>28</v>
      </c>
      <c r="D2039" s="34">
        <v>0.50377833753148615</v>
      </c>
      <c r="E2039" s="34">
        <v>100</v>
      </c>
      <c r="F2039" s="36"/>
    </row>
    <row r="2040" spans="1:6" ht="15" hidden="1" customHeight="1" x14ac:dyDescent="0.25">
      <c r="A2040" s="125" t="s">
        <v>7</v>
      </c>
      <c r="B2040" s="31" t="s">
        <v>250</v>
      </c>
      <c r="C2040" s="19">
        <v>10</v>
      </c>
      <c r="D2040" s="34">
        <v>0.17992083483267363</v>
      </c>
      <c r="E2040" s="37"/>
      <c r="F2040" s="36"/>
    </row>
    <row r="2041" spans="1:6" ht="15" hidden="1" customHeight="1" x14ac:dyDescent="0.25">
      <c r="A2041" s="125"/>
      <c r="B2041" s="14" t="s">
        <v>33</v>
      </c>
      <c r="C2041" s="19">
        <v>5520</v>
      </c>
      <c r="D2041" s="34">
        <v>99.316300827635843</v>
      </c>
      <c r="E2041" s="37"/>
      <c r="F2041" s="36"/>
    </row>
    <row r="2042" spans="1:6" ht="15" hidden="1" customHeight="1" x14ac:dyDescent="0.25">
      <c r="A2042" s="125"/>
      <c r="B2042" s="14" t="s">
        <v>8</v>
      </c>
      <c r="C2042" s="19">
        <v>5530</v>
      </c>
      <c r="D2042" s="34">
        <v>99.496221662468514</v>
      </c>
      <c r="E2042" s="37"/>
      <c r="F2042" s="36"/>
    </row>
    <row r="2043" spans="1:6" ht="15" hidden="1" customHeight="1" x14ac:dyDescent="0.25">
      <c r="A2043" s="126" t="s">
        <v>8</v>
      </c>
      <c r="B2043" s="127"/>
      <c r="C2043" s="22">
        <v>5558</v>
      </c>
      <c r="D2043" s="38">
        <v>100</v>
      </c>
      <c r="E2043" s="39"/>
      <c r="F2043" s="40"/>
    </row>
    <row r="2044" spans="1:6" hidden="1" x14ac:dyDescent="0.25"/>
    <row r="2045" spans="1:6" ht="18" hidden="1" customHeight="1" x14ac:dyDescent="0.25">
      <c r="A2045" s="107" t="s">
        <v>344</v>
      </c>
      <c r="B2045" s="107"/>
      <c r="C2045" s="107"/>
      <c r="D2045" s="107"/>
      <c r="E2045" s="107"/>
      <c r="F2045" s="107"/>
    </row>
    <row r="2046" spans="1:6" ht="27.95" hidden="1" customHeight="1" x14ac:dyDescent="0.25">
      <c r="A2046" s="122"/>
      <c r="B2046" s="123"/>
      <c r="C2046" s="28" t="s">
        <v>29</v>
      </c>
      <c r="D2046" s="29" t="s">
        <v>10</v>
      </c>
      <c r="E2046" s="29" t="s">
        <v>30</v>
      </c>
      <c r="F2046" s="30" t="s">
        <v>31</v>
      </c>
    </row>
    <row r="2047" spans="1:6" ht="15" hidden="1" customHeight="1" x14ac:dyDescent="0.25">
      <c r="A2047" s="124" t="s">
        <v>6</v>
      </c>
      <c r="B2047" s="50" t="s">
        <v>143</v>
      </c>
      <c r="C2047" s="16">
        <v>101</v>
      </c>
      <c r="D2047" s="32">
        <v>1.8172004318100035</v>
      </c>
      <c r="E2047" s="32">
        <v>37.132352941176471</v>
      </c>
      <c r="F2047" s="33">
        <v>37.132352941176471</v>
      </c>
    </row>
    <row r="2048" spans="1:6" ht="15" hidden="1" customHeight="1" x14ac:dyDescent="0.25">
      <c r="A2048" s="125"/>
      <c r="B2048" s="31" t="s">
        <v>144</v>
      </c>
      <c r="C2048" s="19">
        <v>27</v>
      </c>
      <c r="D2048" s="34">
        <v>0.48578625404821879</v>
      </c>
      <c r="E2048" s="34">
        <v>9.9264705882352935</v>
      </c>
      <c r="F2048" s="35">
        <v>47.058823529411761</v>
      </c>
    </row>
    <row r="2049" spans="1:6" ht="15" hidden="1" customHeight="1" x14ac:dyDescent="0.25">
      <c r="A2049" s="125"/>
      <c r="B2049" s="31" t="s">
        <v>145</v>
      </c>
      <c r="C2049" s="19">
        <v>17</v>
      </c>
      <c r="D2049" s="34">
        <v>0.30586541921554516</v>
      </c>
      <c r="E2049" s="34">
        <v>6.25</v>
      </c>
      <c r="F2049" s="35">
        <v>53.308823529411761</v>
      </c>
    </row>
    <row r="2050" spans="1:6" ht="15" hidden="1" customHeight="1" x14ac:dyDescent="0.25">
      <c r="A2050" s="125"/>
      <c r="B2050" s="31" t="s">
        <v>146</v>
      </c>
      <c r="C2050" s="19">
        <v>18</v>
      </c>
      <c r="D2050" s="34">
        <v>0.32385750269881253</v>
      </c>
      <c r="E2050" s="34">
        <v>6.6176470588235299</v>
      </c>
      <c r="F2050" s="35">
        <v>59.92647058823529</v>
      </c>
    </row>
    <row r="2051" spans="1:6" ht="15" hidden="1" customHeight="1" x14ac:dyDescent="0.25">
      <c r="A2051" s="125"/>
      <c r="B2051" s="31" t="s">
        <v>147</v>
      </c>
      <c r="C2051" s="19">
        <v>20</v>
      </c>
      <c r="D2051" s="34">
        <v>0.35984166966534725</v>
      </c>
      <c r="E2051" s="34">
        <v>7.3529411764705888</v>
      </c>
      <c r="F2051" s="35">
        <v>67.279411764705884</v>
      </c>
    </row>
    <row r="2052" spans="1:6" ht="15" hidden="1" customHeight="1" x14ac:dyDescent="0.25">
      <c r="A2052" s="125"/>
      <c r="B2052" s="31" t="s">
        <v>148</v>
      </c>
      <c r="C2052" s="19">
        <v>17</v>
      </c>
      <c r="D2052" s="34">
        <v>0.30586541921554516</v>
      </c>
      <c r="E2052" s="34">
        <v>6.25</v>
      </c>
      <c r="F2052" s="35">
        <v>73.529411764705884</v>
      </c>
    </row>
    <row r="2053" spans="1:6" ht="15" hidden="1" customHeight="1" x14ac:dyDescent="0.25">
      <c r="A2053" s="125"/>
      <c r="B2053" s="31" t="s">
        <v>149</v>
      </c>
      <c r="C2053" s="19">
        <v>9</v>
      </c>
      <c r="D2053" s="34">
        <v>0.16192875134940626</v>
      </c>
      <c r="E2053" s="34">
        <v>3.3088235294117649</v>
      </c>
      <c r="F2053" s="35">
        <v>76.838235294117652</v>
      </c>
    </row>
    <row r="2054" spans="1:6" ht="15" hidden="1" customHeight="1" x14ac:dyDescent="0.25">
      <c r="A2054" s="125"/>
      <c r="B2054" s="31" t="s">
        <v>32</v>
      </c>
      <c r="C2054" s="19">
        <v>8</v>
      </c>
      <c r="D2054" s="34">
        <v>0.1439366678661389</v>
      </c>
      <c r="E2054" s="34">
        <v>2.9411764705882351</v>
      </c>
      <c r="F2054" s="35">
        <v>79.779411764705884</v>
      </c>
    </row>
    <row r="2055" spans="1:6" ht="15" hidden="1" customHeight="1" x14ac:dyDescent="0.25">
      <c r="A2055" s="125"/>
      <c r="B2055" s="31" t="s">
        <v>89</v>
      </c>
      <c r="C2055" s="19">
        <v>2</v>
      </c>
      <c r="D2055" s="34">
        <v>3.5984166966534725E-2</v>
      </c>
      <c r="E2055" s="34">
        <v>0.73529411764705876</v>
      </c>
      <c r="F2055" s="35">
        <v>80.514705882352942</v>
      </c>
    </row>
    <row r="2056" spans="1:6" ht="15" hidden="1" customHeight="1" x14ac:dyDescent="0.25">
      <c r="A2056" s="125"/>
      <c r="B2056" s="31" t="s">
        <v>150</v>
      </c>
      <c r="C2056" s="19">
        <v>6</v>
      </c>
      <c r="D2056" s="34">
        <v>0.10795250089960418</v>
      </c>
      <c r="E2056" s="34">
        <v>2.2058823529411766</v>
      </c>
      <c r="F2056" s="35">
        <v>82.720588235294116</v>
      </c>
    </row>
    <row r="2057" spans="1:6" ht="15" hidden="1" customHeight="1" x14ac:dyDescent="0.25">
      <c r="A2057" s="125"/>
      <c r="B2057" s="31" t="s">
        <v>151</v>
      </c>
      <c r="C2057" s="19">
        <v>5</v>
      </c>
      <c r="D2057" s="34">
        <v>8.9960417416336813E-2</v>
      </c>
      <c r="E2057" s="34">
        <v>1.8382352941176472</v>
      </c>
      <c r="F2057" s="35">
        <v>84.558823529411768</v>
      </c>
    </row>
    <row r="2058" spans="1:6" ht="15" hidden="1" customHeight="1" x14ac:dyDescent="0.25">
      <c r="A2058" s="125"/>
      <c r="B2058" s="31" t="s">
        <v>152</v>
      </c>
      <c r="C2058" s="19">
        <v>1</v>
      </c>
      <c r="D2058" s="34">
        <v>1.7992083483267363E-2</v>
      </c>
      <c r="E2058" s="34">
        <v>0.36764705882352938</v>
      </c>
      <c r="F2058" s="35">
        <v>84.92647058823529</v>
      </c>
    </row>
    <row r="2059" spans="1:6" ht="15" hidden="1" customHeight="1" x14ac:dyDescent="0.25">
      <c r="A2059" s="125"/>
      <c r="B2059" s="31" t="s">
        <v>153</v>
      </c>
      <c r="C2059" s="19">
        <v>7</v>
      </c>
      <c r="D2059" s="34">
        <v>0.12594458438287154</v>
      </c>
      <c r="E2059" s="34">
        <v>2.5735294117647056</v>
      </c>
      <c r="F2059" s="35">
        <v>87.5</v>
      </c>
    </row>
    <row r="2060" spans="1:6" ht="15" hidden="1" customHeight="1" x14ac:dyDescent="0.25">
      <c r="A2060" s="125"/>
      <c r="B2060" s="31" t="s">
        <v>154</v>
      </c>
      <c r="C2060" s="19">
        <v>1</v>
      </c>
      <c r="D2060" s="34">
        <v>1.7992083483267363E-2</v>
      </c>
      <c r="E2060" s="34">
        <v>0.36764705882352938</v>
      </c>
      <c r="F2060" s="35">
        <v>87.867647058823522</v>
      </c>
    </row>
    <row r="2061" spans="1:6" ht="15" hidden="1" customHeight="1" x14ac:dyDescent="0.25">
      <c r="A2061" s="125"/>
      <c r="B2061" s="31" t="s">
        <v>156</v>
      </c>
      <c r="C2061" s="19">
        <v>5</v>
      </c>
      <c r="D2061" s="34">
        <v>8.9960417416336813E-2</v>
      </c>
      <c r="E2061" s="34">
        <v>1.8382352941176472</v>
      </c>
      <c r="F2061" s="35">
        <v>89.705882352941174</v>
      </c>
    </row>
    <row r="2062" spans="1:6" ht="15" hidden="1" customHeight="1" x14ac:dyDescent="0.25">
      <c r="A2062" s="125"/>
      <c r="B2062" s="31" t="s">
        <v>157</v>
      </c>
      <c r="C2062" s="19">
        <v>1</v>
      </c>
      <c r="D2062" s="34">
        <v>1.7992083483267363E-2</v>
      </c>
      <c r="E2062" s="34">
        <v>0.36764705882352938</v>
      </c>
      <c r="F2062" s="35">
        <v>90.07352941176471</v>
      </c>
    </row>
    <row r="2063" spans="1:6" ht="15" hidden="1" customHeight="1" x14ac:dyDescent="0.25">
      <c r="A2063" s="125"/>
      <c r="B2063" s="31" t="s">
        <v>158</v>
      </c>
      <c r="C2063" s="19">
        <v>1</v>
      </c>
      <c r="D2063" s="34">
        <v>1.7992083483267363E-2</v>
      </c>
      <c r="E2063" s="34">
        <v>0.36764705882352938</v>
      </c>
      <c r="F2063" s="35">
        <v>90.441176470588232</v>
      </c>
    </row>
    <row r="2064" spans="1:6" ht="15" hidden="1" customHeight="1" x14ac:dyDescent="0.25">
      <c r="A2064" s="125"/>
      <c r="B2064" s="31" t="s">
        <v>160</v>
      </c>
      <c r="C2064" s="19">
        <v>1</v>
      </c>
      <c r="D2064" s="34">
        <v>1.7992083483267363E-2</v>
      </c>
      <c r="E2064" s="34">
        <v>0.36764705882352938</v>
      </c>
      <c r="F2064" s="35">
        <v>90.808823529411768</v>
      </c>
    </row>
    <row r="2065" spans="1:6" ht="15" hidden="1" customHeight="1" x14ac:dyDescent="0.25">
      <c r="A2065" s="125"/>
      <c r="B2065" s="31" t="s">
        <v>161</v>
      </c>
      <c r="C2065" s="19">
        <v>3</v>
      </c>
      <c r="D2065" s="34">
        <v>5.3976250449802088E-2</v>
      </c>
      <c r="E2065" s="34">
        <v>1.1029411764705883</v>
      </c>
      <c r="F2065" s="35">
        <v>91.911764705882348</v>
      </c>
    </row>
    <row r="2066" spans="1:6" ht="15" hidden="1" customHeight="1" x14ac:dyDescent="0.25">
      <c r="A2066" s="125"/>
      <c r="B2066" s="31" t="s">
        <v>164</v>
      </c>
      <c r="C2066" s="19">
        <v>1</v>
      </c>
      <c r="D2066" s="34">
        <v>1.7992083483267363E-2</v>
      </c>
      <c r="E2066" s="34">
        <v>0.36764705882352938</v>
      </c>
      <c r="F2066" s="35">
        <v>92.279411764705884</v>
      </c>
    </row>
    <row r="2067" spans="1:6" ht="15" hidden="1" customHeight="1" x14ac:dyDescent="0.25">
      <c r="A2067" s="125"/>
      <c r="B2067" s="31" t="s">
        <v>165</v>
      </c>
      <c r="C2067" s="19">
        <v>1</v>
      </c>
      <c r="D2067" s="34">
        <v>1.7992083483267363E-2</v>
      </c>
      <c r="E2067" s="34">
        <v>0.36764705882352938</v>
      </c>
      <c r="F2067" s="35">
        <v>92.64705882352942</v>
      </c>
    </row>
    <row r="2068" spans="1:6" ht="15" hidden="1" customHeight="1" x14ac:dyDescent="0.25">
      <c r="A2068" s="125"/>
      <c r="B2068" s="31" t="s">
        <v>166</v>
      </c>
      <c r="C2068" s="19">
        <v>2</v>
      </c>
      <c r="D2068" s="34">
        <v>3.5984166966534725E-2</v>
      </c>
      <c r="E2068" s="34">
        <v>0.73529411764705876</v>
      </c>
      <c r="F2068" s="35">
        <v>93.382352941176478</v>
      </c>
    </row>
    <row r="2069" spans="1:6" ht="15" hidden="1" customHeight="1" x14ac:dyDescent="0.25">
      <c r="A2069" s="125"/>
      <c r="B2069" s="31" t="s">
        <v>169</v>
      </c>
      <c r="C2069" s="19">
        <v>1</v>
      </c>
      <c r="D2069" s="34">
        <v>1.7992083483267363E-2</v>
      </c>
      <c r="E2069" s="34">
        <v>0.36764705882352938</v>
      </c>
      <c r="F2069" s="35">
        <v>93.75</v>
      </c>
    </row>
    <row r="2070" spans="1:6" ht="15" hidden="1" customHeight="1" x14ac:dyDescent="0.25">
      <c r="A2070" s="125"/>
      <c r="B2070" s="31" t="s">
        <v>171</v>
      </c>
      <c r="C2070" s="19">
        <v>4</v>
      </c>
      <c r="D2070" s="34">
        <v>7.196833393306945E-2</v>
      </c>
      <c r="E2070" s="34">
        <v>1.4705882352941175</v>
      </c>
      <c r="F2070" s="35">
        <v>95.220588235294116</v>
      </c>
    </row>
    <row r="2071" spans="1:6" ht="15" hidden="1" customHeight="1" x14ac:dyDescent="0.25">
      <c r="A2071" s="125"/>
      <c r="B2071" s="31" t="s">
        <v>176</v>
      </c>
      <c r="C2071" s="19">
        <v>2</v>
      </c>
      <c r="D2071" s="34">
        <v>3.5984166966534725E-2</v>
      </c>
      <c r="E2071" s="34">
        <v>0.73529411764705876</v>
      </c>
      <c r="F2071" s="35">
        <v>95.955882352941174</v>
      </c>
    </row>
    <row r="2072" spans="1:6" ht="15" hidden="1" customHeight="1" x14ac:dyDescent="0.25">
      <c r="A2072" s="125"/>
      <c r="B2072" s="31" t="s">
        <v>181</v>
      </c>
      <c r="C2072" s="19">
        <v>2</v>
      </c>
      <c r="D2072" s="34">
        <v>3.5984166966534725E-2</v>
      </c>
      <c r="E2072" s="34">
        <v>0.73529411764705876</v>
      </c>
      <c r="F2072" s="35">
        <v>96.691176470588232</v>
      </c>
    </row>
    <row r="2073" spans="1:6" ht="15" hidden="1" customHeight="1" x14ac:dyDescent="0.25">
      <c r="A2073" s="125"/>
      <c r="B2073" s="31" t="s">
        <v>267</v>
      </c>
      <c r="C2073" s="19">
        <v>1</v>
      </c>
      <c r="D2073" s="34">
        <v>1.7992083483267363E-2</v>
      </c>
      <c r="E2073" s="34">
        <v>0.36764705882352938</v>
      </c>
      <c r="F2073" s="35">
        <v>97.058823529411768</v>
      </c>
    </row>
    <row r="2074" spans="1:6" ht="15" hidden="1" customHeight="1" x14ac:dyDescent="0.25">
      <c r="A2074" s="125"/>
      <c r="B2074" s="31" t="s">
        <v>184</v>
      </c>
      <c r="C2074" s="19">
        <v>1</v>
      </c>
      <c r="D2074" s="34">
        <v>1.7992083483267363E-2</v>
      </c>
      <c r="E2074" s="34">
        <v>0.36764705882352938</v>
      </c>
      <c r="F2074" s="35">
        <v>97.42647058823529</v>
      </c>
    </row>
    <row r="2075" spans="1:6" ht="15" hidden="1" customHeight="1" x14ac:dyDescent="0.25">
      <c r="A2075" s="125"/>
      <c r="B2075" s="31" t="s">
        <v>189</v>
      </c>
      <c r="C2075" s="19">
        <v>2</v>
      </c>
      <c r="D2075" s="34">
        <v>3.5984166966534725E-2</v>
      </c>
      <c r="E2075" s="34">
        <v>0.73529411764705876</v>
      </c>
      <c r="F2075" s="35">
        <v>98.161764705882348</v>
      </c>
    </row>
    <row r="2076" spans="1:6" ht="15" hidden="1" customHeight="1" x14ac:dyDescent="0.25">
      <c r="A2076" s="125"/>
      <c r="B2076" s="31" t="s">
        <v>207</v>
      </c>
      <c r="C2076" s="19">
        <v>1</v>
      </c>
      <c r="D2076" s="34">
        <v>1.7992083483267363E-2</v>
      </c>
      <c r="E2076" s="34">
        <v>0.36764705882352938</v>
      </c>
      <c r="F2076" s="35">
        <v>98.529411764705884</v>
      </c>
    </row>
    <row r="2077" spans="1:6" ht="15" hidden="1" customHeight="1" x14ac:dyDescent="0.25">
      <c r="A2077" s="125"/>
      <c r="B2077" s="31" t="s">
        <v>211</v>
      </c>
      <c r="C2077" s="19">
        <v>2</v>
      </c>
      <c r="D2077" s="34">
        <v>3.5984166966534725E-2</v>
      </c>
      <c r="E2077" s="34">
        <v>0.73529411764705876</v>
      </c>
      <c r="F2077" s="35">
        <v>99.264705882352942</v>
      </c>
    </row>
    <row r="2078" spans="1:6" ht="15" hidden="1" customHeight="1" x14ac:dyDescent="0.25">
      <c r="A2078" s="125"/>
      <c r="B2078" s="31" t="s">
        <v>283</v>
      </c>
      <c r="C2078" s="19">
        <v>1</v>
      </c>
      <c r="D2078" s="34">
        <v>1.7992083483267363E-2</v>
      </c>
      <c r="E2078" s="34">
        <v>0.36764705882352938</v>
      </c>
      <c r="F2078" s="35">
        <v>99.632352941176478</v>
      </c>
    </row>
    <row r="2079" spans="1:6" ht="15" hidden="1" customHeight="1" x14ac:dyDescent="0.25">
      <c r="A2079" s="125"/>
      <c r="B2079" s="31" t="s">
        <v>236</v>
      </c>
      <c r="C2079" s="19">
        <v>1</v>
      </c>
      <c r="D2079" s="34">
        <v>1.7992083483267363E-2</v>
      </c>
      <c r="E2079" s="34">
        <v>0.36764705882352938</v>
      </c>
      <c r="F2079" s="35">
        <v>100</v>
      </c>
    </row>
    <row r="2080" spans="1:6" ht="15" hidden="1" customHeight="1" x14ac:dyDescent="0.25">
      <c r="A2080" s="125"/>
      <c r="B2080" s="14" t="s">
        <v>8</v>
      </c>
      <c r="C2080" s="19">
        <v>272</v>
      </c>
      <c r="D2080" s="34">
        <v>4.8938467074487226</v>
      </c>
      <c r="E2080" s="34">
        <v>100</v>
      </c>
      <c r="F2080" s="36"/>
    </row>
    <row r="2081" spans="1:6" ht="15" hidden="1" customHeight="1" x14ac:dyDescent="0.25">
      <c r="A2081" s="125" t="s">
        <v>7</v>
      </c>
      <c r="B2081" s="31" t="s">
        <v>250</v>
      </c>
      <c r="C2081" s="19">
        <v>16</v>
      </c>
      <c r="D2081" s="34">
        <v>0.2878733357322778</v>
      </c>
      <c r="E2081" s="37"/>
      <c r="F2081" s="36"/>
    </row>
    <row r="2082" spans="1:6" ht="15" hidden="1" customHeight="1" x14ac:dyDescent="0.25">
      <c r="A2082" s="125"/>
      <c r="B2082" s="14" t="s">
        <v>33</v>
      </c>
      <c r="C2082" s="19">
        <v>5270</v>
      </c>
      <c r="D2082" s="34">
        <v>94.818279956818998</v>
      </c>
      <c r="E2082" s="37"/>
      <c r="F2082" s="36"/>
    </row>
    <row r="2083" spans="1:6" ht="15" hidden="1" customHeight="1" x14ac:dyDescent="0.25">
      <c r="A2083" s="125"/>
      <c r="B2083" s="14" t="s">
        <v>8</v>
      </c>
      <c r="C2083" s="19">
        <v>5286</v>
      </c>
      <c r="D2083" s="34">
        <v>95.106153292551284</v>
      </c>
      <c r="E2083" s="37"/>
      <c r="F2083" s="36"/>
    </row>
    <row r="2084" spans="1:6" ht="15" hidden="1" customHeight="1" x14ac:dyDescent="0.25">
      <c r="A2084" s="126" t="s">
        <v>8</v>
      </c>
      <c r="B2084" s="127"/>
      <c r="C2084" s="22">
        <v>5558</v>
      </c>
      <c r="D2084" s="38">
        <v>100</v>
      </c>
      <c r="E2084" s="39"/>
      <c r="F2084" s="40"/>
    </row>
    <row r="2085" spans="1:6" hidden="1" x14ac:dyDescent="0.25"/>
    <row r="2086" spans="1:6" x14ac:dyDescent="0.25">
      <c r="A2086" s="1" t="s">
        <v>291</v>
      </c>
    </row>
    <row r="2087" spans="1:6" x14ac:dyDescent="0.25">
      <c r="A2087" s="1" t="s">
        <v>292</v>
      </c>
    </row>
    <row r="2088" spans="1:6" x14ac:dyDescent="0.25">
      <c r="A2088" s="1" t="s">
        <v>293</v>
      </c>
    </row>
    <row r="2090" spans="1:6" x14ac:dyDescent="0.25">
      <c r="A2090" s="1" t="s">
        <v>23</v>
      </c>
    </row>
    <row r="2091" spans="1:6" x14ac:dyDescent="0.25">
      <c r="A2091" s="1" t="s">
        <v>345</v>
      </c>
    </row>
    <row r="2092" spans="1:6" x14ac:dyDescent="0.25">
      <c r="A2092" s="1" t="s">
        <v>133</v>
      </c>
    </row>
    <row r="2093" spans="1:6" x14ac:dyDescent="0.25">
      <c r="A2093" s="1" t="s">
        <v>25</v>
      </c>
    </row>
    <row r="2096" spans="1:6" ht="18" x14ac:dyDescent="0.25">
      <c r="A2096" s="2" t="s">
        <v>26</v>
      </c>
    </row>
    <row r="2098" spans="1:12" ht="18" customHeight="1" x14ac:dyDescent="0.25">
      <c r="A2098" s="107" t="s">
        <v>27</v>
      </c>
      <c r="B2098" s="107"/>
      <c r="C2098" s="107"/>
      <c r="D2098" s="107"/>
      <c r="E2098" s="107"/>
      <c r="F2098" s="107"/>
      <c r="G2098" s="107"/>
      <c r="H2098" s="107"/>
      <c r="I2098" s="107"/>
    </row>
    <row r="2099" spans="1:12" ht="96.95" customHeight="1" x14ac:dyDescent="0.25">
      <c r="A2099" s="122"/>
      <c r="B2099" s="123"/>
      <c r="C2099" s="28" t="s">
        <v>346</v>
      </c>
      <c r="D2099" s="29" t="s">
        <v>347</v>
      </c>
      <c r="E2099" s="29" t="s">
        <v>348</v>
      </c>
      <c r="F2099" s="29" t="s">
        <v>349</v>
      </c>
      <c r="G2099" s="29" t="s">
        <v>350</v>
      </c>
      <c r="H2099" s="29" t="s">
        <v>351</v>
      </c>
      <c r="I2099" s="30" t="s">
        <v>352</v>
      </c>
    </row>
    <row r="2100" spans="1:12" ht="15" customHeight="1" x14ac:dyDescent="0.25">
      <c r="A2100" s="124" t="s">
        <v>9</v>
      </c>
      <c r="B2100" s="13" t="s">
        <v>6</v>
      </c>
      <c r="C2100" s="16">
        <v>660</v>
      </c>
      <c r="D2100" s="43">
        <v>224</v>
      </c>
      <c r="E2100" s="43">
        <v>182</v>
      </c>
      <c r="F2100" s="43">
        <v>194</v>
      </c>
      <c r="G2100" s="43">
        <v>27</v>
      </c>
      <c r="H2100" s="43">
        <v>67</v>
      </c>
      <c r="I2100" s="41">
        <v>57</v>
      </c>
      <c r="K2100" s="96">
        <v>0.69335411648009071</v>
      </c>
      <c r="L2100" s="97" t="s">
        <v>502</v>
      </c>
    </row>
    <row r="2101" spans="1:12" ht="15" customHeight="1" x14ac:dyDescent="0.25">
      <c r="A2101" s="125"/>
      <c r="B2101" s="14" t="s">
        <v>7</v>
      </c>
      <c r="C2101" s="19">
        <v>4898</v>
      </c>
      <c r="D2101" s="45">
        <v>5334</v>
      </c>
      <c r="E2101" s="45">
        <v>5376</v>
      </c>
      <c r="F2101" s="45">
        <v>5364</v>
      </c>
      <c r="G2101" s="45">
        <v>5531</v>
      </c>
      <c r="H2101" s="45">
        <v>5491</v>
      </c>
      <c r="I2101" s="46">
        <v>5501</v>
      </c>
      <c r="K2101" s="96">
        <v>7.5386141419866798E-2</v>
      </c>
      <c r="L2101" s="97" t="s">
        <v>503</v>
      </c>
    </row>
    <row r="2102" spans="1:12" ht="15" customHeight="1" x14ac:dyDescent="0.25">
      <c r="A2102" s="125" t="s">
        <v>140</v>
      </c>
      <c r="B2102" s="154"/>
      <c r="C2102" s="47">
        <v>7.413636363636364</v>
      </c>
      <c r="D2102" s="48">
        <v>2.375</v>
      </c>
      <c r="E2102" s="48">
        <v>3.5</v>
      </c>
      <c r="F2102" s="48">
        <v>3.3556701030927836</v>
      </c>
      <c r="G2102" s="48">
        <v>2.074074074074074</v>
      </c>
      <c r="H2102" s="48">
        <v>1.2985074626865671</v>
      </c>
      <c r="I2102" s="49">
        <v>3.5263157894736841</v>
      </c>
      <c r="K2102" s="96">
        <v>9.0264985121156299E-2</v>
      </c>
      <c r="L2102" s="97" t="s">
        <v>85</v>
      </c>
    </row>
    <row r="2103" spans="1:12" ht="15" customHeight="1" x14ac:dyDescent="0.25">
      <c r="A2103" s="125" t="s">
        <v>141</v>
      </c>
      <c r="B2103" s="154"/>
      <c r="C2103" s="47">
        <v>2</v>
      </c>
      <c r="D2103" s="48">
        <v>0</v>
      </c>
      <c r="E2103" s="48">
        <v>0</v>
      </c>
      <c r="F2103" s="48">
        <v>0</v>
      </c>
      <c r="G2103" s="48">
        <v>0</v>
      </c>
      <c r="H2103" s="48">
        <v>0</v>
      </c>
      <c r="I2103" s="49">
        <v>0</v>
      </c>
      <c r="K2103" s="96">
        <v>9.2248830947994895E-2</v>
      </c>
      <c r="L2103" s="97" t="s">
        <v>86</v>
      </c>
    </row>
    <row r="2104" spans="1:12" ht="15" customHeight="1" x14ac:dyDescent="0.25">
      <c r="A2104" s="126" t="s">
        <v>142</v>
      </c>
      <c r="B2104" s="127"/>
      <c r="C2104" s="22">
        <v>4893</v>
      </c>
      <c r="D2104" s="44">
        <v>532</v>
      </c>
      <c r="E2104" s="44">
        <v>637</v>
      </c>
      <c r="F2104" s="44">
        <v>651</v>
      </c>
      <c r="G2104" s="44">
        <v>56</v>
      </c>
      <c r="H2104" s="44">
        <v>87</v>
      </c>
      <c r="I2104" s="42">
        <v>201</v>
      </c>
      <c r="K2104" s="96">
        <v>7.9353833073543996E-3</v>
      </c>
      <c r="L2104" s="97" t="s">
        <v>87</v>
      </c>
    </row>
    <row r="2105" spans="1:12" x14ac:dyDescent="0.25">
      <c r="C2105" s="95">
        <f>C2104/SUM($C$2104:$I$2104)</f>
        <v>0.69335411648009071</v>
      </c>
      <c r="D2105" s="95">
        <f t="shared" ref="D2105:I2105" si="43">D2104/SUM($C$2104:$I$2104)</f>
        <v>7.5386141419866798E-2</v>
      </c>
      <c r="E2105" s="95">
        <f t="shared" si="43"/>
        <v>9.0264985121156299E-2</v>
      </c>
      <c r="F2105" s="95">
        <f t="shared" si="43"/>
        <v>9.2248830947994895E-2</v>
      </c>
      <c r="G2105" s="95">
        <f t="shared" si="43"/>
        <v>7.9353833073543996E-3</v>
      </c>
      <c r="H2105" s="95">
        <f t="shared" si="43"/>
        <v>1.2328184781068443E-2</v>
      </c>
      <c r="I2105" s="95">
        <f t="shared" si="43"/>
        <v>2.8482357942468471E-2</v>
      </c>
      <c r="K2105" s="96">
        <v>1.2328184781068443E-2</v>
      </c>
      <c r="L2105" s="97" t="s">
        <v>88</v>
      </c>
    </row>
    <row r="2106" spans="1:12" x14ac:dyDescent="0.25">
      <c r="C2106">
        <v>0.69335411648009071</v>
      </c>
      <c r="D2106">
        <v>7.5386141419866798E-2</v>
      </c>
      <c r="E2106">
        <v>9.0264985121156299E-2</v>
      </c>
      <c r="F2106">
        <v>9.2248830947994895E-2</v>
      </c>
      <c r="G2106">
        <v>7.9353833073543996E-3</v>
      </c>
      <c r="H2106">
        <v>1.2328184781068443E-2</v>
      </c>
      <c r="I2106">
        <v>2.8482357942468471E-2</v>
      </c>
      <c r="K2106" s="96">
        <v>2.8482357942468471E-2</v>
      </c>
      <c r="L2106" s="97" t="s">
        <v>21</v>
      </c>
    </row>
    <row r="2107" spans="1:12" ht="18" hidden="1" x14ac:dyDescent="0.25">
      <c r="A2107" s="2" t="s">
        <v>106</v>
      </c>
    </row>
    <row r="2108" spans="1:12" hidden="1" x14ac:dyDescent="0.25"/>
    <row r="2109" spans="1:12" ht="18" hidden="1" customHeight="1" x14ac:dyDescent="0.25">
      <c r="A2109" s="107" t="s">
        <v>346</v>
      </c>
      <c r="B2109" s="107"/>
      <c r="C2109" s="107"/>
      <c r="D2109" s="107"/>
      <c r="E2109" s="107"/>
      <c r="F2109" s="107"/>
    </row>
    <row r="2110" spans="1:12" ht="27.95" hidden="1" customHeight="1" x14ac:dyDescent="0.25">
      <c r="A2110" s="122"/>
      <c r="B2110" s="123"/>
      <c r="C2110" s="28" t="s">
        <v>29</v>
      </c>
      <c r="D2110" s="29" t="s">
        <v>10</v>
      </c>
      <c r="E2110" s="29" t="s">
        <v>30</v>
      </c>
      <c r="F2110" s="30" t="s">
        <v>31</v>
      </c>
    </row>
    <row r="2111" spans="1:12" ht="15" hidden="1" customHeight="1" x14ac:dyDescent="0.25">
      <c r="A2111" s="124" t="s">
        <v>6</v>
      </c>
      <c r="B2111" s="50" t="s">
        <v>143</v>
      </c>
      <c r="C2111" s="16">
        <v>171</v>
      </c>
      <c r="D2111" s="32">
        <v>3.0766462756387192</v>
      </c>
      <c r="E2111" s="32">
        <v>25.90909090909091</v>
      </c>
      <c r="F2111" s="33">
        <v>25.90909090909091</v>
      </c>
    </row>
    <row r="2112" spans="1:12" ht="15" hidden="1" customHeight="1" x14ac:dyDescent="0.25">
      <c r="A2112" s="125"/>
      <c r="B2112" s="31" t="s">
        <v>144</v>
      </c>
      <c r="C2112" s="19">
        <v>123</v>
      </c>
      <c r="D2112" s="34">
        <v>2.2130262684418858</v>
      </c>
      <c r="E2112" s="34">
        <v>18.636363636363637</v>
      </c>
      <c r="F2112" s="35">
        <v>44.545454545454547</v>
      </c>
    </row>
    <row r="2113" spans="1:6" ht="15" hidden="1" customHeight="1" x14ac:dyDescent="0.25">
      <c r="A2113" s="125"/>
      <c r="B2113" s="31" t="s">
        <v>145</v>
      </c>
      <c r="C2113" s="19">
        <v>85</v>
      </c>
      <c r="D2113" s="34">
        <v>1.5293270960777257</v>
      </c>
      <c r="E2113" s="34">
        <v>12.878787878787879</v>
      </c>
      <c r="F2113" s="35">
        <v>57.424242424242422</v>
      </c>
    </row>
    <row r="2114" spans="1:6" ht="15" hidden="1" customHeight="1" x14ac:dyDescent="0.25">
      <c r="A2114" s="125"/>
      <c r="B2114" s="31" t="s">
        <v>146</v>
      </c>
      <c r="C2114" s="19">
        <v>60</v>
      </c>
      <c r="D2114" s="34">
        <v>1.0795250089960418</v>
      </c>
      <c r="E2114" s="34">
        <v>9.0909090909090917</v>
      </c>
      <c r="F2114" s="35">
        <v>66.515151515151516</v>
      </c>
    </row>
    <row r="2115" spans="1:6" ht="15" hidden="1" customHeight="1" x14ac:dyDescent="0.25">
      <c r="A2115" s="125"/>
      <c r="B2115" s="31" t="s">
        <v>147</v>
      </c>
      <c r="C2115" s="19">
        <v>46</v>
      </c>
      <c r="D2115" s="34">
        <v>0.82763584023029868</v>
      </c>
      <c r="E2115" s="34">
        <v>6.9696969696969706</v>
      </c>
      <c r="F2115" s="35">
        <v>73.484848484848484</v>
      </c>
    </row>
    <row r="2116" spans="1:6" ht="15" hidden="1" customHeight="1" x14ac:dyDescent="0.25">
      <c r="A2116" s="125"/>
      <c r="B2116" s="31" t="s">
        <v>148</v>
      </c>
      <c r="C2116" s="19">
        <v>30</v>
      </c>
      <c r="D2116" s="34">
        <v>0.53976250449802088</v>
      </c>
      <c r="E2116" s="34">
        <v>4.5454545454545459</v>
      </c>
      <c r="F2116" s="35">
        <v>78.030303030303031</v>
      </c>
    </row>
    <row r="2117" spans="1:6" ht="15" hidden="1" customHeight="1" x14ac:dyDescent="0.25">
      <c r="A2117" s="125"/>
      <c r="B2117" s="31" t="s">
        <v>149</v>
      </c>
      <c r="C2117" s="19">
        <v>22</v>
      </c>
      <c r="D2117" s="34">
        <v>0.39582583663188198</v>
      </c>
      <c r="E2117" s="34">
        <v>3.3333333333333335</v>
      </c>
      <c r="F2117" s="35">
        <v>81.36363636363636</v>
      </c>
    </row>
    <row r="2118" spans="1:6" ht="15" hidden="1" customHeight="1" x14ac:dyDescent="0.25">
      <c r="A2118" s="125"/>
      <c r="B2118" s="31" t="s">
        <v>32</v>
      </c>
      <c r="C2118" s="19">
        <v>22</v>
      </c>
      <c r="D2118" s="34">
        <v>0.39582583663188198</v>
      </c>
      <c r="E2118" s="34">
        <v>3.3333333333333335</v>
      </c>
      <c r="F2118" s="35">
        <v>84.696969696969688</v>
      </c>
    </row>
    <row r="2119" spans="1:6" ht="15" hidden="1" customHeight="1" x14ac:dyDescent="0.25">
      <c r="A2119" s="125"/>
      <c r="B2119" s="31" t="s">
        <v>89</v>
      </c>
      <c r="C2119" s="19">
        <v>9</v>
      </c>
      <c r="D2119" s="34">
        <v>0.16192875134940626</v>
      </c>
      <c r="E2119" s="34">
        <v>1.3636363636363635</v>
      </c>
      <c r="F2119" s="35">
        <v>86.060606060606062</v>
      </c>
    </row>
    <row r="2120" spans="1:6" ht="15" hidden="1" customHeight="1" x14ac:dyDescent="0.25">
      <c r="A2120" s="125"/>
      <c r="B2120" s="31" t="s">
        <v>150</v>
      </c>
      <c r="C2120" s="19">
        <v>8</v>
      </c>
      <c r="D2120" s="34">
        <v>0.1439366678661389</v>
      </c>
      <c r="E2120" s="34">
        <v>1.2121212121212122</v>
      </c>
      <c r="F2120" s="35">
        <v>87.272727272727266</v>
      </c>
    </row>
    <row r="2121" spans="1:6" ht="15" hidden="1" customHeight="1" x14ac:dyDescent="0.25">
      <c r="A2121" s="125"/>
      <c r="B2121" s="31" t="s">
        <v>151</v>
      </c>
      <c r="C2121" s="19">
        <v>15</v>
      </c>
      <c r="D2121" s="34">
        <v>0.26988125224901044</v>
      </c>
      <c r="E2121" s="34">
        <v>2.2727272727272729</v>
      </c>
      <c r="F2121" s="35">
        <v>89.545454545454547</v>
      </c>
    </row>
    <row r="2122" spans="1:6" ht="15" hidden="1" customHeight="1" x14ac:dyDescent="0.25">
      <c r="A2122" s="125"/>
      <c r="B2122" s="31" t="s">
        <v>152</v>
      </c>
      <c r="C2122" s="19">
        <v>4</v>
      </c>
      <c r="D2122" s="34">
        <v>7.196833393306945E-2</v>
      </c>
      <c r="E2122" s="34">
        <v>0.60606060606060608</v>
      </c>
      <c r="F2122" s="35">
        <v>90.151515151515156</v>
      </c>
    </row>
    <row r="2123" spans="1:6" ht="15" hidden="1" customHeight="1" x14ac:dyDescent="0.25">
      <c r="A2123" s="125"/>
      <c r="B2123" s="31" t="s">
        <v>153</v>
      </c>
      <c r="C2123" s="19">
        <v>7</v>
      </c>
      <c r="D2123" s="34">
        <v>0.12594458438287154</v>
      </c>
      <c r="E2123" s="34">
        <v>1.0606060606060608</v>
      </c>
      <c r="F2123" s="35">
        <v>91.212121212121218</v>
      </c>
    </row>
    <row r="2124" spans="1:6" ht="15" hidden="1" customHeight="1" x14ac:dyDescent="0.25">
      <c r="A2124" s="125"/>
      <c r="B2124" s="31" t="s">
        <v>154</v>
      </c>
      <c r="C2124" s="19">
        <v>5</v>
      </c>
      <c r="D2124" s="34">
        <v>8.9960417416336813E-2</v>
      </c>
      <c r="E2124" s="34">
        <v>0.75757575757575757</v>
      </c>
      <c r="F2124" s="35">
        <v>91.969696969696969</v>
      </c>
    </row>
    <row r="2125" spans="1:6" ht="15" hidden="1" customHeight="1" x14ac:dyDescent="0.25">
      <c r="A2125" s="125"/>
      <c r="B2125" s="31" t="s">
        <v>155</v>
      </c>
      <c r="C2125" s="19">
        <v>3</v>
      </c>
      <c r="D2125" s="34">
        <v>5.3976250449802088E-2</v>
      </c>
      <c r="E2125" s="34">
        <v>0.45454545454545453</v>
      </c>
      <c r="F2125" s="35">
        <v>92.424242424242422</v>
      </c>
    </row>
    <row r="2126" spans="1:6" ht="15" hidden="1" customHeight="1" x14ac:dyDescent="0.25">
      <c r="A2126" s="125"/>
      <c r="B2126" s="31" t="s">
        <v>156</v>
      </c>
      <c r="C2126" s="19">
        <v>5</v>
      </c>
      <c r="D2126" s="34">
        <v>8.9960417416336813E-2</v>
      </c>
      <c r="E2126" s="34">
        <v>0.75757575757575757</v>
      </c>
      <c r="F2126" s="35">
        <v>93.181818181818173</v>
      </c>
    </row>
    <row r="2127" spans="1:6" ht="15" hidden="1" customHeight="1" x14ac:dyDescent="0.25">
      <c r="A2127" s="125"/>
      <c r="B2127" s="31" t="s">
        <v>157</v>
      </c>
      <c r="C2127" s="19">
        <v>2</v>
      </c>
      <c r="D2127" s="34">
        <v>3.5984166966534725E-2</v>
      </c>
      <c r="E2127" s="34">
        <v>0.30303030303030304</v>
      </c>
      <c r="F2127" s="35">
        <v>93.484848484848484</v>
      </c>
    </row>
    <row r="2128" spans="1:6" ht="15" hidden="1" customHeight="1" x14ac:dyDescent="0.25">
      <c r="A2128" s="125"/>
      <c r="B2128" s="31" t="s">
        <v>158</v>
      </c>
      <c r="C2128" s="19">
        <v>3</v>
      </c>
      <c r="D2128" s="34">
        <v>5.3976250449802088E-2</v>
      </c>
      <c r="E2128" s="34">
        <v>0.45454545454545453</v>
      </c>
      <c r="F2128" s="35">
        <v>93.939393939393938</v>
      </c>
    </row>
    <row r="2129" spans="1:6" ht="15" hidden="1" customHeight="1" x14ac:dyDescent="0.25">
      <c r="A2129" s="125"/>
      <c r="B2129" s="31" t="s">
        <v>160</v>
      </c>
      <c r="C2129" s="19">
        <v>1</v>
      </c>
      <c r="D2129" s="34">
        <v>1.7992083483267363E-2</v>
      </c>
      <c r="E2129" s="34">
        <v>0.15151515151515152</v>
      </c>
      <c r="F2129" s="35">
        <v>94.090909090909093</v>
      </c>
    </row>
    <row r="2130" spans="1:6" ht="15" hidden="1" customHeight="1" x14ac:dyDescent="0.25">
      <c r="A2130" s="125"/>
      <c r="B2130" s="31" t="s">
        <v>161</v>
      </c>
      <c r="C2130" s="19">
        <v>6</v>
      </c>
      <c r="D2130" s="34">
        <v>0.10795250089960418</v>
      </c>
      <c r="E2130" s="34">
        <v>0.90909090909090906</v>
      </c>
      <c r="F2130" s="35">
        <v>95</v>
      </c>
    </row>
    <row r="2131" spans="1:6" ht="15" hidden="1" customHeight="1" x14ac:dyDescent="0.25">
      <c r="A2131" s="125"/>
      <c r="B2131" s="31" t="s">
        <v>162</v>
      </c>
      <c r="C2131" s="19">
        <v>2</v>
      </c>
      <c r="D2131" s="34">
        <v>3.5984166966534725E-2</v>
      </c>
      <c r="E2131" s="34">
        <v>0.30303030303030304</v>
      </c>
      <c r="F2131" s="35">
        <v>95.303030303030297</v>
      </c>
    </row>
    <row r="2132" spans="1:6" ht="15" hidden="1" customHeight="1" x14ac:dyDescent="0.25">
      <c r="A2132" s="125"/>
      <c r="B2132" s="31" t="s">
        <v>165</v>
      </c>
      <c r="C2132" s="19">
        <v>2</v>
      </c>
      <c r="D2132" s="34">
        <v>3.5984166966534725E-2</v>
      </c>
      <c r="E2132" s="34">
        <v>0.30303030303030304</v>
      </c>
      <c r="F2132" s="35">
        <v>95.606060606060609</v>
      </c>
    </row>
    <row r="2133" spans="1:6" ht="15" hidden="1" customHeight="1" x14ac:dyDescent="0.25">
      <c r="A2133" s="125"/>
      <c r="B2133" s="31" t="s">
        <v>166</v>
      </c>
      <c r="C2133" s="19">
        <v>6</v>
      </c>
      <c r="D2133" s="34">
        <v>0.10795250089960418</v>
      </c>
      <c r="E2133" s="34">
        <v>0.90909090909090906</v>
      </c>
      <c r="F2133" s="35">
        <v>96.515151515151516</v>
      </c>
    </row>
    <row r="2134" spans="1:6" ht="15" hidden="1" customHeight="1" x14ac:dyDescent="0.25">
      <c r="A2134" s="125"/>
      <c r="B2134" s="31" t="s">
        <v>169</v>
      </c>
      <c r="C2134" s="19">
        <v>3</v>
      </c>
      <c r="D2134" s="34">
        <v>5.3976250449802088E-2</v>
      </c>
      <c r="E2134" s="34">
        <v>0.45454545454545453</v>
      </c>
      <c r="F2134" s="35">
        <v>96.969696969696969</v>
      </c>
    </row>
    <row r="2135" spans="1:6" ht="15" hidden="1" customHeight="1" x14ac:dyDescent="0.25">
      <c r="A2135" s="125"/>
      <c r="B2135" s="31" t="s">
        <v>171</v>
      </c>
      <c r="C2135" s="19">
        <v>4</v>
      </c>
      <c r="D2135" s="34">
        <v>7.196833393306945E-2</v>
      </c>
      <c r="E2135" s="34">
        <v>0.60606060606060608</v>
      </c>
      <c r="F2135" s="35">
        <v>97.575757575757578</v>
      </c>
    </row>
    <row r="2136" spans="1:6" ht="15" hidden="1" customHeight="1" x14ac:dyDescent="0.25">
      <c r="A2136" s="125"/>
      <c r="B2136" s="31" t="s">
        <v>175</v>
      </c>
      <c r="C2136" s="19">
        <v>1</v>
      </c>
      <c r="D2136" s="34">
        <v>1.7992083483267363E-2</v>
      </c>
      <c r="E2136" s="34">
        <v>0.15151515151515152</v>
      </c>
      <c r="F2136" s="35">
        <v>97.727272727272734</v>
      </c>
    </row>
    <row r="2137" spans="1:6" ht="15" hidden="1" customHeight="1" x14ac:dyDescent="0.25">
      <c r="A2137" s="125"/>
      <c r="B2137" s="31" t="s">
        <v>189</v>
      </c>
      <c r="C2137" s="19">
        <v>2</v>
      </c>
      <c r="D2137" s="34">
        <v>3.5984166966534725E-2</v>
      </c>
      <c r="E2137" s="34">
        <v>0.30303030303030304</v>
      </c>
      <c r="F2137" s="35">
        <v>98.030303030303031</v>
      </c>
    </row>
    <row r="2138" spans="1:6" ht="15" hidden="1" customHeight="1" x14ac:dyDescent="0.25">
      <c r="A2138" s="125"/>
      <c r="B2138" s="31" t="s">
        <v>190</v>
      </c>
      <c r="C2138" s="19">
        <v>2</v>
      </c>
      <c r="D2138" s="34">
        <v>3.5984166966534725E-2</v>
      </c>
      <c r="E2138" s="34">
        <v>0.30303030303030304</v>
      </c>
      <c r="F2138" s="35">
        <v>98.333333333333329</v>
      </c>
    </row>
    <row r="2139" spans="1:6" ht="15" hidden="1" customHeight="1" x14ac:dyDescent="0.25">
      <c r="A2139" s="125"/>
      <c r="B2139" s="31" t="s">
        <v>197</v>
      </c>
      <c r="C2139" s="19">
        <v>1</v>
      </c>
      <c r="D2139" s="34">
        <v>1.7992083483267363E-2</v>
      </c>
      <c r="E2139" s="34">
        <v>0.15151515151515152</v>
      </c>
      <c r="F2139" s="35">
        <v>98.484848484848484</v>
      </c>
    </row>
    <row r="2140" spans="1:6" ht="15" hidden="1" customHeight="1" x14ac:dyDescent="0.25">
      <c r="A2140" s="125"/>
      <c r="B2140" s="31" t="s">
        <v>200</v>
      </c>
      <c r="C2140" s="19">
        <v>2</v>
      </c>
      <c r="D2140" s="34">
        <v>3.5984166966534725E-2</v>
      </c>
      <c r="E2140" s="34">
        <v>0.30303030303030304</v>
      </c>
      <c r="F2140" s="35">
        <v>98.787878787878796</v>
      </c>
    </row>
    <row r="2141" spans="1:6" ht="15" hidden="1" customHeight="1" x14ac:dyDescent="0.25">
      <c r="A2141" s="125"/>
      <c r="B2141" s="31" t="s">
        <v>285</v>
      </c>
      <c r="C2141" s="19">
        <v>1</v>
      </c>
      <c r="D2141" s="34">
        <v>1.7992083483267363E-2</v>
      </c>
      <c r="E2141" s="34">
        <v>0.15151515151515152</v>
      </c>
      <c r="F2141" s="35">
        <v>98.939393939393938</v>
      </c>
    </row>
    <row r="2142" spans="1:6" ht="15" hidden="1" customHeight="1" x14ac:dyDescent="0.25">
      <c r="A2142" s="125"/>
      <c r="B2142" s="31" t="s">
        <v>202</v>
      </c>
      <c r="C2142" s="19">
        <v>1</v>
      </c>
      <c r="D2142" s="34">
        <v>1.7992083483267363E-2</v>
      </c>
      <c r="E2142" s="34">
        <v>0.15151515151515152</v>
      </c>
      <c r="F2142" s="35">
        <v>99.090909090909093</v>
      </c>
    </row>
    <row r="2143" spans="1:6" ht="15" hidden="1" customHeight="1" x14ac:dyDescent="0.25">
      <c r="A2143" s="125"/>
      <c r="B2143" s="31" t="s">
        <v>253</v>
      </c>
      <c r="C2143" s="19">
        <v>1</v>
      </c>
      <c r="D2143" s="34">
        <v>1.7992083483267363E-2</v>
      </c>
      <c r="E2143" s="34">
        <v>0.15151515151515152</v>
      </c>
      <c r="F2143" s="35">
        <v>99.242424242424249</v>
      </c>
    </row>
    <row r="2144" spans="1:6" ht="15" hidden="1" customHeight="1" x14ac:dyDescent="0.25">
      <c r="A2144" s="125"/>
      <c r="B2144" s="31" t="s">
        <v>259</v>
      </c>
      <c r="C2144" s="19">
        <v>1</v>
      </c>
      <c r="D2144" s="34">
        <v>1.7992083483267363E-2</v>
      </c>
      <c r="E2144" s="34">
        <v>0.15151515151515152</v>
      </c>
      <c r="F2144" s="35">
        <v>99.393939393939391</v>
      </c>
    </row>
    <row r="2145" spans="1:6" ht="15" hidden="1" customHeight="1" x14ac:dyDescent="0.25">
      <c r="A2145" s="125"/>
      <c r="B2145" s="31" t="s">
        <v>213</v>
      </c>
      <c r="C2145" s="19">
        <v>1</v>
      </c>
      <c r="D2145" s="34">
        <v>1.7992083483267363E-2</v>
      </c>
      <c r="E2145" s="34">
        <v>0.15151515151515152</v>
      </c>
      <c r="F2145" s="35">
        <v>99.545454545454547</v>
      </c>
    </row>
    <row r="2146" spans="1:6" ht="15" hidden="1" customHeight="1" x14ac:dyDescent="0.25">
      <c r="A2146" s="125"/>
      <c r="B2146" s="31" t="s">
        <v>216</v>
      </c>
      <c r="C2146" s="19">
        <v>1</v>
      </c>
      <c r="D2146" s="34">
        <v>1.7992083483267363E-2</v>
      </c>
      <c r="E2146" s="34">
        <v>0.15151515151515152</v>
      </c>
      <c r="F2146" s="35">
        <v>99.696969696969688</v>
      </c>
    </row>
    <row r="2147" spans="1:6" ht="15" hidden="1" customHeight="1" x14ac:dyDescent="0.25">
      <c r="A2147" s="125"/>
      <c r="B2147" s="31" t="s">
        <v>223</v>
      </c>
      <c r="C2147" s="19">
        <v>1</v>
      </c>
      <c r="D2147" s="34">
        <v>1.7992083483267363E-2</v>
      </c>
      <c r="E2147" s="34">
        <v>0.15151515151515152</v>
      </c>
      <c r="F2147" s="35">
        <v>99.848484848484858</v>
      </c>
    </row>
    <row r="2148" spans="1:6" ht="15" hidden="1" customHeight="1" x14ac:dyDescent="0.25">
      <c r="A2148" s="125"/>
      <c r="B2148" s="31" t="s">
        <v>242</v>
      </c>
      <c r="C2148" s="19">
        <v>1</v>
      </c>
      <c r="D2148" s="34">
        <v>1.7992083483267363E-2</v>
      </c>
      <c r="E2148" s="34">
        <v>0.15151515151515152</v>
      </c>
      <c r="F2148" s="35">
        <v>100</v>
      </c>
    </row>
    <row r="2149" spans="1:6" ht="15" hidden="1" customHeight="1" x14ac:dyDescent="0.25">
      <c r="A2149" s="125"/>
      <c r="B2149" s="14" t="s">
        <v>8</v>
      </c>
      <c r="C2149" s="19">
        <v>660</v>
      </c>
      <c r="D2149" s="34">
        <v>11.87477509895646</v>
      </c>
      <c r="E2149" s="34">
        <v>100</v>
      </c>
      <c r="F2149" s="36"/>
    </row>
    <row r="2150" spans="1:6" ht="15" hidden="1" customHeight="1" x14ac:dyDescent="0.25">
      <c r="A2150" s="125" t="s">
        <v>7</v>
      </c>
      <c r="B2150" s="31" t="s">
        <v>250</v>
      </c>
      <c r="C2150" s="19">
        <v>84</v>
      </c>
      <c r="D2150" s="34">
        <v>1.5113350125944585</v>
      </c>
      <c r="E2150" s="37"/>
      <c r="F2150" s="36"/>
    </row>
    <row r="2151" spans="1:6" ht="15" hidden="1" customHeight="1" x14ac:dyDescent="0.25">
      <c r="A2151" s="125"/>
      <c r="B2151" s="14" t="s">
        <v>33</v>
      </c>
      <c r="C2151" s="19">
        <v>4814</v>
      </c>
      <c r="D2151" s="34">
        <v>86.61388988844908</v>
      </c>
      <c r="E2151" s="37"/>
      <c r="F2151" s="36"/>
    </row>
    <row r="2152" spans="1:6" ht="15" hidden="1" customHeight="1" x14ac:dyDescent="0.25">
      <c r="A2152" s="125"/>
      <c r="B2152" s="14" t="s">
        <v>8</v>
      </c>
      <c r="C2152" s="19">
        <v>4898</v>
      </c>
      <c r="D2152" s="34">
        <v>88.125224901043538</v>
      </c>
      <c r="E2152" s="37"/>
      <c r="F2152" s="36"/>
    </row>
    <row r="2153" spans="1:6" ht="15" hidden="1" customHeight="1" x14ac:dyDescent="0.25">
      <c r="A2153" s="126" t="s">
        <v>8</v>
      </c>
      <c r="B2153" s="127"/>
      <c r="C2153" s="22">
        <v>5558</v>
      </c>
      <c r="D2153" s="38">
        <v>100</v>
      </c>
      <c r="E2153" s="39"/>
      <c r="F2153" s="40"/>
    </row>
    <row r="2154" spans="1:6" hidden="1" x14ac:dyDescent="0.25"/>
    <row r="2155" spans="1:6" ht="18" hidden="1" customHeight="1" x14ac:dyDescent="0.25">
      <c r="A2155" s="107" t="s">
        <v>347</v>
      </c>
      <c r="B2155" s="107"/>
      <c r="C2155" s="107"/>
      <c r="D2155" s="107"/>
      <c r="E2155" s="107"/>
      <c r="F2155" s="107"/>
    </row>
    <row r="2156" spans="1:6" ht="27.95" hidden="1" customHeight="1" x14ac:dyDescent="0.25">
      <c r="A2156" s="122"/>
      <c r="B2156" s="123"/>
      <c r="C2156" s="28" t="s">
        <v>29</v>
      </c>
      <c r="D2156" s="29" t="s">
        <v>10</v>
      </c>
      <c r="E2156" s="29" t="s">
        <v>30</v>
      </c>
      <c r="F2156" s="30" t="s">
        <v>31</v>
      </c>
    </row>
    <row r="2157" spans="1:6" ht="15" hidden="1" customHeight="1" x14ac:dyDescent="0.25">
      <c r="A2157" s="124" t="s">
        <v>6</v>
      </c>
      <c r="B2157" s="50" t="s">
        <v>143</v>
      </c>
      <c r="C2157" s="16">
        <v>149</v>
      </c>
      <c r="D2157" s="32">
        <v>2.6808204390068369</v>
      </c>
      <c r="E2157" s="32">
        <v>66.517857142857139</v>
      </c>
      <c r="F2157" s="33">
        <v>66.517857142857139</v>
      </c>
    </row>
    <row r="2158" spans="1:6" ht="15" hidden="1" customHeight="1" x14ac:dyDescent="0.25">
      <c r="A2158" s="125"/>
      <c r="B2158" s="31" t="s">
        <v>144</v>
      </c>
      <c r="C2158" s="19">
        <v>37</v>
      </c>
      <c r="D2158" s="34">
        <v>0.66570708888089247</v>
      </c>
      <c r="E2158" s="34">
        <v>16.517857142857142</v>
      </c>
      <c r="F2158" s="35">
        <v>83.035714285714292</v>
      </c>
    </row>
    <row r="2159" spans="1:6" ht="15" hidden="1" customHeight="1" x14ac:dyDescent="0.25">
      <c r="A2159" s="125"/>
      <c r="B2159" s="31" t="s">
        <v>145</v>
      </c>
      <c r="C2159" s="19">
        <v>14</v>
      </c>
      <c r="D2159" s="34">
        <v>0.25188916876574308</v>
      </c>
      <c r="E2159" s="34">
        <v>6.25</v>
      </c>
      <c r="F2159" s="35">
        <v>89.285714285714292</v>
      </c>
    </row>
    <row r="2160" spans="1:6" ht="15" hidden="1" customHeight="1" x14ac:dyDescent="0.25">
      <c r="A2160" s="125"/>
      <c r="B2160" s="31" t="s">
        <v>146</v>
      </c>
      <c r="C2160" s="19">
        <v>6</v>
      </c>
      <c r="D2160" s="34">
        <v>0.10795250089960418</v>
      </c>
      <c r="E2160" s="34">
        <v>2.6785714285714284</v>
      </c>
      <c r="F2160" s="35">
        <v>91.964285714285708</v>
      </c>
    </row>
    <row r="2161" spans="1:6" ht="15" hidden="1" customHeight="1" x14ac:dyDescent="0.25">
      <c r="A2161" s="125"/>
      <c r="B2161" s="31" t="s">
        <v>148</v>
      </c>
      <c r="C2161" s="19">
        <v>5</v>
      </c>
      <c r="D2161" s="34">
        <v>8.9960417416336813E-2</v>
      </c>
      <c r="E2161" s="34">
        <v>2.2321428571428572</v>
      </c>
      <c r="F2161" s="35">
        <v>94.196428571428569</v>
      </c>
    </row>
    <row r="2162" spans="1:6" ht="15" hidden="1" customHeight="1" x14ac:dyDescent="0.25">
      <c r="A2162" s="125"/>
      <c r="B2162" s="31" t="s">
        <v>149</v>
      </c>
      <c r="C2162" s="19">
        <v>1</v>
      </c>
      <c r="D2162" s="34">
        <v>1.7992083483267363E-2</v>
      </c>
      <c r="E2162" s="34">
        <v>0.4464285714285714</v>
      </c>
      <c r="F2162" s="35">
        <v>94.642857142857139</v>
      </c>
    </row>
    <row r="2163" spans="1:6" ht="15" hidden="1" customHeight="1" x14ac:dyDescent="0.25">
      <c r="A2163" s="125"/>
      <c r="B2163" s="31" t="s">
        <v>151</v>
      </c>
      <c r="C2163" s="19">
        <v>4</v>
      </c>
      <c r="D2163" s="34">
        <v>7.196833393306945E-2</v>
      </c>
      <c r="E2163" s="34">
        <v>1.7857142857142856</v>
      </c>
      <c r="F2163" s="35">
        <v>96.428571428571431</v>
      </c>
    </row>
    <row r="2164" spans="1:6" ht="15" hidden="1" customHeight="1" x14ac:dyDescent="0.25">
      <c r="A2164" s="125"/>
      <c r="B2164" s="31" t="s">
        <v>153</v>
      </c>
      <c r="C2164" s="19">
        <v>1</v>
      </c>
      <c r="D2164" s="34">
        <v>1.7992083483267363E-2</v>
      </c>
      <c r="E2164" s="34">
        <v>0.4464285714285714</v>
      </c>
      <c r="F2164" s="35">
        <v>96.875</v>
      </c>
    </row>
    <row r="2165" spans="1:6" ht="15" hidden="1" customHeight="1" x14ac:dyDescent="0.25">
      <c r="A2165" s="125"/>
      <c r="B2165" s="31" t="s">
        <v>154</v>
      </c>
      <c r="C2165" s="19">
        <v>1</v>
      </c>
      <c r="D2165" s="34">
        <v>1.7992083483267363E-2</v>
      </c>
      <c r="E2165" s="34">
        <v>0.4464285714285714</v>
      </c>
      <c r="F2165" s="35">
        <v>97.321428571428569</v>
      </c>
    </row>
    <row r="2166" spans="1:6" ht="15" hidden="1" customHeight="1" x14ac:dyDescent="0.25">
      <c r="A2166" s="125"/>
      <c r="B2166" s="31" t="s">
        <v>156</v>
      </c>
      <c r="C2166" s="19">
        <v>1</v>
      </c>
      <c r="D2166" s="34">
        <v>1.7992083483267363E-2</v>
      </c>
      <c r="E2166" s="34">
        <v>0.4464285714285714</v>
      </c>
      <c r="F2166" s="35">
        <v>97.767857142857139</v>
      </c>
    </row>
    <row r="2167" spans="1:6" ht="15" hidden="1" customHeight="1" x14ac:dyDescent="0.25">
      <c r="A2167" s="125"/>
      <c r="B2167" s="31" t="s">
        <v>157</v>
      </c>
      <c r="C2167" s="19">
        <v>1</v>
      </c>
      <c r="D2167" s="34">
        <v>1.7992083483267363E-2</v>
      </c>
      <c r="E2167" s="34">
        <v>0.4464285714285714</v>
      </c>
      <c r="F2167" s="35">
        <v>98.214285714285708</v>
      </c>
    </row>
    <row r="2168" spans="1:6" ht="15" hidden="1" customHeight="1" x14ac:dyDescent="0.25">
      <c r="A2168" s="125"/>
      <c r="B2168" s="31" t="s">
        <v>158</v>
      </c>
      <c r="C2168" s="19">
        <v>1</v>
      </c>
      <c r="D2168" s="34">
        <v>1.7992083483267363E-2</v>
      </c>
      <c r="E2168" s="34">
        <v>0.4464285714285714</v>
      </c>
      <c r="F2168" s="35">
        <v>98.660714285714292</v>
      </c>
    </row>
    <row r="2169" spans="1:6" ht="15" hidden="1" customHeight="1" x14ac:dyDescent="0.25">
      <c r="A2169" s="125"/>
      <c r="B2169" s="31" t="s">
        <v>166</v>
      </c>
      <c r="C2169" s="19">
        <v>1</v>
      </c>
      <c r="D2169" s="34">
        <v>1.7992083483267363E-2</v>
      </c>
      <c r="E2169" s="34">
        <v>0.4464285714285714</v>
      </c>
      <c r="F2169" s="35">
        <v>99.107142857142861</v>
      </c>
    </row>
    <row r="2170" spans="1:6" ht="15" hidden="1" customHeight="1" x14ac:dyDescent="0.25">
      <c r="A2170" s="125"/>
      <c r="B2170" s="31" t="s">
        <v>213</v>
      </c>
      <c r="C2170" s="19">
        <v>1</v>
      </c>
      <c r="D2170" s="34">
        <v>1.7992083483267363E-2</v>
      </c>
      <c r="E2170" s="34">
        <v>0.4464285714285714</v>
      </c>
      <c r="F2170" s="35">
        <v>99.553571428571431</v>
      </c>
    </row>
    <row r="2171" spans="1:6" ht="15" hidden="1" customHeight="1" x14ac:dyDescent="0.25">
      <c r="A2171" s="125"/>
      <c r="B2171" s="31" t="s">
        <v>216</v>
      </c>
      <c r="C2171" s="19">
        <v>1</v>
      </c>
      <c r="D2171" s="34">
        <v>1.7992083483267363E-2</v>
      </c>
      <c r="E2171" s="34">
        <v>0.4464285714285714</v>
      </c>
      <c r="F2171" s="35">
        <v>100</v>
      </c>
    </row>
    <row r="2172" spans="1:6" ht="15" hidden="1" customHeight="1" x14ac:dyDescent="0.25">
      <c r="A2172" s="125"/>
      <c r="B2172" s="14" t="s">
        <v>8</v>
      </c>
      <c r="C2172" s="19">
        <v>224</v>
      </c>
      <c r="D2172" s="34">
        <v>4.0302267002518892</v>
      </c>
      <c r="E2172" s="34">
        <v>100</v>
      </c>
      <c r="F2172" s="36"/>
    </row>
    <row r="2173" spans="1:6" ht="15" hidden="1" customHeight="1" x14ac:dyDescent="0.25">
      <c r="A2173" s="125" t="s">
        <v>7</v>
      </c>
      <c r="B2173" s="31" t="s">
        <v>250</v>
      </c>
      <c r="C2173" s="19">
        <v>75</v>
      </c>
      <c r="D2173" s="34">
        <v>1.3494062612450521</v>
      </c>
      <c r="E2173" s="37"/>
      <c r="F2173" s="36"/>
    </row>
    <row r="2174" spans="1:6" ht="15" hidden="1" customHeight="1" x14ac:dyDescent="0.25">
      <c r="A2174" s="125"/>
      <c r="B2174" s="14" t="s">
        <v>33</v>
      </c>
      <c r="C2174" s="19">
        <v>5259</v>
      </c>
      <c r="D2174" s="34">
        <v>94.620367038503062</v>
      </c>
      <c r="E2174" s="37"/>
      <c r="F2174" s="36"/>
    </row>
    <row r="2175" spans="1:6" ht="15" hidden="1" customHeight="1" x14ac:dyDescent="0.25">
      <c r="A2175" s="125"/>
      <c r="B2175" s="14" t="s">
        <v>8</v>
      </c>
      <c r="C2175" s="19">
        <v>5334</v>
      </c>
      <c r="D2175" s="34">
        <v>95.969773299748113</v>
      </c>
      <c r="E2175" s="37"/>
      <c r="F2175" s="36"/>
    </row>
    <row r="2176" spans="1:6" ht="15" hidden="1" customHeight="1" x14ac:dyDescent="0.25">
      <c r="A2176" s="126" t="s">
        <v>8</v>
      </c>
      <c r="B2176" s="127"/>
      <c r="C2176" s="22">
        <v>5558</v>
      </c>
      <c r="D2176" s="38">
        <v>100</v>
      </c>
      <c r="E2176" s="39"/>
      <c r="F2176" s="40"/>
    </row>
    <row r="2177" spans="1:6" hidden="1" x14ac:dyDescent="0.25"/>
    <row r="2178" spans="1:6" ht="18" hidden="1" customHeight="1" x14ac:dyDescent="0.25">
      <c r="A2178" s="107" t="s">
        <v>348</v>
      </c>
      <c r="B2178" s="107"/>
      <c r="C2178" s="107"/>
      <c r="D2178" s="107"/>
      <c r="E2178" s="107"/>
      <c r="F2178" s="107"/>
    </row>
    <row r="2179" spans="1:6" ht="27.95" hidden="1" customHeight="1" x14ac:dyDescent="0.25">
      <c r="A2179" s="122"/>
      <c r="B2179" s="123"/>
      <c r="C2179" s="28" t="s">
        <v>29</v>
      </c>
      <c r="D2179" s="29" t="s">
        <v>10</v>
      </c>
      <c r="E2179" s="29" t="s">
        <v>30</v>
      </c>
      <c r="F2179" s="30" t="s">
        <v>31</v>
      </c>
    </row>
    <row r="2180" spans="1:6" ht="15" hidden="1" customHeight="1" x14ac:dyDescent="0.25">
      <c r="A2180" s="124" t="s">
        <v>6</v>
      </c>
      <c r="B2180" s="50" t="s">
        <v>143</v>
      </c>
      <c r="C2180" s="16">
        <v>103</v>
      </c>
      <c r="D2180" s="32">
        <v>1.8531845987765381</v>
      </c>
      <c r="E2180" s="32">
        <v>56.593406593406591</v>
      </c>
      <c r="F2180" s="33">
        <v>56.593406593406591</v>
      </c>
    </row>
    <row r="2181" spans="1:6" ht="15" hidden="1" customHeight="1" x14ac:dyDescent="0.25">
      <c r="A2181" s="125"/>
      <c r="B2181" s="31" t="s">
        <v>144</v>
      </c>
      <c r="C2181" s="19">
        <v>40</v>
      </c>
      <c r="D2181" s="34">
        <v>0.7196833393306945</v>
      </c>
      <c r="E2181" s="34">
        <v>21.978021978021978</v>
      </c>
      <c r="F2181" s="35">
        <v>78.571428571428569</v>
      </c>
    </row>
    <row r="2182" spans="1:6" ht="15" hidden="1" customHeight="1" x14ac:dyDescent="0.25">
      <c r="A2182" s="125"/>
      <c r="B2182" s="31" t="s">
        <v>145</v>
      </c>
      <c r="C2182" s="19">
        <v>8</v>
      </c>
      <c r="D2182" s="34">
        <v>0.1439366678661389</v>
      </c>
      <c r="E2182" s="34">
        <v>4.395604395604396</v>
      </c>
      <c r="F2182" s="35">
        <v>82.967032967032978</v>
      </c>
    </row>
    <row r="2183" spans="1:6" ht="15" hidden="1" customHeight="1" x14ac:dyDescent="0.25">
      <c r="A2183" s="125"/>
      <c r="B2183" s="31" t="s">
        <v>146</v>
      </c>
      <c r="C2183" s="19">
        <v>9</v>
      </c>
      <c r="D2183" s="34">
        <v>0.16192875134940626</v>
      </c>
      <c r="E2183" s="34">
        <v>4.9450549450549453</v>
      </c>
      <c r="F2183" s="35">
        <v>87.912087912087912</v>
      </c>
    </row>
    <row r="2184" spans="1:6" ht="15" hidden="1" customHeight="1" x14ac:dyDescent="0.25">
      <c r="A2184" s="125"/>
      <c r="B2184" s="31" t="s">
        <v>147</v>
      </c>
      <c r="C2184" s="19">
        <v>1</v>
      </c>
      <c r="D2184" s="34">
        <v>1.7992083483267363E-2</v>
      </c>
      <c r="E2184" s="34">
        <v>0.5494505494505495</v>
      </c>
      <c r="F2184" s="35">
        <v>88.461538461538453</v>
      </c>
    </row>
    <row r="2185" spans="1:6" ht="15" hidden="1" customHeight="1" x14ac:dyDescent="0.25">
      <c r="A2185" s="125"/>
      <c r="B2185" s="31" t="s">
        <v>148</v>
      </c>
      <c r="C2185" s="19">
        <v>6</v>
      </c>
      <c r="D2185" s="34">
        <v>0.10795250089960418</v>
      </c>
      <c r="E2185" s="34">
        <v>3.296703296703297</v>
      </c>
      <c r="F2185" s="35">
        <v>91.758241758241752</v>
      </c>
    </row>
    <row r="2186" spans="1:6" ht="15" hidden="1" customHeight="1" x14ac:dyDescent="0.25">
      <c r="A2186" s="125"/>
      <c r="B2186" s="31" t="s">
        <v>149</v>
      </c>
      <c r="C2186" s="19">
        <v>1</v>
      </c>
      <c r="D2186" s="34">
        <v>1.7992083483267363E-2</v>
      </c>
      <c r="E2186" s="34">
        <v>0.5494505494505495</v>
      </c>
      <c r="F2186" s="35">
        <v>92.307692307692307</v>
      </c>
    </row>
    <row r="2187" spans="1:6" ht="15" hidden="1" customHeight="1" x14ac:dyDescent="0.25">
      <c r="A2187" s="125"/>
      <c r="B2187" s="31" t="s">
        <v>32</v>
      </c>
      <c r="C2187" s="19">
        <v>1</v>
      </c>
      <c r="D2187" s="34">
        <v>1.7992083483267363E-2</v>
      </c>
      <c r="E2187" s="34">
        <v>0.5494505494505495</v>
      </c>
      <c r="F2187" s="35">
        <v>92.857142857142861</v>
      </c>
    </row>
    <row r="2188" spans="1:6" ht="15" hidden="1" customHeight="1" x14ac:dyDescent="0.25">
      <c r="A2188" s="125"/>
      <c r="B2188" s="31" t="s">
        <v>89</v>
      </c>
      <c r="C2188" s="19">
        <v>1</v>
      </c>
      <c r="D2188" s="34">
        <v>1.7992083483267363E-2</v>
      </c>
      <c r="E2188" s="34">
        <v>0.5494505494505495</v>
      </c>
      <c r="F2188" s="35">
        <v>93.406593406593402</v>
      </c>
    </row>
    <row r="2189" spans="1:6" ht="15" hidden="1" customHeight="1" x14ac:dyDescent="0.25">
      <c r="A2189" s="125"/>
      <c r="B2189" s="31" t="s">
        <v>151</v>
      </c>
      <c r="C2189" s="19">
        <v>1</v>
      </c>
      <c r="D2189" s="34">
        <v>1.7992083483267363E-2</v>
      </c>
      <c r="E2189" s="34">
        <v>0.5494505494505495</v>
      </c>
      <c r="F2189" s="35">
        <v>93.956043956043956</v>
      </c>
    </row>
    <row r="2190" spans="1:6" ht="15" hidden="1" customHeight="1" x14ac:dyDescent="0.25">
      <c r="A2190" s="125"/>
      <c r="B2190" s="31" t="s">
        <v>152</v>
      </c>
      <c r="C2190" s="19">
        <v>1</v>
      </c>
      <c r="D2190" s="34">
        <v>1.7992083483267363E-2</v>
      </c>
      <c r="E2190" s="34">
        <v>0.5494505494505495</v>
      </c>
      <c r="F2190" s="35">
        <v>94.505494505494497</v>
      </c>
    </row>
    <row r="2191" spans="1:6" ht="15" hidden="1" customHeight="1" x14ac:dyDescent="0.25">
      <c r="A2191" s="125"/>
      <c r="B2191" s="31" t="s">
        <v>153</v>
      </c>
      <c r="C2191" s="19">
        <v>1</v>
      </c>
      <c r="D2191" s="34">
        <v>1.7992083483267363E-2</v>
      </c>
      <c r="E2191" s="34">
        <v>0.5494505494505495</v>
      </c>
      <c r="F2191" s="35">
        <v>95.054945054945051</v>
      </c>
    </row>
    <row r="2192" spans="1:6" ht="15" hidden="1" customHeight="1" x14ac:dyDescent="0.25">
      <c r="A2192" s="125"/>
      <c r="B2192" s="31" t="s">
        <v>154</v>
      </c>
      <c r="C2192" s="19">
        <v>2</v>
      </c>
      <c r="D2192" s="34">
        <v>3.5984166966534725E-2</v>
      </c>
      <c r="E2192" s="34">
        <v>1.098901098901099</v>
      </c>
      <c r="F2192" s="35">
        <v>96.15384615384616</v>
      </c>
    </row>
    <row r="2193" spans="1:6" ht="15" hidden="1" customHeight="1" x14ac:dyDescent="0.25">
      <c r="A2193" s="125"/>
      <c r="B2193" s="31" t="s">
        <v>161</v>
      </c>
      <c r="C2193" s="19">
        <v>2</v>
      </c>
      <c r="D2193" s="34">
        <v>3.5984166966534725E-2</v>
      </c>
      <c r="E2193" s="34">
        <v>1.098901098901099</v>
      </c>
      <c r="F2193" s="35">
        <v>97.252747252747255</v>
      </c>
    </row>
    <row r="2194" spans="1:6" ht="15" hidden="1" customHeight="1" x14ac:dyDescent="0.25">
      <c r="A2194" s="125"/>
      <c r="B2194" s="31" t="s">
        <v>171</v>
      </c>
      <c r="C2194" s="19">
        <v>2</v>
      </c>
      <c r="D2194" s="34">
        <v>3.5984166966534725E-2</v>
      </c>
      <c r="E2194" s="34">
        <v>1.098901098901099</v>
      </c>
      <c r="F2194" s="35">
        <v>98.35164835164835</v>
      </c>
    </row>
    <row r="2195" spans="1:6" ht="15" hidden="1" customHeight="1" x14ac:dyDescent="0.25">
      <c r="A2195" s="125"/>
      <c r="B2195" s="31" t="s">
        <v>181</v>
      </c>
      <c r="C2195" s="19">
        <v>1</v>
      </c>
      <c r="D2195" s="34">
        <v>1.7992083483267363E-2</v>
      </c>
      <c r="E2195" s="34">
        <v>0.5494505494505495</v>
      </c>
      <c r="F2195" s="35">
        <v>98.901098901098905</v>
      </c>
    </row>
    <row r="2196" spans="1:6" ht="15" hidden="1" customHeight="1" x14ac:dyDescent="0.25">
      <c r="A2196" s="125"/>
      <c r="B2196" s="31" t="s">
        <v>207</v>
      </c>
      <c r="C2196" s="19">
        <v>1</v>
      </c>
      <c r="D2196" s="34">
        <v>1.7992083483267363E-2</v>
      </c>
      <c r="E2196" s="34">
        <v>0.5494505494505495</v>
      </c>
      <c r="F2196" s="35">
        <v>99.45054945054946</v>
      </c>
    </row>
    <row r="2197" spans="1:6" ht="15" hidden="1" customHeight="1" x14ac:dyDescent="0.25">
      <c r="A2197" s="125"/>
      <c r="B2197" s="31" t="s">
        <v>221</v>
      </c>
      <c r="C2197" s="19">
        <v>1</v>
      </c>
      <c r="D2197" s="34">
        <v>1.7992083483267363E-2</v>
      </c>
      <c r="E2197" s="34">
        <v>0.5494505494505495</v>
      </c>
      <c r="F2197" s="35">
        <v>100</v>
      </c>
    </row>
    <row r="2198" spans="1:6" ht="15" hidden="1" customHeight="1" x14ac:dyDescent="0.25">
      <c r="A2198" s="125"/>
      <c r="B2198" s="14" t="s">
        <v>8</v>
      </c>
      <c r="C2198" s="19">
        <v>182</v>
      </c>
      <c r="D2198" s="34">
        <v>3.2745591939546599</v>
      </c>
      <c r="E2198" s="34">
        <v>100</v>
      </c>
      <c r="F2198" s="36"/>
    </row>
    <row r="2199" spans="1:6" ht="15" hidden="1" customHeight="1" x14ac:dyDescent="0.25">
      <c r="A2199" s="125" t="s">
        <v>7</v>
      </c>
      <c r="B2199" s="31" t="s">
        <v>250</v>
      </c>
      <c r="C2199" s="19">
        <v>56</v>
      </c>
      <c r="D2199" s="34">
        <v>1.0075566750629723</v>
      </c>
      <c r="E2199" s="37"/>
      <c r="F2199" s="36"/>
    </row>
    <row r="2200" spans="1:6" ht="15" hidden="1" customHeight="1" x14ac:dyDescent="0.25">
      <c r="A2200" s="125"/>
      <c r="B2200" s="14" t="s">
        <v>33</v>
      </c>
      <c r="C2200" s="19">
        <v>5320</v>
      </c>
      <c r="D2200" s="34">
        <v>95.71788413098237</v>
      </c>
      <c r="E2200" s="37"/>
      <c r="F2200" s="36"/>
    </row>
    <row r="2201" spans="1:6" ht="15" hidden="1" customHeight="1" x14ac:dyDescent="0.25">
      <c r="A2201" s="125"/>
      <c r="B2201" s="14" t="s">
        <v>8</v>
      </c>
      <c r="C2201" s="19">
        <v>5376</v>
      </c>
      <c r="D2201" s="34">
        <v>96.725440806045341</v>
      </c>
      <c r="E2201" s="37"/>
      <c r="F2201" s="36"/>
    </row>
    <row r="2202" spans="1:6" ht="15" hidden="1" customHeight="1" x14ac:dyDescent="0.25">
      <c r="A2202" s="126" t="s">
        <v>8</v>
      </c>
      <c r="B2202" s="127"/>
      <c r="C2202" s="22">
        <v>5558</v>
      </c>
      <c r="D2202" s="38">
        <v>100</v>
      </c>
      <c r="E2202" s="39"/>
      <c r="F2202" s="40"/>
    </row>
    <row r="2203" spans="1:6" hidden="1" x14ac:dyDescent="0.25"/>
    <row r="2204" spans="1:6" ht="18" hidden="1" customHeight="1" x14ac:dyDescent="0.25">
      <c r="A2204" s="107" t="s">
        <v>349</v>
      </c>
      <c r="B2204" s="107"/>
      <c r="C2204" s="107"/>
      <c r="D2204" s="107"/>
      <c r="E2204" s="107"/>
      <c r="F2204" s="107"/>
    </row>
    <row r="2205" spans="1:6" ht="27.95" hidden="1" customHeight="1" x14ac:dyDescent="0.25">
      <c r="A2205" s="122"/>
      <c r="B2205" s="123"/>
      <c r="C2205" s="28" t="s">
        <v>29</v>
      </c>
      <c r="D2205" s="29" t="s">
        <v>10</v>
      </c>
      <c r="E2205" s="29" t="s">
        <v>30</v>
      </c>
      <c r="F2205" s="30" t="s">
        <v>31</v>
      </c>
    </row>
    <row r="2206" spans="1:6" ht="15" hidden="1" customHeight="1" x14ac:dyDescent="0.25">
      <c r="A2206" s="124" t="s">
        <v>6</v>
      </c>
      <c r="B2206" s="50" t="s">
        <v>143</v>
      </c>
      <c r="C2206" s="16">
        <v>140</v>
      </c>
      <c r="D2206" s="32">
        <v>2.518891687657431</v>
      </c>
      <c r="E2206" s="32">
        <v>72.164948453608247</v>
      </c>
      <c r="F2206" s="33">
        <v>72.164948453608247</v>
      </c>
    </row>
    <row r="2207" spans="1:6" ht="15" hidden="1" customHeight="1" x14ac:dyDescent="0.25">
      <c r="A2207" s="125"/>
      <c r="B2207" s="31" t="s">
        <v>144</v>
      </c>
      <c r="C2207" s="19">
        <v>14</v>
      </c>
      <c r="D2207" s="34">
        <v>0.25188916876574308</v>
      </c>
      <c r="E2207" s="34">
        <v>7.216494845360824</v>
      </c>
      <c r="F2207" s="35">
        <v>79.381443298969074</v>
      </c>
    </row>
    <row r="2208" spans="1:6" ht="15" hidden="1" customHeight="1" x14ac:dyDescent="0.25">
      <c r="A2208" s="125"/>
      <c r="B2208" s="31" t="s">
        <v>145</v>
      </c>
      <c r="C2208" s="19">
        <v>13</v>
      </c>
      <c r="D2208" s="34">
        <v>0.23389708528247571</v>
      </c>
      <c r="E2208" s="34">
        <v>6.7010309278350517</v>
      </c>
      <c r="F2208" s="35">
        <v>86.082474226804123</v>
      </c>
    </row>
    <row r="2209" spans="1:6" ht="15" hidden="1" customHeight="1" x14ac:dyDescent="0.25">
      <c r="A2209" s="125"/>
      <c r="B2209" s="31" t="s">
        <v>146</v>
      </c>
      <c r="C2209" s="19">
        <v>9</v>
      </c>
      <c r="D2209" s="34">
        <v>0.16192875134940626</v>
      </c>
      <c r="E2209" s="34">
        <v>4.6391752577319592</v>
      </c>
      <c r="F2209" s="35">
        <v>90.721649484536087</v>
      </c>
    </row>
    <row r="2210" spans="1:6" ht="15" hidden="1" customHeight="1" x14ac:dyDescent="0.25">
      <c r="A2210" s="125"/>
      <c r="B2210" s="31" t="s">
        <v>147</v>
      </c>
      <c r="C2210" s="19">
        <v>3</v>
      </c>
      <c r="D2210" s="34">
        <v>5.3976250449802088E-2</v>
      </c>
      <c r="E2210" s="34">
        <v>1.5463917525773196</v>
      </c>
      <c r="F2210" s="35">
        <v>92.268041237113408</v>
      </c>
    </row>
    <row r="2211" spans="1:6" ht="15" hidden="1" customHeight="1" x14ac:dyDescent="0.25">
      <c r="A2211" s="125"/>
      <c r="B2211" s="31" t="s">
        <v>148</v>
      </c>
      <c r="C2211" s="19">
        <v>2</v>
      </c>
      <c r="D2211" s="34">
        <v>3.5984166966534725E-2</v>
      </c>
      <c r="E2211" s="34">
        <v>1.0309278350515463</v>
      </c>
      <c r="F2211" s="35">
        <v>93.298969072164951</v>
      </c>
    </row>
    <row r="2212" spans="1:6" ht="15" hidden="1" customHeight="1" x14ac:dyDescent="0.25">
      <c r="A2212" s="125"/>
      <c r="B2212" s="31" t="s">
        <v>149</v>
      </c>
      <c r="C2212" s="19">
        <v>2</v>
      </c>
      <c r="D2212" s="34">
        <v>3.5984166966534725E-2</v>
      </c>
      <c r="E2212" s="34">
        <v>1.0309278350515463</v>
      </c>
      <c r="F2212" s="35">
        <v>94.329896907216494</v>
      </c>
    </row>
    <row r="2213" spans="1:6" ht="15" hidden="1" customHeight="1" x14ac:dyDescent="0.25">
      <c r="A2213" s="125"/>
      <c r="B2213" s="31" t="s">
        <v>32</v>
      </c>
      <c r="C2213" s="19">
        <v>1</v>
      </c>
      <c r="D2213" s="34">
        <v>1.7992083483267363E-2</v>
      </c>
      <c r="E2213" s="34">
        <v>0.51546391752577314</v>
      </c>
      <c r="F2213" s="35">
        <v>94.845360824742258</v>
      </c>
    </row>
    <row r="2214" spans="1:6" ht="15" hidden="1" customHeight="1" x14ac:dyDescent="0.25">
      <c r="A2214" s="125"/>
      <c r="B2214" s="31" t="s">
        <v>89</v>
      </c>
      <c r="C2214" s="19">
        <v>1</v>
      </c>
      <c r="D2214" s="34">
        <v>1.7992083483267363E-2</v>
      </c>
      <c r="E2214" s="34">
        <v>0.51546391752577314</v>
      </c>
      <c r="F2214" s="35">
        <v>95.360824742268051</v>
      </c>
    </row>
    <row r="2215" spans="1:6" ht="15" hidden="1" customHeight="1" x14ac:dyDescent="0.25">
      <c r="A2215" s="125"/>
      <c r="B2215" s="31" t="s">
        <v>150</v>
      </c>
      <c r="C2215" s="19">
        <v>1</v>
      </c>
      <c r="D2215" s="34">
        <v>1.7992083483267363E-2</v>
      </c>
      <c r="E2215" s="34">
        <v>0.51546391752577314</v>
      </c>
      <c r="F2215" s="35">
        <v>95.876288659793815</v>
      </c>
    </row>
    <row r="2216" spans="1:6" ht="15" hidden="1" customHeight="1" x14ac:dyDescent="0.25">
      <c r="A2216" s="125"/>
      <c r="B2216" s="31" t="s">
        <v>151</v>
      </c>
      <c r="C2216" s="19">
        <v>1</v>
      </c>
      <c r="D2216" s="34">
        <v>1.7992083483267363E-2</v>
      </c>
      <c r="E2216" s="34">
        <v>0.51546391752577314</v>
      </c>
      <c r="F2216" s="35">
        <v>96.391752577319593</v>
      </c>
    </row>
    <row r="2217" spans="1:6" ht="15" hidden="1" customHeight="1" x14ac:dyDescent="0.25">
      <c r="A2217" s="125"/>
      <c r="B2217" s="31" t="s">
        <v>153</v>
      </c>
      <c r="C2217" s="19">
        <v>1</v>
      </c>
      <c r="D2217" s="34">
        <v>1.7992083483267363E-2</v>
      </c>
      <c r="E2217" s="34">
        <v>0.51546391752577314</v>
      </c>
      <c r="F2217" s="35">
        <v>96.907216494845358</v>
      </c>
    </row>
    <row r="2218" spans="1:6" ht="15" hidden="1" customHeight="1" x14ac:dyDescent="0.25">
      <c r="A2218" s="125"/>
      <c r="B2218" s="31" t="s">
        <v>157</v>
      </c>
      <c r="C2218" s="19">
        <v>1</v>
      </c>
      <c r="D2218" s="34">
        <v>1.7992083483267363E-2</v>
      </c>
      <c r="E2218" s="34">
        <v>0.51546391752577314</v>
      </c>
      <c r="F2218" s="35">
        <v>97.422680412371136</v>
      </c>
    </row>
    <row r="2219" spans="1:6" ht="15" hidden="1" customHeight="1" x14ac:dyDescent="0.25">
      <c r="A2219" s="125"/>
      <c r="B2219" s="31" t="s">
        <v>169</v>
      </c>
      <c r="C2219" s="19">
        <v>1</v>
      </c>
      <c r="D2219" s="34">
        <v>1.7992083483267363E-2</v>
      </c>
      <c r="E2219" s="34">
        <v>0.51546391752577314</v>
      </c>
      <c r="F2219" s="35">
        <v>97.9381443298969</v>
      </c>
    </row>
    <row r="2220" spans="1:6" ht="15" hidden="1" customHeight="1" x14ac:dyDescent="0.25">
      <c r="A2220" s="125"/>
      <c r="B2220" s="31" t="s">
        <v>171</v>
      </c>
      <c r="C2220" s="19">
        <v>1</v>
      </c>
      <c r="D2220" s="34">
        <v>1.7992083483267363E-2</v>
      </c>
      <c r="E2220" s="34">
        <v>0.51546391752577314</v>
      </c>
      <c r="F2220" s="35">
        <v>98.453608247422693</v>
      </c>
    </row>
    <row r="2221" spans="1:6" ht="15" hidden="1" customHeight="1" x14ac:dyDescent="0.25">
      <c r="A2221" s="125"/>
      <c r="B2221" s="31" t="s">
        <v>189</v>
      </c>
      <c r="C2221" s="19">
        <v>1</v>
      </c>
      <c r="D2221" s="34">
        <v>1.7992083483267363E-2</v>
      </c>
      <c r="E2221" s="34">
        <v>0.51546391752577314</v>
      </c>
      <c r="F2221" s="35">
        <v>98.969072164948457</v>
      </c>
    </row>
    <row r="2222" spans="1:6" ht="15" hidden="1" customHeight="1" x14ac:dyDescent="0.25">
      <c r="A2222" s="125"/>
      <c r="B2222" s="31" t="s">
        <v>194</v>
      </c>
      <c r="C2222" s="19">
        <v>1</v>
      </c>
      <c r="D2222" s="34">
        <v>1.7992083483267363E-2</v>
      </c>
      <c r="E2222" s="34">
        <v>0.51546391752577314</v>
      </c>
      <c r="F2222" s="35">
        <v>99.484536082474222</v>
      </c>
    </row>
    <row r="2223" spans="1:6" ht="15" hidden="1" customHeight="1" x14ac:dyDescent="0.25">
      <c r="A2223" s="125"/>
      <c r="B2223" s="31" t="s">
        <v>289</v>
      </c>
      <c r="C2223" s="19">
        <v>1</v>
      </c>
      <c r="D2223" s="34">
        <v>1.7992083483267363E-2</v>
      </c>
      <c r="E2223" s="34">
        <v>0.51546391752577314</v>
      </c>
      <c r="F2223" s="35">
        <v>100</v>
      </c>
    </row>
    <row r="2224" spans="1:6" ht="15" hidden="1" customHeight="1" x14ac:dyDescent="0.25">
      <c r="A2224" s="125"/>
      <c r="B2224" s="14" t="s">
        <v>8</v>
      </c>
      <c r="C2224" s="19">
        <v>194</v>
      </c>
      <c r="D2224" s="34">
        <v>3.490464195753868</v>
      </c>
      <c r="E2224" s="34">
        <v>100</v>
      </c>
      <c r="F2224" s="36"/>
    </row>
    <row r="2225" spans="1:6" ht="15" hidden="1" customHeight="1" x14ac:dyDescent="0.25">
      <c r="A2225" s="125" t="s">
        <v>7</v>
      </c>
      <c r="B2225" s="31" t="s">
        <v>250</v>
      </c>
      <c r="C2225" s="19">
        <v>43</v>
      </c>
      <c r="D2225" s="34">
        <v>0.77365958978049654</v>
      </c>
      <c r="E2225" s="37"/>
      <c r="F2225" s="36"/>
    </row>
    <row r="2226" spans="1:6" ht="15" hidden="1" customHeight="1" x14ac:dyDescent="0.25">
      <c r="A2226" s="125"/>
      <c r="B2226" s="14" t="s">
        <v>33</v>
      </c>
      <c r="C2226" s="19">
        <v>5321</v>
      </c>
      <c r="D2226" s="34">
        <v>95.735876214465634</v>
      </c>
      <c r="E2226" s="37"/>
      <c r="F2226" s="36"/>
    </row>
    <row r="2227" spans="1:6" ht="15" hidden="1" customHeight="1" x14ac:dyDescent="0.25">
      <c r="A2227" s="125"/>
      <c r="B2227" s="14" t="s">
        <v>8</v>
      </c>
      <c r="C2227" s="19">
        <v>5364</v>
      </c>
      <c r="D2227" s="34">
        <v>96.509535804246127</v>
      </c>
      <c r="E2227" s="37"/>
      <c r="F2227" s="36"/>
    </row>
    <row r="2228" spans="1:6" ht="15" hidden="1" customHeight="1" x14ac:dyDescent="0.25">
      <c r="A2228" s="126" t="s">
        <v>8</v>
      </c>
      <c r="B2228" s="127"/>
      <c r="C2228" s="22">
        <v>5558</v>
      </c>
      <c r="D2228" s="38">
        <v>100</v>
      </c>
      <c r="E2228" s="39"/>
      <c r="F2228" s="40"/>
    </row>
    <row r="2229" spans="1:6" hidden="1" x14ac:dyDescent="0.25"/>
    <row r="2230" spans="1:6" ht="18" hidden="1" customHeight="1" x14ac:dyDescent="0.25">
      <c r="A2230" s="107" t="s">
        <v>350</v>
      </c>
      <c r="B2230" s="107"/>
      <c r="C2230" s="107"/>
      <c r="D2230" s="107"/>
      <c r="E2230" s="107"/>
      <c r="F2230" s="107"/>
    </row>
    <row r="2231" spans="1:6" ht="27.95" hidden="1" customHeight="1" x14ac:dyDescent="0.25">
      <c r="A2231" s="122"/>
      <c r="B2231" s="123"/>
      <c r="C2231" s="28" t="s">
        <v>29</v>
      </c>
      <c r="D2231" s="29" t="s">
        <v>10</v>
      </c>
      <c r="E2231" s="29" t="s">
        <v>30</v>
      </c>
      <c r="F2231" s="30" t="s">
        <v>31</v>
      </c>
    </row>
    <row r="2232" spans="1:6" ht="15" hidden="1" customHeight="1" x14ac:dyDescent="0.25">
      <c r="A2232" s="124" t="s">
        <v>6</v>
      </c>
      <c r="B2232" s="50" t="s">
        <v>143</v>
      </c>
      <c r="C2232" s="16">
        <v>22</v>
      </c>
      <c r="D2232" s="32">
        <v>0.39582583663188198</v>
      </c>
      <c r="E2232" s="32">
        <v>81.481481481481481</v>
      </c>
      <c r="F2232" s="33">
        <v>81.481481481481481</v>
      </c>
    </row>
    <row r="2233" spans="1:6" ht="15" hidden="1" customHeight="1" x14ac:dyDescent="0.25">
      <c r="A2233" s="125"/>
      <c r="B2233" s="31" t="s">
        <v>144</v>
      </c>
      <c r="C2233" s="19">
        <v>3</v>
      </c>
      <c r="D2233" s="34">
        <v>5.3976250449802088E-2</v>
      </c>
      <c r="E2233" s="34">
        <v>11.111111111111111</v>
      </c>
      <c r="F2233" s="35">
        <v>92.592592592592595</v>
      </c>
    </row>
    <row r="2234" spans="1:6" ht="15" hidden="1" customHeight="1" x14ac:dyDescent="0.25">
      <c r="A2234" s="125"/>
      <c r="B2234" s="31" t="s">
        <v>151</v>
      </c>
      <c r="C2234" s="19">
        <v>1</v>
      </c>
      <c r="D2234" s="34">
        <v>1.7992083483267363E-2</v>
      </c>
      <c r="E2234" s="34">
        <v>3.7037037037037033</v>
      </c>
      <c r="F2234" s="35">
        <v>96.296296296296291</v>
      </c>
    </row>
    <row r="2235" spans="1:6" ht="15" hidden="1" customHeight="1" x14ac:dyDescent="0.25">
      <c r="A2235" s="125"/>
      <c r="B2235" s="31" t="s">
        <v>251</v>
      </c>
      <c r="C2235" s="19">
        <v>1</v>
      </c>
      <c r="D2235" s="34">
        <v>1.7992083483267363E-2</v>
      </c>
      <c r="E2235" s="34">
        <v>3.7037037037037033</v>
      </c>
      <c r="F2235" s="35">
        <v>100</v>
      </c>
    </row>
    <row r="2236" spans="1:6" ht="15" hidden="1" customHeight="1" x14ac:dyDescent="0.25">
      <c r="A2236" s="125"/>
      <c r="B2236" s="14" t="s">
        <v>8</v>
      </c>
      <c r="C2236" s="19">
        <v>27</v>
      </c>
      <c r="D2236" s="34">
        <v>0.48578625404821879</v>
      </c>
      <c r="E2236" s="34">
        <v>100</v>
      </c>
      <c r="F2236" s="36"/>
    </row>
    <row r="2237" spans="1:6" ht="15" hidden="1" customHeight="1" x14ac:dyDescent="0.25">
      <c r="A2237" s="125" t="s">
        <v>7</v>
      </c>
      <c r="B2237" s="31" t="s">
        <v>250</v>
      </c>
      <c r="C2237" s="19">
        <v>16</v>
      </c>
      <c r="D2237" s="34">
        <v>0.2878733357322778</v>
      </c>
      <c r="E2237" s="37"/>
      <c r="F2237" s="36"/>
    </row>
    <row r="2238" spans="1:6" ht="15" hidden="1" customHeight="1" x14ac:dyDescent="0.25">
      <c r="A2238" s="125"/>
      <c r="B2238" s="14" t="s">
        <v>33</v>
      </c>
      <c r="C2238" s="19">
        <v>5515</v>
      </c>
      <c r="D2238" s="34">
        <v>99.226340410219507</v>
      </c>
      <c r="E2238" s="37"/>
      <c r="F2238" s="36"/>
    </row>
    <row r="2239" spans="1:6" ht="15" hidden="1" customHeight="1" x14ac:dyDescent="0.25">
      <c r="A2239" s="125"/>
      <c r="B2239" s="14" t="s">
        <v>8</v>
      </c>
      <c r="C2239" s="19">
        <v>5531</v>
      </c>
      <c r="D2239" s="34">
        <v>99.514213745951778</v>
      </c>
      <c r="E2239" s="37"/>
      <c r="F2239" s="36"/>
    </row>
    <row r="2240" spans="1:6" ht="15" hidden="1" customHeight="1" x14ac:dyDescent="0.25">
      <c r="A2240" s="126" t="s">
        <v>8</v>
      </c>
      <c r="B2240" s="127"/>
      <c r="C2240" s="22">
        <v>5558</v>
      </c>
      <c r="D2240" s="38">
        <v>100</v>
      </c>
      <c r="E2240" s="39"/>
      <c r="F2240" s="40"/>
    </row>
    <row r="2241" spans="1:6" hidden="1" x14ac:dyDescent="0.25"/>
    <row r="2242" spans="1:6" ht="18" hidden="1" customHeight="1" x14ac:dyDescent="0.25">
      <c r="A2242" s="107" t="s">
        <v>351</v>
      </c>
      <c r="B2242" s="107"/>
      <c r="C2242" s="107"/>
      <c r="D2242" s="107"/>
      <c r="E2242" s="107"/>
      <c r="F2242" s="107"/>
    </row>
    <row r="2243" spans="1:6" ht="27.95" hidden="1" customHeight="1" x14ac:dyDescent="0.25">
      <c r="A2243" s="122"/>
      <c r="B2243" s="123"/>
      <c r="C2243" s="28" t="s">
        <v>29</v>
      </c>
      <c r="D2243" s="29" t="s">
        <v>10</v>
      </c>
      <c r="E2243" s="29" t="s">
        <v>30</v>
      </c>
      <c r="F2243" s="30" t="s">
        <v>31</v>
      </c>
    </row>
    <row r="2244" spans="1:6" ht="15" hidden="1" customHeight="1" x14ac:dyDescent="0.25">
      <c r="A2244" s="124" t="s">
        <v>6</v>
      </c>
      <c r="B2244" s="50" t="s">
        <v>143</v>
      </c>
      <c r="C2244" s="16">
        <v>52</v>
      </c>
      <c r="D2244" s="32">
        <v>0.93558834112990286</v>
      </c>
      <c r="E2244" s="32">
        <v>77.611940298507463</v>
      </c>
      <c r="F2244" s="33">
        <v>77.611940298507463</v>
      </c>
    </row>
    <row r="2245" spans="1:6" ht="15" hidden="1" customHeight="1" x14ac:dyDescent="0.25">
      <c r="A2245" s="125"/>
      <c r="B2245" s="31" t="s">
        <v>144</v>
      </c>
      <c r="C2245" s="19">
        <v>7</v>
      </c>
      <c r="D2245" s="34">
        <v>0.12594458438287154</v>
      </c>
      <c r="E2245" s="34">
        <v>10.44776119402985</v>
      </c>
      <c r="F2245" s="35">
        <v>88.059701492537314</v>
      </c>
    </row>
    <row r="2246" spans="1:6" ht="15" hidden="1" customHeight="1" x14ac:dyDescent="0.25">
      <c r="A2246" s="125"/>
      <c r="B2246" s="31" t="s">
        <v>145</v>
      </c>
      <c r="C2246" s="19">
        <v>2</v>
      </c>
      <c r="D2246" s="34">
        <v>3.5984166966534725E-2</v>
      </c>
      <c r="E2246" s="34">
        <v>2.9850746268656714</v>
      </c>
      <c r="F2246" s="35">
        <v>91.044776119402982</v>
      </c>
    </row>
    <row r="2247" spans="1:6" ht="15" hidden="1" customHeight="1" x14ac:dyDescent="0.25">
      <c r="A2247" s="125"/>
      <c r="B2247" s="31" t="s">
        <v>146</v>
      </c>
      <c r="C2247" s="19">
        <v>1</v>
      </c>
      <c r="D2247" s="34">
        <v>1.7992083483267363E-2</v>
      </c>
      <c r="E2247" s="34">
        <v>1.4925373134328357</v>
      </c>
      <c r="F2247" s="35">
        <v>92.537313432835816</v>
      </c>
    </row>
    <row r="2248" spans="1:6" ht="15" hidden="1" customHeight="1" x14ac:dyDescent="0.25">
      <c r="A2248" s="125"/>
      <c r="B2248" s="31" t="s">
        <v>147</v>
      </c>
      <c r="C2248" s="19">
        <v>2</v>
      </c>
      <c r="D2248" s="34">
        <v>3.5984166966534725E-2</v>
      </c>
      <c r="E2248" s="34">
        <v>2.9850746268656714</v>
      </c>
      <c r="F2248" s="35">
        <v>95.522388059701484</v>
      </c>
    </row>
    <row r="2249" spans="1:6" ht="15" hidden="1" customHeight="1" x14ac:dyDescent="0.25">
      <c r="A2249" s="125"/>
      <c r="B2249" s="31" t="s">
        <v>148</v>
      </c>
      <c r="C2249" s="19">
        <v>1</v>
      </c>
      <c r="D2249" s="34">
        <v>1.7992083483267363E-2</v>
      </c>
      <c r="E2249" s="34">
        <v>1.4925373134328357</v>
      </c>
      <c r="F2249" s="35">
        <v>97.014925373134332</v>
      </c>
    </row>
    <row r="2250" spans="1:6" ht="15" hidden="1" customHeight="1" x14ac:dyDescent="0.25">
      <c r="A2250" s="125"/>
      <c r="B2250" s="31" t="s">
        <v>151</v>
      </c>
      <c r="C2250" s="19">
        <v>1</v>
      </c>
      <c r="D2250" s="34">
        <v>1.7992083483267363E-2</v>
      </c>
      <c r="E2250" s="34">
        <v>1.4925373134328357</v>
      </c>
      <c r="F2250" s="35">
        <v>98.507462686567166</v>
      </c>
    </row>
    <row r="2251" spans="1:6" ht="15" hidden="1" customHeight="1" x14ac:dyDescent="0.25">
      <c r="A2251" s="125"/>
      <c r="B2251" s="31" t="s">
        <v>189</v>
      </c>
      <c r="C2251" s="19">
        <v>1</v>
      </c>
      <c r="D2251" s="34">
        <v>1.7992083483267363E-2</v>
      </c>
      <c r="E2251" s="34">
        <v>1.4925373134328357</v>
      </c>
      <c r="F2251" s="35">
        <v>100</v>
      </c>
    </row>
    <row r="2252" spans="1:6" ht="15" hidden="1" customHeight="1" x14ac:dyDescent="0.25">
      <c r="A2252" s="125"/>
      <c r="B2252" s="14" t="s">
        <v>8</v>
      </c>
      <c r="C2252" s="19">
        <v>67</v>
      </c>
      <c r="D2252" s="34">
        <v>1.2054695933789135</v>
      </c>
      <c r="E2252" s="34">
        <v>100</v>
      </c>
      <c r="F2252" s="36"/>
    </row>
    <row r="2253" spans="1:6" ht="15" hidden="1" customHeight="1" x14ac:dyDescent="0.25">
      <c r="A2253" s="125" t="s">
        <v>7</v>
      </c>
      <c r="B2253" s="31" t="s">
        <v>250</v>
      </c>
      <c r="C2253" s="19">
        <v>25</v>
      </c>
      <c r="D2253" s="34">
        <v>0.44980208708168407</v>
      </c>
      <c r="E2253" s="37"/>
      <c r="F2253" s="36"/>
    </row>
    <row r="2254" spans="1:6" ht="15" hidden="1" customHeight="1" x14ac:dyDescent="0.25">
      <c r="A2254" s="125"/>
      <c r="B2254" s="14" t="s">
        <v>33</v>
      </c>
      <c r="C2254" s="19">
        <v>5466</v>
      </c>
      <c r="D2254" s="34">
        <v>98.344728319539399</v>
      </c>
      <c r="E2254" s="37"/>
      <c r="F2254" s="36"/>
    </row>
    <row r="2255" spans="1:6" ht="15" hidden="1" customHeight="1" x14ac:dyDescent="0.25">
      <c r="A2255" s="125"/>
      <c r="B2255" s="14" t="s">
        <v>8</v>
      </c>
      <c r="C2255" s="19">
        <v>5491</v>
      </c>
      <c r="D2255" s="34">
        <v>98.794530406621078</v>
      </c>
      <c r="E2255" s="37"/>
      <c r="F2255" s="36"/>
    </row>
    <row r="2256" spans="1:6" ht="15" hidden="1" customHeight="1" x14ac:dyDescent="0.25">
      <c r="A2256" s="126" t="s">
        <v>8</v>
      </c>
      <c r="B2256" s="127"/>
      <c r="C2256" s="22">
        <v>5558</v>
      </c>
      <c r="D2256" s="38">
        <v>100</v>
      </c>
      <c r="E2256" s="39"/>
      <c r="F2256" s="40"/>
    </row>
    <row r="2257" spans="1:6" hidden="1" x14ac:dyDescent="0.25"/>
    <row r="2258" spans="1:6" ht="18" hidden="1" customHeight="1" x14ac:dyDescent="0.25">
      <c r="A2258" s="107" t="s">
        <v>352</v>
      </c>
      <c r="B2258" s="107"/>
      <c r="C2258" s="107"/>
      <c r="D2258" s="107"/>
      <c r="E2258" s="107"/>
      <c r="F2258" s="107"/>
    </row>
    <row r="2259" spans="1:6" ht="27.95" hidden="1" customHeight="1" x14ac:dyDescent="0.25">
      <c r="A2259" s="122"/>
      <c r="B2259" s="123"/>
      <c r="C2259" s="28" t="s">
        <v>29</v>
      </c>
      <c r="D2259" s="29" t="s">
        <v>10</v>
      </c>
      <c r="E2259" s="29" t="s">
        <v>30</v>
      </c>
      <c r="F2259" s="30" t="s">
        <v>31</v>
      </c>
    </row>
    <row r="2260" spans="1:6" ht="15" hidden="1" customHeight="1" x14ac:dyDescent="0.25">
      <c r="A2260" s="124" t="s">
        <v>6</v>
      </c>
      <c r="B2260" s="50" t="s">
        <v>143</v>
      </c>
      <c r="C2260" s="16">
        <v>32</v>
      </c>
      <c r="D2260" s="32">
        <v>0.5757466714645556</v>
      </c>
      <c r="E2260" s="32">
        <v>56.140350877192979</v>
      </c>
      <c r="F2260" s="33">
        <v>56.140350877192979</v>
      </c>
    </row>
    <row r="2261" spans="1:6" ht="15" hidden="1" customHeight="1" x14ac:dyDescent="0.25">
      <c r="A2261" s="125"/>
      <c r="B2261" s="31" t="s">
        <v>144</v>
      </c>
      <c r="C2261" s="19">
        <v>9</v>
      </c>
      <c r="D2261" s="34">
        <v>0.16192875134940626</v>
      </c>
      <c r="E2261" s="34">
        <v>15.789473684210526</v>
      </c>
      <c r="F2261" s="35">
        <v>71.929824561403507</v>
      </c>
    </row>
    <row r="2262" spans="1:6" ht="15" hidden="1" customHeight="1" x14ac:dyDescent="0.25">
      <c r="A2262" s="125"/>
      <c r="B2262" s="31" t="s">
        <v>145</v>
      </c>
      <c r="C2262" s="19">
        <v>4</v>
      </c>
      <c r="D2262" s="34">
        <v>7.196833393306945E-2</v>
      </c>
      <c r="E2262" s="34">
        <v>7.0175438596491224</v>
      </c>
      <c r="F2262" s="35">
        <v>78.94736842105263</v>
      </c>
    </row>
    <row r="2263" spans="1:6" ht="15" hidden="1" customHeight="1" x14ac:dyDescent="0.25">
      <c r="A2263" s="125"/>
      <c r="B2263" s="31" t="s">
        <v>148</v>
      </c>
      <c r="C2263" s="19">
        <v>2</v>
      </c>
      <c r="D2263" s="34">
        <v>3.5984166966534725E-2</v>
      </c>
      <c r="E2263" s="34">
        <v>3.5087719298245612</v>
      </c>
      <c r="F2263" s="35">
        <v>82.456140350877192</v>
      </c>
    </row>
    <row r="2264" spans="1:6" ht="15" hidden="1" customHeight="1" x14ac:dyDescent="0.25">
      <c r="A2264" s="125"/>
      <c r="B2264" s="31" t="s">
        <v>89</v>
      </c>
      <c r="C2264" s="19">
        <v>1</v>
      </c>
      <c r="D2264" s="34">
        <v>1.7992083483267363E-2</v>
      </c>
      <c r="E2264" s="34">
        <v>1.7543859649122806</v>
      </c>
      <c r="F2264" s="35">
        <v>84.210526315789465</v>
      </c>
    </row>
    <row r="2265" spans="1:6" ht="15" hidden="1" customHeight="1" x14ac:dyDescent="0.25">
      <c r="A2265" s="125"/>
      <c r="B2265" s="31" t="s">
        <v>150</v>
      </c>
      <c r="C2265" s="19">
        <v>1</v>
      </c>
      <c r="D2265" s="34">
        <v>1.7992083483267363E-2</v>
      </c>
      <c r="E2265" s="34">
        <v>1.7543859649122806</v>
      </c>
      <c r="F2265" s="35">
        <v>85.964912280701753</v>
      </c>
    </row>
    <row r="2266" spans="1:6" ht="15" hidden="1" customHeight="1" x14ac:dyDescent="0.25">
      <c r="A2266" s="125"/>
      <c r="B2266" s="31" t="s">
        <v>151</v>
      </c>
      <c r="C2266" s="19">
        <v>1</v>
      </c>
      <c r="D2266" s="34">
        <v>1.7992083483267363E-2</v>
      </c>
      <c r="E2266" s="34">
        <v>1.7543859649122806</v>
      </c>
      <c r="F2266" s="35">
        <v>87.719298245614027</v>
      </c>
    </row>
    <row r="2267" spans="1:6" ht="15" hidden="1" customHeight="1" x14ac:dyDescent="0.25">
      <c r="A2267" s="125"/>
      <c r="B2267" s="31" t="s">
        <v>152</v>
      </c>
      <c r="C2267" s="19">
        <v>1</v>
      </c>
      <c r="D2267" s="34">
        <v>1.7992083483267363E-2</v>
      </c>
      <c r="E2267" s="34">
        <v>1.7543859649122806</v>
      </c>
      <c r="F2267" s="35">
        <v>89.473684210526315</v>
      </c>
    </row>
    <row r="2268" spans="1:6" ht="15" hidden="1" customHeight="1" x14ac:dyDescent="0.25">
      <c r="A2268" s="125"/>
      <c r="B2268" s="31" t="s">
        <v>153</v>
      </c>
      <c r="C2268" s="19">
        <v>3</v>
      </c>
      <c r="D2268" s="34">
        <v>5.3976250449802088E-2</v>
      </c>
      <c r="E2268" s="34">
        <v>5.2631578947368416</v>
      </c>
      <c r="F2268" s="35">
        <v>94.73684210526315</v>
      </c>
    </row>
    <row r="2269" spans="1:6" ht="15" hidden="1" customHeight="1" x14ac:dyDescent="0.25">
      <c r="A2269" s="125"/>
      <c r="B2269" s="31" t="s">
        <v>161</v>
      </c>
      <c r="C2269" s="19">
        <v>1</v>
      </c>
      <c r="D2269" s="34">
        <v>1.7992083483267363E-2</v>
      </c>
      <c r="E2269" s="34">
        <v>1.7543859649122806</v>
      </c>
      <c r="F2269" s="35">
        <v>96.491228070175438</v>
      </c>
    </row>
    <row r="2270" spans="1:6" ht="15" hidden="1" customHeight="1" x14ac:dyDescent="0.25">
      <c r="A2270" s="125"/>
      <c r="B2270" s="31" t="s">
        <v>171</v>
      </c>
      <c r="C2270" s="19">
        <v>1</v>
      </c>
      <c r="D2270" s="34">
        <v>1.7992083483267363E-2</v>
      </c>
      <c r="E2270" s="34">
        <v>1.7543859649122806</v>
      </c>
      <c r="F2270" s="35">
        <v>98.245614035087712</v>
      </c>
    </row>
    <row r="2271" spans="1:6" ht="15" hidden="1" customHeight="1" x14ac:dyDescent="0.25">
      <c r="A2271" s="125"/>
      <c r="B2271" s="31" t="s">
        <v>189</v>
      </c>
      <c r="C2271" s="19">
        <v>1</v>
      </c>
      <c r="D2271" s="34">
        <v>1.7992083483267363E-2</v>
      </c>
      <c r="E2271" s="34">
        <v>1.7543859649122806</v>
      </c>
      <c r="F2271" s="35">
        <v>100</v>
      </c>
    </row>
    <row r="2272" spans="1:6" ht="15" hidden="1" customHeight="1" x14ac:dyDescent="0.25">
      <c r="A2272" s="125"/>
      <c r="B2272" s="14" t="s">
        <v>8</v>
      </c>
      <c r="C2272" s="19">
        <v>57</v>
      </c>
      <c r="D2272" s="34">
        <v>1.0255487585462397</v>
      </c>
      <c r="E2272" s="34">
        <v>100</v>
      </c>
      <c r="F2272" s="36"/>
    </row>
    <row r="2273" spans="1:6" ht="15" hidden="1" customHeight="1" x14ac:dyDescent="0.25">
      <c r="A2273" s="125" t="s">
        <v>7</v>
      </c>
      <c r="B2273" s="31" t="s">
        <v>250</v>
      </c>
      <c r="C2273" s="19">
        <v>10</v>
      </c>
      <c r="D2273" s="34">
        <v>0.17992083483267363</v>
      </c>
      <c r="E2273" s="37"/>
      <c r="F2273" s="36"/>
    </row>
    <row r="2274" spans="1:6" ht="15" hidden="1" customHeight="1" x14ac:dyDescent="0.25">
      <c r="A2274" s="125"/>
      <c r="B2274" s="14" t="s">
        <v>33</v>
      </c>
      <c r="C2274" s="19">
        <v>5491</v>
      </c>
      <c r="D2274" s="34">
        <v>98.794530406621078</v>
      </c>
      <c r="E2274" s="37"/>
      <c r="F2274" s="36"/>
    </row>
    <row r="2275" spans="1:6" ht="15" hidden="1" customHeight="1" x14ac:dyDescent="0.25">
      <c r="A2275" s="125"/>
      <c r="B2275" s="14" t="s">
        <v>8</v>
      </c>
      <c r="C2275" s="19">
        <v>5501</v>
      </c>
      <c r="D2275" s="34">
        <v>98.974451241453764</v>
      </c>
      <c r="E2275" s="37"/>
      <c r="F2275" s="36"/>
    </row>
    <row r="2276" spans="1:6" ht="15" hidden="1" customHeight="1" x14ac:dyDescent="0.25">
      <c r="A2276" s="126" t="s">
        <v>8</v>
      </c>
      <c r="B2276" s="127"/>
      <c r="C2276" s="22">
        <v>5558</v>
      </c>
      <c r="D2276" s="38">
        <v>100</v>
      </c>
      <c r="E2276" s="39"/>
      <c r="F2276" s="40"/>
    </row>
    <row r="2277" spans="1:6" hidden="1" x14ac:dyDescent="0.25"/>
    <row r="2278" spans="1:6" x14ac:dyDescent="0.25">
      <c r="A2278" s="1" t="s">
        <v>291</v>
      </c>
    </row>
    <row r="2279" spans="1:6" x14ac:dyDescent="0.25">
      <c r="A2279" s="1" t="s">
        <v>292</v>
      </c>
    </row>
    <row r="2280" spans="1:6" x14ac:dyDescent="0.25">
      <c r="A2280" s="1" t="s">
        <v>293</v>
      </c>
    </row>
    <row r="2283" spans="1:6" x14ac:dyDescent="0.25">
      <c r="A2283" s="1" t="s">
        <v>353</v>
      </c>
    </row>
    <row r="2285" spans="1:6" x14ac:dyDescent="0.25">
      <c r="A2285" s="1" t="s">
        <v>23</v>
      </c>
    </row>
    <row r="2286" spans="1:6" x14ac:dyDescent="0.25">
      <c r="A2286" s="1" t="s">
        <v>354</v>
      </c>
    </row>
    <row r="2287" spans="1:6" x14ac:dyDescent="0.25">
      <c r="A2287" s="1" t="s">
        <v>133</v>
      </c>
    </row>
    <row r="2288" spans="1:6" x14ac:dyDescent="0.25">
      <c r="A2288" s="1" t="s">
        <v>25</v>
      </c>
    </row>
    <row r="2291" spans="1:11" ht="18" x14ac:dyDescent="0.25">
      <c r="A2291" s="2" t="s">
        <v>26</v>
      </c>
    </row>
    <row r="2293" spans="1:11" ht="18" customHeight="1" x14ac:dyDescent="0.25">
      <c r="A2293" s="107" t="s">
        <v>27</v>
      </c>
      <c r="B2293" s="107"/>
      <c r="C2293" s="107"/>
      <c r="D2293" s="107"/>
      <c r="E2293" s="107"/>
      <c r="F2293" s="107"/>
      <c r="G2293" s="107"/>
      <c r="H2293" s="107"/>
    </row>
    <row r="2294" spans="1:11" ht="69.95" customHeight="1" x14ac:dyDescent="0.25">
      <c r="A2294" s="122"/>
      <c r="B2294" s="123"/>
      <c r="C2294" s="28" t="s">
        <v>355</v>
      </c>
      <c r="D2294" s="29" t="s">
        <v>356</v>
      </c>
      <c r="E2294" s="29" t="s">
        <v>357</v>
      </c>
      <c r="F2294" s="29" t="s">
        <v>358</v>
      </c>
      <c r="G2294" s="29" t="s">
        <v>359</v>
      </c>
      <c r="H2294" s="30" t="s">
        <v>360</v>
      </c>
    </row>
    <row r="2295" spans="1:11" ht="15" customHeight="1" x14ac:dyDescent="0.25">
      <c r="A2295" s="124" t="s">
        <v>9</v>
      </c>
      <c r="B2295" s="13" t="s">
        <v>6</v>
      </c>
      <c r="C2295" s="16">
        <v>4826</v>
      </c>
      <c r="D2295" s="43">
        <v>4859</v>
      </c>
      <c r="E2295" s="43">
        <v>4817</v>
      </c>
      <c r="F2295" s="43">
        <v>4779</v>
      </c>
      <c r="G2295" s="43">
        <v>4756</v>
      </c>
      <c r="H2295" s="41">
        <v>965</v>
      </c>
      <c r="J2295" s="96">
        <v>0.18011459977781677</v>
      </c>
      <c r="K2295" s="99" t="s">
        <v>504</v>
      </c>
    </row>
    <row r="2296" spans="1:11" ht="15" customHeight="1" x14ac:dyDescent="0.25">
      <c r="A2296" s="125"/>
      <c r="B2296" s="14" t="s">
        <v>7</v>
      </c>
      <c r="C2296" s="19">
        <v>732</v>
      </c>
      <c r="D2296" s="45">
        <v>699</v>
      </c>
      <c r="E2296" s="45">
        <v>741</v>
      </c>
      <c r="F2296" s="45">
        <v>779</v>
      </c>
      <c r="G2296" s="45">
        <v>802</v>
      </c>
      <c r="H2296" s="46">
        <v>4593</v>
      </c>
      <c r="J2296" s="96">
        <v>0.28034847687540199</v>
      </c>
      <c r="K2296" s="99" t="s">
        <v>505</v>
      </c>
    </row>
    <row r="2297" spans="1:11" ht="15" customHeight="1" x14ac:dyDescent="0.25">
      <c r="A2297" s="125" t="s">
        <v>140</v>
      </c>
      <c r="B2297" s="154"/>
      <c r="C2297" s="47">
        <v>3.1915665147119769</v>
      </c>
      <c r="D2297" s="48">
        <v>4.9339370240790288</v>
      </c>
      <c r="E2297" s="48">
        <v>3.4659435333194937</v>
      </c>
      <c r="F2297" s="48">
        <v>2.8774952919020715</v>
      </c>
      <c r="G2297" s="48">
        <v>1.7944701429772918</v>
      </c>
      <c r="H2297" s="49">
        <v>7.4165803108808293</v>
      </c>
      <c r="J2297" s="96">
        <v>0.19523416944395722</v>
      </c>
      <c r="K2297" s="99" t="s">
        <v>506</v>
      </c>
    </row>
    <row r="2298" spans="1:11" ht="15" customHeight="1" x14ac:dyDescent="0.25">
      <c r="A2298" s="125" t="s">
        <v>141</v>
      </c>
      <c r="B2298" s="154"/>
      <c r="C2298" s="47">
        <v>0</v>
      </c>
      <c r="D2298" s="48">
        <v>1</v>
      </c>
      <c r="E2298" s="48">
        <v>1</v>
      </c>
      <c r="F2298" s="48">
        <v>1</v>
      </c>
      <c r="G2298" s="48">
        <v>0</v>
      </c>
      <c r="H2298" s="49">
        <v>2</v>
      </c>
      <c r="J2298" s="96">
        <v>0.1608086300649009</v>
      </c>
      <c r="K2298" s="99" t="s">
        <v>507</v>
      </c>
    </row>
    <row r="2299" spans="1:11" ht="15" customHeight="1" x14ac:dyDescent="0.25">
      <c r="A2299" s="126" t="s">
        <v>142</v>
      </c>
      <c r="B2299" s="127"/>
      <c r="C2299" s="22">
        <v>15402.5</v>
      </c>
      <c r="D2299" s="44">
        <v>23974</v>
      </c>
      <c r="E2299" s="44">
        <v>16695.45</v>
      </c>
      <c r="F2299" s="44">
        <v>13751.55</v>
      </c>
      <c r="G2299" s="44">
        <v>8534.5</v>
      </c>
      <c r="H2299" s="42">
        <v>7157</v>
      </c>
      <c r="J2299" s="96">
        <v>9.9801204467052568E-2</v>
      </c>
      <c r="K2299" s="99" t="s">
        <v>508</v>
      </c>
    </row>
    <row r="2300" spans="1:11" x14ac:dyDescent="0.25">
      <c r="C2300" s="95">
        <f>C2299/SUM($C$2299:$H$2299)</f>
        <v>0.18011459977781677</v>
      </c>
      <c r="D2300" s="95">
        <f t="shared" ref="D2300:H2300" si="44">D2299/SUM($C$2299:$H$2299)</f>
        <v>0.28034847687540199</v>
      </c>
      <c r="E2300" s="95">
        <f t="shared" si="44"/>
        <v>0.19523416944395722</v>
      </c>
      <c r="F2300" s="95">
        <f t="shared" si="44"/>
        <v>0.1608086300649009</v>
      </c>
      <c r="G2300" s="95">
        <f t="shared" si="44"/>
        <v>9.9801204467052568E-2</v>
      </c>
      <c r="H2300" s="95">
        <f t="shared" si="44"/>
        <v>8.3692919370870603E-2</v>
      </c>
      <c r="J2300" s="96">
        <v>8.3692919370870603E-2</v>
      </c>
      <c r="K2300" s="99" t="s">
        <v>509</v>
      </c>
    </row>
    <row r="2301" spans="1:11" x14ac:dyDescent="0.25">
      <c r="C2301" s="98">
        <v>0.18011459977781677</v>
      </c>
      <c r="D2301">
        <v>0.28034847687540199</v>
      </c>
      <c r="E2301">
        <v>0.19523416944395722</v>
      </c>
      <c r="F2301">
        <v>0.1608086300649009</v>
      </c>
      <c r="G2301">
        <v>9.9801204467052568E-2</v>
      </c>
      <c r="H2301">
        <v>8.3692919370870603E-2</v>
      </c>
    </row>
    <row r="2302" spans="1:11" ht="18" hidden="1" x14ac:dyDescent="0.25">
      <c r="A2302" s="2" t="s">
        <v>106</v>
      </c>
    </row>
    <row r="2303" spans="1:11" hidden="1" x14ac:dyDescent="0.25"/>
    <row r="2304" spans="1:11" ht="18" hidden="1" customHeight="1" x14ac:dyDescent="0.25">
      <c r="A2304" s="107" t="s">
        <v>355</v>
      </c>
      <c r="B2304" s="107"/>
      <c r="C2304" s="107"/>
      <c r="D2304" s="107"/>
      <c r="E2304" s="107"/>
      <c r="F2304" s="107"/>
    </row>
    <row r="2305" spans="1:6" ht="27.95" hidden="1" customHeight="1" x14ac:dyDescent="0.25">
      <c r="A2305" s="122"/>
      <c r="B2305" s="123"/>
      <c r="C2305" s="28" t="s">
        <v>29</v>
      </c>
      <c r="D2305" s="29" t="s">
        <v>10</v>
      </c>
      <c r="E2305" s="29" t="s">
        <v>30</v>
      </c>
      <c r="F2305" s="30" t="s">
        <v>31</v>
      </c>
    </row>
    <row r="2306" spans="1:6" ht="15" hidden="1" customHeight="1" x14ac:dyDescent="0.25">
      <c r="A2306" s="124" t="s">
        <v>6</v>
      </c>
      <c r="B2306" s="50" t="s">
        <v>143</v>
      </c>
      <c r="C2306" s="16">
        <v>3802</v>
      </c>
      <c r="D2306" s="32">
        <v>68.405901403382501</v>
      </c>
      <c r="E2306" s="32">
        <v>78.781599668462505</v>
      </c>
      <c r="F2306" s="33">
        <v>78.781599668462505</v>
      </c>
    </row>
    <row r="2307" spans="1:6" ht="15" hidden="1" customHeight="1" x14ac:dyDescent="0.25">
      <c r="A2307" s="125"/>
      <c r="B2307" s="31" t="s">
        <v>144</v>
      </c>
      <c r="C2307" s="19">
        <v>2</v>
      </c>
      <c r="D2307" s="34">
        <v>3.5984166966534725E-2</v>
      </c>
      <c r="E2307" s="34">
        <v>4.1442188147534191E-2</v>
      </c>
      <c r="F2307" s="35">
        <v>78.823041856610033</v>
      </c>
    </row>
    <row r="2308" spans="1:6" ht="15" hidden="1" customHeight="1" x14ac:dyDescent="0.25">
      <c r="A2308" s="125"/>
      <c r="B2308" s="31" t="s">
        <v>144</v>
      </c>
      <c r="C2308" s="19">
        <v>245</v>
      </c>
      <c r="D2308" s="34">
        <v>4.4080604534005037</v>
      </c>
      <c r="E2308" s="34">
        <v>5.0766680480729383</v>
      </c>
      <c r="F2308" s="35">
        <v>83.899709904682965</v>
      </c>
    </row>
    <row r="2309" spans="1:6" ht="15" hidden="1" customHeight="1" x14ac:dyDescent="0.25">
      <c r="A2309" s="125"/>
      <c r="B2309" s="31" t="s">
        <v>145</v>
      </c>
      <c r="C2309" s="19">
        <v>1</v>
      </c>
      <c r="D2309" s="34">
        <v>1.7992083483267363E-2</v>
      </c>
      <c r="E2309" s="34">
        <v>2.0721094073767096E-2</v>
      </c>
      <c r="F2309" s="35">
        <v>83.920430998756729</v>
      </c>
    </row>
    <row r="2310" spans="1:6" ht="15" hidden="1" customHeight="1" x14ac:dyDescent="0.25">
      <c r="A2310" s="125"/>
      <c r="B2310" s="31" t="s">
        <v>145</v>
      </c>
      <c r="C2310" s="19">
        <v>186</v>
      </c>
      <c r="D2310" s="34">
        <v>3.3465275278877291</v>
      </c>
      <c r="E2310" s="34">
        <v>3.8541234977206793</v>
      </c>
      <c r="F2310" s="35">
        <v>87.774554496477421</v>
      </c>
    </row>
    <row r="2311" spans="1:6" ht="15" hidden="1" customHeight="1" x14ac:dyDescent="0.25">
      <c r="A2311" s="125"/>
      <c r="B2311" s="31" t="s">
        <v>146</v>
      </c>
      <c r="C2311" s="19">
        <v>90</v>
      </c>
      <c r="D2311" s="34">
        <v>1.6192875134940627</v>
      </c>
      <c r="E2311" s="34">
        <v>1.8648984666390385</v>
      </c>
      <c r="F2311" s="35">
        <v>89.639452963116454</v>
      </c>
    </row>
    <row r="2312" spans="1:6" ht="15" hidden="1" customHeight="1" x14ac:dyDescent="0.25">
      <c r="A2312" s="125"/>
      <c r="B2312" s="31" t="s">
        <v>147</v>
      </c>
      <c r="C2312" s="19">
        <v>62</v>
      </c>
      <c r="D2312" s="34">
        <v>1.1155091759625764</v>
      </c>
      <c r="E2312" s="34">
        <v>1.2847078325735599</v>
      </c>
      <c r="F2312" s="35">
        <v>90.924160795690014</v>
      </c>
    </row>
    <row r="2313" spans="1:6" ht="15" hidden="1" customHeight="1" x14ac:dyDescent="0.25">
      <c r="A2313" s="125"/>
      <c r="B2313" s="31" t="s">
        <v>148</v>
      </c>
      <c r="C2313" s="19">
        <v>62</v>
      </c>
      <c r="D2313" s="34">
        <v>1.1155091759625764</v>
      </c>
      <c r="E2313" s="34">
        <v>1.2847078325735599</v>
      </c>
      <c r="F2313" s="35">
        <v>92.208868628263573</v>
      </c>
    </row>
    <row r="2314" spans="1:6" ht="15" hidden="1" customHeight="1" x14ac:dyDescent="0.25">
      <c r="A2314" s="125"/>
      <c r="B2314" s="31" t="s">
        <v>149</v>
      </c>
      <c r="C2314" s="19">
        <v>47</v>
      </c>
      <c r="D2314" s="34">
        <v>0.8456279237135661</v>
      </c>
      <c r="E2314" s="34">
        <v>0.97389142146705343</v>
      </c>
      <c r="F2314" s="35">
        <v>93.182760049730632</v>
      </c>
    </row>
    <row r="2315" spans="1:6" ht="15" hidden="1" customHeight="1" x14ac:dyDescent="0.25">
      <c r="A2315" s="125"/>
      <c r="B2315" s="31" t="s">
        <v>32</v>
      </c>
      <c r="C2315" s="19">
        <v>24</v>
      </c>
      <c r="D2315" s="34">
        <v>0.4318100035984167</v>
      </c>
      <c r="E2315" s="34">
        <v>0.49730625777041026</v>
      </c>
      <c r="F2315" s="35">
        <v>93.680066307501036</v>
      </c>
    </row>
    <row r="2316" spans="1:6" ht="15" hidden="1" customHeight="1" x14ac:dyDescent="0.25">
      <c r="A2316" s="125"/>
      <c r="B2316" s="31" t="s">
        <v>89</v>
      </c>
      <c r="C2316" s="19">
        <v>33</v>
      </c>
      <c r="D2316" s="34">
        <v>0.59373875494782302</v>
      </c>
      <c r="E2316" s="34">
        <v>0.68379610443431416</v>
      </c>
      <c r="F2316" s="35">
        <v>94.363862411935344</v>
      </c>
    </row>
    <row r="2317" spans="1:6" ht="15" hidden="1" customHeight="1" x14ac:dyDescent="0.25">
      <c r="A2317" s="125"/>
      <c r="B2317" s="31" t="s">
        <v>150</v>
      </c>
      <c r="C2317" s="19">
        <v>11</v>
      </c>
      <c r="D2317" s="34">
        <v>0.19791291831594099</v>
      </c>
      <c r="E2317" s="34">
        <v>0.22793203481143803</v>
      </c>
      <c r="F2317" s="35">
        <v>94.591794446746789</v>
      </c>
    </row>
    <row r="2318" spans="1:6" ht="15" hidden="1" customHeight="1" x14ac:dyDescent="0.25">
      <c r="A2318" s="125"/>
      <c r="B2318" s="31" t="s">
        <v>151</v>
      </c>
      <c r="C2318" s="19">
        <v>28</v>
      </c>
      <c r="D2318" s="34">
        <v>0.50377833753148615</v>
      </c>
      <c r="E2318" s="34">
        <v>0.58019063406547866</v>
      </c>
      <c r="F2318" s="35">
        <v>95.171985080812277</v>
      </c>
    </row>
    <row r="2319" spans="1:6" ht="15" hidden="1" customHeight="1" x14ac:dyDescent="0.25">
      <c r="A2319" s="125"/>
      <c r="B2319" s="31" t="s">
        <v>152</v>
      </c>
      <c r="C2319" s="19">
        <v>5</v>
      </c>
      <c r="D2319" s="34">
        <v>8.9960417416336813E-2</v>
      </c>
      <c r="E2319" s="34">
        <v>0.10360547036883548</v>
      </c>
      <c r="F2319" s="35">
        <v>95.275590551181097</v>
      </c>
    </row>
    <row r="2320" spans="1:6" ht="15" hidden="1" customHeight="1" x14ac:dyDescent="0.25">
      <c r="A2320" s="125"/>
      <c r="B2320" s="31" t="s">
        <v>153</v>
      </c>
      <c r="C2320" s="19">
        <v>16</v>
      </c>
      <c r="D2320" s="34">
        <v>0.2878733357322778</v>
      </c>
      <c r="E2320" s="34">
        <v>0.33153750518027353</v>
      </c>
      <c r="F2320" s="35">
        <v>95.607128056361375</v>
      </c>
    </row>
    <row r="2321" spans="1:6" ht="15" hidden="1" customHeight="1" x14ac:dyDescent="0.25">
      <c r="A2321" s="125"/>
      <c r="B2321" s="31" t="s">
        <v>154</v>
      </c>
      <c r="C2321" s="19">
        <v>9</v>
      </c>
      <c r="D2321" s="34">
        <v>0.16192875134940626</v>
      </c>
      <c r="E2321" s="34">
        <v>0.18648984666390386</v>
      </c>
      <c r="F2321" s="35">
        <v>95.793617903025279</v>
      </c>
    </row>
    <row r="2322" spans="1:6" ht="15" hidden="1" customHeight="1" x14ac:dyDescent="0.25">
      <c r="A2322" s="125"/>
      <c r="B2322" s="31" t="s">
        <v>155</v>
      </c>
      <c r="C2322" s="19">
        <v>5</v>
      </c>
      <c r="D2322" s="34">
        <v>8.9960417416336813E-2</v>
      </c>
      <c r="E2322" s="34">
        <v>0.10360547036883548</v>
      </c>
      <c r="F2322" s="35">
        <v>95.897223373394112</v>
      </c>
    </row>
    <row r="2323" spans="1:6" ht="15" hidden="1" customHeight="1" x14ac:dyDescent="0.25">
      <c r="A2323" s="125"/>
      <c r="B2323" s="31" t="s">
        <v>156</v>
      </c>
      <c r="C2323" s="19">
        <v>24</v>
      </c>
      <c r="D2323" s="34">
        <v>0.4318100035984167</v>
      </c>
      <c r="E2323" s="34">
        <v>0.49730625777041026</v>
      </c>
      <c r="F2323" s="35">
        <v>96.394529631164531</v>
      </c>
    </row>
    <row r="2324" spans="1:6" ht="15" hidden="1" customHeight="1" x14ac:dyDescent="0.25">
      <c r="A2324" s="125"/>
      <c r="B2324" s="31" t="s">
        <v>157</v>
      </c>
      <c r="C2324" s="19">
        <v>10</v>
      </c>
      <c r="D2324" s="34">
        <v>0.17992083483267363</v>
      </c>
      <c r="E2324" s="34">
        <v>0.20721094073767096</v>
      </c>
      <c r="F2324" s="35">
        <v>96.601740571902198</v>
      </c>
    </row>
    <row r="2325" spans="1:6" ht="15" hidden="1" customHeight="1" x14ac:dyDescent="0.25">
      <c r="A2325" s="125"/>
      <c r="B2325" s="31" t="s">
        <v>158</v>
      </c>
      <c r="C2325" s="19">
        <v>3</v>
      </c>
      <c r="D2325" s="34">
        <v>5.3976250449802088E-2</v>
      </c>
      <c r="E2325" s="34">
        <v>6.2163282221301283E-2</v>
      </c>
      <c r="F2325" s="35">
        <v>96.663903854123504</v>
      </c>
    </row>
    <row r="2326" spans="1:6" ht="15" hidden="1" customHeight="1" x14ac:dyDescent="0.25">
      <c r="A2326" s="125"/>
      <c r="B2326" s="31" t="s">
        <v>159</v>
      </c>
      <c r="C2326" s="19">
        <v>5</v>
      </c>
      <c r="D2326" s="34">
        <v>8.9960417416336813E-2</v>
      </c>
      <c r="E2326" s="34">
        <v>0.10360547036883548</v>
      </c>
      <c r="F2326" s="35">
        <v>96.767509324492323</v>
      </c>
    </row>
    <row r="2327" spans="1:6" ht="15" hidden="1" customHeight="1" x14ac:dyDescent="0.25">
      <c r="A2327" s="125"/>
      <c r="B2327" s="31" t="s">
        <v>160</v>
      </c>
      <c r="C2327" s="19">
        <v>4</v>
      </c>
      <c r="D2327" s="34">
        <v>7.196833393306945E-2</v>
      </c>
      <c r="E2327" s="34">
        <v>8.2884376295068382E-2</v>
      </c>
      <c r="F2327" s="35">
        <v>96.850393700787393</v>
      </c>
    </row>
    <row r="2328" spans="1:6" ht="15" hidden="1" customHeight="1" x14ac:dyDescent="0.25">
      <c r="A2328" s="125"/>
      <c r="B2328" s="31" t="s">
        <v>161</v>
      </c>
      <c r="C2328" s="19">
        <v>25</v>
      </c>
      <c r="D2328" s="34">
        <v>0.44980208708168407</v>
      </c>
      <c r="E2328" s="34">
        <v>0.51802735184417736</v>
      </c>
      <c r="F2328" s="35">
        <v>97.368421052631575</v>
      </c>
    </row>
    <row r="2329" spans="1:6" ht="15" hidden="1" customHeight="1" x14ac:dyDescent="0.25">
      <c r="A2329" s="125"/>
      <c r="B2329" s="31" t="s">
        <v>162</v>
      </c>
      <c r="C2329" s="19">
        <v>3</v>
      </c>
      <c r="D2329" s="34">
        <v>5.3976250449802088E-2</v>
      </c>
      <c r="E2329" s="34">
        <v>6.2163282221301283E-2</v>
      </c>
      <c r="F2329" s="35">
        <v>97.430584334852881</v>
      </c>
    </row>
    <row r="2330" spans="1:6" ht="15" hidden="1" customHeight="1" x14ac:dyDescent="0.25">
      <c r="A2330" s="125"/>
      <c r="B2330" s="31" t="s">
        <v>163</v>
      </c>
      <c r="C2330" s="19">
        <v>2</v>
      </c>
      <c r="D2330" s="34">
        <v>3.5984166966534725E-2</v>
      </c>
      <c r="E2330" s="34">
        <v>4.1442188147534191E-2</v>
      </c>
      <c r="F2330" s="35">
        <v>97.472026523000409</v>
      </c>
    </row>
    <row r="2331" spans="1:6" ht="15" hidden="1" customHeight="1" x14ac:dyDescent="0.25">
      <c r="A2331" s="125"/>
      <c r="B2331" s="31" t="s">
        <v>164</v>
      </c>
      <c r="C2331" s="19">
        <v>6</v>
      </c>
      <c r="D2331" s="34">
        <v>0.10795250089960418</v>
      </c>
      <c r="E2331" s="34">
        <v>0.12432656444260257</v>
      </c>
      <c r="F2331" s="35">
        <v>97.596353087443021</v>
      </c>
    </row>
    <row r="2332" spans="1:6" ht="15" hidden="1" customHeight="1" x14ac:dyDescent="0.25">
      <c r="A2332" s="125"/>
      <c r="B2332" s="31" t="s">
        <v>165</v>
      </c>
      <c r="C2332" s="19">
        <v>3</v>
      </c>
      <c r="D2332" s="34">
        <v>5.3976250449802088E-2</v>
      </c>
      <c r="E2332" s="34">
        <v>6.2163282221301283E-2</v>
      </c>
      <c r="F2332" s="35">
        <v>97.658516369664312</v>
      </c>
    </row>
    <row r="2333" spans="1:6" ht="15" hidden="1" customHeight="1" x14ac:dyDescent="0.25">
      <c r="A2333" s="125"/>
      <c r="B2333" s="31" t="s">
        <v>166</v>
      </c>
      <c r="C2333" s="19">
        <v>8</v>
      </c>
      <c r="D2333" s="34">
        <v>0.1439366678661389</v>
      </c>
      <c r="E2333" s="34">
        <v>0.16576875259013676</v>
      </c>
      <c r="F2333" s="35">
        <v>97.824285122254452</v>
      </c>
    </row>
    <row r="2334" spans="1:6" ht="15" hidden="1" customHeight="1" x14ac:dyDescent="0.25">
      <c r="A2334" s="125"/>
      <c r="B2334" s="31" t="s">
        <v>167</v>
      </c>
      <c r="C2334" s="19">
        <v>4</v>
      </c>
      <c r="D2334" s="34">
        <v>7.196833393306945E-2</v>
      </c>
      <c r="E2334" s="34">
        <v>8.2884376295068382E-2</v>
      </c>
      <c r="F2334" s="35">
        <v>97.907169498549536</v>
      </c>
    </row>
    <row r="2335" spans="1:6" ht="15" hidden="1" customHeight="1" x14ac:dyDescent="0.25">
      <c r="A2335" s="125"/>
      <c r="B2335" s="31" t="s">
        <v>169</v>
      </c>
      <c r="C2335" s="19">
        <v>1</v>
      </c>
      <c r="D2335" s="34">
        <v>1.7992083483267363E-2</v>
      </c>
      <c r="E2335" s="34">
        <v>2.0721094073767096E-2</v>
      </c>
      <c r="F2335" s="35">
        <v>97.927890592623285</v>
      </c>
    </row>
    <row r="2336" spans="1:6" ht="15" hidden="1" customHeight="1" x14ac:dyDescent="0.25">
      <c r="A2336" s="125"/>
      <c r="B2336" s="31" t="s">
        <v>170</v>
      </c>
      <c r="C2336" s="19">
        <v>1</v>
      </c>
      <c r="D2336" s="34">
        <v>1.7992083483267363E-2</v>
      </c>
      <c r="E2336" s="34">
        <v>2.0721094073767096E-2</v>
      </c>
      <c r="F2336" s="35">
        <v>97.948611686697063</v>
      </c>
    </row>
    <row r="2337" spans="1:6" ht="15" hidden="1" customHeight="1" x14ac:dyDescent="0.25">
      <c r="A2337" s="125"/>
      <c r="B2337" s="31" t="s">
        <v>171</v>
      </c>
      <c r="C2337" s="19">
        <v>15</v>
      </c>
      <c r="D2337" s="34">
        <v>0.26988125224901044</v>
      </c>
      <c r="E2337" s="34">
        <v>0.31081641110650643</v>
      </c>
      <c r="F2337" s="35">
        <v>98.259428097803564</v>
      </c>
    </row>
    <row r="2338" spans="1:6" ht="15" hidden="1" customHeight="1" x14ac:dyDescent="0.25">
      <c r="A2338" s="125"/>
      <c r="B2338" s="31" t="s">
        <v>173</v>
      </c>
      <c r="C2338" s="19">
        <v>4</v>
      </c>
      <c r="D2338" s="34">
        <v>7.196833393306945E-2</v>
      </c>
      <c r="E2338" s="34">
        <v>8.2884376295068382E-2</v>
      </c>
      <c r="F2338" s="35">
        <v>98.342312474098634</v>
      </c>
    </row>
    <row r="2339" spans="1:6" ht="15" hidden="1" customHeight="1" x14ac:dyDescent="0.25">
      <c r="A2339" s="125"/>
      <c r="B2339" s="31" t="s">
        <v>175</v>
      </c>
      <c r="C2339" s="19">
        <v>2</v>
      </c>
      <c r="D2339" s="34">
        <v>3.5984166966534725E-2</v>
      </c>
      <c r="E2339" s="34">
        <v>4.1442188147534191E-2</v>
      </c>
      <c r="F2339" s="35">
        <v>98.383754662246176</v>
      </c>
    </row>
    <row r="2340" spans="1:6" ht="15" hidden="1" customHeight="1" x14ac:dyDescent="0.25">
      <c r="A2340" s="125"/>
      <c r="B2340" s="31" t="s">
        <v>176</v>
      </c>
      <c r="C2340" s="19">
        <v>4</v>
      </c>
      <c r="D2340" s="34">
        <v>7.196833393306945E-2</v>
      </c>
      <c r="E2340" s="34">
        <v>8.2884376295068382E-2</v>
      </c>
      <c r="F2340" s="35">
        <v>98.466639038541231</v>
      </c>
    </row>
    <row r="2341" spans="1:6" ht="15" hidden="1" customHeight="1" x14ac:dyDescent="0.25">
      <c r="A2341" s="125"/>
      <c r="B2341" s="31" t="s">
        <v>178</v>
      </c>
      <c r="C2341" s="19">
        <v>2</v>
      </c>
      <c r="D2341" s="34">
        <v>3.5984166966534725E-2</v>
      </c>
      <c r="E2341" s="34">
        <v>4.1442188147534191E-2</v>
      </c>
      <c r="F2341" s="35">
        <v>98.508081226688773</v>
      </c>
    </row>
    <row r="2342" spans="1:6" ht="15" hidden="1" customHeight="1" x14ac:dyDescent="0.25">
      <c r="A2342" s="125"/>
      <c r="B2342" s="31" t="s">
        <v>180</v>
      </c>
      <c r="C2342" s="19">
        <v>1</v>
      </c>
      <c r="D2342" s="34">
        <v>1.7992083483267363E-2</v>
      </c>
      <c r="E2342" s="34">
        <v>2.0721094073767096E-2</v>
      </c>
      <c r="F2342" s="35">
        <v>98.528802320762537</v>
      </c>
    </row>
    <row r="2343" spans="1:6" ht="15" hidden="1" customHeight="1" x14ac:dyDescent="0.25">
      <c r="A2343" s="125"/>
      <c r="B2343" s="31" t="s">
        <v>181</v>
      </c>
      <c r="C2343" s="19">
        <v>12</v>
      </c>
      <c r="D2343" s="34">
        <v>0.21590500179920835</v>
      </c>
      <c r="E2343" s="34">
        <v>0.24865312888520513</v>
      </c>
      <c r="F2343" s="35">
        <v>98.777455449647746</v>
      </c>
    </row>
    <row r="2344" spans="1:6" ht="15" hidden="1" customHeight="1" x14ac:dyDescent="0.25">
      <c r="A2344" s="125"/>
      <c r="B2344" s="31" t="s">
        <v>182</v>
      </c>
      <c r="C2344" s="19">
        <v>1</v>
      </c>
      <c r="D2344" s="34">
        <v>1.7992083483267363E-2</v>
      </c>
      <c r="E2344" s="34">
        <v>2.0721094073767096E-2</v>
      </c>
      <c r="F2344" s="35">
        <v>98.79817654372151</v>
      </c>
    </row>
    <row r="2345" spans="1:6" ht="15" hidden="1" customHeight="1" x14ac:dyDescent="0.25">
      <c r="A2345" s="125"/>
      <c r="B2345" s="31" t="s">
        <v>267</v>
      </c>
      <c r="C2345" s="19">
        <v>1</v>
      </c>
      <c r="D2345" s="34">
        <v>1.7992083483267363E-2</v>
      </c>
      <c r="E2345" s="34">
        <v>2.0721094073767096E-2</v>
      </c>
      <c r="F2345" s="35">
        <v>98.818897637795274</v>
      </c>
    </row>
    <row r="2346" spans="1:6" ht="15" hidden="1" customHeight="1" x14ac:dyDescent="0.25">
      <c r="A2346" s="125"/>
      <c r="B2346" s="31" t="s">
        <v>251</v>
      </c>
      <c r="C2346" s="19">
        <v>1</v>
      </c>
      <c r="D2346" s="34">
        <v>1.7992083483267363E-2</v>
      </c>
      <c r="E2346" s="34">
        <v>2.0721094073767096E-2</v>
      </c>
      <c r="F2346" s="35">
        <v>98.839618731869038</v>
      </c>
    </row>
    <row r="2347" spans="1:6" ht="15" hidden="1" customHeight="1" x14ac:dyDescent="0.25">
      <c r="A2347" s="125"/>
      <c r="B2347" s="31" t="s">
        <v>184</v>
      </c>
      <c r="C2347" s="19">
        <v>2</v>
      </c>
      <c r="D2347" s="34">
        <v>3.5984166966534725E-2</v>
      </c>
      <c r="E2347" s="34">
        <v>4.1442188147534191E-2</v>
      </c>
      <c r="F2347" s="35">
        <v>98.881060920016566</v>
      </c>
    </row>
    <row r="2348" spans="1:6" ht="15" hidden="1" customHeight="1" x14ac:dyDescent="0.25">
      <c r="A2348" s="125"/>
      <c r="B2348" s="31" t="s">
        <v>186</v>
      </c>
      <c r="C2348" s="19">
        <v>1</v>
      </c>
      <c r="D2348" s="34">
        <v>1.7992083483267363E-2</v>
      </c>
      <c r="E2348" s="34">
        <v>2.0721094073767096E-2</v>
      </c>
      <c r="F2348" s="35">
        <v>98.901782014090344</v>
      </c>
    </row>
    <row r="2349" spans="1:6" ht="15" hidden="1" customHeight="1" x14ac:dyDescent="0.25">
      <c r="A2349" s="125"/>
      <c r="B2349" s="31" t="s">
        <v>187</v>
      </c>
      <c r="C2349" s="19">
        <v>1</v>
      </c>
      <c r="D2349" s="34">
        <v>1.7992083483267363E-2</v>
      </c>
      <c r="E2349" s="34">
        <v>2.0721094073767096E-2</v>
      </c>
      <c r="F2349" s="35">
        <v>98.922503108164108</v>
      </c>
    </row>
    <row r="2350" spans="1:6" ht="15" hidden="1" customHeight="1" x14ac:dyDescent="0.25">
      <c r="A2350" s="125"/>
      <c r="B2350" s="31" t="s">
        <v>188</v>
      </c>
      <c r="C2350" s="19">
        <v>1</v>
      </c>
      <c r="D2350" s="34">
        <v>1.7992083483267363E-2</v>
      </c>
      <c r="E2350" s="34">
        <v>2.0721094073767096E-2</v>
      </c>
      <c r="F2350" s="35">
        <v>98.943224202237872</v>
      </c>
    </row>
    <row r="2351" spans="1:6" ht="15" hidden="1" customHeight="1" x14ac:dyDescent="0.25">
      <c r="A2351" s="125"/>
      <c r="B2351" s="31" t="s">
        <v>189</v>
      </c>
      <c r="C2351" s="19">
        <v>8</v>
      </c>
      <c r="D2351" s="34">
        <v>0.1439366678661389</v>
      </c>
      <c r="E2351" s="34">
        <v>0.16576875259013676</v>
      </c>
      <c r="F2351" s="35">
        <v>99.108992954828011</v>
      </c>
    </row>
    <row r="2352" spans="1:6" ht="15" hidden="1" customHeight="1" x14ac:dyDescent="0.25">
      <c r="A2352" s="125"/>
      <c r="B2352" s="31" t="s">
        <v>278</v>
      </c>
      <c r="C2352" s="19">
        <v>1</v>
      </c>
      <c r="D2352" s="34">
        <v>1.7992083483267363E-2</v>
      </c>
      <c r="E2352" s="34">
        <v>2.0721094073767096E-2</v>
      </c>
      <c r="F2352" s="35">
        <v>99.129714048901789</v>
      </c>
    </row>
    <row r="2353" spans="1:6" ht="15" hidden="1" customHeight="1" x14ac:dyDescent="0.25">
      <c r="A2353" s="125"/>
      <c r="B2353" s="31" t="s">
        <v>270</v>
      </c>
      <c r="C2353" s="19">
        <v>1</v>
      </c>
      <c r="D2353" s="34">
        <v>1.7992083483267363E-2</v>
      </c>
      <c r="E2353" s="34">
        <v>2.0721094073767096E-2</v>
      </c>
      <c r="F2353" s="35">
        <v>99.150435142975539</v>
      </c>
    </row>
    <row r="2354" spans="1:6" ht="15" hidden="1" customHeight="1" x14ac:dyDescent="0.25">
      <c r="A2354" s="125"/>
      <c r="B2354" s="31" t="s">
        <v>190</v>
      </c>
      <c r="C2354" s="19">
        <v>1</v>
      </c>
      <c r="D2354" s="34">
        <v>1.7992083483267363E-2</v>
      </c>
      <c r="E2354" s="34">
        <v>2.0721094073767096E-2</v>
      </c>
      <c r="F2354" s="35">
        <v>99.171156237049317</v>
      </c>
    </row>
    <row r="2355" spans="1:6" ht="15" hidden="1" customHeight="1" x14ac:dyDescent="0.25">
      <c r="A2355" s="125"/>
      <c r="B2355" s="31" t="s">
        <v>191</v>
      </c>
      <c r="C2355" s="19">
        <v>2</v>
      </c>
      <c r="D2355" s="34">
        <v>3.5984166966534725E-2</v>
      </c>
      <c r="E2355" s="34">
        <v>4.1442188147534191E-2</v>
      </c>
      <c r="F2355" s="35">
        <v>99.212598425196859</v>
      </c>
    </row>
    <row r="2356" spans="1:6" ht="15" hidden="1" customHeight="1" x14ac:dyDescent="0.25">
      <c r="A2356" s="125"/>
      <c r="B2356" s="31" t="s">
        <v>192</v>
      </c>
      <c r="C2356" s="19">
        <v>1</v>
      </c>
      <c r="D2356" s="34">
        <v>1.7992083483267363E-2</v>
      </c>
      <c r="E2356" s="34">
        <v>2.0721094073767096E-2</v>
      </c>
      <c r="F2356" s="35">
        <v>99.233319519270609</v>
      </c>
    </row>
    <row r="2357" spans="1:6" ht="15" hidden="1" customHeight="1" x14ac:dyDescent="0.25">
      <c r="A2357" s="125"/>
      <c r="B2357" s="31" t="s">
        <v>194</v>
      </c>
      <c r="C2357" s="19">
        <v>1</v>
      </c>
      <c r="D2357" s="34">
        <v>1.7992083483267363E-2</v>
      </c>
      <c r="E2357" s="34">
        <v>2.0721094073767096E-2</v>
      </c>
      <c r="F2357" s="35">
        <v>99.254040613344387</v>
      </c>
    </row>
    <row r="2358" spans="1:6" ht="15" hidden="1" customHeight="1" x14ac:dyDescent="0.25">
      <c r="A2358" s="125"/>
      <c r="B2358" s="31" t="s">
        <v>199</v>
      </c>
      <c r="C2358" s="19">
        <v>2</v>
      </c>
      <c r="D2358" s="34">
        <v>3.5984166966534725E-2</v>
      </c>
      <c r="E2358" s="34">
        <v>4.1442188147534191E-2</v>
      </c>
      <c r="F2358" s="35">
        <v>99.295482801491914</v>
      </c>
    </row>
    <row r="2359" spans="1:6" ht="15" hidden="1" customHeight="1" x14ac:dyDescent="0.25">
      <c r="A2359" s="125"/>
      <c r="B2359" s="31" t="s">
        <v>361</v>
      </c>
      <c r="C2359" s="19">
        <v>1</v>
      </c>
      <c r="D2359" s="34">
        <v>1.7992083483267363E-2</v>
      </c>
      <c r="E2359" s="34">
        <v>2.0721094073767096E-2</v>
      </c>
      <c r="F2359" s="35">
        <v>99.316203895565693</v>
      </c>
    </row>
    <row r="2360" spans="1:6" ht="15" hidden="1" customHeight="1" x14ac:dyDescent="0.25">
      <c r="A2360" s="125"/>
      <c r="B2360" s="31" t="s">
        <v>200</v>
      </c>
      <c r="C2360" s="19">
        <v>2</v>
      </c>
      <c r="D2360" s="34">
        <v>3.5984166966534725E-2</v>
      </c>
      <c r="E2360" s="34">
        <v>4.1442188147534191E-2</v>
      </c>
      <c r="F2360" s="35">
        <v>99.35764608371322</v>
      </c>
    </row>
    <row r="2361" spans="1:6" ht="15" hidden="1" customHeight="1" x14ac:dyDescent="0.25">
      <c r="A2361" s="125"/>
      <c r="B2361" s="31" t="s">
        <v>201</v>
      </c>
      <c r="C2361" s="19">
        <v>1</v>
      </c>
      <c r="D2361" s="34">
        <v>1.7992083483267363E-2</v>
      </c>
      <c r="E2361" s="34">
        <v>2.0721094073767096E-2</v>
      </c>
      <c r="F2361" s="35">
        <v>99.378367177786984</v>
      </c>
    </row>
    <row r="2362" spans="1:6" ht="15" hidden="1" customHeight="1" x14ac:dyDescent="0.25">
      <c r="A2362" s="125"/>
      <c r="B2362" s="31" t="s">
        <v>202</v>
      </c>
      <c r="C2362" s="19">
        <v>2</v>
      </c>
      <c r="D2362" s="34">
        <v>3.5984166966534725E-2</v>
      </c>
      <c r="E2362" s="34">
        <v>4.1442188147534191E-2</v>
      </c>
      <c r="F2362" s="35">
        <v>99.419809365934526</v>
      </c>
    </row>
    <row r="2363" spans="1:6" ht="15" hidden="1" customHeight="1" x14ac:dyDescent="0.25">
      <c r="A2363" s="125"/>
      <c r="B2363" s="31" t="s">
        <v>253</v>
      </c>
      <c r="C2363" s="19">
        <v>1</v>
      </c>
      <c r="D2363" s="34">
        <v>1.7992083483267363E-2</v>
      </c>
      <c r="E2363" s="34">
        <v>2.0721094073767096E-2</v>
      </c>
      <c r="F2363" s="35">
        <v>99.44053046000829</v>
      </c>
    </row>
    <row r="2364" spans="1:6" ht="15" hidden="1" customHeight="1" x14ac:dyDescent="0.25">
      <c r="A2364" s="125"/>
      <c r="B2364" s="31" t="s">
        <v>255</v>
      </c>
      <c r="C2364" s="19">
        <v>1</v>
      </c>
      <c r="D2364" s="34">
        <v>1.7992083483267363E-2</v>
      </c>
      <c r="E2364" s="34">
        <v>2.0721094073767096E-2</v>
      </c>
      <c r="F2364" s="35">
        <v>99.461251554082054</v>
      </c>
    </row>
    <row r="2365" spans="1:6" ht="15" hidden="1" customHeight="1" x14ac:dyDescent="0.25">
      <c r="A2365" s="125"/>
      <c r="B2365" s="31" t="s">
        <v>256</v>
      </c>
      <c r="C2365" s="19">
        <v>1</v>
      </c>
      <c r="D2365" s="34">
        <v>1.7992083483267363E-2</v>
      </c>
      <c r="E2365" s="34">
        <v>2.0721094073767096E-2</v>
      </c>
      <c r="F2365" s="35">
        <v>99.481972648155832</v>
      </c>
    </row>
    <row r="2366" spans="1:6" ht="15" hidden="1" customHeight="1" x14ac:dyDescent="0.25">
      <c r="A2366" s="125"/>
      <c r="B2366" s="31" t="s">
        <v>207</v>
      </c>
      <c r="C2366" s="19">
        <v>5</v>
      </c>
      <c r="D2366" s="34">
        <v>8.9960417416336813E-2</v>
      </c>
      <c r="E2366" s="34">
        <v>0.10360547036883548</v>
      </c>
      <c r="F2366" s="35">
        <v>99.585578118524651</v>
      </c>
    </row>
    <row r="2367" spans="1:6" ht="15" hidden="1" customHeight="1" x14ac:dyDescent="0.25">
      <c r="A2367" s="125"/>
      <c r="B2367" s="31" t="s">
        <v>210</v>
      </c>
      <c r="C2367" s="19">
        <v>1</v>
      </c>
      <c r="D2367" s="34">
        <v>1.7992083483267363E-2</v>
      </c>
      <c r="E2367" s="34">
        <v>2.0721094073767096E-2</v>
      </c>
      <c r="F2367" s="35">
        <v>99.606299212598429</v>
      </c>
    </row>
    <row r="2368" spans="1:6" ht="15" hidden="1" customHeight="1" x14ac:dyDescent="0.25">
      <c r="A2368" s="125"/>
      <c r="B2368" s="31" t="s">
        <v>362</v>
      </c>
      <c r="C2368" s="19">
        <v>1</v>
      </c>
      <c r="D2368" s="34">
        <v>1.7992083483267363E-2</v>
      </c>
      <c r="E2368" s="34">
        <v>2.0721094073767096E-2</v>
      </c>
      <c r="F2368" s="35">
        <v>99.627020306672193</v>
      </c>
    </row>
    <row r="2369" spans="1:6" ht="15" hidden="1" customHeight="1" x14ac:dyDescent="0.25">
      <c r="A2369" s="125"/>
      <c r="B2369" s="31" t="s">
        <v>363</v>
      </c>
      <c r="C2369" s="19">
        <v>1</v>
      </c>
      <c r="D2369" s="34">
        <v>1.7992083483267363E-2</v>
      </c>
      <c r="E2369" s="34">
        <v>2.0721094073767096E-2</v>
      </c>
      <c r="F2369" s="35">
        <v>99.647741400745957</v>
      </c>
    </row>
    <row r="2370" spans="1:6" ht="15" hidden="1" customHeight="1" x14ac:dyDescent="0.25">
      <c r="A2370" s="125"/>
      <c r="B2370" s="31" t="s">
        <v>211</v>
      </c>
      <c r="C2370" s="19">
        <v>3</v>
      </c>
      <c r="D2370" s="34">
        <v>5.3976250449802088E-2</v>
      </c>
      <c r="E2370" s="34">
        <v>6.2163282221301283E-2</v>
      </c>
      <c r="F2370" s="35">
        <v>99.709904682967263</v>
      </c>
    </row>
    <row r="2371" spans="1:6" ht="15" hidden="1" customHeight="1" x14ac:dyDescent="0.25">
      <c r="A2371" s="125"/>
      <c r="B2371" s="31" t="s">
        <v>215</v>
      </c>
      <c r="C2371" s="19">
        <v>1</v>
      </c>
      <c r="D2371" s="34">
        <v>1.7992083483267363E-2</v>
      </c>
      <c r="E2371" s="34">
        <v>2.0721094073767096E-2</v>
      </c>
      <c r="F2371" s="35">
        <v>99.730625777041027</v>
      </c>
    </row>
    <row r="2372" spans="1:6" ht="15" hidden="1" customHeight="1" x14ac:dyDescent="0.25">
      <c r="A2372" s="125"/>
      <c r="B2372" s="31" t="s">
        <v>216</v>
      </c>
      <c r="C2372" s="19">
        <v>1</v>
      </c>
      <c r="D2372" s="34">
        <v>1.7992083483267363E-2</v>
      </c>
      <c r="E2372" s="34">
        <v>2.0721094073767096E-2</v>
      </c>
      <c r="F2372" s="35">
        <v>99.751346871114805</v>
      </c>
    </row>
    <row r="2373" spans="1:6" ht="15" hidden="1" customHeight="1" x14ac:dyDescent="0.25">
      <c r="A2373" s="125"/>
      <c r="B2373" s="31" t="s">
        <v>364</v>
      </c>
      <c r="C2373" s="19">
        <v>1</v>
      </c>
      <c r="D2373" s="34">
        <v>1.7992083483267363E-2</v>
      </c>
      <c r="E2373" s="34">
        <v>2.0721094073767096E-2</v>
      </c>
      <c r="F2373" s="35">
        <v>99.772067965188555</v>
      </c>
    </row>
    <row r="2374" spans="1:6" ht="15" hidden="1" customHeight="1" x14ac:dyDescent="0.25">
      <c r="A2374" s="125"/>
      <c r="B2374" s="31" t="s">
        <v>218</v>
      </c>
      <c r="C2374" s="19">
        <v>2</v>
      </c>
      <c r="D2374" s="34">
        <v>3.5984166966534725E-2</v>
      </c>
      <c r="E2374" s="34">
        <v>4.1442188147534191E-2</v>
      </c>
      <c r="F2374" s="35">
        <v>99.813510153336097</v>
      </c>
    </row>
    <row r="2375" spans="1:6" ht="15" hidden="1" customHeight="1" x14ac:dyDescent="0.25">
      <c r="A2375" s="125"/>
      <c r="B2375" s="31" t="s">
        <v>220</v>
      </c>
      <c r="C2375" s="19">
        <v>1</v>
      </c>
      <c r="D2375" s="34">
        <v>1.7992083483267363E-2</v>
      </c>
      <c r="E2375" s="34">
        <v>2.0721094073767096E-2</v>
      </c>
      <c r="F2375" s="35">
        <v>99.834231247409861</v>
      </c>
    </row>
    <row r="2376" spans="1:6" ht="15" hidden="1" customHeight="1" x14ac:dyDescent="0.25">
      <c r="A2376" s="125"/>
      <c r="B2376" s="31" t="s">
        <v>221</v>
      </c>
      <c r="C2376" s="19">
        <v>1</v>
      </c>
      <c r="D2376" s="34">
        <v>1.7992083483267363E-2</v>
      </c>
      <c r="E2376" s="34">
        <v>2.0721094073767096E-2</v>
      </c>
      <c r="F2376" s="35">
        <v>99.854952341483624</v>
      </c>
    </row>
    <row r="2377" spans="1:6" ht="15" hidden="1" customHeight="1" x14ac:dyDescent="0.25">
      <c r="A2377" s="125"/>
      <c r="B2377" s="31" t="s">
        <v>226</v>
      </c>
      <c r="C2377" s="19">
        <v>1</v>
      </c>
      <c r="D2377" s="34">
        <v>1.7992083483267363E-2</v>
      </c>
      <c r="E2377" s="34">
        <v>2.0721094073767096E-2</v>
      </c>
      <c r="F2377" s="35">
        <v>99.875673435557403</v>
      </c>
    </row>
    <row r="2378" spans="1:6" ht="15" hidden="1" customHeight="1" x14ac:dyDescent="0.25">
      <c r="A2378" s="125"/>
      <c r="B2378" s="31" t="s">
        <v>365</v>
      </c>
      <c r="C2378" s="19">
        <v>1</v>
      </c>
      <c r="D2378" s="34">
        <v>1.7992083483267363E-2</v>
      </c>
      <c r="E2378" s="34">
        <v>2.0721094073767096E-2</v>
      </c>
      <c r="F2378" s="35">
        <v>99.896394529631166</v>
      </c>
    </row>
    <row r="2379" spans="1:6" ht="15" hidden="1" customHeight="1" x14ac:dyDescent="0.25">
      <c r="A2379" s="125"/>
      <c r="B2379" s="31" t="s">
        <v>234</v>
      </c>
      <c r="C2379" s="19">
        <v>1</v>
      </c>
      <c r="D2379" s="34">
        <v>1.7992083483267363E-2</v>
      </c>
      <c r="E2379" s="34">
        <v>2.0721094073767096E-2</v>
      </c>
      <c r="F2379" s="35">
        <v>99.91711562370493</v>
      </c>
    </row>
    <row r="2380" spans="1:6" ht="15" hidden="1" customHeight="1" x14ac:dyDescent="0.25">
      <c r="A2380" s="125"/>
      <c r="B2380" s="31" t="s">
        <v>366</v>
      </c>
      <c r="C2380" s="19">
        <v>1</v>
      </c>
      <c r="D2380" s="34">
        <v>1.7992083483267363E-2</v>
      </c>
      <c r="E2380" s="34">
        <v>2.0721094073767096E-2</v>
      </c>
      <c r="F2380" s="35">
        <v>99.937836717778694</v>
      </c>
    </row>
    <row r="2381" spans="1:6" ht="15" hidden="1" customHeight="1" x14ac:dyDescent="0.25">
      <c r="A2381" s="125"/>
      <c r="B2381" s="31" t="s">
        <v>238</v>
      </c>
      <c r="C2381" s="19">
        <v>1</v>
      </c>
      <c r="D2381" s="34">
        <v>1.7992083483267363E-2</v>
      </c>
      <c r="E2381" s="34">
        <v>2.0721094073767096E-2</v>
      </c>
      <c r="F2381" s="35">
        <v>99.958557811852472</v>
      </c>
    </row>
    <row r="2382" spans="1:6" ht="15" hidden="1" customHeight="1" x14ac:dyDescent="0.25">
      <c r="A2382" s="125"/>
      <c r="B2382" s="31" t="s">
        <v>265</v>
      </c>
      <c r="C2382" s="19">
        <v>1</v>
      </c>
      <c r="D2382" s="34">
        <v>1.7992083483267363E-2</v>
      </c>
      <c r="E2382" s="34">
        <v>2.0721094073767096E-2</v>
      </c>
      <c r="F2382" s="35">
        <v>99.979278905926222</v>
      </c>
    </row>
    <row r="2383" spans="1:6" ht="15" hidden="1" customHeight="1" x14ac:dyDescent="0.25">
      <c r="A2383" s="125"/>
      <c r="B2383" s="31" t="s">
        <v>367</v>
      </c>
      <c r="C2383" s="19">
        <v>1</v>
      </c>
      <c r="D2383" s="34">
        <v>1.7992083483267363E-2</v>
      </c>
      <c r="E2383" s="34">
        <v>2.0721094073767096E-2</v>
      </c>
      <c r="F2383" s="35">
        <v>100</v>
      </c>
    </row>
    <row r="2384" spans="1:6" ht="15" hidden="1" customHeight="1" x14ac:dyDescent="0.25">
      <c r="A2384" s="125"/>
      <c r="B2384" s="14" t="s">
        <v>8</v>
      </c>
      <c r="C2384" s="19">
        <v>4826</v>
      </c>
      <c r="D2384" s="34">
        <v>86.829794890248294</v>
      </c>
      <c r="E2384" s="34">
        <v>100</v>
      </c>
      <c r="F2384" s="36"/>
    </row>
    <row r="2385" spans="1:6" ht="15" hidden="1" customHeight="1" x14ac:dyDescent="0.25">
      <c r="A2385" s="125" t="s">
        <v>7</v>
      </c>
      <c r="B2385" s="31" t="s">
        <v>250</v>
      </c>
      <c r="C2385" s="19">
        <v>189</v>
      </c>
      <c r="D2385" s="34">
        <v>3.4005037783375318</v>
      </c>
      <c r="E2385" s="37"/>
      <c r="F2385" s="36"/>
    </row>
    <row r="2386" spans="1:6" ht="15" hidden="1" customHeight="1" x14ac:dyDescent="0.25">
      <c r="A2386" s="125"/>
      <c r="B2386" s="14" t="s">
        <v>33</v>
      </c>
      <c r="C2386" s="19">
        <v>543</v>
      </c>
      <c r="D2386" s="34">
        <v>9.7697013314141774</v>
      </c>
      <c r="E2386" s="37"/>
      <c r="F2386" s="36"/>
    </row>
    <row r="2387" spans="1:6" ht="15" hidden="1" customHeight="1" x14ac:dyDescent="0.25">
      <c r="A2387" s="125"/>
      <c r="B2387" s="14" t="s">
        <v>8</v>
      </c>
      <c r="C2387" s="19">
        <v>732</v>
      </c>
      <c r="D2387" s="34">
        <v>13.170205109751709</v>
      </c>
      <c r="E2387" s="37"/>
      <c r="F2387" s="36"/>
    </row>
    <row r="2388" spans="1:6" ht="15" hidden="1" customHeight="1" x14ac:dyDescent="0.25">
      <c r="A2388" s="126" t="s">
        <v>8</v>
      </c>
      <c r="B2388" s="127"/>
      <c r="C2388" s="22">
        <v>5558</v>
      </c>
      <c r="D2388" s="38">
        <v>100</v>
      </c>
      <c r="E2388" s="39"/>
      <c r="F2388" s="40"/>
    </row>
    <row r="2389" spans="1:6" hidden="1" x14ac:dyDescent="0.25"/>
    <row r="2390" spans="1:6" ht="18" hidden="1" customHeight="1" x14ac:dyDescent="0.25">
      <c r="A2390" s="107" t="s">
        <v>356</v>
      </c>
      <c r="B2390" s="107"/>
      <c r="C2390" s="107"/>
      <c r="D2390" s="107"/>
      <c r="E2390" s="107"/>
      <c r="F2390" s="107"/>
    </row>
    <row r="2391" spans="1:6" ht="27.95" hidden="1" customHeight="1" x14ac:dyDescent="0.25">
      <c r="A2391" s="122"/>
      <c r="B2391" s="123"/>
      <c r="C2391" s="28" t="s">
        <v>29</v>
      </c>
      <c r="D2391" s="29" t="s">
        <v>10</v>
      </c>
      <c r="E2391" s="29" t="s">
        <v>30</v>
      </c>
      <c r="F2391" s="30" t="s">
        <v>31</v>
      </c>
    </row>
    <row r="2392" spans="1:6" ht="15" hidden="1" customHeight="1" x14ac:dyDescent="0.25">
      <c r="A2392" s="124" t="s">
        <v>6</v>
      </c>
      <c r="B2392" s="50" t="s">
        <v>143</v>
      </c>
      <c r="C2392" s="16">
        <v>2340</v>
      </c>
      <c r="D2392" s="32">
        <v>42.101475350845632</v>
      </c>
      <c r="E2392" s="32">
        <v>48.158057213418395</v>
      </c>
      <c r="F2392" s="33">
        <v>48.158057213418395</v>
      </c>
    </row>
    <row r="2393" spans="1:6" ht="15" hidden="1" customHeight="1" x14ac:dyDescent="0.25">
      <c r="A2393" s="125"/>
      <c r="B2393" s="31" t="s">
        <v>144</v>
      </c>
      <c r="C2393" s="19">
        <v>2</v>
      </c>
      <c r="D2393" s="34">
        <v>3.5984166966534725E-2</v>
      </c>
      <c r="E2393" s="34">
        <v>4.1160732661041366E-2</v>
      </c>
      <c r="F2393" s="35">
        <v>48.199217946079443</v>
      </c>
    </row>
    <row r="2394" spans="1:6" ht="15" hidden="1" customHeight="1" x14ac:dyDescent="0.25">
      <c r="A2394" s="125"/>
      <c r="B2394" s="31" t="s">
        <v>144</v>
      </c>
      <c r="C2394" s="19">
        <v>609</v>
      </c>
      <c r="D2394" s="34">
        <v>10.957178841309824</v>
      </c>
      <c r="E2394" s="34">
        <v>12.533443095287097</v>
      </c>
      <c r="F2394" s="35">
        <v>60.732661041366534</v>
      </c>
    </row>
    <row r="2395" spans="1:6" ht="15" hidden="1" customHeight="1" x14ac:dyDescent="0.25">
      <c r="A2395" s="125"/>
      <c r="B2395" s="31" t="s">
        <v>145</v>
      </c>
      <c r="C2395" s="19">
        <v>1</v>
      </c>
      <c r="D2395" s="34">
        <v>1.7992083483267363E-2</v>
      </c>
      <c r="E2395" s="34">
        <v>2.0580366330520683E-2</v>
      </c>
      <c r="F2395" s="35">
        <v>60.753241407697054</v>
      </c>
    </row>
    <row r="2396" spans="1:6" ht="15" hidden="1" customHeight="1" x14ac:dyDescent="0.25">
      <c r="A2396" s="125"/>
      <c r="B2396" s="31" t="s">
        <v>145</v>
      </c>
      <c r="C2396" s="19">
        <v>480</v>
      </c>
      <c r="D2396" s="34">
        <v>8.6362000719683341</v>
      </c>
      <c r="E2396" s="34">
        <v>9.8785758386499278</v>
      </c>
      <c r="F2396" s="35">
        <v>70.631817246346984</v>
      </c>
    </row>
    <row r="2397" spans="1:6" ht="15" hidden="1" customHeight="1" x14ac:dyDescent="0.25">
      <c r="A2397" s="125"/>
      <c r="B2397" s="31" t="s">
        <v>146</v>
      </c>
      <c r="C2397" s="19">
        <v>1</v>
      </c>
      <c r="D2397" s="34">
        <v>1.7992083483267363E-2</v>
      </c>
      <c r="E2397" s="34">
        <v>2.0580366330520683E-2</v>
      </c>
      <c r="F2397" s="35">
        <v>70.652397612677504</v>
      </c>
    </row>
    <row r="2398" spans="1:6" ht="15" hidden="1" customHeight="1" x14ac:dyDescent="0.25">
      <c r="A2398" s="125"/>
      <c r="B2398" s="31" t="s">
        <v>146</v>
      </c>
      <c r="C2398" s="19">
        <v>283</v>
      </c>
      <c r="D2398" s="34">
        <v>5.0917596257646638</v>
      </c>
      <c r="E2398" s="34">
        <v>5.8242436715373529</v>
      </c>
      <c r="F2398" s="35">
        <v>76.476641284214864</v>
      </c>
    </row>
    <row r="2399" spans="1:6" ht="15" hidden="1" customHeight="1" x14ac:dyDescent="0.25">
      <c r="A2399" s="125"/>
      <c r="B2399" s="31" t="s">
        <v>147</v>
      </c>
      <c r="C2399" s="19">
        <v>212</v>
      </c>
      <c r="D2399" s="34">
        <v>3.8143216984526807</v>
      </c>
      <c r="E2399" s="34">
        <v>4.3630376620703846</v>
      </c>
      <c r="F2399" s="35">
        <v>80.839678946285247</v>
      </c>
    </row>
    <row r="2400" spans="1:6" ht="15" hidden="1" customHeight="1" x14ac:dyDescent="0.25">
      <c r="A2400" s="125"/>
      <c r="B2400" s="31" t="s">
        <v>148</v>
      </c>
      <c r="C2400" s="19">
        <v>174</v>
      </c>
      <c r="D2400" s="34">
        <v>3.130622526088521</v>
      </c>
      <c r="E2400" s="34">
        <v>3.5809837415105989</v>
      </c>
      <c r="F2400" s="35">
        <v>84.42066268779584</v>
      </c>
    </row>
    <row r="2401" spans="1:6" ht="15" hidden="1" customHeight="1" x14ac:dyDescent="0.25">
      <c r="A2401" s="125"/>
      <c r="B2401" s="31" t="s">
        <v>149</v>
      </c>
      <c r="C2401" s="19">
        <v>121</v>
      </c>
      <c r="D2401" s="34">
        <v>2.1770421014753509</v>
      </c>
      <c r="E2401" s="34">
        <v>2.4902243259930028</v>
      </c>
      <c r="F2401" s="35">
        <v>86.910887013788837</v>
      </c>
    </row>
    <row r="2402" spans="1:6" ht="15" hidden="1" customHeight="1" x14ac:dyDescent="0.25">
      <c r="A2402" s="125"/>
      <c r="B2402" s="31" t="s">
        <v>32</v>
      </c>
      <c r="C2402" s="19">
        <v>77</v>
      </c>
      <c r="D2402" s="34">
        <v>1.385390428211587</v>
      </c>
      <c r="E2402" s="34">
        <v>1.5846882074500925</v>
      </c>
      <c r="F2402" s="35">
        <v>88.495575221238937</v>
      </c>
    </row>
    <row r="2403" spans="1:6" ht="15" hidden="1" customHeight="1" x14ac:dyDescent="0.25">
      <c r="A2403" s="125"/>
      <c r="B2403" s="31" t="s">
        <v>89</v>
      </c>
      <c r="C2403" s="19">
        <v>78</v>
      </c>
      <c r="D2403" s="34">
        <v>1.4033825116948542</v>
      </c>
      <c r="E2403" s="34">
        <v>1.6052685737806134</v>
      </c>
      <c r="F2403" s="35">
        <v>90.100843795019543</v>
      </c>
    </row>
    <row r="2404" spans="1:6" ht="15" hidden="1" customHeight="1" x14ac:dyDescent="0.25">
      <c r="A2404" s="125"/>
      <c r="B2404" s="31" t="s">
        <v>150</v>
      </c>
      <c r="C2404" s="19">
        <v>36</v>
      </c>
      <c r="D2404" s="34">
        <v>0.64771500539762505</v>
      </c>
      <c r="E2404" s="34">
        <v>0.74089318789874459</v>
      </c>
      <c r="F2404" s="35">
        <v>90.841736982918292</v>
      </c>
    </row>
    <row r="2405" spans="1:6" ht="15" hidden="1" customHeight="1" x14ac:dyDescent="0.25">
      <c r="A2405" s="125"/>
      <c r="B2405" s="31" t="s">
        <v>151</v>
      </c>
      <c r="C2405" s="19">
        <v>62</v>
      </c>
      <c r="D2405" s="34">
        <v>1.1155091759625764</v>
      </c>
      <c r="E2405" s="34">
        <v>1.2759827124922825</v>
      </c>
      <c r="F2405" s="35">
        <v>92.117719695410585</v>
      </c>
    </row>
    <row r="2406" spans="1:6" ht="15" hidden="1" customHeight="1" x14ac:dyDescent="0.25">
      <c r="A2406" s="125"/>
      <c r="B2406" s="31" t="s">
        <v>152</v>
      </c>
      <c r="C2406" s="19">
        <v>16</v>
      </c>
      <c r="D2406" s="34">
        <v>0.2878733357322778</v>
      </c>
      <c r="E2406" s="34">
        <v>0.32928586128833093</v>
      </c>
      <c r="F2406" s="35">
        <v>92.447005556698912</v>
      </c>
    </row>
    <row r="2407" spans="1:6" ht="15" hidden="1" customHeight="1" x14ac:dyDescent="0.25">
      <c r="A2407" s="125"/>
      <c r="B2407" s="31" t="s">
        <v>153</v>
      </c>
      <c r="C2407" s="19">
        <v>32</v>
      </c>
      <c r="D2407" s="34">
        <v>0.5757466714645556</v>
      </c>
      <c r="E2407" s="34">
        <v>0.65857172257666186</v>
      </c>
      <c r="F2407" s="35">
        <v>93.105577279275579</v>
      </c>
    </row>
    <row r="2408" spans="1:6" ht="15" hidden="1" customHeight="1" x14ac:dyDescent="0.25">
      <c r="A2408" s="125"/>
      <c r="B2408" s="31" t="s">
        <v>154</v>
      </c>
      <c r="C2408" s="19">
        <v>14</v>
      </c>
      <c r="D2408" s="34">
        <v>0.25188916876574308</v>
      </c>
      <c r="E2408" s="34">
        <v>0.28812512862728956</v>
      </c>
      <c r="F2408" s="35">
        <v>93.39370240790285</v>
      </c>
    </row>
    <row r="2409" spans="1:6" ht="15" hidden="1" customHeight="1" x14ac:dyDescent="0.25">
      <c r="A2409" s="125"/>
      <c r="B2409" s="31" t="s">
        <v>155</v>
      </c>
      <c r="C2409" s="19">
        <v>20</v>
      </c>
      <c r="D2409" s="34">
        <v>0.35984166966534725</v>
      </c>
      <c r="E2409" s="34">
        <v>0.41160732661041366</v>
      </c>
      <c r="F2409" s="35">
        <v>93.805309734513273</v>
      </c>
    </row>
    <row r="2410" spans="1:6" ht="15" hidden="1" customHeight="1" x14ac:dyDescent="0.25">
      <c r="A2410" s="125"/>
      <c r="B2410" s="31" t="s">
        <v>156</v>
      </c>
      <c r="C2410" s="19">
        <v>30</v>
      </c>
      <c r="D2410" s="34">
        <v>0.53976250449802088</v>
      </c>
      <c r="E2410" s="34">
        <v>0.61741098991562049</v>
      </c>
      <c r="F2410" s="35">
        <v>94.422720724428899</v>
      </c>
    </row>
    <row r="2411" spans="1:6" ht="15" hidden="1" customHeight="1" x14ac:dyDescent="0.25">
      <c r="A2411" s="125"/>
      <c r="B2411" s="31" t="s">
        <v>157</v>
      </c>
      <c r="C2411" s="19">
        <v>17</v>
      </c>
      <c r="D2411" s="34">
        <v>0.30586541921554516</v>
      </c>
      <c r="E2411" s="34">
        <v>0.34986622761885161</v>
      </c>
      <c r="F2411" s="35">
        <v>94.772586952047746</v>
      </c>
    </row>
    <row r="2412" spans="1:6" ht="15" hidden="1" customHeight="1" x14ac:dyDescent="0.25">
      <c r="A2412" s="125"/>
      <c r="B2412" s="31" t="s">
        <v>158</v>
      </c>
      <c r="C2412" s="19">
        <v>19</v>
      </c>
      <c r="D2412" s="34">
        <v>0.34184958618207989</v>
      </c>
      <c r="E2412" s="34">
        <v>0.39102696027989298</v>
      </c>
      <c r="F2412" s="35">
        <v>95.163613912327634</v>
      </c>
    </row>
    <row r="2413" spans="1:6" ht="15" hidden="1" customHeight="1" x14ac:dyDescent="0.25">
      <c r="A2413" s="125"/>
      <c r="B2413" s="31" t="s">
        <v>159</v>
      </c>
      <c r="C2413" s="19">
        <v>16</v>
      </c>
      <c r="D2413" s="34">
        <v>0.2878733357322778</v>
      </c>
      <c r="E2413" s="34">
        <v>0.32928586128833093</v>
      </c>
      <c r="F2413" s="35">
        <v>95.492899773615974</v>
      </c>
    </row>
    <row r="2414" spans="1:6" ht="15" hidden="1" customHeight="1" x14ac:dyDescent="0.25">
      <c r="A2414" s="125"/>
      <c r="B2414" s="31" t="s">
        <v>160</v>
      </c>
      <c r="C2414" s="19">
        <v>6</v>
      </c>
      <c r="D2414" s="34">
        <v>0.10795250089960418</v>
      </c>
      <c r="E2414" s="34">
        <v>0.1234821979831241</v>
      </c>
      <c r="F2414" s="35">
        <v>95.616381971599097</v>
      </c>
    </row>
    <row r="2415" spans="1:6" ht="15" hidden="1" customHeight="1" x14ac:dyDescent="0.25">
      <c r="A2415" s="125"/>
      <c r="B2415" s="31" t="s">
        <v>161</v>
      </c>
      <c r="C2415" s="19">
        <v>43</v>
      </c>
      <c r="D2415" s="34">
        <v>0.77365958978049654</v>
      </c>
      <c r="E2415" s="34">
        <v>0.88495575221238942</v>
      </c>
      <c r="F2415" s="35">
        <v>96.501337723811488</v>
      </c>
    </row>
    <row r="2416" spans="1:6" ht="15" hidden="1" customHeight="1" x14ac:dyDescent="0.25">
      <c r="A2416" s="125"/>
      <c r="B2416" s="31" t="s">
        <v>162</v>
      </c>
      <c r="C2416" s="19">
        <v>3</v>
      </c>
      <c r="D2416" s="34">
        <v>5.3976250449802088E-2</v>
      </c>
      <c r="E2416" s="34">
        <v>6.1741098991562049E-2</v>
      </c>
      <c r="F2416" s="35">
        <v>96.56307882280305</v>
      </c>
    </row>
    <row r="2417" spans="1:6" ht="15" hidden="1" customHeight="1" x14ac:dyDescent="0.25">
      <c r="A2417" s="125"/>
      <c r="B2417" s="31" t="s">
        <v>163</v>
      </c>
      <c r="C2417" s="19">
        <v>8</v>
      </c>
      <c r="D2417" s="34">
        <v>0.1439366678661389</v>
      </c>
      <c r="E2417" s="34">
        <v>0.16464293064416546</v>
      </c>
      <c r="F2417" s="35">
        <v>96.727721753447213</v>
      </c>
    </row>
    <row r="2418" spans="1:6" ht="15" hidden="1" customHeight="1" x14ac:dyDescent="0.25">
      <c r="A2418" s="125"/>
      <c r="B2418" s="31" t="s">
        <v>164</v>
      </c>
      <c r="C2418" s="19">
        <v>5</v>
      </c>
      <c r="D2418" s="34">
        <v>8.9960417416336813E-2</v>
      </c>
      <c r="E2418" s="34">
        <v>0.10290183165260341</v>
      </c>
      <c r="F2418" s="35">
        <v>96.830623585099815</v>
      </c>
    </row>
    <row r="2419" spans="1:6" ht="15" hidden="1" customHeight="1" x14ac:dyDescent="0.25">
      <c r="A2419" s="125"/>
      <c r="B2419" s="31" t="s">
        <v>165</v>
      </c>
      <c r="C2419" s="19">
        <v>6</v>
      </c>
      <c r="D2419" s="34">
        <v>0.10795250089960418</v>
      </c>
      <c r="E2419" s="34">
        <v>0.1234821979831241</v>
      </c>
      <c r="F2419" s="35">
        <v>96.954105783082937</v>
      </c>
    </row>
    <row r="2420" spans="1:6" ht="15" hidden="1" customHeight="1" x14ac:dyDescent="0.25">
      <c r="A2420" s="125"/>
      <c r="B2420" s="31" t="s">
        <v>166</v>
      </c>
      <c r="C2420" s="19">
        <v>19</v>
      </c>
      <c r="D2420" s="34">
        <v>0.34184958618207989</v>
      </c>
      <c r="E2420" s="34">
        <v>0.39102696027989298</v>
      </c>
      <c r="F2420" s="35">
        <v>97.345132743362825</v>
      </c>
    </row>
    <row r="2421" spans="1:6" ht="15" hidden="1" customHeight="1" x14ac:dyDescent="0.25">
      <c r="A2421" s="125"/>
      <c r="B2421" s="31" t="s">
        <v>167</v>
      </c>
      <c r="C2421" s="19">
        <v>5</v>
      </c>
      <c r="D2421" s="34">
        <v>8.9960417416336813E-2</v>
      </c>
      <c r="E2421" s="34">
        <v>0.10290183165260341</v>
      </c>
      <c r="F2421" s="35">
        <v>97.448034575015427</v>
      </c>
    </row>
    <row r="2422" spans="1:6" ht="15" hidden="1" customHeight="1" x14ac:dyDescent="0.25">
      <c r="A2422" s="125"/>
      <c r="B2422" s="31" t="s">
        <v>168</v>
      </c>
      <c r="C2422" s="19">
        <v>2</v>
      </c>
      <c r="D2422" s="34">
        <v>3.5984166966534725E-2</v>
      </c>
      <c r="E2422" s="34">
        <v>4.1160732661041366E-2</v>
      </c>
      <c r="F2422" s="35">
        <v>97.489195307676482</v>
      </c>
    </row>
    <row r="2423" spans="1:6" ht="15" hidden="1" customHeight="1" x14ac:dyDescent="0.25">
      <c r="A2423" s="125"/>
      <c r="B2423" s="31" t="s">
        <v>169</v>
      </c>
      <c r="C2423" s="19">
        <v>3</v>
      </c>
      <c r="D2423" s="34">
        <v>5.3976250449802088E-2</v>
      </c>
      <c r="E2423" s="34">
        <v>6.1741098991562049E-2</v>
      </c>
      <c r="F2423" s="35">
        <v>97.550936406668043</v>
      </c>
    </row>
    <row r="2424" spans="1:6" ht="15" hidden="1" customHeight="1" x14ac:dyDescent="0.25">
      <c r="A2424" s="125"/>
      <c r="B2424" s="31" t="s">
        <v>170</v>
      </c>
      <c r="C2424" s="19">
        <v>2</v>
      </c>
      <c r="D2424" s="34">
        <v>3.5984166966534725E-2</v>
      </c>
      <c r="E2424" s="34">
        <v>4.1160732661041366E-2</v>
      </c>
      <c r="F2424" s="35">
        <v>97.592097139329084</v>
      </c>
    </row>
    <row r="2425" spans="1:6" ht="15" hidden="1" customHeight="1" x14ac:dyDescent="0.25">
      <c r="A2425" s="125"/>
      <c r="B2425" s="31" t="s">
        <v>171</v>
      </c>
      <c r="C2425" s="19">
        <v>11</v>
      </c>
      <c r="D2425" s="34">
        <v>0.19791291831594099</v>
      </c>
      <c r="E2425" s="34">
        <v>0.22638402963572751</v>
      </c>
      <c r="F2425" s="35">
        <v>97.818481168964809</v>
      </c>
    </row>
    <row r="2426" spans="1:6" ht="15" hidden="1" customHeight="1" x14ac:dyDescent="0.25">
      <c r="A2426" s="125"/>
      <c r="B2426" s="31" t="s">
        <v>173</v>
      </c>
      <c r="C2426" s="19">
        <v>4</v>
      </c>
      <c r="D2426" s="34">
        <v>7.196833393306945E-2</v>
      </c>
      <c r="E2426" s="34">
        <v>8.2321465322082732E-2</v>
      </c>
      <c r="F2426" s="35">
        <v>97.90080263428689</v>
      </c>
    </row>
    <row r="2427" spans="1:6" ht="15" hidden="1" customHeight="1" x14ac:dyDescent="0.25">
      <c r="A2427" s="125"/>
      <c r="B2427" s="31" t="s">
        <v>174</v>
      </c>
      <c r="C2427" s="19">
        <v>2</v>
      </c>
      <c r="D2427" s="34">
        <v>3.5984166966534725E-2</v>
      </c>
      <c r="E2427" s="34">
        <v>4.1160732661041366E-2</v>
      </c>
      <c r="F2427" s="35">
        <v>97.941963366947931</v>
      </c>
    </row>
    <row r="2428" spans="1:6" ht="15" hidden="1" customHeight="1" x14ac:dyDescent="0.25">
      <c r="A2428" s="125"/>
      <c r="B2428" s="31" t="s">
        <v>175</v>
      </c>
      <c r="C2428" s="19">
        <v>2</v>
      </c>
      <c r="D2428" s="34">
        <v>3.5984166966534725E-2</v>
      </c>
      <c r="E2428" s="34">
        <v>4.1160732661041366E-2</v>
      </c>
      <c r="F2428" s="35">
        <v>97.983124099608972</v>
      </c>
    </row>
    <row r="2429" spans="1:6" ht="15" hidden="1" customHeight="1" x14ac:dyDescent="0.25">
      <c r="A2429" s="125"/>
      <c r="B2429" s="31" t="s">
        <v>176</v>
      </c>
      <c r="C2429" s="19">
        <v>5</v>
      </c>
      <c r="D2429" s="34">
        <v>8.9960417416336813E-2</v>
      </c>
      <c r="E2429" s="34">
        <v>0.10290183165260341</v>
      </c>
      <c r="F2429" s="35">
        <v>98.086025931261574</v>
      </c>
    </row>
    <row r="2430" spans="1:6" ht="15" hidden="1" customHeight="1" x14ac:dyDescent="0.25">
      <c r="A2430" s="125"/>
      <c r="B2430" s="31" t="s">
        <v>177</v>
      </c>
      <c r="C2430" s="19">
        <v>1</v>
      </c>
      <c r="D2430" s="34">
        <v>1.7992083483267363E-2</v>
      </c>
      <c r="E2430" s="34">
        <v>2.0580366330520683E-2</v>
      </c>
      <c r="F2430" s="35">
        <v>98.106606297592094</v>
      </c>
    </row>
    <row r="2431" spans="1:6" ht="15" hidden="1" customHeight="1" x14ac:dyDescent="0.25">
      <c r="A2431" s="125"/>
      <c r="B2431" s="31" t="s">
        <v>178</v>
      </c>
      <c r="C2431" s="19">
        <v>1</v>
      </c>
      <c r="D2431" s="34">
        <v>1.7992083483267363E-2</v>
      </c>
      <c r="E2431" s="34">
        <v>2.0580366330520683E-2</v>
      </c>
      <c r="F2431" s="35">
        <v>98.127186663922615</v>
      </c>
    </row>
    <row r="2432" spans="1:6" ht="15" hidden="1" customHeight="1" x14ac:dyDescent="0.25">
      <c r="A2432" s="125"/>
      <c r="B2432" s="31" t="s">
        <v>179</v>
      </c>
      <c r="C2432" s="19">
        <v>3</v>
      </c>
      <c r="D2432" s="34">
        <v>5.3976250449802088E-2</v>
      </c>
      <c r="E2432" s="34">
        <v>6.1741098991562049E-2</v>
      </c>
      <c r="F2432" s="35">
        <v>98.188927762914176</v>
      </c>
    </row>
    <row r="2433" spans="1:6" ht="15" hidden="1" customHeight="1" x14ac:dyDescent="0.25">
      <c r="A2433" s="125"/>
      <c r="B2433" s="31" t="s">
        <v>180</v>
      </c>
      <c r="C2433" s="19">
        <v>1</v>
      </c>
      <c r="D2433" s="34">
        <v>1.7992083483267363E-2</v>
      </c>
      <c r="E2433" s="34">
        <v>2.0580366330520683E-2</v>
      </c>
      <c r="F2433" s="35">
        <v>98.209508129244711</v>
      </c>
    </row>
    <row r="2434" spans="1:6" ht="15" hidden="1" customHeight="1" x14ac:dyDescent="0.25">
      <c r="A2434" s="125"/>
      <c r="B2434" s="31" t="s">
        <v>181</v>
      </c>
      <c r="C2434" s="19">
        <v>12</v>
      </c>
      <c r="D2434" s="34">
        <v>0.21590500179920835</v>
      </c>
      <c r="E2434" s="34">
        <v>0.2469643959662482</v>
      </c>
      <c r="F2434" s="35">
        <v>98.456472525210941</v>
      </c>
    </row>
    <row r="2435" spans="1:6" ht="15" hidden="1" customHeight="1" x14ac:dyDescent="0.25">
      <c r="A2435" s="125"/>
      <c r="B2435" s="31" t="s">
        <v>182</v>
      </c>
      <c r="C2435" s="19">
        <v>2</v>
      </c>
      <c r="D2435" s="34">
        <v>3.5984166966534725E-2</v>
      </c>
      <c r="E2435" s="34">
        <v>4.1160732661041366E-2</v>
      </c>
      <c r="F2435" s="35">
        <v>98.497633257871982</v>
      </c>
    </row>
    <row r="2436" spans="1:6" ht="15" hidden="1" customHeight="1" x14ac:dyDescent="0.25">
      <c r="A2436" s="125"/>
      <c r="B2436" s="31" t="s">
        <v>183</v>
      </c>
      <c r="C2436" s="19">
        <v>1</v>
      </c>
      <c r="D2436" s="34">
        <v>1.7992083483267363E-2</v>
      </c>
      <c r="E2436" s="34">
        <v>2.0580366330520683E-2</v>
      </c>
      <c r="F2436" s="35">
        <v>98.518213624202517</v>
      </c>
    </row>
    <row r="2437" spans="1:6" ht="15" hidden="1" customHeight="1" x14ac:dyDescent="0.25">
      <c r="A2437" s="125"/>
      <c r="B2437" s="31" t="s">
        <v>184</v>
      </c>
      <c r="C2437" s="19">
        <v>7</v>
      </c>
      <c r="D2437" s="34">
        <v>0.12594458438287154</v>
      </c>
      <c r="E2437" s="34">
        <v>0.14406256431364478</v>
      </c>
      <c r="F2437" s="35">
        <v>98.662276188516145</v>
      </c>
    </row>
    <row r="2438" spans="1:6" ht="15" hidden="1" customHeight="1" x14ac:dyDescent="0.25">
      <c r="A2438" s="125"/>
      <c r="B2438" s="31" t="s">
        <v>185</v>
      </c>
      <c r="C2438" s="19">
        <v>1</v>
      </c>
      <c r="D2438" s="34">
        <v>1.7992083483267363E-2</v>
      </c>
      <c r="E2438" s="34">
        <v>2.0580366330520683E-2</v>
      </c>
      <c r="F2438" s="35">
        <v>98.68285655484668</v>
      </c>
    </row>
    <row r="2439" spans="1:6" ht="15" hidden="1" customHeight="1" x14ac:dyDescent="0.25">
      <c r="A2439" s="125"/>
      <c r="B2439" s="31" t="s">
        <v>187</v>
      </c>
      <c r="C2439" s="19">
        <v>1</v>
      </c>
      <c r="D2439" s="34">
        <v>1.7992083483267363E-2</v>
      </c>
      <c r="E2439" s="34">
        <v>2.0580366330520683E-2</v>
      </c>
      <c r="F2439" s="35">
        <v>98.7034369211772</v>
      </c>
    </row>
    <row r="2440" spans="1:6" ht="15" hidden="1" customHeight="1" x14ac:dyDescent="0.25">
      <c r="A2440" s="125"/>
      <c r="B2440" s="31" t="s">
        <v>189</v>
      </c>
      <c r="C2440" s="19">
        <v>9</v>
      </c>
      <c r="D2440" s="34">
        <v>0.16192875134940626</v>
      </c>
      <c r="E2440" s="34">
        <v>0.18522329697468615</v>
      </c>
      <c r="F2440" s="35">
        <v>98.888660218151884</v>
      </c>
    </row>
    <row r="2441" spans="1:6" ht="15" hidden="1" customHeight="1" x14ac:dyDescent="0.25">
      <c r="A2441" s="125"/>
      <c r="B2441" s="31" t="s">
        <v>278</v>
      </c>
      <c r="C2441" s="19">
        <v>1</v>
      </c>
      <c r="D2441" s="34">
        <v>1.7992083483267363E-2</v>
      </c>
      <c r="E2441" s="34">
        <v>2.0580366330520683E-2</v>
      </c>
      <c r="F2441" s="35">
        <v>98.909240584482404</v>
      </c>
    </row>
    <row r="2442" spans="1:6" ht="15" hidden="1" customHeight="1" x14ac:dyDescent="0.25">
      <c r="A2442" s="125"/>
      <c r="B2442" s="31" t="s">
        <v>270</v>
      </c>
      <c r="C2442" s="19">
        <v>1</v>
      </c>
      <c r="D2442" s="34">
        <v>1.7992083483267363E-2</v>
      </c>
      <c r="E2442" s="34">
        <v>2.0580366330520683E-2</v>
      </c>
      <c r="F2442" s="35">
        <v>98.929820950812925</v>
      </c>
    </row>
    <row r="2443" spans="1:6" ht="15" hidden="1" customHeight="1" x14ac:dyDescent="0.25">
      <c r="A2443" s="125"/>
      <c r="B2443" s="31" t="s">
        <v>190</v>
      </c>
      <c r="C2443" s="19">
        <v>3</v>
      </c>
      <c r="D2443" s="34">
        <v>5.3976250449802088E-2</v>
      </c>
      <c r="E2443" s="34">
        <v>6.1741098991562049E-2</v>
      </c>
      <c r="F2443" s="35">
        <v>98.991562049804486</v>
      </c>
    </row>
    <row r="2444" spans="1:6" ht="15" hidden="1" customHeight="1" x14ac:dyDescent="0.25">
      <c r="A2444" s="125"/>
      <c r="B2444" s="31" t="s">
        <v>192</v>
      </c>
      <c r="C2444" s="19">
        <v>2</v>
      </c>
      <c r="D2444" s="34">
        <v>3.5984166966534725E-2</v>
      </c>
      <c r="E2444" s="34">
        <v>4.1160732661041366E-2</v>
      </c>
      <c r="F2444" s="35">
        <v>99.032722782465527</v>
      </c>
    </row>
    <row r="2445" spans="1:6" ht="15" hidden="1" customHeight="1" x14ac:dyDescent="0.25">
      <c r="A2445" s="125"/>
      <c r="B2445" s="31" t="s">
        <v>193</v>
      </c>
      <c r="C2445" s="19">
        <v>1</v>
      </c>
      <c r="D2445" s="34">
        <v>1.7992083483267363E-2</v>
      </c>
      <c r="E2445" s="34">
        <v>2.0580366330520683E-2</v>
      </c>
      <c r="F2445" s="35">
        <v>99.053303148796047</v>
      </c>
    </row>
    <row r="2446" spans="1:6" ht="15" hidden="1" customHeight="1" x14ac:dyDescent="0.25">
      <c r="A2446" s="125"/>
      <c r="B2446" s="31" t="s">
        <v>279</v>
      </c>
      <c r="C2446" s="19">
        <v>1</v>
      </c>
      <c r="D2446" s="34">
        <v>1.7992083483267363E-2</v>
      </c>
      <c r="E2446" s="34">
        <v>2.0580366330520683E-2</v>
      </c>
      <c r="F2446" s="35">
        <v>99.073883515126568</v>
      </c>
    </row>
    <row r="2447" spans="1:6" ht="15" hidden="1" customHeight="1" x14ac:dyDescent="0.25">
      <c r="A2447" s="125"/>
      <c r="B2447" s="31" t="s">
        <v>194</v>
      </c>
      <c r="C2447" s="19">
        <v>3</v>
      </c>
      <c r="D2447" s="34">
        <v>5.3976250449802088E-2</v>
      </c>
      <c r="E2447" s="34">
        <v>6.1741098991562049E-2</v>
      </c>
      <c r="F2447" s="35">
        <v>99.135624614118129</v>
      </c>
    </row>
    <row r="2448" spans="1:6" ht="15" hidden="1" customHeight="1" x14ac:dyDescent="0.25">
      <c r="A2448" s="125"/>
      <c r="B2448" s="31" t="s">
        <v>368</v>
      </c>
      <c r="C2448" s="19">
        <v>3</v>
      </c>
      <c r="D2448" s="34">
        <v>5.3976250449802088E-2</v>
      </c>
      <c r="E2448" s="34">
        <v>6.1741098991562049E-2</v>
      </c>
      <c r="F2448" s="35">
        <v>99.197365713109704</v>
      </c>
    </row>
    <row r="2449" spans="1:6" ht="15" hidden="1" customHeight="1" x14ac:dyDescent="0.25">
      <c r="A2449" s="125"/>
      <c r="B2449" s="31" t="s">
        <v>197</v>
      </c>
      <c r="C2449" s="19">
        <v>3</v>
      </c>
      <c r="D2449" s="34">
        <v>5.3976250449802088E-2</v>
      </c>
      <c r="E2449" s="34">
        <v>6.1741098991562049E-2</v>
      </c>
      <c r="F2449" s="35">
        <v>99.259106812101251</v>
      </c>
    </row>
    <row r="2450" spans="1:6" ht="15" hidden="1" customHeight="1" x14ac:dyDescent="0.25">
      <c r="A2450" s="125"/>
      <c r="B2450" s="31" t="s">
        <v>199</v>
      </c>
      <c r="C2450" s="19">
        <v>2</v>
      </c>
      <c r="D2450" s="34">
        <v>3.5984166966534725E-2</v>
      </c>
      <c r="E2450" s="34">
        <v>4.1160732661041366E-2</v>
      </c>
      <c r="F2450" s="35">
        <v>99.300267544762306</v>
      </c>
    </row>
    <row r="2451" spans="1:6" ht="15" hidden="1" customHeight="1" x14ac:dyDescent="0.25">
      <c r="A2451" s="125"/>
      <c r="B2451" s="31" t="s">
        <v>200</v>
      </c>
      <c r="C2451" s="19">
        <v>3</v>
      </c>
      <c r="D2451" s="34">
        <v>5.3976250449802088E-2</v>
      </c>
      <c r="E2451" s="34">
        <v>6.1741098991562049E-2</v>
      </c>
      <c r="F2451" s="35">
        <v>99.362008643753867</v>
      </c>
    </row>
    <row r="2452" spans="1:6" ht="15" hidden="1" customHeight="1" x14ac:dyDescent="0.25">
      <c r="A2452" s="125"/>
      <c r="B2452" s="31" t="s">
        <v>202</v>
      </c>
      <c r="C2452" s="19">
        <v>2</v>
      </c>
      <c r="D2452" s="34">
        <v>3.5984166966534725E-2</v>
      </c>
      <c r="E2452" s="34">
        <v>4.1160732661041366E-2</v>
      </c>
      <c r="F2452" s="35">
        <v>99.403169376414908</v>
      </c>
    </row>
    <row r="2453" spans="1:6" ht="15" hidden="1" customHeight="1" x14ac:dyDescent="0.25">
      <c r="A2453" s="125"/>
      <c r="B2453" s="31" t="s">
        <v>253</v>
      </c>
      <c r="C2453" s="19">
        <v>1</v>
      </c>
      <c r="D2453" s="34">
        <v>1.7992083483267363E-2</v>
      </c>
      <c r="E2453" s="34">
        <v>2.0580366330520683E-2</v>
      </c>
      <c r="F2453" s="35">
        <v>99.423749742745414</v>
      </c>
    </row>
    <row r="2454" spans="1:6" ht="15" hidden="1" customHeight="1" x14ac:dyDescent="0.25">
      <c r="A2454" s="125"/>
      <c r="B2454" s="31" t="s">
        <v>204</v>
      </c>
      <c r="C2454" s="19">
        <v>3</v>
      </c>
      <c r="D2454" s="34">
        <v>5.3976250449802088E-2</v>
      </c>
      <c r="E2454" s="34">
        <v>6.1741098991562049E-2</v>
      </c>
      <c r="F2454" s="35">
        <v>99.485490841736976</v>
      </c>
    </row>
    <row r="2455" spans="1:6" ht="15" hidden="1" customHeight="1" x14ac:dyDescent="0.25">
      <c r="A2455" s="125"/>
      <c r="B2455" s="31" t="s">
        <v>205</v>
      </c>
      <c r="C2455" s="19">
        <v>1</v>
      </c>
      <c r="D2455" s="34">
        <v>1.7992083483267363E-2</v>
      </c>
      <c r="E2455" s="34">
        <v>2.0580366330520683E-2</v>
      </c>
      <c r="F2455" s="35">
        <v>99.50607120806751</v>
      </c>
    </row>
    <row r="2456" spans="1:6" ht="15" hidden="1" customHeight="1" x14ac:dyDescent="0.25">
      <c r="A2456" s="125"/>
      <c r="B2456" s="31" t="s">
        <v>207</v>
      </c>
      <c r="C2456" s="19">
        <v>2</v>
      </c>
      <c r="D2456" s="34">
        <v>3.5984166966534725E-2</v>
      </c>
      <c r="E2456" s="34">
        <v>4.1160732661041366E-2</v>
      </c>
      <c r="F2456" s="35">
        <v>99.547231940728537</v>
      </c>
    </row>
    <row r="2457" spans="1:6" ht="15" hidden="1" customHeight="1" x14ac:dyDescent="0.25">
      <c r="A2457" s="125"/>
      <c r="B2457" s="31" t="s">
        <v>209</v>
      </c>
      <c r="C2457" s="19">
        <v>2</v>
      </c>
      <c r="D2457" s="34">
        <v>3.5984166966534725E-2</v>
      </c>
      <c r="E2457" s="34">
        <v>4.1160732661041366E-2</v>
      </c>
      <c r="F2457" s="35">
        <v>99.588392673389578</v>
      </c>
    </row>
    <row r="2458" spans="1:6" ht="15" hidden="1" customHeight="1" x14ac:dyDescent="0.25">
      <c r="A2458" s="125"/>
      <c r="B2458" s="31" t="s">
        <v>272</v>
      </c>
      <c r="C2458" s="19">
        <v>1</v>
      </c>
      <c r="D2458" s="34">
        <v>1.7992083483267363E-2</v>
      </c>
      <c r="E2458" s="34">
        <v>2.0580366330520683E-2</v>
      </c>
      <c r="F2458" s="35">
        <v>99.608973039720112</v>
      </c>
    </row>
    <row r="2459" spans="1:6" ht="15" hidden="1" customHeight="1" x14ac:dyDescent="0.25">
      <c r="A2459" s="125"/>
      <c r="B2459" s="31" t="s">
        <v>210</v>
      </c>
      <c r="C2459" s="19">
        <v>1</v>
      </c>
      <c r="D2459" s="34">
        <v>1.7992083483267363E-2</v>
      </c>
      <c r="E2459" s="34">
        <v>2.0580366330520683E-2</v>
      </c>
      <c r="F2459" s="35">
        <v>99.629553406050633</v>
      </c>
    </row>
    <row r="2460" spans="1:6" ht="15" hidden="1" customHeight="1" x14ac:dyDescent="0.25">
      <c r="A2460" s="125"/>
      <c r="B2460" s="31" t="s">
        <v>216</v>
      </c>
      <c r="C2460" s="19">
        <v>2</v>
      </c>
      <c r="D2460" s="34">
        <v>3.5984166966534725E-2</v>
      </c>
      <c r="E2460" s="34">
        <v>4.1160732661041366E-2</v>
      </c>
      <c r="F2460" s="35">
        <v>99.670714138711674</v>
      </c>
    </row>
    <row r="2461" spans="1:6" ht="15" hidden="1" customHeight="1" x14ac:dyDescent="0.25">
      <c r="A2461" s="125"/>
      <c r="B2461" s="31" t="s">
        <v>312</v>
      </c>
      <c r="C2461" s="19">
        <v>1</v>
      </c>
      <c r="D2461" s="34">
        <v>1.7992083483267363E-2</v>
      </c>
      <c r="E2461" s="34">
        <v>2.0580366330520683E-2</v>
      </c>
      <c r="F2461" s="35">
        <v>99.691294505042194</v>
      </c>
    </row>
    <row r="2462" spans="1:6" ht="15" hidden="1" customHeight="1" x14ac:dyDescent="0.25">
      <c r="A2462" s="125"/>
      <c r="B2462" s="31" t="s">
        <v>218</v>
      </c>
      <c r="C2462" s="19">
        <v>1</v>
      </c>
      <c r="D2462" s="34">
        <v>1.7992083483267363E-2</v>
      </c>
      <c r="E2462" s="34">
        <v>2.0580366330520683E-2</v>
      </c>
      <c r="F2462" s="35">
        <v>99.711874871372714</v>
      </c>
    </row>
    <row r="2463" spans="1:6" ht="15" hidden="1" customHeight="1" x14ac:dyDescent="0.25">
      <c r="A2463" s="125"/>
      <c r="B2463" s="31" t="s">
        <v>219</v>
      </c>
      <c r="C2463" s="19">
        <v>2</v>
      </c>
      <c r="D2463" s="34">
        <v>3.5984166966534725E-2</v>
      </c>
      <c r="E2463" s="34">
        <v>4.1160732661041366E-2</v>
      </c>
      <c r="F2463" s="35">
        <v>99.753035604033741</v>
      </c>
    </row>
    <row r="2464" spans="1:6" ht="15" hidden="1" customHeight="1" x14ac:dyDescent="0.25">
      <c r="A2464" s="125"/>
      <c r="B2464" s="31" t="s">
        <v>275</v>
      </c>
      <c r="C2464" s="19">
        <v>1</v>
      </c>
      <c r="D2464" s="34">
        <v>1.7992083483267363E-2</v>
      </c>
      <c r="E2464" s="34">
        <v>2.0580366330520683E-2</v>
      </c>
      <c r="F2464" s="35">
        <v>99.773615970364276</v>
      </c>
    </row>
    <row r="2465" spans="1:6" ht="15" hidden="1" customHeight="1" x14ac:dyDescent="0.25">
      <c r="A2465" s="125"/>
      <c r="B2465" s="31" t="s">
        <v>221</v>
      </c>
      <c r="C2465" s="19">
        <v>2</v>
      </c>
      <c r="D2465" s="34">
        <v>3.5984166966534725E-2</v>
      </c>
      <c r="E2465" s="34">
        <v>4.1160732661041366E-2</v>
      </c>
      <c r="F2465" s="35">
        <v>99.814776703025316</v>
      </c>
    </row>
    <row r="2466" spans="1:6" ht="15" hidden="1" customHeight="1" x14ac:dyDescent="0.25">
      <c r="A2466" s="125"/>
      <c r="B2466" s="31" t="s">
        <v>369</v>
      </c>
      <c r="C2466" s="19">
        <v>1</v>
      </c>
      <c r="D2466" s="34">
        <v>1.7992083483267363E-2</v>
      </c>
      <c r="E2466" s="34">
        <v>2.0580366330520683E-2</v>
      </c>
      <c r="F2466" s="35">
        <v>99.835357069355837</v>
      </c>
    </row>
    <row r="2467" spans="1:6" ht="15" hidden="1" customHeight="1" x14ac:dyDescent="0.25">
      <c r="A2467" s="125"/>
      <c r="B2467" s="31" t="s">
        <v>226</v>
      </c>
      <c r="C2467" s="19">
        <v>2</v>
      </c>
      <c r="D2467" s="34">
        <v>3.5984166966534725E-2</v>
      </c>
      <c r="E2467" s="34">
        <v>4.1160732661041366E-2</v>
      </c>
      <c r="F2467" s="35">
        <v>99.876517802016878</v>
      </c>
    </row>
    <row r="2468" spans="1:6" ht="15" hidden="1" customHeight="1" x14ac:dyDescent="0.25">
      <c r="A2468" s="125"/>
      <c r="B2468" s="31" t="s">
        <v>263</v>
      </c>
      <c r="C2468" s="19">
        <v>1</v>
      </c>
      <c r="D2468" s="34">
        <v>1.7992083483267363E-2</v>
      </c>
      <c r="E2468" s="34">
        <v>2.0580366330520683E-2</v>
      </c>
      <c r="F2468" s="35">
        <v>99.897098168347398</v>
      </c>
    </row>
    <row r="2469" spans="1:6" ht="15" hidden="1" customHeight="1" x14ac:dyDescent="0.25">
      <c r="A2469" s="125"/>
      <c r="B2469" s="31" t="s">
        <v>231</v>
      </c>
      <c r="C2469" s="19">
        <v>1</v>
      </c>
      <c r="D2469" s="34">
        <v>1.7992083483267363E-2</v>
      </c>
      <c r="E2469" s="34">
        <v>2.0580366330520683E-2</v>
      </c>
      <c r="F2469" s="35">
        <v>99.917678534677918</v>
      </c>
    </row>
    <row r="2470" spans="1:6" ht="15" hidden="1" customHeight="1" x14ac:dyDescent="0.25">
      <c r="A2470" s="125"/>
      <c r="B2470" s="31" t="s">
        <v>237</v>
      </c>
      <c r="C2470" s="19">
        <v>1</v>
      </c>
      <c r="D2470" s="34">
        <v>1.7992083483267363E-2</v>
      </c>
      <c r="E2470" s="34">
        <v>2.0580366330520683E-2</v>
      </c>
      <c r="F2470" s="35">
        <v>99.938258901008439</v>
      </c>
    </row>
    <row r="2471" spans="1:6" ht="15" hidden="1" customHeight="1" x14ac:dyDescent="0.25">
      <c r="A2471" s="125"/>
      <c r="B2471" s="31" t="s">
        <v>370</v>
      </c>
      <c r="C2471" s="19">
        <v>1</v>
      </c>
      <c r="D2471" s="34">
        <v>1.7992083483267363E-2</v>
      </c>
      <c r="E2471" s="34">
        <v>2.0580366330520683E-2</v>
      </c>
      <c r="F2471" s="35">
        <v>99.958839267338959</v>
      </c>
    </row>
    <row r="2472" spans="1:6" ht="15" hidden="1" customHeight="1" x14ac:dyDescent="0.25">
      <c r="A2472" s="125"/>
      <c r="B2472" s="31" t="s">
        <v>266</v>
      </c>
      <c r="C2472" s="19">
        <v>1</v>
      </c>
      <c r="D2472" s="34">
        <v>1.7992083483267363E-2</v>
      </c>
      <c r="E2472" s="34">
        <v>2.0580366330520683E-2</v>
      </c>
      <c r="F2472" s="35">
        <v>99.97941963366948</v>
      </c>
    </row>
    <row r="2473" spans="1:6" ht="15" hidden="1" customHeight="1" x14ac:dyDescent="0.25">
      <c r="A2473" s="125"/>
      <c r="B2473" s="31" t="s">
        <v>371</v>
      </c>
      <c r="C2473" s="19">
        <v>1</v>
      </c>
      <c r="D2473" s="34">
        <v>1.7992083483267363E-2</v>
      </c>
      <c r="E2473" s="34">
        <v>2.0580366330520683E-2</v>
      </c>
      <c r="F2473" s="35">
        <v>100</v>
      </c>
    </row>
    <row r="2474" spans="1:6" ht="15" hidden="1" customHeight="1" x14ac:dyDescent="0.25">
      <c r="A2474" s="125"/>
      <c r="B2474" s="14" t="s">
        <v>8</v>
      </c>
      <c r="C2474" s="19">
        <v>4859</v>
      </c>
      <c r="D2474" s="34">
        <v>87.423533645196116</v>
      </c>
      <c r="E2474" s="34">
        <v>100</v>
      </c>
      <c r="F2474" s="36"/>
    </row>
    <row r="2475" spans="1:6" ht="15" hidden="1" customHeight="1" x14ac:dyDescent="0.25">
      <c r="A2475" s="125" t="s">
        <v>7</v>
      </c>
      <c r="B2475" s="31" t="s">
        <v>250</v>
      </c>
      <c r="C2475" s="19">
        <v>192</v>
      </c>
      <c r="D2475" s="34">
        <v>3.4544800287873336</v>
      </c>
      <c r="E2475" s="37"/>
      <c r="F2475" s="36"/>
    </row>
    <row r="2476" spans="1:6" ht="15" hidden="1" customHeight="1" x14ac:dyDescent="0.25">
      <c r="A2476" s="125"/>
      <c r="B2476" s="14" t="s">
        <v>33</v>
      </c>
      <c r="C2476" s="19">
        <v>507</v>
      </c>
      <c r="D2476" s="34">
        <v>9.1219863260165521</v>
      </c>
      <c r="E2476" s="37"/>
      <c r="F2476" s="36"/>
    </row>
    <row r="2477" spans="1:6" ht="15" hidden="1" customHeight="1" x14ac:dyDescent="0.25">
      <c r="A2477" s="125"/>
      <c r="B2477" s="14" t="s">
        <v>8</v>
      </c>
      <c r="C2477" s="19">
        <v>699</v>
      </c>
      <c r="D2477" s="34">
        <v>12.576466354803886</v>
      </c>
      <c r="E2477" s="37"/>
      <c r="F2477" s="36"/>
    </row>
    <row r="2478" spans="1:6" ht="15" hidden="1" customHeight="1" x14ac:dyDescent="0.25">
      <c r="A2478" s="126" t="s">
        <v>8</v>
      </c>
      <c r="B2478" s="127"/>
      <c r="C2478" s="22">
        <v>5558</v>
      </c>
      <c r="D2478" s="38">
        <v>100</v>
      </c>
      <c r="E2478" s="39"/>
      <c r="F2478" s="40"/>
    </row>
    <row r="2479" spans="1:6" hidden="1" x14ac:dyDescent="0.25"/>
    <row r="2480" spans="1:6" ht="18" hidden="1" customHeight="1" x14ac:dyDescent="0.25">
      <c r="A2480" s="107" t="s">
        <v>357</v>
      </c>
      <c r="B2480" s="107"/>
      <c r="C2480" s="107"/>
      <c r="D2480" s="107"/>
      <c r="E2480" s="107"/>
      <c r="F2480" s="107"/>
    </row>
    <row r="2481" spans="1:6" ht="27.95" hidden="1" customHeight="1" x14ac:dyDescent="0.25">
      <c r="A2481" s="122"/>
      <c r="B2481" s="123"/>
      <c r="C2481" s="28" t="s">
        <v>29</v>
      </c>
      <c r="D2481" s="29" t="s">
        <v>10</v>
      </c>
      <c r="E2481" s="29" t="s">
        <v>30</v>
      </c>
      <c r="F2481" s="30" t="s">
        <v>31</v>
      </c>
    </row>
    <row r="2482" spans="1:6" ht="15" hidden="1" customHeight="1" x14ac:dyDescent="0.25">
      <c r="A2482" s="124" t="s">
        <v>6</v>
      </c>
      <c r="B2482" s="50" t="s">
        <v>143</v>
      </c>
      <c r="C2482" s="16">
        <v>1797</v>
      </c>
      <c r="D2482" s="32">
        <v>32.33177401943145</v>
      </c>
      <c r="E2482" s="32">
        <v>37.305376790533529</v>
      </c>
      <c r="F2482" s="33">
        <v>37.305376790533529</v>
      </c>
    </row>
    <row r="2483" spans="1:6" ht="15" hidden="1" customHeight="1" x14ac:dyDescent="0.25">
      <c r="A2483" s="125"/>
      <c r="B2483" s="31" t="s">
        <v>143</v>
      </c>
      <c r="C2483" s="19">
        <v>1</v>
      </c>
      <c r="D2483" s="34">
        <v>1.7992083483267363E-2</v>
      </c>
      <c r="E2483" s="34">
        <v>2.0759809009757112E-2</v>
      </c>
      <c r="F2483" s="35">
        <v>37.326136599543283</v>
      </c>
    </row>
    <row r="2484" spans="1:6" ht="15" hidden="1" customHeight="1" x14ac:dyDescent="0.25">
      <c r="A2484" s="125"/>
      <c r="B2484" s="31" t="s">
        <v>143</v>
      </c>
      <c r="C2484" s="19">
        <v>1</v>
      </c>
      <c r="D2484" s="34">
        <v>1.7992083483267363E-2</v>
      </c>
      <c r="E2484" s="34">
        <v>2.0759809009757112E-2</v>
      </c>
      <c r="F2484" s="35">
        <v>37.346896408553043</v>
      </c>
    </row>
    <row r="2485" spans="1:6" ht="15" hidden="1" customHeight="1" x14ac:dyDescent="0.25">
      <c r="A2485" s="125"/>
      <c r="B2485" s="31" t="s">
        <v>144</v>
      </c>
      <c r="C2485" s="19">
        <v>6</v>
      </c>
      <c r="D2485" s="34">
        <v>0.10795250089960418</v>
      </c>
      <c r="E2485" s="34">
        <v>0.12455885405854267</v>
      </c>
      <c r="F2485" s="35">
        <v>37.471455262611585</v>
      </c>
    </row>
    <row r="2486" spans="1:6" ht="15" hidden="1" customHeight="1" x14ac:dyDescent="0.25">
      <c r="A2486" s="125"/>
      <c r="B2486" s="31" t="s">
        <v>144</v>
      </c>
      <c r="C2486" s="19">
        <v>1189</v>
      </c>
      <c r="D2486" s="34">
        <v>21.392587261604895</v>
      </c>
      <c r="E2486" s="34">
        <v>24.683412912601206</v>
      </c>
      <c r="F2486" s="35">
        <v>62.154868175212783</v>
      </c>
    </row>
    <row r="2487" spans="1:6" ht="15" hidden="1" customHeight="1" x14ac:dyDescent="0.25">
      <c r="A2487" s="125"/>
      <c r="B2487" s="31" t="s">
        <v>145</v>
      </c>
      <c r="C2487" s="19">
        <v>601</v>
      </c>
      <c r="D2487" s="34">
        <v>10.813242173443685</v>
      </c>
      <c r="E2487" s="34">
        <v>12.476645214864025</v>
      </c>
      <c r="F2487" s="35">
        <v>74.631513390076805</v>
      </c>
    </row>
    <row r="2488" spans="1:6" ht="15" hidden="1" customHeight="1" x14ac:dyDescent="0.25">
      <c r="A2488" s="125"/>
      <c r="B2488" s="31" t="s">
        <v>146</v>
      </c>
      <c r="C2488" s="19">
        <v>331</v>
      </c>
      <c r="D2488" s="34">
        <v>5.9553796329614963</v>
      </c>
      <c r="E2488" s="34">
        <v>6.8714967822296042</v>
      </c>
      <c r="F2488" s="35">
        <v>81.503010172306418</v>
      </c>
    </row>
    <row r="2489" spans="1:6" ht="15" hidden="1" customHeight="1" x14ac:dyDescent="0.25">
      <c r="A2489" s="125"/>
      <c r="B2489" s="31" t="s">
        <v>147</v>
      </c>
      <c r="C2489" s="19">
        <v>183</v>
      </c>
      <c r="D2489" s="34">
        <v>3.2925512774379273</v>
      </c>
      <c r="E2489" s="34">
        <v>3.7990450487855516</v>
      </c>
      <c r="F2489" s="35">
        <v>85.302055221091962</v>
      </c>
    </row>
    <row r="2490" spans="1:6" ht="15" hidden="1" customHeight="1" x14ac:dyDescent="0.25">
      <c r="A2490" s="125"/>
      <c r="B2490" s="31" t="s">
        <v>148</v>
      </c>
      <c r="C2490" s="19">
        <v>162</v>
      </c>
      <c r="D2490" s="34">
        <v>2.9147175242893129</v>
      </c>
      <c r="E2490" s="34">
        <v>3.363089059580652</v>
      </c>
      <c r="F2490" s="35">
        <v>88.665144280672621</v>
      </c>
    </row>
    <row r="2491" spans="1:6" ht="15" hidden="1" customHeight="1" x14ac:dyDescent="0.25">
      <c r="A2491" s="125"/>
      <c r="B2491" s="31" t="s">
        <v>149</v>
      </c>
      <c r="C2491" s="19">
        <v>90</v>
      </c>
      <c r="D2491" s="34">
        <v>1.6192875134940627</v>
      </c>
      <c r="E2491" s="34">
        <v>1.86838281087814</v>
      </c>
      <c r="F2491" s="35">
        <v>90.533527091550752</v>
      </c>
    </row>
    <row r="2492" spans="1:6" ht="15" hidden="1" customHeight="1" x14ac:dyDescent="0.25">
      <c r="A2492" s="125"/>
      <c r="B2492" s="31" t="s">
        <v>32</v>
      </c>
      <c r="C2492" s="19">
        <v>55</v>
      </c>
      <c r="D2492" s="34">
        <v>0.98956459157970489</v>
      </c>
      <c r="E2492" s="34">
        <v>1.141789495536641</v>
      </c>
      <c r="F2492" s="35">
        <v>91.675316587087394</v>
      </c>
    </row>
    <row r="2493" spans="1:6" ht="15" hidden="1" customHeight="1" x14ac:dyDescent="0.25">
      <c r="A2493" s="125"/>
      <c r="B2493" s="31" t="s">
        <v>89</v>
      </c>
      <c r="C2493" s="19">
        <v>52</v>
      </c>
      <c r="D2493" s="34">
        <v>0.93558834112990286</v>
      </c>
      <c r="E2493" s="34">
        <v>1.0795100685073697</v>
      </c>
      <c r="F2493" s="35">
        <v>92.754826655594769</v>
      </c>
    </row>
    <row r="2494" spans="1:6" ht="15" hidden="1" customHeight="1" x14ac:dyDescent="0.25">
      <c r="A2494" s="125"/>
      <c r="B2494" s="31" t="s">
        <v>150</v>
      </c>
      <c r="C2494" s="19">
        <v>34</v>
      </c>
      <c r="D2494" s="34">
        <v>0.61173083843109033</v>
      </c>
      <c r="E2494" s="34">
        <v>0.70583350633174169</v>
      </c>
      <c r="F2494" s="35">
        <v>93.460660161926512</v>
      </c>
    </row>
    <row r="2495" spans="1:6" ht="15" hidden="1" customHeight="1" x14ac:dyDescent="0.25">
      <c r="A2495" s="125"/>
      <c r="B2495" s="31" t="s">
        <v>151</v>
      </c>
      <c r="C2495" s="19">
        <v>72</v>
      </c>
      <c r="D2495" s="34">
        <v>1.2954300107952501</v>
      </c>
      <c r="E2495" s="34">
        <v>1.4947062487025118</v>
      </c>
      <c r="F2495" s="35">
        <v>94.955366410629026</v>
      </c>
    </row>
    <row r="2496" spans="1:6" ht="15" hidden="1" customHeight="1" x14ac:dyDescent="0.25">
      <c r="A2496" s="125"/>
      <c r="B2496" s="31" t="s">
        <v>152</v>
      </c>
      <c r="C2496" s="19">
        <v>11</v>
      </c>
      <c r="D2496" s="34">
        <v>0.19791291831594099</v>
      </c>
      <c r="E2496" s="34">
        <v>0.2283578991073282</v>
      </c>
      <c r="F2496" s="35">
        <v>95.183724309736348</v>
      </c>
    </row>
    <row r="2497" spans="1:6" ht="15" hidden="1" customHeight="1" x14ac:dyDescent="0.25">
      <c r="A2497" s="125"/>
      <c r="B2497" s="31" t="s">
        <v>153</v>
      </c>
      <c r="C2497" s="19">
        <v>17</v>
      </c>
      <c r="D2497" s="34">
        <v>0.30586541921554516</v>
      </c>
      <c r="E2497" s="34">
        <v>0.35291675316587084</v>
      </c>
      <c r="F2497" s="35">
        <v>95.53664106290222</v>
      </c>
    </row>
    <row r="2498" spans="1:6" ht="15" hidden="1" customHeight="1" x14ac:dyDescent="0.25">
      <c r="A2498" s="125"/>
      <c r="B2498" s="31" t="s">
        <v>154</v>
      </c>
      <c r="C2498" s="19">
        <v>10</v>
      </c>
      <c r="D2498" s="34">
        <v>0.17992083483267363</v>
      </c>
      <c r="E2498" s="34">
        <v>0.2075980900975711</v>
      </c>
      <c r="F2498" s="35">
        <v>95.744239152999782</v>
      </c>
    </row>
    <row r="2499" spans="1:6" ht="15" hidden="1" customHeight="1" x14ac:dyDescent="0.25">
      <c r="A2499" s="125"/>
      <c r="B2499" s="31" t="s">
        <v>155</v>
      </c>
      <c r="C2499" s="19">
        <v>6</v>
      </c>
      <c r="D2499" s="34">
        <v>0.10795250089960418</v>
      </c>
      <c r="E2499" s="34">
        <v>0.12455885405854267</v>
      </c>
      <c r="F2499" s="35">
        <v>95.868798007058331</v>
      </c>
    </row>
    <row r="2500" spans="1:6" ht="15" hidden="1" customHeight="1" x14ac:dyDescent="0.25">
      <c r="A2500" s="125"/>
      <c r="B2500" s="31" t="s">
        <v>156</v>
      </c>
      <c r="C2500" s="19">
        <v>28</v>
      </c>
      <c r="D2500" s="34">
        <v>0.50377833753148615</v>
      </c>
      <c r="E2500" s="34">
        <v>0.58127465227319908</v>
      </c>
      <c r="F2500" s="35">
        <v>96.450072659331525</v>
      </c>
    </row>
    <row r="2501" spans="1:6" ht="15" hidden="1" customHeight="1" x14ac:dyDescent="0.25">
      <c r="A2501" s="125"/>
      <c r="B2501" s="31" t="s">
        <v>157</v>
      </c>
      <c r="C2501" s="19">
        <v>5</v>
      </c>
      <c r="D2501" s="34">
        <v>8.9960417416336813E-2</v>
      </c>
      <c r="E2501" s="34">
        <v>0.10379904504878555</v>
      </c>
      <c r="F2501" s="35">
        <v>96.553871704380327</v>
      </c>
    </row>
    <row r="2502" spans="1:6" ht="15" hidden="1" customHeight="1" x14ac:dyDescent="0.25">
      <c r="A2502" s="125"/>
      <c r="B2502" s="31" t="s">
        <v>158</v>
      </c>
      <c r="C2502" s="19">
        <v>3</v>
      </c>
      <c r="D2502" s="34">
        <v>5.3976250449802088E-2</v>
      </c>
      <c r="E2502" s="34">
        <v>6.2279427029271334E-2</v>
      </c>
      <c r="F2502" s="35">
        <v>96.616151131409595</v>
      </c>
    </row>
    <row r="2503" spans="1:6" ht="15" hidden="1" customHeight="1" x14ac:dyDescent="0.25">
      <c r="A2503" s="125"/>
      <c r="B2503" s="31" t="s">
        <v>159</v>
      </c>
      <c r="C2503" s="19">
        <v>6</v>
      </c>
      <c r="D2503" s="34">
        <v>0.10795250089960418</v>
      </c>
      <c r="E2503" s="34">
        <v>0.12455885405854267</v>
      </c>
      <c r="F2503" s="35">
        <v>96.740709985468129</v>
      </c>
    </row>
    <row r="2504" spans="1:6" ht="15" hidden="1" customHeight="1" x14ac:dyDescent="0.25">
      <c r="A2504" s="125"/>
      <c r="B2504" s="31" t="s">
        <v>160</v>
      </c>
      <c r="C2504" s="19">
        <v>2</v>
      </c>
      <c r="D2504" s="34">
        <v>3.5984166966534725E-2</v>
      </c>
      <c r="E2504" s="34">
        <v>4.1519618019514225E-2</v>
      </c>
      <c r="F2504" s="35">
        <v>96.78222960348765</v>
      </c>
    </row>
    <row r="2505" spans="1:6" ht="15" hidden="1" customHeight="1" x14ac:dyDescent="0.25">
      <c r="A2505" s="125"/>
      <c r="B2505" s="31" t="s">
        <v>161</v>
      </c>
      <c r="C2505" s="19">
        <v>38</v>
      </c>
      <c r="D2505" s="34">
        <v>0.68369917236415978</v>
      </c>
      <c r="E2505" s="34">
        <v>0.78887274237077021</v>
      </c>
      <c r="F2505" s="35">
        <v>97.571102345858421</v>
      </c>
    </row>
    <row r="2506" spans="1:6" ht="15" hidden="1" customHeight="1" x14ac:dyDescent="0.25">
      <c r="A2506" s="125"/>
      <c r="B2506" s="31" t="s">
        <v>162</v>
      </c>
      <c r="C2506" s="19">
        <v>2</v>
      </c>
      <c r="D2506" s="34">
        <v>3.5984166966534725E-2</v>
      </c>
      <c r="E2506" s="34">
        <v>4.1519618019514225E-2</v>
      </c>
      <c r="F2506" s="35">
        <v>97.612621963877928</v>
      </c>
    </row>
    <row r="2507" spans="1:6" ht="15" hidden="1" customHeight="1" x14ac:dyDescent="0.25">
      <c r="A2507" s="125"/>
      <c r="B2507" s="31" t="s">
        <v>163</v>
      </c>
      <c r="C2507" s="19">
        <v>7</v>
      </c>
      <c r="D2507" s="34">
        <v>0.12594458438287154</v>
      </c>
      <c r="E2507" s="34">
        <v>0.14531866306829977</v>
      </c>
      <c r="F2507" s="35">
        <v>97.757940626946223</v>
      </c>
    </row>
    <row r="2508" spans="1:6" ht="15" hidden="1" customHeight="1" x14ac:dyDescent="0.25">
      <c r="A2508" s="125"/>
      <c r="B2508" s="31" t="s">
        <v>164</v>
      </c>
      <c r="C2508" s="19">
        <v>4</v>
      </c>
      <c r="D2508" s="34">
        <v>7.196833393306945E-2</v>
      </c>
      <c r="E2508" s="34">
        <v>8.303923603902845E-2</v>
      </c>
      <c r="F2508" s="35">
        <v>97.84097986298525</v>
      </c>
    </row>
    <row r="2509" spans="1:6" ht="15" hidden="1" customHeight="1" x14ac:dyDescent="0.25">
      <c r="A2509" s="125"/>
      <c r="B2509" s="31" t="s">
        <v>165</v>
      </c>
      <c r="C2509" s="19">
        <v>2</v>
      </c>
      <c r="D2509" s="34">
        <v>3.5984166966534725E-2</v>
      </c>
      <c r="E2509" s="34">
        <v>4.1519618019514225E-2</v>
      </c>
      <c r="F2509" s="35">
        <v>97.882499481004771</v>
      </c>
    </row>
    <row r="2510" spans="1:6" ht="15" hidden="1" customHeight="1" x14ac:dyDescent="0.25">
      <c r="A2510" s="125"/>
      <c r="B2510" s="31" t="s">
        <v>166</v>
      </c>
      <c r="C2510" s="19">
        <v>20</v>
      </c>
      <c r="D2510" s="34">
        <v>0.35984166966534725</v>
      </c>
      <c r="E2510" s="34">
        <v>0.41519618019514221</v>
      </c>
      <c r="F2510" s="35">
        <v>98.29769566119991</v>
      </c>
    </row>
    <row r="2511" spans="1:6" ht="15" hidden="1" customHeight="1" x14ac:dyDescent="0.25">
      <c r="A2511" s="125"/>
      <c r="B2511" s="31" t="s">
        <v>167</v>
      </c>
      <c r="C2511" s="19">
        <v>2</v>
      </c>
      <c r="D2511" s="34">
        <v>3.5984166966534725E-2</v>
      </c>
      <c r="E2511" s="34">
        <v>4.1519618019514225E-2</v>
      </c>
      <c r="F2511" s="35">
        <v>98.339215279219431</v>
      </c>
    </row>
    <row r="2512" spans="1:6" ht="15" hidden="1" customHeight="1" x14ac:dyDescent="0.25">
      <c r="A2512" s="125"/>
      <c r="B2512" s="31" t="s">
        <v>168</v>
      </c>
      <c r="C2512" s="19">
        <v>1</v>
      </c>
      <c r="D2512" s="34">
        <v>1.7992083483267363E-2</v>
      </c>
      <c r="E2512" s="34">
        <v>2.0759809009757112E-2</v>
      </c>
      <c r="F2512" s="35">
        <v>98.359975088229191</v>
      </c>
    </row>
    <row r="2513" spans="1:6" ht="15" hidden="1" customHeight="1" x14ac:dyDescent="0.25">
      <c r="A2513" s="125"/>
      <c r="B2513" s="31" t="s">
        <v>171</v>
      </c>
      <c r="C2513" s="19">
        <v>14</v>
      </c>
      <c r="D2513" s="34">
        <v>0.25188916876574308</v>
      </c>
      <c r="E2513" s="34">
        <v>0.29063732613659954</v>
      </c>
      <c r="F2513" s="35">
        <v>98.650612414365796</v>
      </c>
    </row>
    <row r="2514" spans="1:6" ht="15" hidden="1" customHeight="1" x14ac:dyDescent="0.25">
      <c r="A2514" s="125"/>
      <c r="B2514" s="31" t="s">
        <v>172</v>
      </c>
      <c r="C2514" s="19">
        <v>2</v>
      </c>
      <c r="D2514" s="34">
        <v>3.5984166966534725E-2</v>
      </c>
      <c r="E2514" s="34">
        <v>4.1519618019514225E-2</v>
      </c>
      <c r="F2514" s="35">
        <v>98.692132032385302</v>
      </c>
    </row>
    <row r="2515" spans="1:6" ht="15" hidden="1" customHeight="1" x14ac:dyDescent="0.25">
      <c r="A2515" s="125"/>
      <c r="B2515" s="31" t="s">
        <v>176</v>
      </c>
      <c r="C2515" s="19">
        <v>7</v>
      </c>
      <c r="D2515" s="34">
        <v>0.12594458438287154</v>
      </c>
      <c r="E2515" s="34">
        <v>0.14531866306829977</v>
      </c>
      <c r="F2515" s="35">
        <v>98.837450695453597</v>
      </c>
    </row>
    <row r="2516" spans="1:6" ht="15" hidden="1" customHeight="1" x14ac:dyDescent="0.25">
      <c r="A2516" s="125"/>
      <c r="B2516" s="31" t="s">
        <v>177</v>
      </c>
      <c r="C2516" s="19">
        <v>1</v>
      </c>
      <c r="D2516" s="34">
        <v>1.7992083483267363E-2</v>
      </c>
      <c r="E2516" s="34">
        <v>2.0759809009757112E-2</v>
      </c>
      <c r="F2516" s="35">
        <v>98.858210504463358</v>
      </c>
    </row>
    <row r="2517" spans="1:6" ht="15" hidden="1" customHeight="1" x14ac:dyDescent="0.25">
      <c r="A2517" s="125"/>
      <c r="B2517" s="31" t="s">
        <v>179</v>
      </c>
      <c r="C2517" s="19">
        <v>1</v>
      </c>
      <c r="D2517" s="34">
        <v>1.7992083483267363E-2</v>
      </c>
      <c r="E2517" s="34">
        <v>2.0759809009757112E-2</v>
      </c>
      <c r="F2517" s="35">
        <v>98.878970313473118</v>
      </c>
    </row>
    <row r="2518" spans="1:6" ht="15" hidden="1" customHeight="1" x14ac:dyDescent="0.25">
      <c r="A2518" s="125"/>
      <c r="B2518" s="31" t="s">
        <v>180</v>
      </c>
      <c r="C2518" s="19">
        <v>2</v>
      </c>
      <c r="D2518" s="34">
        <v>3.5984166966534725E-2</v>
      </c>
      <c r="E2518" s="34">
        <v>4.1519618019514225E-2</v>
      </c>
      <c r="F2518" s="35">
        <v>98.920489931492625</v>
      </c>
    </row>
    <row r="2519" spans="1:6" ht="15" hidden="1" customHeight="1" x14ac:dyDescent="0.25">
      <c r="A2519" s="125"/>
      <c r="B2519" s="31" t="s">
        <v>181</v>
      </c>
      <c r="C2519" s="19">
        <v>6</v>
      </c>
      <c r="D2519" s="34">
        <v>0.10795250089960418</v>
      </c>
      <c r="E2519" s="34">
        <v>0.12455885405854267</v>
      </c>
      <c r="F2519" s="35">
        <v>99.045048785551174</v>
      </c>
    </row>
    <row r="2520" spans="1:6" ht="15" hidden="1" customHeight="1" x14ac:dyDescent="0.25">
      <c r="A2520" s="125"/>
      <c r="B2520" s="31" t="s">
        <v>182</v>
      </c>
      <c r="C2520" s="19">
        <v>1</v>
      </c>
      <c r="D2520" s="34">
        <v>1.7992083483267363E-2</v>
      </c>
      <c r="E2520" s="34">
        <v>2.0759809009757112E-2</v>
      </c>
      <c r="F2520" s="35">
        <v>99.065808594560934</v>
      </c>
    </row>
    <row r="2521" spans="1:6" ht="15" hidden="1" customHeight="1" x14ac:dyDescent="0.25">
      <c r="A2521" s="125"/>
      <c r="B2521" s="31" t="s">
        <v>267</v>
      </c>
      <c r="C2521" s="19">
        <v>2</v>
      </c>
      <c r="D2521" s="34">
        <v>3.5984166966534725E-2</v>
      </c>
      <c r="E2521" s="34">
        <v>4.1519618019514225E-2</v>
      </c>
      <c r="F2521" s="35">
        <v>99.107328212580441</v>
      </c>
    </row>
    <row r="2522" spans="1:6" ht="15" hidden="1" customHeight="1" x14ac:dyDescent="0.25">
      <c r="A2522" s="125"/>
      <c r="B2522" s="31" t="s">
        <v>184</v>
      </c>
      <c r="C2522" s="19">
        <v>2</v>
      </c>
      <c r="D2522" s="34">
        <v>3.5984166966534725E-2</v>
      </c>
      <c r="E2522" s="34">
        <v>4.1519618019514225E-2</v>
      </c>
      <c r="F2522" s="35">
        <v>99.148847830599962</v>
      </c>
    </row>
    <row r="2523" spans="1:6" ht="15" hidden="1" customHeight="1" x14ac:dyDescent="0.25">
      <c r="A2523" s="125"/>
      <c r="B2523" s="31" t="s">
        <v>189</v>
      </c>
      <c r="C2523" s="19">
        <v>5</v>
      </c>
      <c r="D2523" s="34">
        <v>8.9960417416336813E-2</v>
      </c>
      <c r="E2523" s="34">
        <v>0.10379904504878555</v>
      </c>
      <c r="F2523" s="35">
        <v>99.252646875648736</v>
      </c>
    </row>
    <row r="2524" spans="1:6" ht="15" hidden="1" customHeight="1" x14ac:dyDescent="0.25">
      <c r="A2524" s="125"/>
      <c r="B2524" s="31" t="s">
        <v>269</v>
      </c>
      <c r="C2524" s="19">
        <v>1</v>
      </c>
      <c r="D2524" s="34">
        <v>1.7992083483267363E-2</v>
      </c>
      <c r="E2524" s="34">
        <v>2.0759809009757112E-2</v>
      </c>
      <c r="F2524" s="35">
        <v>99.273406684658511</v>
      </c>
    </row>
    <row r="2525" spans="1:6" ht="15" hidden="1" customHeight="1" x14ac:dyDescent="0.25">
      <c r="A2525" s="125"/>
      <c r="B2525" s="31" t="s">
        <v>190</v>
      </c>
      <c r="C2525" s="19">
        <v>1</v>
      </c>
      <c r="D2525" s="34">
        <v>1.7992083483267363E-2</v>
      </c>
      <c r="E2525" s="34">
        <v>2.0759809009757112E-2</v>
      </c>
      <c r="F2525" s="35">
        <v>99.294166493668257</v>
      </c>
    </row>
    <row r="2526" spans="1:6" ht="15" hidden="1" customHeight="1" x14ac:dyDescent="0.25">
      <c r="A2526" s="125"/>
      <c r="B2526" s="31" t="s">
        <v>192</v>
      </c>
      <c r="C2526" s="19">
        <v>1</v>
      </c>
      <c r="D2526" s="34">
        <v>1.7992083483267363E-2</v>
      </c>
      <c r="E2526" s="34">
        <v>2.0759809009757112E-2</v>
      </c>
      <c r="F2526" s="35">
        <v>99.314926302678018</v>
      </c>
    </row>
    <row r="2527" spans="1:6" ht="15" hidden="1" customHeight="1" x14ac:dyDescent="0.25">
      <c r="A2527" s="125"/>
      <c r="B2527" s="31" t="s">
        <v>194</v>
      </c>
      <c r="C2527" s="19">
        <v>3</v>
      </c>
      <c r="D2527" s="34">
        <v>5.3976250449802088E-2</v>
      </c>
      <c r="E2527" s="34">
        <v>6.2279427029271334E-2</v>
      </c>
      <c r="F2527" s="35">
        <v>99.377205729707285</v>
      </c>
    </row>
    <row r="2528" spans="1:6" ht="15" hidden="1" customHeight="1" x14ac:dyDescent="0.25">
      <c r="A2528" s="125"/>
      <c r="B2528" s="31" t="s">
        <v>197</v>
      </c>
      <c r="C2528" s="19">
        <v>1</v>
      </c>
      <c r="D2528" s="34">
        <v>1.7992083483267363E-2</v>
      </c>
      <c r="E2528" s="34">
        <v>2.0759809009757112E-2</v>
      </c>
      <c r="F2528" s="35">
        <v>99.397965538717045</v>
      </c>
    </row>
    <row r="2529" spans="1:6" ht="15" hidden="1" customHeight="1" x14ac:dyDescent="0.25">
      <c r="A2529" s="125"/>
      <c r="B2529" s="31" t="s">
        <v>198</v>
      </c>
      <c r="C2529" s="19">
        <v>1</v>
      </c>
      <c r="D2529" s="34">
        <v>1.7992083483267363E-2</v>
      </c>
      <c r="E2529" s="34">
        <v>2.0759809009757112E-2</v>
      </c>
      <c r="F2529" s="35">
        <v>99.418725347726806</v>
      </c>
    </row>
    <row r="2530" spans="1:6" ht="15" hidden="1" customHeight="1" x14ac:dyDescent="0.25">
      <c r="A2530" s="125"/>
      <c r="B2530" s="31" t="s">
        <v>199</v>
      </c>
      <c r="C2530" s="19">
        <v>1</v>
      </c>
      <c r="D2530" s="34">
        <v>1.7992083483267363E-2</v>
      </c>
      <c r="E2530" s="34">
        <v>2.0759809009757112E-2</v>
      </c>
      <c r="F2530" s="35">
        <v>99.439485156736566</v>
      </c>
    </row>
    <row r="2531" spans="1:6" ht="15" hidden="1" customHeight="1" x14ac:dyDescent="0.25">
      <c r="A2531" s="125"/>
      <c r="B2531" s="31" t="s">
        <v>200</v>
      </c>
      <c r="C2531" s="19">
        <v>7</v>
      </c>
      <c r="D2531" s="34">
        <v>0.12594458438287154</v>
      </c>
      <c r="E2531" s="34">
        <v>0.14531866306829977</v>
      </c>
      <c r="F2531" s="35">
        <v>99.584803819804861</v>
      </c>
    </row>
    <row r="2532" spans="1:6" ht="15" hidden="1" customHeight="1" x14ac:dyDescent="0.25">
      <c r="A2532" s="125"/>
      <c r="B2532" s="31" t="s">
        <v>202</v>
      </c>
      <c r="C2532" s="19">
        <v>1</v>
      </c>
      <c r="D2532" s="34">
        <v>1.7992083483267363E-2</v>
      </c>
      <c r="E2532" s="34">
        <v>2.0759809009757112E-2</v>
      </c>
      <c r="F2532" s="35">
        <v>99.605563628814622</v>
      </c>
    </row>
    <row r="2533" spans="1:6" ht="15" hidden="1" customHeight="1" x14ac:dyDescent="0.25">
      <c r="A2533" s="125"/>
      <c r="B2533" s="31" t="s">
        <v>204</v>
      </c>
      <c r="C2533" s="19">
        <v>2</v>
      </c>
      <c r="D2533" s="34">
        <v>3.5984166966534725E-2</v>
      </c>
      <c r="E2533" s="34">
        <v>4.1519618019514225E-2</v>
      </c>
      <c r="F2533" s="35">
        <v>99.647083246834129</v>
      </c>
    </row>
    <row r="2534" spans="1:6" ht="15" hidden="1" customHeight="1" x14ac:dyDescent="0.25">
      <c r="A2534" s="125"/>
      <c r="B2534" s="31" t="s">
        <v>207</v>
      </c>
      <c r="C2534" s="19">
        <v>4</v>
      </c>
      <c r="D2534" s="34">
        <v>7.196833393306945E-2</v>
      </c>
      <c r="E2534" s="34">
        <v>8.303923603902845E-2</v>
      </c>
      <c r="F2534" s="35">
        <v>99.730122482873156</v>
      </c>
    </row>
    <row r="2535" spans="1:6" ht="15" hidden="1" customHeight="1" x14ac:dyDescent="0.25">
      <c r="A2535" s="125"/>
      <c r="B2535" s="31" t="s">
        <v>272</v>
      </c>
      <c r="C2535" s="19">
        <v>1</v>
      </c>
      <c r="D2535" s="34">
        <v>1.7992083483267363E-2</v>
      </c>
      <c r="E2535" s="34">
        <v>2.0759809009757112E-2</v>
      </c>
      <c r="F2535" s="35">
        <v>99.750882291882917</v>
      </c>
    </row>
    <row r="2536" spans="1:6" ht="15" hidden="1" customHeight="1" x14ac:dyDescent="0.25">
      <c r="A2536" s="125"/>
      <c r="B2536" s="31" t="s">
        <v>213</v>
      </c>
      <c r="C2536" s="19">
        <v>1</v>
      </c>
      <c r="D2536" s="34">
        <v>1.7992083483267363E-2</v>
      </c>
      <c r="E2536" s="34">
        <v>2.0759809009757112E-2</v>
      </c>
      <c r="F2536" s="35">
        <v>99.771642100892677</v>
      </c>
    </row>
    <row r="2537" spans="1:6" ht="15" hidden="1" customHeight="1" x14ac:dyDescent="0.25">
      <c r="A2537" s="125"/>
      <c r="B2537" s="31" t="s">
        <v>307</v>
      </c>
      <c r="C2537" s="19">
        <v>2</v>
      </c>
      <c r="D2537" s="34">
        <v>3.5984166966534725E-2</v>
      </c>
      <c r="E2537" s="34">
        <v>4.1519618019514225E-2</v>
      </c>
      <c r="F2537" s="35">
        <v>99.813161718912198</v>
      </c>
    </row>
    <row r="2538" spans="1:6" ht="15" hidden="1" customHeight="1" x14ac:dyDescent="0.25">
      <c r="A2538" s="125"/>
      <c r="B2538" s="31" t="s">
        <v>216</v>
      </c>
      <c r="C2538" s="19">
        <v>3</v>
      </c>
      <c r="D2538" s="34">
        <v>5.3976250449802088E-2</v>
      </c>
      <c r="E2538" s="34">
        <v>6.2279427029271334E-2</v>
      </c>
      <c r="F2538" s="35">
        <v>99.875441145941451</v>
      </c>
    </row>
    <row r="2539" spans="1:6" ht="15" hidden="1" customHeight="1" x14ac:dyDescent="0.25">
      <c r="A2539" s="125"/>
      <c r="B2539" s="31" t="s">
        <v>219</v>
      </c>
      <c r="C2539" s="19">
        <v>1</v>
      </c>
      <c r="D2539" s="34">
        <v>1.7992083483267363E-2</v>
      </c>
      <c r="E2539" s="34">
        <v>2.0759809009757112E-2</v>
      </c>
      <c r="F2539" s="35">
        <v>99.896200954951226</v>
      </c>
    </row>
    <row r="2540" spans="1:6" ht="15" hidden="1" customHeight="1" x14ac:dyDescent="0.25">
      <c r="A2540" s="125"/>
      <c r="B2540" s="31" t="s">
        <v>221</v>
      </c>
      <c r="C2540" s="19">
        <v>2</v>
      </c>
      <c r="D2540" s="34">
        <v>3.5984166966534725E-2</v>
      </c>
      <c r="E2540" s="34">
        <v>4.1519618019514225E-2</v>
      </c>
      <c r="F2540" s="35">
        <v>99.937720572970733</v>
      </c>
    </row>
    <row r="2541" spans="1:6" ht="15" hidden="1" customHeight="1" x14ac:dyDescent="0.25">
      <c r="A2541" s="125"/>
      <c r="B2541" s="31" t="s">
        <v>233</v>
      </c>
      <c r="C2541" s="19">
        <v>1</v>
      </c>
      <c r="D2541" s="34">
        <v>1.7992083483267363E-2</v>
      </c>
      <c r="E2541" s="34">
        <v>2.0759809009757112E-2</v>
      </c>
      <c r="F2541" s="35">
        <v>99.958480381980479</v>
      </c>
    </row>
    <row r="2542" spans="1:6" ht="15" hidden="1" customHeight="1" x14ac:dyDescent="0.25">
      <c r="A2542" s="125"/>
      <c r="B2542" s="31" t="s">
        <v>372</v>
      </c>
      <c r="C2542" s="19">
        <v>1</v>
      </c>
      <c r="D2542" s="34">
        <v>1.7992083483267363E-2</v>
      </c>
      <c r="E2542" s="34">
        <v>2.0759809009757112E-2</v>
      </c>
      <c r="F2542" s="35">
        <v>99.979240190990254</v>
      </c>
    </row>
    <row r="2543" spans="1:6" ht="15" hidden="1" customHeight="1" x14ac:dyDescent="0.25">
      <c r="A2543" s="125"/>
      <c r="B2543" s="31" t="s">
        <v>265</v>
      </c>
      <c r="C2543" s="19">
        <v>1</v>
      </c>
      <c r="D2543" s="34">
        <v>1.7992083483267363E-2</v>
      </c>
      <c r="E2543" s="34">
        <v>2.0759809009757112E-2</v>
      </c>
      <c r="F2543" s="35">
        <v>100</v>
      </c>
    </row>
    <row r="2544" spans="1:6" ht="15" hidden="1" customHeight="1" x14ac:dyDescent="0.25">
      <c r="A2544" s="125"/>
      <c r="B2544" s="14" t="s">
        <v>8</v>
      </c>
      <c r="C2544" s="19">
        <v>4817</v>
      </c>
      <c r="D2544" s="34">
        <v>86.667866138898887</v>
      </c>
      <c r="E2544" s="34">
        <v>100</v>
      </c>
      <c r="F2544" s="36"/>
    </row>
    <row r="2545" spans="1:6" ht="15" hidden="1" customHeight="1" x14ac:dyDescent="0.25">
      <c r="A2545" s="125" t="s">
        <v>7</v>
      </c>
      <c r="B2545" s="31" t="s">
        <v>250</v>
      </c>
      <c r="C2545" s="19">
        <v>201</v>
      </c>
      <c r="D2545" s="34">
        <v>3.6164087801367399</v>
      </c>
      <c r="E2545" s="37"/>
      <c r="F2545" s="36"/>
    </row>
    <row r="2546" spans="1:6" ht="15" hidden="1" customHeight="1" x14ac:dyDescent="0.25">
      <c r="A2546" s="125"/>
      <c r="B2546" s="14" t="s">
        <v>33</v>
      </c>
      <c r="C2546" s="19">
        <v>540</v>
      </c>
      <c r="D2546" s="34">
        <v>9.7157250809643756</v>
      </c>
      <c r="E2546" s="37"/>
      <c r="F2546" s="36"/>
    </row>
    <row r="2547" spans="1:6" ht="15" hidden="1" customHeight="1" x14ac:dyDescent="0.25">
      <c r="A2547" s="125"/>
      <c r="B2547" s="14" t="s">
        <v>8</v>
      </c>
      <c r="C2547" s="19">
        <v>741</v>
      </c>
      <c r="D2547" s="34">
        <v>13.332133861101115</v>
      </c>
      <c r="E2547" s="37"/>
      <c r="F2547" s="36"/>
    </row>
    <row r="2548" spans="1:6" ht="15" hidden="1" customHeight="1" x14ac:dyDescent="0.25">
      <c r="A2548" s="126" t="s">
        <v>8</v>
      </c>
      <c r="B2548" s="127"/>
      <c r="C2548" s="22">
        <v>5558</v>
      </c>
      <c r="D2548" s="38">
        <v>100</v>
      </c>
      <c r="E2548" s="39"/>
      <c r="F2548" s="40"/>
    </row>
    <row r="2549" spans="1:6" hidden="1" x14ac:dyDescent="0.25"/>
    <row r="2550" spans="1:6" ht="18" hidden="1" customHeight="1" x14ac:dyDescent="0.25">
      <c r="A2550" s="107" t="s">
        <v>358</v>
      </c>
      <c r="B2550" s="107"/>
      <c r="C2550" s="107"/>
      <c r="D2550" s="107"/>
      <c r="E2550" s="107"/>
      <c r="F2550" s="107"/>
    </row>
    <row r="2551" spans="1:6" ht="27.95" hidden="1" customHeight="1" x14ac:dyDescent="0.25">
      <c r="A2551" s="122"/>
      <c r="B2551" s="123"/>
      <c r="C2551" s="28" t="s">
        <v>29</v>
      </c>
      <c r="D2551" s="29" t="s">
        <v>10</v>
      </c>
      <c r="E2551" s="29" t="s">
        <v>30</v>
      </c>
      <c r="F2551" s="30" t="s">
        <v>31</v>
      </c>
    </row>
    <row r="2552" spans="1:6" ht="15" hidden="1" customHeight="1" x14ac:dyDescent="0.25">
      <c r="A2552" s="124" t="s">
        <v>6</v>
      </c>
      <c r="B2552" s="50" t="s">
        <v>143</v>
      </c>
      <c r="C2552" s="16">
        <v>1787</v>
      </c>
      <c r="D2552" s="32">
        <v>32.151853184598778</v>
      </c>
      <c r="E2552" s="32">
        <v>37.392759991630051</v>
      </c>
      <c r="F2552" s="33">
        <v>37.392759991630051</v>
      </c>
    </row>
    <row r="2553" spans="1:6" ht="15" hidden="1" customHeight="1" x14ac:dyDescent="0.25">
      <c r="A2553" s="125"/>
      <c r="B2553" s="31" t="s">
        <v>143</v>
      </c>
      <c r="C2553" s="19">
        <v>1</v>
      </c>
      <c r="D2553" s="34">
        <v>1.7992083483267363E-2</v>
      </c>
      <c r="E2553" s="34">
        <v>2.092487968194183E-2</v>
      </c>
      <c r="F2553" s="35">
        <v>37.413684871311993</v>
      </c>
    </row>
    <row r="2554" spans="1:6" ht="15" hidden="1" customHeight="1" x14ac:dyDescent="0.25">
      <c r="A2554" s="125"/>
      <c r="B2554" s="31" t="s">
        <v>144</v>
      </c>
      <c r="C2554" s="19">
        <v>2</v>
      </c>
      <c r="D2554" s="34">
        <v>3.5984166966534725E-2</v>
      </c>
      <c r="E2554" s="34">
        <v>4.184975936388366E-2</v>
      </c>
      <c r="F2554" s="35">
        <v>37.455534630675871</v>
      </c>
    </row>
    <row r="2555" spans="1:6" ht="15" hidden="1" customHeight="1" x14ac:dyDescent="0.25">
      <c r="A2555" s="125"/>
      <c r="B2555" s="31" t="s">
        <v>144</v>
      </c>
      <c r="C2555" s="19">
        <v>1</v>
      </c>
      <c r="D2555" s="34">
        <v>1.7992083483267363E-2</v>
      </c>
      <c r="E2555" s="34">
        <v>2.092487968194183E-2</v>
      </c>
      <c r="F2555" s="35">
        <v>37.47645951035782</v>
      </c>
    </row>
    <row r="2556" spans="1:6" ht="15" hidden="1" customHeight="1" x14ac:dyDescent="0.25">
      <c r="A2556" s="125"/>
      <c r="B2556" s="31" t="s">
        <v>144</v>
      </c>
      <c r="C2556" s="19">
        <v>1309</v>
      </c>
      <c r="D2556" s="34">
        <v>23.551637279596978</v>
      </c>
      <c r="E2556" s="34">
        <v>27.390667503661852</v>
      </c>
      <c r="F2556" s="35">
        <v>64.867127014019673</v>
      </c>
    </row>
    <row r="2557" spans="1:6" ht="15" hidden="1" customHeight="1" x14ac:dyDescent="0.25">
      <c r="A2557" s="125"/>
      <c r="B2557" s="31" t="s">
        <v>145</v>
      </c>
      <c r="C2557" s="19">
        <v>583</v>
      </c>
      <c r="D2557" s="34">
        <v>10.489384670744872</v>
      </c>
      <c r="E2557" s="34">
        <v>12.199204854572086</v>
      </c>
      <c r="F2557" s="35">
        <v>77.06633186859176</v>
      </c>
    </row>
    <row r="2558" spans="1:6" ht="15" hidden="1" customHeight="1" x14ac:dyDescent="0.25">
      <c r="A2558" s="125"/>
      <c r="B2558" s="31" t="s">
        <v>146</v>
      </c>
      <c r="C2558" s="19">
        <v>1</v>
      </c>
      <c r="D2558" s="34">
        <v>1.7992083483267363E-2</v>
      </c>
      <c r="E2558" s="34">
        <v>2.092487968194183E-2</v>
      </c>
      <c r="F2558" s="35">
        <v>77.087256748273703</v>
      </c>
    </row>
    <row r="2559" spans="1:6" ht="15" hidden="1" customHeight="1" x14ac:dyDescent="0.25">
      <c r="A2559" s="125"/>
      <c r="B2559" s="31" t="s">
        <v>146</v>
      </c>
      <c r="C2559" s="19">
        <v>326</v>
      </c>
      <c r="D2559" s="34">
        <v>5.8654192155451605</v>
      </c>
      <c r="E2559" s="34">
        <v>6.821510776313036</v>
      </c>
      <c r="F2559" s="35">
        <v>83.908767524586736</v>
      </c>
    </row>
    <row r="2560" spans="1:6" ht="15" hidden="1" customHeight="1" x14ac:dyDescent="0.25">
      <c r="A2560" s="125"/>
      <c r="B2560" s="31" t="s">
        <v>147</v>
      </c>
      <c r="C2560" s="19">
        <v>181</v>
      </c>
      <c r="D2560" s="34">
        <v>3.2565671104713925</v>
      </c>
      <c r="E2560" s="34">
        <v>3.7874032224314709</v>
      </c>
      <c r="F2560" s="35">
        <v>87.696170747018215</v>
      </c>
    </row>
    <row r="2561" spans="1:6" ht="15" hidden="1" customHeight="1" x14ac:dyDescent="0.25">
      <c r="A2561" s="125"/>
      <c r="B2561" s="31" t="s">
        <v>148</v>
      </c>
      <c r="C2561" s="19">
        <v>156</v>
      </c>
      <c r="D2561" s="34">
        <v>2.8067650233897083</v>
      </c>
      <c r="E2561" s="34">
        <v>3.2642812303829252</v>
      </c>
      <c r="F2561" s="35">
        <v>90.960451977401121</v>
      </c>
    </row>
    <row r="2562" spans="1:6" ht="15" hidden="1" customHeight="1" x14ac:dyDescent="0.25">
      <c r="A2562" s="125"/>
      <c r="B2562" s="31" t="s">
        <v>149</v>
      </c>
      <c r="C2562" s="19">
        <v>60</v>
      </c>
      <c r="D2562" s="34">
        <v>1.0795250089960418</v>
      </c>
      <c r="E2562" s="34">
        <v>1.2554927809165097</v>
      </c>
      <c r="F2562" s="35">
        <v>92.215944758317633</v>
      </c>
    </row>
    <row r="2563" spans="1:6" ht="15" hidden="1" customHeight="1" x14ac:dyDescent="0.25">
      <c r="A2563" s="125"/>
      <c r="B2563" s="31" t="s">
        <v>32</v>
      </c>
      <c r="C2563" s="19">
        <v>42</v>
      </c>
      <c r="D2563" s="34">
        <v>0.75566750629722923</v>
      </c>
      <c r="E2563" s="34">
        <v>0.87884494664155677</v>
      </c>
      <c r="F2563" s="35">
        <v>93.094789704959197</v>
      </c>
    </row>
    <row r="2564" spans="1:6" ht="15" hidden="1" customHeight="1" x14ac:dyDescent="0.25">
      <c r="A2564" s="125"/>
      <c r="B2564" s="31" t="s">
        <v>89</v>
      </c>
      <c r="C2564" s="19">
        <v>40</v>
      </c>
      <c r="D2564" s="34">
        <v>0.7196833393306945</v>
      </c>
      <c r="E2564" s="34">
        <v>0.83699518727767319</v>
      </c>
      <c r="F2564" s="35">
        <v>93.931784892236863</v>
      </c>
    </row>
    <row r="2565" spans="1:6" ht="15" hidden="1" customHeight="1" x14ac:dyDescent="0.25">
      <c r="A2565" s="125"/>
      <c r="B2565" s="31" t="s">
        <v>150</v>
      </c>
      <c r="C2565" s="19">
        <v>26</v>
      </c>
      <c r="D2565" s="34">
        <v>0.46779417056495143</v>
      </c>
      <c r="E2565" s="34">
        <v>0.5440468717304876</v>
      </c>
      <c r="F2565" s="35">
        <v>94.475831763967349</v>
      </c>
    </row>
    <row r="2566" spans="1:6" ht="15" hidden="1" customHeight="1" x14ac:dyDescent="0.25">
      <c r="A2566" s="125"/>
      <c r="B2566" s="31" t="s">
        <v>151</v>
      </c>
      <c r="C2566" s="19">
        <v>66</v>
      </c>
      <c r="D2566" s="34">
        <v>1.187477509895646</v>
      </c>
      <c r="E2566" s="34">
        <v>1.3810420590081607</v>
      </c>
      <c r="F2566" s="35">
        <v>95.856873822975516</v>
      </c>
    </row>
    <row r="2567" spans="1:6" ht="15" hidden="1" customHeight="1" x14ac:dyDescent="0.25">
      <c r="A2567" s="125"/>
      <c r="B2567" s="31" t="s">
        <v>152</v>
      </c>
      <c r="C2567" s="19">
        <v>12</v>
      </c>
      <c r="D2567" s="34">
        <v>0.21590500179920835</v>
      </c>
      <c r="E2567" s="34">
        <v>0.25109855618330196</v>
      </c>
      <c r="F2567" s="35">
        <v>96.107972379158824</v>
      </c>
    </row>
    <row r="2568" spans="1:6" ht="15" hidden="1" customHeight="1" x14ac:dyDescent="0.25">
      <c r="A2568" s="125"/>
      <c r="B2568" s="31" t="s">
        <v>153</v>
      </c>
      <c r="C2568" s="19">
        <v>17</v>
      </c>
      <c r="D2568" s="34">
        <v>0.30586541921554516</v>
      </c>
      <c r="E2568" s="34">
        <v>0.35572295459301106</v>
      </c>
      <c r="F2568" s="35">
        <v>96.463695333751829</v>
      </c>
    </row>
    <row r="2569" spans="1:6" ht="15" hidden="1" customHeight="1" x14ac:dyDescent="0.25">
      <c r="A2569" s="125"/>
      <c r="B2569" s="31" t="s">
        <v>154</v>
      </c>
      <c r="C2569" s="19">
        <v>7</v>
      </c>
      <c r="D2569" s="34">
        <v>0.12594458438287154</v>
      </c>
      <c r="E2569" s="34">
        <v>0.14647415777359279</v>
      </c>
      <c r="F2569" s="35">
        <v>96.610169491525426</v>
      </c>
    </row>
    <row r="2570" spans="1:6" ht="15" hidden="1" customHeight="1" x14ac:dyDescent="0.25">
      <c r="A2570" s="125"/>
      <c r="B2570" s="31" t="s">
        <v>155</v>
      </c>
      <c r="C2570" s="19">
        <v>7</v>
      </c>
      <c r="D2570" s="34">
        <v>0.12594458438287154</v>
      </c>
      <c r="E2570" s="34">
        <v>0.14647415777359279</v>
      </c>
      <c r="F2570" s="35">
        <v>96.756643649299008</v>
      </c>
    </row>
    <row r="2571" spans="1:6" ht="15" hidden="1" customHeight="1" x14ac:dyDescent="0.25">
      <c r="A2571" s="125"/>
      <c r="B2571" s="31" t="s">
        <v>156</v>
      </c>
      <c r="C2571" s="19">
        <v>22</v>
      </c>
      <c r="D2571" s="34">
        <v>0.39582583663188198</v>
      </c>
      <c r="E2571" s="34">
        <v>0.46034735300272023</v>
      </c>
      <c r="F2571" s="35">
        <v>97.216991002301739</v>
      </c>
    </row>
    <row r="2572" spans="1:6" ht="15" hidden="1" customHeight="1" x14ac:dyDescent="0.25">
      <c r="A2572" s="125"/>
      <c r="B2572" s="31" t="s">
        <v>157</v>
      </c>
      <c r="C2572" s="19">
        <v>1</v>
      </c>
      <c r="D2572" s="34">
        <v>1.7992083483267363E-2</v>
      </c>
      <c r="E2572" s="34">
        <v>2.092487968194183E-2</v>
      </c>
      <c r="F2572" s="35">
        <v>97.237915881983682</v>
      </c>
    </row>
    <row r="2573" spans="1:6" ht="15" hidden="1" customHeight="1" x14ac:dyDescent="0.25">
      <c r="A2573" s="125"/>
      <c r="B2573" s="31" t="s">
        <v>158</v>
      </c>
      <c r="C2573" s="19">
        <v>3</v>
      </c>
      <c r="D2573" s="34">
        <v>5.3976250449802088E-2</v>
      </c>
      <c r="E2573" s="34">
        <v>6.2774639045825489E-2</v>
      </c>
      <c r="F2573" s="35">
        <v>97.300690521029509</v>
      </c>
    </row>
    <row r="2574" spans="1:6" ht="15" hidden="1" customHeight="1" x14ac:dyDescent="0.25">
      <c r="A2574" s="125"/>
      <c r="B2574" s="31" t="s">
        <v>159</v>
      </c>
      <c r="C2574" s="19">
        <v>6</v>
      </c>
      <c r="D2574" s="34">
        <v>0.10795250089960418</v>
      </c>
      <c r="E2574" s="34">
        <v>0.12554927809165098</v>
      </c>
      <c r="F2574" s="35">
        <v>97.426239799121149</v>
      </c>
    </row>
    <row r="2575" spans="1:6" ht="15" hidden="1" customHeight="1" x14ac:dyDescent="0.25">
      <c r="A2575" s="125"/>
      <c r="B2575" s="31" t="s">
        <v>160</v>
      </c>
      <c r="C2575" s="19">
        <v>1</v>
      </c>
      <c r="D2575" s="34">
        <v>1.7992083483267363E-2</v>
      </c>
      <c r="E2575" s="34">
        <v>2.092487968194183E-2</v>
      </c>
      <c r="F2575" s="35">
        <v>97.447164678803105</v>
      </c>
    </row>
    <row r="2576" spans="1:6" ht="15" hidden="1" customHeight="1" x14ac:dyDescent="0.25">
      <c r="A2576" s="125"/>
      <c r="B2576" s="31" t="s">
        <v>161</v>
      </c>
      <c r="C2576" s="19">
        <v>31</v>
      </c>
      <c r="D2576" s="34">
        <v>0.55775458798128819</v>
      </c>
      <c r="E2576" s="34">
        <v>0.64867127014019677</v>
      </c>
      <c r="F2576" s="35">
        <v>98.095835948943289</v>
      </c>
    </row>
    <row r="2577" spans="1:6" ht="15" hidden="1" customHeight="1" x14ac:dyDescent="0.25">
      <c r="A2577" s="125"/>
      <c r="B2577" s="31" t="s">
        <v>162</v>
      </c>
      <c r="C2577" s="19">
        <v>3</v>
      </c>
      <c r="D2577" s="34">
        <v>5.3976250449802088E-2</v>
      </c>
      <c r="E2577" s="34">
        <v>6.2774639045825489E-2</v>
      </c>
      <c r="F2577" s="35">
        <v>98.158610587989116</v>
      </c>
    </row>
    <row r="2578" spans="1:6" ht="15" hidden="1" customHeight="1" x14ac:dyDescent="0.25">
      <c r="A2578" s="125"/>
      <c r="B2578" s="31" t="s">
        <v>163</v>
      </c>
      <c r="C2578" s="19">
        <v>1</v>
      </c>
      <c r="D2578" s="34">
        <v>1.7992083483267363E-2</v>
      </c>
      <c r="E2578" s="34">
        <v>2.092487968194183E-2</v>
      </c>
      <c r="F2578" s="35">
        <v>98.179535467671059</v>
      </c>
    </row>
    <row r="2579" spans="1:6" ht="15" hidden="1" customHeight="1" x14ac:dyDescent="0.25">
      <c r="A2579" s="125"/>
      <c r="B2579" s="31" t="s">
        <v>164</v>
      </c>
      <c r="C2579" s="19">
        <v>1</v>
      </c>
      <c r="D2579" s="34">
        <v>1.7992083483267363E-2</v>
      </c>
      <c r="E2579" s="34">
        <v>2.092487968194183E-2</v>
      </c>
      <c r="F2579" s="35">
        <v>98.200460347353001</v>
      </c>
    </row>
    <row r="2580" spans="1:6" ht="15" hidden="1" customHeight="1" x14ac:dyDescent="0.25">
      <c r="A2580" s="125"/>
      <c r="B2580" s="31" t="s">
        <v>165</v>
      </c>
      <c r="C2580" s="19">
        <v>5</v>
      </c>
      <c r="D2580" s="34">
        <v>8.9960417416336813E-2</v>
      </c>
      <c r="E2580" s="34">
        <v>0.10462439840970915</v>
      </c>
      <c r="F2580" s="35">
        <v>98.305084745762713</v>
      </c>
    </row>
    <row r="2581" spans="1:6" ht="15" hidden="1" customHeight="1" x14ac:dyDescent="0.25">
      <c r="A2581" s="125"/>
      <c r="B2581" s="31" t="s">
        <v>166</v>
      </c>
      <c r="C2581" s="19">
        <v>12</v>
      </c>
      <c r="D2581" s="34">
        <v>0.21590500179920835</v>
      </c>
      <c r="E2581" s="34">
        <v>0.25109855618330196</v>
      </c>
      <c r="F2581" s="35">
        <v>98.556183301946007</v>
      </c>
    </row>
    <row r="2582" spans="1:6" ht="15" hidden="1" customHeight="1" x14ac:dyDescent="0.25">
      <c r="A2582" s="125"/>
      <c r="B2582" s="31" t="s">
        <v>167</v>
      </c>
      <c r="C2582" s="19">
        <v>1</v>
      </c>
      <c r="D2582" s="34">
        <v>1.7992083483267363E-2</v>
      </c>
      <c r="E2582" s="34">
        <v>2.092487968194183E-2</v>
      </c>
      <c r="F2582" s="35">
        <v>98.577108181627963</v>
      </c>
    </row>
    <row r="2583" spans="1:6" ht="15" hidden="1" customHeight="1" x14ac:dyDescent="0.25">
      <c r="A2583" s="125"/>
      <c r="B2583" s="31" t="s">
        <v>168</v>
      </c>
      <c r="C2583" s="19">
        <v>3</v>
      </c>
      <c r="D2583" s="34">
        <v>5.3976250449802088E-2</v>
      </c>
      <c r="E2583" s="34">
        <v>6.2774639045825489E-2</v>
      </c>
      <c r="F2583" s="35">
        <v>98.63988282067379</v>
      </c>
    </row>
    <row r="2584" spans="1:6" ht="15" hidden="1" customHeight="1" x14ac:dyDescent="0.25">
      <c r="A2584" s="125"/>
      <c r="B2584" s="31" t="s">
        <v>169</v>
      </c>
      <c r="C2584" s="19">
        <v>2</v>
      </c>
      <c r="D2584" s="34">
        <v>3.5984166966534725E-2</v>
      </c>
      <c r="E2584" s="34">
        <v>4.184975936388366E-2</v>
      </c>
      <c r="F2584" s="35">
        <v>98.681732580037661</v>
      </c>
    </row>
    <row r="2585" spans="1:6" ht="15" hidden="1" customHeight="1" x14ac:dyDescent="0.25">
      <c r="A2585" s="125"/>
      <c r="B2585" s="31" t="s">
        <v>171</v>
      </c>
      <c r="C2585" s="19">
        <v>7</v>
      </c>
      <c r="D2585" s="34">
        <v>0.12594458438287154</v>
      </c>
      <c r="E2585" s="34">
        <v>0.14647415777359279</v>
      </c>
      <c r="F2585" s="35">
        <v>98.828206737811257</v>
      </c>
    </row>
    <row r="2586" spans="1:6" ht="15" hidden="1" customHeight="1" x14ac:dyDescent="0.25">
      <c r="A2586" s="125"/>
      <c r="B2586" s="31" t="s">
        <v>173</v>
      </c>
      <c r="C2586" s="19">
        <v>1</v>
      </c>
      <c r="D2586" s="34">
        <v>1.7992083483267363E-2</v>
      </c>
      <c r="E2586" s="34">
        <v>2.092487968194183E-2</v>
      </c>
      <c r="F2586" s="35">
        <v>98.8491316174932</v>
      </c>
    </row>
    <row r="2587" spans="1:6" ht="15" hidden="1" customHeight="1" x14ac:dyDescent="0.25">
      <c r="A2587" s="125"/>
      <c r="B2587" s="31" t="s">
        <v>176</v>
      </c>
      <c r="C2587" s="19">
        <v>2</v>
      </c>
      <c r="D2587" s="34">
        <v>3.5984166966534725E-2</v>
      </c>
      <c r="E2587" s="34">
        <v>4.184975936388366E-2</v>
      </c>
      <c r="F2587" s="35">
        <v>98.890981376857084</v>
      </c>
    </row>
    <row r="2588" spans="1:6" ht="15" hidden="1" customHeight="1" x14ac:dyDescent="0.25">
      <c r="A2588" s="125"/>
      <c r="B2588" s="31" t="s">
        <v>178</v>
      </c>
      <c r="C2588" s="19">
        <v>1</v>
      </c>
      <c r="D2588" s="34">
        <v>1.7992083483267363E-2</v>
      </c>
      <c r="E2588" s="34">
        <v>2.092487968194183E-2</v>
      </c>
      <c r="F2588" s="35">
        <v>98.911906256539027</v>
      </c>
    </row>
    <row r="2589" spans="1:6" ht="15" hidden="1" customHeight="1" x14ac:dyDescent="0.25">
      <c r="A2589" s="125"/>
      <c r="B2589" s="31" t="s">
        <v>181</v>
      </c>
      <c r="C2589" s="19">
        <v>3</v>
      </c>
      <c r="D2589" s="34">
        <v>5.3976250449802088E-2</v>
      </c>
      <c r="E2589" s="34">
        <v>6.2774639045825489E-2</v>
      </c>
      <c r="F2589" s="35">
        <v>98.974680895584854</v>
      </c>
    </row>
    <row r="2590" spans="1:6" ht="15" hidden="1" customHeight="1" x14ac:dyDescent="0.25">
      <c r="A2590" s="125"/>
      <c r="B2590" s="31" t="s">
        <v>267</v>
      </c>
      <c r="C2590" s="19">
        <v>1</v>
      </c>
      <c r="D2590" s="34">
        <v>1.7992083483267363E-2</v>
      </c>
      <c r="E2590" s="34">
        <v>2.092487968194183E-2</v>
      </c>
      <c r="F2590" s="35">
        <v>98.995605775266796</v>
      </c>
    </row>
    <row r="2591" spans="1:6" ht="15" hidden="1" customHeight="1" x14ac:dyDescent="0.25">
      <c r="A2591" s="125"/>
      <c r="B2591" s="31" t="s">
        <v>251</v>
      </c>
      <c r="C2591" s="19">
        <v>1</v>
      </c>
      <c r="D2591" s="34">
        <v>1.7992083483267363E-2</v>
      </c>
      <c r="E2591" s="34">
        <v>2.092487968194183E-2</v>
      </c>
      <c r="F2591" s="35">
        <v>99.016530654948724</v>
      </c>
    </row>
    <row r="2592" spans="1:6" ht="15" hidden="1" customHeight="1" x14ac:dyDescent="0.25">
      <c r="A2592" s="125"/>
      <c r="B2592" s="31" t="s">
        <v>184</v>
      </c>
      <c r="C2592" s="19">
        <v>1</v>
      </c>
      <c r="D2592" s="34">
        <v>1.7992083483267363E-2</v>
      </c>
      <c r="E2592" s="34">
        <v>2.092487968194183E-2</v>
      </c>
      <c r="F2592" s="35">
        <v>99.037455534630681</v>
      </c>
    </row>
    <row r="2593" spans="1:6" ht="15" hidden="1" customHeight="1" x14ac:dyDescent="0.25">
      <c r="A2593" s="125"/>
      <c r="B2593" s="31" t="s">
        <v>186</v>
      </c>
      <c r="C2593" s="19">
        <v>1</v>
      </c>
      <c r="D2593" s="34">
        <v>1.7992083483267363E-2</v>
      </c>
      <c r="E2593" s="34">
        <v>2.092487968194183E-2</v>
      </c>
      <c r="F2593" s="35">
        <v>99.058380414312623</v>
      </c>
    </row>
    <row r="2594" spans="1:6" ht="15" hidden="1" customHeight="1" x14ac:dyDescent="0.25">
      <c r="A2594" s="125"/>
      <c r="B2594" s="31" t="s">
        <v>188</v>
      </c>
      <c r="C2594" s="19">
        <v>1</v>
      </c>
      <c r="D2594" s="34">
        <v>1.7992083483267363E-2</v>
      </c>
      <c r="E2594" s="34">
        <v>2.092487968194183E-2</v>
      </c>
      <c r="F2594" s="35">
        <v>99.079305293994551</v>
      </c>
    </row>
    <row r="2595" spans="1:6" ht="15" hidden="1" customHeight="1" x14ac:dyDescent="0.25">
      <c r="A2595" s="125"/>
      <c r="B2595" s="31" t="s">
        <v>189</v>
      </c>
      <c r="C2595" s="19">
        <v>8</v>
      </c>
      <c r="D2595" s="34">
        <v>0.1439366678661389</v>
      </c>
      <c r="E2595" s="34">
        <v>0.16739903745553464</v>
      </c>
      <c r="F2595" s="35">
        <v>99.246704331450104</v>
      </c>
    </row>
    <row r="2596" spans="1:6" ht="15" hidden="1" customHeight="1" x14ac:dyDescent="0.25">
      <c r="A2596" s="125"/>
      <c r="B2596" s="31" t="s">
        <v>268</v>
      </c>
      <c r="C2596" s="19">
        <v>1</v>
      </c>
      <c r="D2596" s="34">
        <v>1.7992083483267363E-2</v>
      </c>
      <c r="E2596" s="34">
        <v>2.092487968194183E-2</v>
      </c>
      <c r="F2596" s="35">
        <v>99.267629211132032</v>
      </c>
    </row>
    <row r="2597" spans="1:6" ht="15" hidden="1" customHeight="1" x14ac:dyDescent="0.25">
      <c r="A2597" s="125"/>
      <c r="B2597" s="31" t="s">
        <v>278</v>
      </c>
      <c r="C2597" s="19">
        <v>1</v>
      </c>
      <c r="D2597" s="34">
        <v>1.7992083483267363E-2</v>
      </c>
      <c r="E2597" s="34">
        <v>2.092487968194183E-2</v>
      </c>
      <c r="F2597" s="35">
        <v>99.288554090813975</v>
      </c>
    </row>
    <row r="2598" spans="1:6" ht="15" hidden="1" customHeight="1" x14ac:dyDescent="0.25">
      <c r="A2598" s="125"/>
      <c r="B2598" s="31" t="s">
        <v>270</v>
      </c>
      <c r="C2598" s="19">
        <v>1</v>
      </c>
      <c r="D2598" s="34">
        <v>1.7992083483267363E-2</v>
      </c>
      <c r="E2598" s="34">
        <v>2.092487968194183E-2</v>
      </c>
      <c r="F2598" s="35">
        <v>99.309478970495917</v>
      </c>
    </row>
    <row r="2599" spans="1:6" ht="15" hidden="1" customHeight="1" x14ac:dyDescent="0.25">
      <c r="A2599" s="125"/>
      <c r="B2599" s="31" t="s">
        <v>190</v>
      </c>
      <c r="C2599" s="19">
        <v>2</v>
      </c>
      <c r="D2599" s="34">
        <v>3.5984166966534725E-2</v>
      </c>
      <c r="E2599" s="34">
        <v>4.184975936388366E-2</v>
      </c>
      <c r="F2599" s="35">
        <v>99.351328729859802</v>
      </c>
    </row>
    <row r="2600" spans="1:6" ht="15" hidden="1" customHeight="1" x14ac:dyDescent="0.25">
      <c r="A2600" s="125"/>
      <c r="B2600" s="31" t="s">
        <v>191</v>
      </c>
      <c r="C2600" s="19">
        <v>1</v>
      </c>
      <c r="D2600" s="34">
        <v>1.7992083483267363E-2</v>
      </c>
      <c r="E2600" s="34">
        <v>2.092487968194183E-2</v>
      </c>
      <c r="F2600" s="35">
        <v>99.372253609541744</v>
      </c>
    </row>
    <row r="2601" spans="1:6" ht="15" hidden="1" customHeight="1" x14ac:dyDescent="0.25">
      <c r="A2601" s="125"/>
      <c r="B2601" s="31" t="s">
        <v>194</v>
      </c>
      <c r="C2601" s="19">
        <v>3</v>
      </c>
      <c r="D2601" s="34">
        <v>5.3976250449802088E-2</v>
      </c>
      <c r="E2601" s="34">
        <v>6.2774639045825489E-2</v>
      </c>
      <c r="F2601" s="35">
        <v>99.435028248587571</v>
      </c>
    </row>
    <row r="2602" spans="1:6" ht="15" hidden="1" customHeight="1" x14ac:dyDescent="0.25">
      <c r="A2602" s="125"/>
      <c r="B2602" s="31" t="s">
        <v>368</v>
      </c>
      <c r="C2602" s="19">
        <v>1</v>
      </c>
      <c r="D2602" s="34">
        <v>1.7992083483267363E-2</v>
      </c>
      <c r="E2602" s="34">
        <v>2.092487968194183E-2</v>
      </c>
      <c r="F2602" s="35">
        <v>99.455953128269513</v>
      </c>
    </row>
    <row r="2603" spans="1:6" ht="15" hidden="1" customHeight="1" x14ac:dyDescent="0.25">
      <c r="A2603" s="125"/>
      <c r="B2603" s="31" t="s">
        <v>197</v>
      </c>
      <c r="C2603" s="19">
        <v>2</v>
      </c>
      <c r="D2603" s="34">
        <v>3.5984166966534725E-2</v>
      </c>
      <c r="E2603" s="34">
        <v>4.184975936388366E-2</v>
      </c>
      <c r="F2603" s="35">
        <v>99.497802887633384</v>
      </c>
    </row>
    <row r="2604" spans="1:6" ht="15" hidden="1" customHeight="1" x14ac:dyDescent="0.25">
      <c r="A2604" s="125"/>
      <c r="B2604" s="31" t="s">
        <v>199</v>
      </c>
      <c r="C2604" s="19">
        <v>3</v>
      </c>
      <c r="D2604" s="34">
        <v>5.3976250449802088E-2</v>
      </c>
      <c r="E2604" s="34">
        <v>6.2774639045825489E-2</v>
      </c>
      <c r="F2604" s="35">
        <v>99.560577526679211</v>
      </c>
    </row>
    <row r="2605" spans="1:6" ht="15" hidden="1" customHeight="1" x14ac:dyDescent="0.25">
      <c r="A2605" s="125"/>
      <c r="B2605" s="31" t="s">
        <v>306</v>
      </c>
      <c r="C2605" s="19">
        <v>1</v>
      </c>
      <c r="D2605" s="34">
        <v>1.7992083483267363E-2</v>
      </c>
      <c r="E2605" s="34">
        <v>2.092487968194183E-2</v>
      </c>
      <c r="F2605" s="35">
        <v>99.581502406361167</v>
      </c>
    </row>
    <row r="2606" spans="1:6" ht="15" hidden="1" customHeight="1" x14ac:dyDescent="0.25">
      <c r="A2606" s="125"/>
      <c r="B2606" s="31" t="s">
        <v>200</v>
      </c>
      <c r="C2606" s="19">
        <v>2</v>
      </c>
      <c r="D2606" s="34">
        <v>3.5984166966534725E-2</v>
      </c>
      <c r="E2606" s="34">
        <v>4.184975936388366E-2</v>
      </c>
      <c r="F2606" s="35">
        <v>99.623352165725038</v>
      </c>
    </row>
    <row r="2607" spans="1:6" ht="15" hidden="1" customHeight="1" x14ac:dyDescent="0.25">
      <c r="A2607" s="125"/>
      <c r="B2607" s="31" t="s">
        <v>202</v>
      </c>
      <c r="C2607" s="19">
        <v>1</v>
      </c>
      <c r="D2607" s="34">
        <v>1.7992083483267363E-2</v>
      </c>
      <c r="E2607" s="34">
        <v>2.092487968194183E-2</v>
      </c>
      <c r="F2607" s="35">
        <v>99.644277045406994</v>
      </c>
    </row>
    <row r="2608" spans="1:6" ht="15" hidden="1" customHeight="1" x14ac:dyDescent="0.25">
      <c r="A2608" s="125"/>
      <c r="B2608" s="31" t="s">
        <v>204</v>
      </c>
      <c r="C2608" s="19">
        <v>2</v>
      </c>
      <c r="D2608" s="34">
        <v>3.5984166966534725E-2</v>
      </c>
      <c r="E2608" s="34">
        <v>4.184975936388366E-2</v>
      </c>
      <c r="F2608" s="35">
        <v>99.686126804770865</v>
      </c>
    </row>
    <row r="2609" spans="1:6" ht="15" hidden="1" customHeight="1" x14ac:dyDescent="0.25">
      <c r="A2609" s="125"/>
      <c r="B2609" s="31" t="s">
        <v>205</v>
      </c>
      <c r="C2609" s="19">
        <v>1</v>
      </c>
      <c r="D2609" s="34">
        <v>1.7992083483267363E-2</v>
      </c>
      <c r="E2609" s="34">
        <v>2.092487968194183E-2</v>
      </c>
      <c r="F2609" s="35">
        <v>99.707051684452821</v>
      </c>
    </row>
    <row r="2610" spans="1:6" ht="15" hidden="1" customHeight="1" x14ac:dyDescent="0.25">
      <c r="A2610" s="125"/>
      <c r="B2610" s="31" t="s">
        <v>207</v>
      </c>
      <c r="C2610" s="19">
        <v>6</v>
      </c>
      <c r="D2610" s="34">
        <v>0.10795250089960418</v>
      </c>
      <c r="E2610" s="34">
        <v>0.12554927809165098</v>
      </c>
      <c r="F2610" s="35">
        <v>99.832600962544461</v>
      </c>
    </row>
    <row r="2611" spans="1:6" ht="15" hidden="1" customHeight="1" x14ac:dyDescent="0.25">
      <c r="A2611" s="125"/>
      <c r="B2611" s="31" t="s">
        <v>259</v>
      </c>
      <c r="C2611" s="19">
        <v>2</v>
      </c>
      <c r="D2611" s="34">
        <v>3.5984166966534725E-2</v>
      </c>
      <c r="E2611" s="34">
        <v>4.184975936388366E-2</v>
      </c>
      <c r="F2611" s="35">
        <v>99.874450721908346</v>
      </c>
    </row>
    <row r="2612" spans="1:6" ht="15" hidden="1" customHeight="1" x14ac:dyDescent="0.25">
      <c r="A2612" s="125"/>
      <c r="B2612" s="31" t="s">
        <v>216</v>
      </c>
      <c r="C2612" s="19">
        <v>2</v>
      </c>
      <c r="D2612" s="34">
        <v>3.5984166966534725E-2</v>
      </c>
      <c r="E2612" s="34">
        <v>4.184975936388366E-2</v>
      </c>
      <c r="F2612" s="35">
        <v>99.916300481272231</v>
      </c>
    </row>
    <row r="2613" spans="1:6" ht="15" hidden="1" customHeight="1" x14ac:dyDescent="0.25">
      <c r="A2613" s="125"/>
      <c r="B2613" s="31" t="s">
        <v>373</v>
      </c>
      <c r="C2613" s="19">
        <v>1</v>
      </c>
      <c r="D2613" s="34">
        <v>1.7992083483267363E-2</v>
      </c>
      <c r="E2613" s="34">
        <v>2.092487968194183E-2</v>
      </c>
      <c r="F2613" s="35">
        <v>99.937225360954173</v>
      </c>
    </row>
    <row r="2614" spans="1:6" ht="15" hidden="1" customHeight="1" x14ac:dyDescent="0.25">
      <c r="A2614" s="125"/>
      <c r="B2614" s="31" t="s">
        <v>221</v>
      </c>
      <c r="C2614" s="19">
        <v>2</v>
      </c>
      <c r="D2614" s="34">
        <v>3.5984166966534725E-2</v>
      </c>
      <c r="E2614" s="34">
        <v>4.184975936388366E-2</v>
      </c>
      <c r="F2614" s="35">
        <v>99.979075120318058</v>
      </c>
    </row>
    <row r="2615" spans="1:6" ht="15" hidden="1" customHeight="1" x14ac:dyDescent="0.25">
      <c r="A2615" s="125"/>
      <c r="B2615" s="31" t="s">
        <v>374</v>
      </c>
      <c r="C2615" s="19">
        <v>1</v>
      </c>
      <c r="D2615" s="34">
        <v>1.7992083483267363E-2</v>
      </c>
      <c r="E2615" s="34">
        <v>2.092487968194183E-2</v>
      </c>
      <c r="F2615" s="35">
        <v>100</v>
      </c>
    </row>
    <row r="2616" spans="1:6" ht="15" hidden="1" customHeight="1" x14ac:dyDescent="0.25">
      <c r="A2616" s="125"/>
      <c r="B2616" s="14" t="s">
        <v>8</v>
      </c>
      <c r="C2616" s="19">
        <v>4779</v>
      </c>
      <c r="D2616" s="34">
        <v>85.98416696653473</v>
      </c>
      <c r="E2616" s="34">
        <v>100</v>
      </c>
      <c r="F2616" s="36"/>
    </row>
    <row r="2617" spans="1:6" ht="15" hidden="1" customHeight="1" x14ac:dyDescent="0.25">
      <c r="A2617" s="125" t="s">
        <v>7</v>
      </c>
      <c r="B2617" s="31" t="s">
        <v>250</v>
      </c>
      <c r="C2617" s="19">
        <v>216</v>
      </c>
      <c r="D2617" s="34">
        <v>3.8862900323857503</v>
      </c>
      <c r="E2617" s="37"/>
      <c r="F2617" s="36"/>
    </row>
    <row r="2618" spans="1:6" ht="15" hidden="1" customHeight="1" x14ac:dyDescent="0.25">
      <c r="A2618" s="125"/>
      <c r="B2618" s="14" t="s">
        <v>33</v>
      </c>
      <c r="C2618" s="19">
        <v>563</v>
      </c>
      <c r="D2618" s="34">
        <v>10.129543001079524</v>
      </c>
      <c r="E2618" s="37"/>
      <c r="F2618" s="36"/>
    </row>
    <row r="2619" spans="1:6" ht="15" hidden="1" customHeight="1" x14ac:dyDescent="0.25">
      <c r="A2619" s="125"/>
      <c r="B2619" s="14" t="s">
        <v>8</v>
      </c>
      <c r="C2619" s="19">
        <v>779</v>
      </c>
      <c r="D2619" s="34">
        <v>14.015833033465274</v>
      </c>
      <c r="E2619" s="37"/>
      <c r="F2619" s="36"/>
    </row>
    <row r="2620" spans="1:6" ht="15" hidden="1" customHeight="1" x14ac:dyDescent="0.25">
      <c r="A2620" s="126" t="s">
        <v>8</v>
      </c>
      <c r="B2620" s="127"/>
      <c r="C2620" s="22">
        <v>5558</v>
      </c>
      <c r="D2620" s="38">
        <v>100</v>
      </c>
      <c r="E2620" s="39"/>
      <c r="F2620" s="40"/>
    </row>
    <row r="2621" spans="1:6" hidden="1" x14ac:dyDescent="0.25"/>
    <row r="2622" spans="1:6" ht="18" hidden="1" customHeight="1" x14ac:dyDescent="0.25">
      <c r="A2622" s="107" t="s">
        <v>359</v>
      </c>
      <c r="B2622" s="107"/>
      <c r="C2622" s="107"/>
      <c r="D2622" s="107"/>
      <c r="E2622" s="107"/>
      <c r="F2622" s="107"/>
    </row>
    <row r="2623" spans="1:6" ht="27.95" hidden="1" customHeight="1" x14ac:dyDescent="0.25">
      <c r="A2623" s="122"/>
      <c r="B2623" s="123"/>
      <c r="C2623" s="28" t="s">
        <v>29</v>
      </c>
      <c r="D2623" s="29" t="s">
        <v>10</v>
      </c>
      <c r="E2623" s="29" t="s">
        <v>30</v>
      </c>
      <c r="F2623" s="30" t="s">
        <v>31</v>
      </c>
    </row>
    <row r="2624" spans="1:6" ht="15" hidden="1" customHeight="1" x14ac:dyDescent="0.25">
      <c r="A2624" s="124" t="s">
        <v>6</v>
      </c>
      <c r="B2624" s="50" t="s">
        <v>143</v>
      </c>
      <c r="C2624" s="16">
        <v>2973</v>
      </c>
      <c r="D2624" s="32">
        <v>53.490464195753873</v>
      </c>
      <c r="E2624" s="32">
        <v>62.510513036164852</v>
      </c>
      <c r="F2624" s="33">
        <v>62.510513036164852</v>
      </c>
    </row>
    <row r="2625" spans="1:6" ht="15" hidden="1" customHeight="1" x14ac:dyDescent="0.25">
      <c r="A2625" s="125"/>
      <c r="B2625" s="31" t="s">
        <v>144</v>
      </c>
      <c r="C2625" s="19">
        <v>2</v>
      </c>
      <c r="D2625" s="34">
        <v>3.5984166966534725E-2</v>
      </c>
      <c r="E2625" s="34">
        <v>4.2052144659377629E-2</v>
      </c>
      <c r="F2625" s="35">
        <v>62.552565180824224</v>
      </c>
    </row>
    <row r="2626" spans="1:6" ht="15" hidden="1" customHeight="1" x14ac:dyDescent="0.25">
      <c r="A2626" s="125"/>
      <c r="B2626" s="31" t="s">
        <v>144</v>
      </c>
      <c r="C2626" s="19">
        <v>720</v>
      </c>
      <c r="D2626" s="34">
        <v>12.954300107952502</v>
      </c>
      <c r="E2626" s="34">
        <v>15.138772077375945</v>
      </c>
      <c r="F2626" s="35">
        <v>77.691337258200164</v>
      </c>
    </row>
    <row r="2627" spans="1:6" ht="15" hidden="1" customHeight="1" x14ac:dyDescent="0.25">
      <c r="A2627" s="125"/>
      <c r="B2627" s="31" t="s">
        <v>145</v>
      </c>
      <c r="C2627" s="19">
        <v>310</v>
      </c>
      <c r="D2627" s="34">
        <v>5.5775458798128819</v>
      </c>
      <c r="E2627" s="34">
        <v>6.5180824222035323</v>
      </c>
      <c r="F2627" s="35">
        <v>84.209419680403698</v>
      </c>
    </row>
    <row r="2628" spans="1:6" ht="15" hidden="1" customHeight="1" x14ac:dyDescent="0.25">
      <c r="A2628" s="125"/>
      <c r="B2628" s="31" t="s">
        <v>146</v>
      </c>
      <c r="C2628" s="19">
        <v>165</v>
      </c>
      <c r="D2628" s="34">
        <v>2.9686937747391151</v>
      </c>
      <c r="E2628" s="34">
        <v>3.4693019343986546</v>
      </c>
      <c r="F2628" s="35">
        <v>87.678721614802356</v>
      </c>
    </row>
    <row r="2629" spans="1:6" ht="15" hidden="1" customHeight="1" x14ac:dyDescent="0.25">
      <c r="A2629" s="125"/>
      <c r="B2629" s="31" t="s">
        <v>147</v>
      </c>
      <c r="C2629" s="19">
        <v>118</v>
      </c>
      <c r="D2629" s="34">
        <v>2.1230658510255487</v>
      </c>
      <c r="E2629" s="34">
        <v>2.4810765349032802</v>
      </c>
      <c r="F2629" s="35">
        <v>90.159798149705637</v>
      </c>
    </row>
    <row r="2630" spans="1:6" ht="15" hidden="1" customHeight="1" x14ac:dyDescent="0.25">
      <c r="A2630" s="125"/>
      <c r="B2630" s="31" t="s">
        <v>148</v>
      </c>
      <c r="C2630" s="19">
        <v>1</v>
      </c>
      <c r="D2630" s="34">
        <v>1.7992083483267363E-2</v>
      </c>
      <c r="E2630" s="34">
        <v>2.1026072329688814E-2</v>
      </c>
      <c r="F2630" s="35">
        <v>90.180824222035326</v>
      </c>
    </row>
    <row r="2631" spans="1:6" ht="15" hidden="1" customHeight="1" x14ac:dyDescent="0.25">
      <c r="A2631" s="125"/>
      <c r="B2631" s="31" t="s">
        <v>148</v>
      </c>
      <c r="C2631" s="19">
        <v>110</v>
      </c>
      <c r="D2631" s="34">
        <v>1.9791291831594098</v>
      </c>
      <c r="E2631" s="34">
        <v>2.3128679562657695</v>
      </c>
      <c r="F2631" s="35">
        <v>92.493692178301089</v>
      </c>
    </row>
    <row r="2632" spans="1:6" ht="15" hidden="1" customHeight="1" x14ac:dyDescent="0.25">
      <c r="A2632" s="125"/>
      <c r="B2632" s="31" t="s">
        <v>149</v>
      </c>
      <c r="C2632" s="19">
        <v>60</v>
      </c>
      <c r="D2632" s="34">
        <v>1.0795250089960418</v>
      </c>
      <c r="E2632" s="34">
        <v>1.2615643397813288</v>
      </c>
      <c r="F2632" s="35">
        <v>93.755256518082419</v>
      </c>
    </row>
    <row r="2633" spans="1:6" ht="15" hidden="1" customHeight="1" x14ac:dyDescent="0.25">
      <c r="A2633" s="125"/>
      <c r="B2633" s="31" t="s">
        <v>32</v>
      </c>
      <c r="C2633" s="19">
        <v>33</v>
      </c>
      <c r="D2633" s="34">
        <v>0.59373875494782302</v>
      </c>
      <c r="E2633" s="34">
        <v>0.69386038687973095</v>
      </c>
      <c r="F2633" s="35">
        <v>94.449116904962153</v>
      </c>
    </row>
    <row r="2634" spans="1:6" ht="15" hidden="1" customHeight="1" x14ac:dyDescent="0.25">
      <c r="A2634" s="125"/>
      <c r="B2634" s="31" t="s">
        <v>89</v>
      </c>
      <c r="C2634" s="19">
        <v>32</v>
      </c>
      <c r="D2634" s="34">
        <v>0.5757466714645556</v>
      </c>
      <c r="E2634" s="34">
        <v>0.67283431455004206</v>
      </c>
      <c r="F2634" s="35">
        <v>95.121951219512198</v>
      </c>
    </row>
    <row r="2635" spans="1:6" ht="15" hidden="1" customHeight="1" x14ac:dyDescent="0.25">
      <c r="A2635" s="125"/>
      <c r="B2635" s="31" t="s">
        <v>150</v>
      </c>
      <c r="C2635" s="19">
        <v>23</v>
      </c>
      <c r="D2635" s="34">
        <v>0.41381792011514934</v>
      </c>
      <c r="E2635" s="34">
        <v>0.48359966358284279</v>
      </c>
      <c r="F2635" s="35">
        <v>95.605550883095034</v>
      </c>
    </row>
    <row r="2636" spans="1:6" ht="15" hidden="1" customHeight="1" x14ac:dyDescent="0.25">
      <c r="A2636" s="125"/>
      <c r="B2636" s="31" t="s">
        <v>151</v>
      </c>
      <c r="C2636" s="19">
        <v>54</v>
      </c>
      <c r="D2636" s="34">
        <v>0.97157250809643758</v>
      </c>
      <c r="E2636" s="34">
        <v>1.1354079058031958</v>
      </c>
      <c r="F2636" s="35">
        <v>96.74095878889824</v>
      </c>
    </row>
    <row r="2637" spans="1:6" ht="15" hidden="1" customHeight="1" x14ac:dyDescent="0.25">
      <c r="A2637" s="125"/>
      <c r="B2637" s="31" t="s">
        <v>152</v>
      </c>
      <c r="C2637" s="19">
        <v>15</v>
      </c>
      <c r="D2637" s="34">
        <v>0.26988125224901044</v>
      </c>
      <c r="E2637" s="34">
        <v>0.31539108494533219</v>
      </c>
      <c r="F2637" s="35">
        <v>97.056349873843558</v>
      </c>
    </row>
    <row r="2638" spans="1:6" ht="15" hidden="1" customHeight="1" x14ac:dyDescent="0.25">
      <c r="A2638" s="125"/>
      <c r="B2638" s="31" t="s">
        <v>153</v>
      </c>
      <c r="C2638" s="19">
        <v>15</v>
      </c>
      <c r="D2638" s="34">
        <v>0.26988125224901044</v>
      </c>
      <c r="E2638" s="34">
        <v>0.31539108494533219</v>
      </c>
      <c r="F2638" s="35">
        <v>97.371740958788905</v>
      </c>
    </row>
    <row r="2639" spans="1:6" ht="15" hidden="1" customHeight="1" x14ac:dyDescent="0.25">
      <c r="A2639" s="125"/>
      <c r="B2639" s="31" t="s">
        <v>154</v>
      </c>
      <c r="C2639" s="19">
        <v>8</v>
      </c>
      <c r="D2639" s="34">
        <v>0.1439366678661389</v>
      </c>
      <c r="E2639" s="34">
        <v>0.16820857863751051</v>
      </c>
      <c r="F2639" s="35">
        <v>97.539949537426409</v>
      </c>
    </row>
    <row r="2640" spans="1:6" ht="15" hidden="1" customHeight="1" x14ac:dyDescent="0.25">
      <c r="A2640" s="125"/>
      <c r="B2640" s="31" t="s">
        <v>155</v>
      </c>
      <c r="C2640" s="19">
        <v>9</v>
      </c>
      <c r="D2640" s="34">
        <v>0.16192875134940626</v>
      </c>
      <c r="E2640" s="34">
        <v>0.18923465096719932</v>
      </c>
      <c r="F2640" s="35">
        <v>97.729184188393603</v>
      </c>
    </row>
    <row r="2641" spans="1:6" ht="15" hidden="1" customHeight="1" x14ac:dyDescent="0.25">
      <c r="A2641" s="125"/>
      <c r="B2641" s="31" t="s">
        <v>156</v>
      </c>
      <c r="C2641" s="19">
        <v>21</v>
      </c>
      <c r="D2641" s="34">
        <v>0.37783375314861462</v>
      </c>
      <c r="E2641" s="34">
        <v>0.44154751892346511</v>
      </c>
      <c r="F2641" s="35">
        <v>98.170731707317074</v>
      </c>
    </row>
    <row r="2642" spans="1:6" ht="15" hidden="1" customHeight="1" x14ac:dyDescent="0.25">
      <c r="A2642" s="125"/>
      <c r="B2642" s="31" t="s">
        <v>157</v>
      </c>
      <c r="C2642" s="19">
        <v>8</v>
      </c>
      <c r="D2642" s="34">
        <v>0.1439366678661389</v>
      </c>
      <c r="E2642" s="34">
        <v>0.16820857863751051</v>
      </c>
      <c r="F2642" s="35">
        <v>98.338940285954578</v>
      </c>
    </row>
    <row r="2643" spans="1:6" ht="15" hidden="1" customHeight="1" x14ac:dyDescent="0.25">
      <c r="A2643" s="125"/>
      <c r="B2643" s="31" t="s">
        <v>158</v>
      </c>
      <c r="C2643" s="19">
        <v>3</v>
      </c>
      <c r="D2643" s="34">
        <v>5.3976250449802088E-2</v>
      </c>
      <c r="E2643" s="34">
        <v>6.3078216989066446E-2</v>
      </c>
      <c r="F2643" s="35">
        <v>98.402018502943662</v>
      </c>
    </row>
    <row r="2644" spans="1:6" ht="15" hidden="1" customHeight="1" x14ac:dyDescent="0.25">
      <c r="A2644" s="125"/>
      <c r="B2644" s="31" t="s">
        <v>159</v>
      </c>
      <c r="C2644" s="19">
        <v>4</v>
      </c>
      <c r="D2644" s="34">
        <v>7.196833393306945E-2</v>
      </c>
      <c r="E2644" s="34">
        <v>8.4104289318755257E-2</v>
      </c>
      <c r="F2644" s="35">
        <v>98.486122792262407</v>
      </c>
    </row>
    <row r="2645" spans="1:6" ht="15" hidden="1" customHeight="1" x14ac:dyDescent="0.25">
      <c r="A2645" s="125"/>
      <c r="B2645" s="31" t="s">
        <v>160</v>
      </c>
      <c r="C2645" s="19">
        <v>2</v>
      </c>
      <c r="D2645" s="34">
        <v>3.5984166966534725E-2</v>
      </c>
      <c r="E2645" s="34">
        <v>4.2052144659377629E-2</v>
      </c>
      <c r="F2645" s="35">
        <v>98.528174936921786</v>
      </c>
    </row>
    <row r="2646" spans="1:6" ht="15" hidden="1" customHeight="1" x14ac:dyDescent="0.25">
      <c r="A2646" s="125"/>
      <c r="B2646" s="31" t="s">
        <v>161</v>
      </c>
      <c r="C2646" s="19">
        <v>15</v>
      </c>
      <c r="D2646" s="34">
        <v>0.26988125224901044</v>
      </c>
      <c r="E2646" s="34">
        <v>0.31539108494533219</v>
      </c>
      <c r="F2646" s="35">
        <v>98.843566021867119</v>
      </c>
    </row>
    <row r="2647" spans="1:6" ht="15" hidden="1" customHeight="1" x14ac:dyDescent="0.25">
      <c r="A2647" s="125"/>
      <c r="B2647" s="31" t="s">
        <v>162</v>
      </c>
      <c r="C2647" s="19">
        <v>2</v>
      </c>
      <c r="D2647" s="34">
        <v>3.5984166966534725E-2</v>
      </c>
      <c r="E2647" s="34">
        <v>4.2052144659377629E-2</v>
      </c>
      <c r="F2647" s="35">
        <v>98.885618166526484</v>
      </c>
    </row>
    <row r="2648" spans="1:6" ht="15" hidden="1" customHeight="1" x14ac:dyDescent="0.25">
      <c r="A2648" s="125"/>
      <c r="B2648" s="31" t="s">
        <v>163</v>
      </c>
      <c r="C2648" s="19">
        <v>4</v>
      </c>
      <c r="D2648" s="34">
        <v>7.196833393306945E-2</v>
      </c>
      <c r="E2648" s="34">
        <v>8.4104289318755257E-2</v>
      </c>
      <c r="F2648" s="35">
        <v>98.969722455845243</v>
      </c>
    </row>
    <row r="2649" spans="1:6" ht="15" hidden="1" customHeight="1" x14ac:dyDescent="0.25">
      <c r="A2649" s="125"/>
      <c r="B2649" s="31" t="s">
        <v>165</v>
      </c>
      <c r="C2649" s="19">
        <v>1</v>
      </c>
      <c r="D2649" s="34">
        <v>1.7992083483267363E-2</v>
      </c>
      <c r="E2649" s="34">
        <v>2.1026072329688814E-2</v>
      </c>
      <c r="F2649" s="35">
        <v>98.990748528174933</v>
      </c>
    </row>
    <row r="2650" spans="1:6" ht="15" hidden="1" customHeight="1" x14ac:dyDescent="0.25">
      <c r="A2650" s="125"/>
      <c r="B2650" s="31" t="s">
        <v>166</v>
      </c>
      <c r="C2650" s="19">
        <v>12</v>
      </c>
      <c r="D2650" s="34">
        <v>0.21590500179920835</v>
      </c>
      <c r="E2650" s="34">
        <v>0.25231286795626579</v>
      </c>
      <c r="F2650" s="35">
        <v>99.24306139613121</v>
      </c>
    </row>
    <row r="2651" spans="1:6" ht="15" hidden="1" customHeight="1" x14ac:dyDescent="0.25">
      <c r="A2651" s="125"/>
      <c r="B2651" s="31" t="s">
        <v>168</v>
      </c>
      <c r="C2651" s="19">
        <v>1</v>
      </c>
      <c r="D2651" s="34">
        <v>1.7992083483267363E-2</v>
      </c>
      <c r="E2651" s="34">
        <v>2.1026072329688814E-2</v>
      </c>
      <c r="F2651" s="35">
        <v>99.2640874684609</v>
      </c>
    </row>
    <row r="2652" spans="1:6" ht="15" hidden="1" customHeight="1" x14ac:dyDescent="0.25">
      <c r="A2652" s="125"/>
      <c r="B2652" s="31" t="s">
        <v>170</v>
      </c>
      <c r="C2652" s="19">
        <v>1</v>
      </c>
      <c r="D2652" s="34">
        <v>1.7992083483267363E-2</v>
      </c>
      <c r="E2652" s="34">
        <v>2.1026072329688814E-2</v>
      </c>
      <c r="F2652" s="35">
        <v>99.285113540790576</v>
      </c>
    </row>
    <row r="2653" spans="1:6" ht="15" hidden="1" customHeight="1" x14ac:dyDescent="0.25">
      <c r="A2653" s="125"/>
      <c r="B2653" s="31" t="s">
        <v>171</v>
      </c>
      <c r="C2653" s="19">
        <v>7</v>
      </c>
      <c r="D2653" s="34">
        <v>0.12594458438287154</v>
      </c>
      <c r="E2653" s="34">
        <v>0.1471825063078217</v>
      </c>
      <c r="F2653" s="35">
        <v>99.432296047098404</v>
      </c>
    </row>
    <row r="2654" spans="1:6" ht="15" hidden="1" customHeight="1" x14ac:dyDescent="0.25">
      <c r="A2654" s="125"/>
      <c r="B2654" s="31" t="s">
        <v>176</v>
      </c>
      <c r="C2654" s="19">
        <v>2</v>
      </c>
      <c r="D2654" s="34">
        <v>3.5984166966534725E-2</v>
      </c>
      <c r="E2654" s="34">
        <v>4.2052144659377629E-2</v>
      </c>
      <c r="F2654" s="35">
        <v>99.474348191757784</v>
      </c>
    </row>
    <row r="2655" spans="1:6" ht="15" hidden="1" customHeight="1" x14ac:dyDescent="0.25">
      <c r="A2655" s="125"/>
      <c r="B2655" s="31" t="s">
        <v>178</v>
      </c>
      <c r="C2655" s="19">
        <v>1</v>
      </c>
      <c r="D2655" s="34">
        <v>1.7992083483267363E-2</v>
      </c>
      <c r="E2655" s="34">
        <v>2.1026072329688814E-2</v>
      </c>
      <c r="F2655" s="35">
        <v>99.495374264087459</v>
      </c>
    </row>
    <row r="2656" spans="1:6" ht="15" hidden="1" customHeight="1" x14ac:dyDescent="0.25">
      <c r="A2656" s="125"/>
      <c r="B2656" s="31" t="s">
        <v>181</v>
      </c>
      <c r="C2656" s="19">
        <v>2</v>
      </c>
      <c r="D2656" s="34">
        <v>3.5984166966534725E-2</v>
      </c>
      <c r="E2656" s="34">
        <v>4.2052144659377629E-2</v>
      </c>
      <c r="F2656" s="35">
        <v>99.537426408746839</v>
      </c>
    </row>
    <row r="2657" spans="1:6" ht="15" hidden="1" customHeight="1" x14ac:dyDescent="0.25">
      <c r="A2657" s="125"/>
      <c r="B2657" s="31" t="s">
        <v>251</v>
      </c>
      <c r="C2657" s="19">
        <v>1</v>
      </c>
      <c r="D2657" s="34">
        <v>1.7992083483267363E-2</v>
      </c>
      <c r="E2657" s="34">
        <v>2.1026072329688814E-2</v>
      </c>
      <c r="F2657" s="35">
        <v>99.558452481076529</v>
      </c>
    </row>
    <row r="2658" spans="1:6" ht="15" hidden="1" customHeight="1" x14ac:dyDescent="0.25">
      <c r="A2658" s="125"/>
      <c r="B2658" s="31" t="s">
        <v>189</v>
      </c>
      <c r="C2658" s="19">
        <v>5</v>
      </c>
      <c r="D2658" s="34">
        <v>8.9960417416336813E-2</v>
      </c>
      <c r="E2658" s="34">
        <v>0.10513036164844407</v>
      </c>
      <c r="F2658" s="35">
        <v>99.663582842724978</v>
      </c>
    </row>
    <row r="2659" spans="1:6" ht="15" hidden="1" customHeight="1" x14ac:dyDescent="0.25">
      <c r="A2659" s="125"/>
      <c r="B2659" s="31" t="s">
        <v>269</v>
      </c>
      <c r="C2659" s="19">
        <v>1</v>
      </c>
      <c r="D2659" s="34">
        <v>1.7992083483267363E-2</v>
      </c>
      <c r="E2659" s="34">
        <v>2.1026072329688814E-2</v>
      </c>
      <c r="F2659" s="35">
        <v>99.684608915054667</v>
      </c>
    </row>
    <row r="2660" spans="1:6" ht="15" hidden="1" customHeight="1" x14ac:dyDescent="0.25">
      <c r="A2660" s="125"/>
      <c r="B2660" s="31" t="s">
        <v>194</v>
      </c>
      <c r="C2660" s="19">
        <v>2</v>
      </c>
      <c r="D2660" s="34">
        <v>3.5984166966534725E-2</v>
      </c>
      <c r="E2660" s="34">
        <v>4.2052144659377629E-2</v>
      </c>
      <c r="F2660" s="35">
        <v>99.726661059714047</v>
      </c>
    </row>
    <row r="2661" spans="1:6" ht="15" hidden="1" customHeight="1" x14ac:dyDescent="0.25">
      <c r="A2661" s="125"/>
      <c r="B2661" s="31" t="s">
        <v>197</v>
      </c>
      <c r="C2661" s="19">
        <v>2</v>
      </c>
      <c r="D2661" s="34">
        <v>3.5984166966534725E-2</v>
      </c>
      <c r="E2661" s="34">
        <v>4.2052144659377629E-2</v>
      </c>
      <c r="F2661" s="35">
        <v>99.768713204373427</v>
      </c>
    </row>
    <row r="2662" spans="1:6" ht="15" hidden="1" customHeight="1" x14ac:dyDescent="0.25">
      <c r="A2662" s="125"/>
      <c r="B2662" s="31" t="s">
        <v>200</v>
      </c>
      <c r="C2662" s="19">
        <v>2</v>
      </c>
      <c r="D2662" s="34">
        <v>3.5984166966534725E-2</v>
      </c>
      <c r="E2662" s="34">
        <v>4.2052144659377629E-2</v>
      </c>
      <c r="F2662" s="35">
        <v>99.810765349032806</v>
      </c>
    </row>
    <row r="2663" spans="1:6" ht="15" hidden="1" customHeight="1" x14ac:dyDescent="0.25">
      <c r="A2663" s="125"/>
      <c r="B2663" s="31" t="s">
        <v>282</v>
      </c>
      <c r="C2663" s="19">
        <v>1</v>
      </c>
      <c r="D2663" s="34">
        <v>1.7992083483267363E-2</v>
      </c>
      <c r="E2663" s="34">
        <v>2.1026072329688814E-2</v>
      </c>
      <c r="F2663" s="35">
        <v>99.831791421362496</v>
      </c>
    </row>
    <row r="2664" spans="1:6" ht="15" hidden="1" customHeight="1" x14ac:dyDescent="0.25">
      <c r="A2664" s="125"/>
      <c r="B2664" s="31" t="s">
        <v>252</v>
      </c>
      <c r="C2664" s="19">
        <v>1</v>
      </c>
      <c r="D2664" s="34">
        <v>1.7992083483267363E-2</v>
      </c>
      <c r="E2664" s="34">
        <v>2.1026072329688814E-2</v>
      </c>
      <c r="F2664" s="35">
        <v>99.852817493692186</v>
      </c>
    </row>
    <row r="2665" spans="1:6" ht="15" hidden="1" customHeight="1" x14ac:dyDescent="0.25">
      <c r="A2665" s="125"/>
      <c r="B2665" s="31" t="s">
        <v>375</v>
      </c>
      <c r="C2665" s="19">
        <v>1</v>
      </c>
      <c r="D2665" s="34">
        <v>1.7992083483267363E-2</v>
      </c>
      <c r="E2665" s="34">
        <v>2.1026072329688814E-2</v>
      </c>
      <c r="F2665" s="35">
        <v>99.873843566021876</v>
      </c>
    </row>
    <row r="2666" spans="1:6" ht="15" hidden="1" customHeight="1" x14ac:dyDescent="0.25">
      <c r="A2666" s="125"/>
      <c r="B2666" s="31" t="s">
        <v>207</v>
      </c>
      <c r="C2666" s="19">
        <v>4</v>
      </c>
      <c r="D2666" s="34">
        <v>7.196833393306945E-2</v>
      </c>
      <c r="E2666" s="34">
        <v>8.4104289318755257E-2</v>
      </c>
      <c r="F2666" s="35">
        <v>99.95794785534062</v>
      </c>
    </row>
    <row r="2667" spans="1:6" ht="15" hidden="1" customHeight="1" x14ac:dyDescent="0.25">
      <c r="A2667" s="125"/>
      <c r="B2667" s="31" t="s">
        <v>216</v>
      </c>
      <c r="C2667" s="19">
        <v>2</v>
      </c>
      <c r="D2667" s="34">
        <v>3.5984166966534725E-2</v>
      </c>
      <c r="E2667" s="34">
        <v>4.2052144659377629E-2</v>
      </c>
      <c r="F2667" s="35">
        <v>100</v>
      </c>
    </row>
    <row r="2668" spans="1:6" ht="15" hidden="1" customHeight="1" x14ac:dyDescent="0.25">
      <c r="A2668" s="125"/>
      <c r="B2668" s="14" t="s">
        <v>8</v>
      </c>
      <c r="C2668" s="19">
        <v>4756</v>
      </c>
      <c r="D2668" s="34">
        <v>85.57034904641958</v>
      </c>
      <c r="E2668" s="34">
        <v>100</v>
      </c>
      <c r="F2668" s="36"/>
    </row>
    <row r="2669" spans="1:6" ht="15" hidden="1" customHeight="1" x14ac:dyDescent="0.25">
      <c r="A2669" s="125" t="s">
        <v>7</v>
      </c>
      <c r="B2669" s="31" t="s">
        <v>250</v>
      </c>
      <c r="C2669" s="19">
        <v>220</v>
      </c>
      <c r="D2669" s="34">
        <v>3.9582583663188196</v>
      </c>
      <c r="E2669" s="37"/>
      <c r="F2669" s="36"/>
    </row>
    <row r="2670" spans="1:6" ht="15" hidden="1" customHeight="1" x14ac:dyDescent="0.25">
      <c r="A2670" s="125"/>
      <c r="B2670" s="14" t="s">
        <v>33</v>
      </c>
      <c r="C2670" s="19">
        <v>582</v>
      </c>
      <c r="D2670" s="34">
        <v>10.471392587261604</v>
      </c>
      <c r="E2670" s="37"/>
      <c r="F2670" s="36"/>
    </row>
    <row r="2671" spans="1:6" ht="15" hidden="1" customHeight="1" x14ac:dyDescent="0.25">
      <c r="A2671" s="125"/>
      <c r="B2671" s="14" t="s">
        <v>8</v>
      </c>
      <c r="C2671" s="19">
        <v>802</v>
      </c>
      <c r="D2671" s="34">
        <v>14.429650953580426</v>
      </c>
      <c r="E2671" s="37"/>
      <c r="F2671" s="36"/>
    </row>
    <row r="2672" spans="1:6" ht="15" hidden="1" customHeight="1" x14ac:dyDescent="0.25">
      <c r="A2672" s="126" t="s">
        <v>8</v>
      </c>
      <c r="B2672" s="127"/>
      <c r="C2672" s="22">
        <v>5558</v>
      </c>
      <c r="D2672" s="38">
        <v>100</v>
      </c>
      <c r="E2672" s="39"/>
      <c r="F2672" s="40"/>
    </row>
    <row r="2673" spans="1:6" hidden="1" x14ac:dyDescent="0.25"/>
    <row r="2674" spans="1:6" ht="18" hidden="1" customHeight="1" x14ac:dyDescent="0.25">
      <c r="A2674" s="107" t="s">
        <v>360</v>
      </c>
      <c r="B2674" s="107"/>
      <c r="C2674" s="107"/>
      <c r="D2674" s="107"/>
      <c r="E2674" s="107"/>
      <c r="F2674" s="107"/>
    </row>
    <row r="2675" spans="1:6" ht="27.95" hidden="1" customHeight="1" x14ac:dyDescent="0.25">
      <c r="A2675" s="122"/>
      <c r="B2675" s="123"/>
      <c r="C2675" s="28" t="s">
        <v>29</v>
      </c>
      <c r="D2675" s="29" t="s">
        <v>10</v>
      </c>
      <c r="E2675" s="29" t="s">
        <v>30</v>
      </c>
      <c r="F2675" s="30" t="s">
        <v>31</v>
      </c>
    </row>
    <row r="2676" spans="1:6" ht="15" hidden="1" customHeight="1" x14ac:dyDescent="0.25">
      <c r="A2676" s="124" t="s">
        <v>6</v>
      </c>
      <c r="B2676" s="50" t="s">
        <v>143</v>
      </c>
      <c r="C2676" s="16">
        <v>200</v>
      </c>
      <c r="D2676" s="32">
        <v>3.5984166966534725</v>
      </c>
      <c r="E2676" s="32">
        <v>20.725388601036268</v>
      </c>
      <c r="F2676" s="33">
        <v>20.725388601036268</v>
      </c>
    </row>
    <row r="2677" spans="1:6" ht="15" hidden="1" customHeight="1" x14ac:dyDescent="0.25">
      <c r="A2677" s="125"/>
      <c r="B2677" s="31" t="s">
        <v>144</v>
      </c>
      <c r="C2677" s="19">
        <v>199</v>
      </c>
      <c r="D2677" s="34">
        <v>3.5804246131702051</v>
      </c>
      <c r="E2677" s="34">
        <v>20.621761658031087</v>
      </c>
      <c r="F2677" s="35">
        <v>41.347150259067355</v>
      </c>
    </row>
    <row r="2678" spans="1:6" ht="15" hidden="1" customHeight="1" x14ac:dyDescent="0.25">
      <c r="A2678" s="125"/>
      <c r="B2678" s="31" t="s">
        <v>145</v>
      </c>
      <c r="C2678" s="19">
        <v>143</v>
      </c>
      <c r="D2678" s="34">
        <v>2.5728679381072328</v>
      </c>
      <c r="E2678" s="34">
        <v>14.818652849740932</v>
      </c>
      <c r="F2678" s="35">
        <v>56.165803108808291</v>
      </c>
    </row>
    <row r="2679" spans="1:6" ht="15" hidden="1" customHeight="1" x14ac:dyDescent="0.25">
      <c r="A2679" s="125"/>
      <c r="B2679" s="31" t="s">
        <v>146</v>
      </c>
      <c r="C2679" s="19">
        <v>68</v>
      </c>
      <c r="D2679" s="34">
        <v>1.2234616768621807</v>
      </c>
      <c r="E2679" s="34">
        <v>7.0466321243523309</v>
      </c>
      <c r="F2679" s="35">
        <v>63.212435233160626</v>
      </c>
    </row>
    <row r="2680" spans="1:6" ht="15" hidden="1" customHeight="1" x14ac:dyDescent="0.25">
      <c r="A2680" s="125"/>
      <c r="B2680" s="31" t="s">
        <v>147</v>
      </c>
      <c r="C2680" s="19">
        <v>57</v>
      </c>
      <c r="D2680" s="34">
        <v>1.0255487585462397</v>
      </c>
      <c r="E2680" s="34">
        <v>5.9067357512953365</v>
      </c>
      <c r="F2680" s="35">
        <v>69.119170984455963</v>
      </c>
    </row>
    <row r="2681" spans="1:6" ht="15" hidden="1" customHeight="1" x14ac:dyDescent="0.25">
      <c r="A2681" s="125"/>
      <c r="B2681" s="31" t="s">
        <v>148</v>
      </c>
      <c r="C2681" s="19">
        <v>49</v>
      </c>
      <c r="D2681" s="34">
        <v>0.88161209068010082</v>
      </c>
      <c r="E2681" s="34">
        <v>5.0777202072538854</v>
      </c>
      <c r="F2681" s="35">
        <v>74.196891191709852</v>
      </c>
    </row>
    <row r="2682" spans="1:6" ht="15" hidden="1" customHeight="1" x14ac:dyDescent="0.25">
      <c r="A2682" s="125"/>
      <c r="B2682" s="31" t="s">
        <v>149</v>
      </c>
      <c r="C2682" s="19">
        <v>39</v>
      </c>
      <c r="D2682" s="34">
        <v>0.70169125584742709</v>
      </c>
      <c r="E2682" s="34">
        <v>4.0414507772020727</v>
      </c>
      <c r="F2682" s="35">
        <v>78.238341968911911</v>
      </c>
    </row>
    <row r="2683" spans="1:6" ht="15" hidden="1" customHeight="1" x14ac:dyDescent="0.25">
      <c r="A2683" s="125"/>
      <c r="B2683" s="31" t="s">
        <v>32</v>
      </c>
      <c r="C2683" s="19">
        <v>25</v>
      </c>
      <c r="D2683" s="34">
        <v>0.44980208708168407</v>
      </c>
      <c r="E2683" s="34">
        <v>2.5906735751295336</v>
      </c>
      <c r="F2683" s="35">
        <v>80.829015544041454</v>
      </c>
    </row>
    <row r="2684" spans="1:6" ht="15" hidden="1" customHeight="1" x14ac:dyDescent="0.25">
      <c r="A2684" s="125"/>
      <c r="B2684" s="31" t="s">
        <v>89</v>
      </c>
      <c r="C2684" s="19">
        <v>21</v>
      </c>
      <c r="D2684" s="34">
        <v>0.37783375314861462</v>
      </c>
      <c r="E2684" s="34">
        <v>2.1761658031088085</v>
      </c>
      <c r="F2684" s="35">
        <v>83.005181347150256</v>
      </c>
    </row>
    <row r="2685" spans="1:6" ht="15" hidden="1" customHeight="1" x14ac:dyDescent="0.25">
      <c r="A2685" s="125"/>
      <c r="B2685" s="31" t="s">
        <v>150</v>
      </c>
      <c r="C2685" s="19">
        <v>14</v>
      </c>
      <c r="D2685" s="34">
        <v>0.25188916876574308</v>
      </c>
      <c r="E2685" s="34">
        <v>1.4507772020725389</v>
      </c>
      <c r="F2685" s="35">
        <v>84.4559585492228</v>
      </c>
    </row>
    <row r="2686" spans="1:6" ht="15" hidden="1" customHeight="1" x14ac:dyDescent="0.25">
      <c r="A2686" s="125"/>
      <c r="B2686" s="31" t="s">
        <v>151</v>
      </c>
      <c r="C2686" s="19">
        <v>22</v>
      </c>
      <c r="D2686" s="34">
        <v>0.39582583663188198</v>
      </c>
      <c r="E2686" s="34">
        <v>2.2797927461139897</v>
      </c>
      <c r="F2686" s="35">
        <v>86.735751295336783</v>
      </c>
    </row>
    <row r="2687" spans="1:6" ht="15" hidden="1" customHeight="1" x14ac:dyDescent="0.25">
      <c r="A2687" s="125"/>
      <c r="B2687" s="31" t="s">
        <v>152</v>
      </c>
      <c r="C2687" s="19">
        <v>8</v>
      </c>
      <c r="D2687" s="34">
        <v>0.1439366678661389</v>
      </c>
      <c r="E2687" s="34">
        <v>0.82901554404145072</v>
      </c>
      <c r="F2687" s="35">
        <v>87.564766839378237</v>
      </c>
    </row>
    <row r="2688" spans="1:6" ht="15" hidden="1" customHeight="1" x14ac:dyDescent="0.25">
      <c r="A2688" s="125"/>
      <c r="B2688" s="31" t="s">
        <v>153</v>
      </c>
      <c r="C2688" s="19">
        <v>14</v>
      </c>
      <c r="D2688" s="34">
        <v>0.25188916876574308</v>
      </c>
      <c r="E2688" s="34">
        <v>1.4507772020725389</v>
      </c>
      <c r="F2688" s="35">
        <v>89.015544041450781</v>
      </c>
    </row>
    <row r="2689" spans="1:6" ht="15" hidden="1" customHeight="1" x14ac:dyDescent="0.25">
      <c r="A2689" s="125"/>
      <c r="B2689" s="31" t="s">
        <v>154</v>
      </c>
      <c r="C2689" s="19">
        <v>3</v>
      </c>
      <c r="D2689" s="34">
        <v>5.3976250449802088E-2</v>
      </c>
      <c r="E2689" s="34">
        <v>0.31088082901554404</v>
      </c>
      <c r="F2689" s="35">
        <v>89.326424870466326</v>
      </c>
    </row>
    <row r="2690" spans="1:6" ht="15" hidden="1" customHeight="1" x14ac:dyDescent="0.25">
      <c r="A2690" s="125"/>
      <c r="B2690" s="31" t="s">
        <v>155</v>
      </c>
      <c r="C2690" s="19">
        <v>2</v>
      </c>
      <c r="D2690" s="34">
        <v>3.5984166966534725E-2</v>
      </c>
      <c r="E2690" s="34">
        <v>0.20725388601036268</v>
      </c>
      <c r="F2690" s="35">
        <v>89.533678756476689</v>
      </c>
    </row>
    <row r="2691" spans="1:6" ht="15" hidden="1" customHeight="1" x14ac:dyDescent="0.25">
      <c r="A2691" s="125"/>
      <c r="B2691" s="31" t="s">
        <v>156</v>
      </c>
      <c r="C2691" s="19">
        <v>9</v>
      </c>
      <c r="D2691" s="34">
        <v>0.16192875134940626</v>
      </c>
      <c r="E2691" s="34">
        <v>0.932642487046632</v>
      </c>
      <c r="F2691" s="35">
        <v>90.466321243523311</v>
      </c>
    </row>
    <row r="2692" spans="1:6" ht="15" hidden="1" customHeight="1" x14ac:dyDescent="0.25">
      <c r="A2692" s="125"/>
      <c r="B2692" s="31" t="s">
        <v>157</v>
      </c>
      <c r="C2692" s="19">
        <v>9</v>
      </c>
      <c r="D2692" s="34">
        <v>0.16192875134940626</v>
      </c>
      <c r="E2692" s="34">
        <v>0.932642487046632</v>
      </c>
      <c r="F2692" s="35">
        <v>91.398963730569946</v>
      </c>
    </row>
    <row r="2693" spans="1:6" ht="15" hidden="1" customHeight="1" x14ac:dyDescent="0.25">
      <c r="A2693" s="125"/>
      <c r="B2693" s="31" t="s">
        <v>158</v>
      </c>
      <c r="C2693" s="19">
        <v>11</v>
      </c>
      <c r="D2693" s="34">
        <v>0.19791291831594099</v>
      </c>
      <c r="E2693" s="34">
        <v>1.1398963730569949</v>
      </c>
      <c r="F2693" s="35">
        <v>92.538860103626945</v>
      </c>
    </row>
    <row r="2694" spans="1:6" ht="15" hidden="1" customHeight="1" x14ac:dyDescent="0.25">
      <c r="A2694" s="125"/>
      <c r="B2694" s="31" t="s">
        <v>159</v>
      </c>
      <c r="C2694" s="19">
        <v>2</v>
      </c>
      <c r="D2694" s="34">
        <v>3.5984166966534725E-2</v>
      </c>
      <c r="E2694" s="34">
        <v>0.20725388601036268</v>
      </c>
      <c r="F2694" s="35">
        <v>92.746113989637308</v>
      </c>
    </row>
    <row r="2695" spans="1:6" ht="15" hidden="1" customHeight="1" x14ac:dyDescent="0.25">
      <c r="A2695" s="125"/>
      <c r="B2695" s="31" t="s">
        <v>160</v>
      </c>
      <c r="C2695" s="19">
        <v>8</v>
      </c>
      <c r="D2695" s="34">
        <v>0.1439366678661389</v>
      </c>
      <c r="E2695" s="34">
        <v>0.82901554404145072</v>
      </c>
      <c r="F2695" s="35">
        <v>93.575129533678762</v>
      </c>
    </row>
    <row r="2696" spans="1:6" ht="15" hidden="1" customHeight="1" x14ac:dyDescent="0.25">
      <c r="A2696" s="125"/>
      <c r="B2696" s="31" t="s">
        <v>161</v>
      </c>
      <c r="C2696" s="19">
        <v>9</v>
      </c>
      <c r="D2696" s="34">
        <v>0.16192875134940626</v>
      </c>
      <c r="E2696" s="34">
        <v>0.932642487046632</v>
      </c>
      <c r="F2696" s="35">
        <v>94.507772020725383</v>
      </c>
    </row>
    <row r="2697" spans="1:6" ht="15" hidden="1" customHeight="1" x14ac:dyDescent="0.25">
      <c r="A2697" s="125"/>
      <c r="B2697" s="31" t="s">
        <v>162</v>
      </c>
      <c r="C2697" s="19">
        <v>1</v>
      </c>
      <c r="D2697" s="34">
        <v>1.7992083483267363E-2</v>
      </c>
      <c r="E2697" s="34">
        <v>0.10362694300518134</v>
      </c>
      <c r="F2697" s="35">
        <v>94.611398963730579</v>
      </c>
    </row>
    <row r="2698" spans="1:6" ht="15" hidden="1" customHeight="1" x14ac:dyDescent="0.25">
      <c r="A2698" s="125"/>
      <c r="B2698" s="31" t="s">
        <v>163</v>
      </c>
      <c r="C2698" s="19">
        <v>3</v>
      </c>
      <c r="D2698" s="34">
        <v>5.3976250449802088E-2</v>
      </c>
      <c r="E2698" s="34">
        <v>0.31088082901554404</v>
      </c>
      <c r="F2698" s="35">
        <v>94.92227979274611</v>
      </c>
    </row>
    <row r="2699" spans="1:6" ht="15" hidden="1" customHeight="1" x14ac:dyDescent="0.25">
      <c r="A2699" s="125"/>
      <c r="B2699" s="31" t="s">
        <v>164</v>
      </c>
      <c r="C2699" s="19">
        <v>1</v>
      </c>
      <c r="D2699" s="34">
        <v>1.7992083483267363E-2</v>
      </c>
      <c r="E2699" s="34">
        <v>0.10362694300518134</v>
      </c>
      <c r="F2699" s="35">
        <v>95.025906735751292</v>
      </c>
    </row>
    <row r="2700" spans="1:6" ht="15" hidden="1" customHeight="1" x14ac:dyDescent="0.25">
      <c r="A2700" s="125"/>
      <c r="B2700" s="31" t="s">
        <v>165</v>
      </c>
      <c r="C2700" s="19">
        <v>3</v>
      </c>
      <c r="D2700" s="34">
        <v>5.3976250449802088E-2</v>
      </c>
      <c r="E2700" s="34">
        <v>0.31088082901554404</v>
      </c>
      <c r="F2700" s="35">
        <v>95.336787564766837</v>
      </c>
    </row>
    <row r="2701" spans="1:6" ht="15" hidden="1" customHeight="1" x14ac:dyDescent="0.25">
      <c r="A2701" s="125"/>
      <c r="B2701" s="31" t="s">
        <v>166</v>
      </c>
      <c r="C2701" s="19">
        <v>2</v>
      </c>
      <c r="D2701" s="34">
        <v>3.5984166966534725E-2</v>
      </c>
      <c r="E2701" s="34">
        <v>0.20725388601036268</v>
      </c>
      <c r="F2701" s="35">
        <v>95.5440414507772</v>
      </c>
    </row>
    <row r="2702" spans="1:6" ht="15" hidden="1" customHeight="1" x14ac:dyDescent="0.25">
      <c r="A2702" s="125"/>
      <c r="B2702" s="31" t="s">
        <v>168</v>
      </c>
      <c r="C2702" s="19">
        <v>3</v>
      </c>
      <c r="D2702" s="34">
        <v>5.3976250449802088E-2</v>
      </c>
      <c r="E2702" s="34">
        <v>0.31088082901554404</v>
      </c>
      <c r="F2702" s="35">
        <v>95.854922279792746</v>
      </c>
    </row>
    <row r="2703" spans="1:6" ht="15" hidden="1" customHeight="1" x14ac:dyDescent="0.25">
      <c r="A2703" s="125"/>
      <c r="B2703" s="31" t="s">
        <v>170</v>
      </c>
      <c r="C2703" s="19">
        <v>2</v>
      </c>
      <c r="D2703" s="34">
        <v>3.5984166966534725E-2</v>
      </c>
      <c r="E2703" s="34">
        <v>0.20725388601036268</v>
      </c>
      <c r="F2703" s="35">
        <v>96.062176165803109</v>
      </c>
    </row>
    <row r="2704" spans="1:6" ht="15" hidden="1" customHeight="1" x14ac:dyDescent="0.25">
      <c r="A2704" s="125"/>
      <c r="B2704" s="31" t="s">
        <v>171</v>
      </c>
      <c r="C2704" s="19">
        <v>1</v>
      </c>
      <c r="D2704" s="34">
        <v>1.7992083483267363E-2</v>
      </c>
      <c r="E2704" s="34">
        <v>0.10362694300518134</v>
      </c>
      <c r="F2704" s="35">
        <v>96.165803108808291</v>
      </c>
    </row>
    <row r="2705" spans="1:6" ht="15" hidden="1" customHeight="1" x14ac:dyDescent="0.25">
      <c r="A2705" s="125"/>
      <c r="B2705" s="31" t="s">
        <v>173</v>
      </c>
      <c r="C2705" s="19">
        <v>1</v>
      </c>
      <c r="D2705" s="34">
        <v>1.7992083483267363E-2</v>
      </c>
      <c r="E2705" s="34">
        <v>0.10362694300518134</v>
      </c>
      <c r="F2705" s="35">
        <v>96.269430051813472</v>
      </c>
    </row>
    <row r="2706" spans="1:6" ht="15" hidden="1" customHeight="1" x14ac:dyDescent="0.25">
      <c r="A2706" s="125"/>
      <c r="B2706" s="31" t="s">
        <v>174</v>
      </c>
      <c r="C2706" s="19">
        <v>1</v>
      </c>
      <c r="D2706" s="34">
        <v>1.7992083483267363E-2</v>
      </c>
      <c r="E2706" s="34">
        <v>0.10362694300518134</v>
      </c>
      <c r="F2706" s="35">
        <v>96.373056994818654</v>
      </c>
    </row>
    <row r="2707" spans="1:6" ht="15" hidden="1" customHeight="1" x14ac:dyDescent="0.25">
      <c r="A2707" s="125"/>
      <c r="B2707" s="31" t="s">
        <v>175</v>
      </c>
      <c r="C2707" s="19">
        <v>1</v>
      </c>
      <c r="D2707" s="34">
        <v>1.7992083483267363E-2</v>
      </c>
      <c r="E2707" s="34">
        <v>0.10362694300518134</v>
      </c>
      <c r="F2707" s="35">
        <v>96.476683937823836</v>
      </c>
    </row>
    <row r="2708" spans="1:6" ht="15" hidden="1" customHeight="1" x14ac:dyDescent="0.25">
      <c r="A2708" s="125"/>
      <c r="B2708" s="31" t="s">
        <v>176</v>
      </c>
      <c r="C2708" s="19">
        <v>2</v>
      </c>
      <c r="D2708" s="34">
        <v>3.5984166966534725E-2</v>
      </c>
      <c r="E2708" s="34">
        <v>0.20725388601036268</v>
      </c>
      <c r="F2708" s="35">
        <v>96.683937823834199</v>
      </c>
    </row>
    <row r="2709" spans="1:6" ht="15" hidden="1" customHeight="1" x14ac:dyDescent="0.25">
      <c r="A2709" s="125"/>
      <c r="B2709" s="31" t="s">
        <v>179</v>
      </c>
      <c r="C2709" s="19">
        <v>2</v>
      </c>
      <c r="D2709" s="34">
        <v>3.5984166966534725E-2</v>
      </c>
      <c r="E2709" s="34">
        <v>0.20725388601036268</v>
      </c>
      <c r="F2709" s="35">
        <v>96.891191709844563</v>
      </c>
    </row>
    <row r="2710" spans="1:6" ht="15" hidden="1" customHeight="1" x14ac:dyDescent="0.25">
      <c r="A2710" s="125"/>
      <c r="B2710" s="31" t="s">
        <v>180</v>
      </c>
      <c r="C2710" s="19">
        <v>1</v>
      </c>
      <c r="D2710" s="34">
        <v>1.7992083483267363E-2</v>
      </c>
      <c r="E2710" s="34">
        <v>0.10362694300518134</v>
      </c>
      <c r="F2710" s="35">
        <v>96.994818652849744</v>
      </c>
    </row>
    <row r="2711" spans="1:6" ht="15" hidden="1" customHeight="1" x14ac:dyDescent="0.25">
      <c r="A2711" s="125"/>
      <c r="B2711" s="31" t="s">
        <v>267</v>
      </c>
      <c r="C2711" s="19">
        <v>1</v>
      </c>
      <c r="D2711" s="34">
        <v>1.7992083483267363E-2</v>
      </c>
      <c r="E2711" s="34">
        <v>0.10362694300518134</v>
      </c>
      <c r="F2711" s="35">
        <v>97.098445595854926</v>
      </c>
    </row>
    <row r="2712" spans="1:6" ht="15" hidden="1" customHeight="1" x14ac:dyDescent="0.25">
      <c r="A2712" s="125"/>
      <c r="B2712" s="31" t="s">
        <v>251</v>
      </c>
      <c r="C2712" s="19">
        <v>1</v>
      </c>
      <c r="D2712" s="34">
        <v>1.7992083483267363E-2</v>
      </c>
      <c r="E2712" s="34">
        <v>0.10362694300518134</v>
      </c>
      <c r="F2712" s="35">
        <v>97.202072538860108</v>
      </c>
    </row>
    <row r="2713" spans="1:6" ht="15" hidden="1" customHeight="1" x14ac:dyDescent="0.25">
      <c r="A2713" s="125"/>
      <c r="B2713" s="31" t="s">
        <v>183</v>
      </c>
      <c r="C2713" s="19">
        <v>1</v>
      </c>
      <c r="D2713" s="34">
        <v>1.7992083483267363E-2</v>
      </c>
      <c r="E2713" s="34">
        <v>0.10362694300518134</v>
      </c>
      <c r="F2713" s="35">
        <v>97.305699481865275</v>
      </c>
    </row>
    <row r="2714" spans="1:6" ht="15" hidden="1" customHeight="1" x14ac:dyDescent="0.25">
      <c r="A2714" s="125"/>
      <c r="B2714" s="31" t="s">
        <v>184</v>
      </c>
      <c r="C2714" s="19">
        <v>1</v>
      </c>
      <c r="D2714" s="34">
        <v>1.7992083483267363E-2</v>
      </c>
      <c r="E2714" s="34">
        <v>0.10362694300518134</v>
      </c>
      <c r="F2714" s="35">
        <v>97.409326424870471</v>
      </c>
    </row>
    <row r="2715" spans="1:6" ht="15" hidden="1" customHeight="1" x14ac:dyDescent="0.25">
      <c r="A2715" s="125"/>
      <c r="B2715" s="31" t="s">
        <v>185</v>
      </c>
      <c r="C2715" s="19">
        <v>1</v>
      </c>
      <c r="D2715" s="34">
        <v>1.7992083483267363E-2</v>
      </c>
      <c r="E2715" s="34">
        <v>0.10362694300518134</v>
      </c>
      <c r="F2715" s="35">
        <v>97.512953367875639</v>
      </c>
    </row>
    <row r="2716" spans="1:6" ht="15" hidden="1" customHeight="1" x14ac:dyDescent="0.25">
      <c r="A2716" s="125"/>
      <c r="B2716" s="31" t="s">
        <v>187</v>
      </c>
      <c r="C2716" s="19">
        <v>1</v>
      </c>
      <c r="D2716" s="34">
        <v>1.7992083483267363E-2</v>
      </c>
      <c r="E2716" s="34">
        <v>0.10362694300518134</v>
      </c>
      <c r="F2716" s="35">
        <v>97.616580310880835</v>
      </c>
    </row>
    <row r="2717" spans="1:6" ht="15" hidden="1" customHeight="1" x14ac:dyDescent="0.25">
      <c r="A2717" s="125"/>
      <c r="B2717" s="31" t="s">
        <v>189</v>
      </c>
      <c r="C2717" s="19">
        <v>3</v>
      </c>
      <c r="D2717" s="34">
        <v>5.3976250449802088E-2</v>
      </c>
      <c r="E2717" s="34">
        <v>0.31088082901554404</v>
      </c>
      <c r="F2717" s="35">
        <v>97.92746113989638</v>
      </c>
    </row>
    <row r="2718" spans="1:6" ht="15" hidden="1" customHeight="1" x14ac:dyDescent="0.25">
      <c r="A2718" s="125"/>
      <c r="B2718" s="31" t="s">
        <v>268</v>
      </c>
      <c r="C2718" s="19">
        <v>1</v>
      </c>
      <c r="D2718" s="34">
        <v>1.7992083483267363E-2</v>
      </c>
      <c r="E2718" s="34">
        <v>0.10362694300518134</v>
      </c>
      <c r="F2718" s="35">
        <v>98.031088082901547</v>
      </c>
    </row>
    <row r="2719" spans="1:6" ht="15" hidden="1" customHeight="1" x14ac:dyDescent="0.25">
      <c r="A2719" s="125"/>
      <c r="B2719" s="31" t="s">
        <v>269</v>
      </c>
      <c r="C2719" s="19">
        <v>1</v>
      </c>
      <c r="D2719" s="34">
        <v>1.7992083483267363E-2</v>
      </c>
      <c r="E2719" s="34">
        <v>0.10362694300518134</v>
      </c>
      <c r="F2719" s="35">
        <v>98.134715025906743</v>
      </c>
    </row>
    <row r="2720" spans="1:6" ht="15" hidden="1" customHeight="1" x14ac:dyDescent="0.25">
      <c r="A2720" s="125"/>
      <c r="B2720" s="31" t="s">
        <v>194</v>
      </c>
      <c r="C2720" s="19">
        <v>1</v>
      </c>
      <c r="D2720" s="34">
        <v>1.7992083483267363E-2</v>
      </c>
      <c r="E2720" s="34">
        <v>0.10362694300518134</v>
      </c>
      <c r="F2720" s="35">
        <v>98.238341968911911</v>
      </c>
    </row>
    <row r="2721" spans="1:6" ht="15" hidden="1" customHeight="1" x14ac:dyDescent="0.25">
      <c r="A2721" s="125"/>
      <c r="B2721" s="31" t="s">
        <v>195</v>
      </c>
      <c r="C2721" s="19">
        <v>1</v>
      </c>
      <c r="D2721" s="34">
        <v>1.7992083483267363E-2</v>
      </c>
      <c r="E2721" s="34">
        <v>0.10362694300518134</v>
      </c>
      <c r="F2721" s="35">
        <v>98.341968911917093</v>
      </c>
    </row>
    <row r="2722" spans="1:6" ht="15" hidden="1" customHeight="1" x14ac:dyDescent="0.25">
      <c r="A2722" s="125"/>
      <c r="B2722" s="31" t="s">
        <v>197</v>
      </c>
      <c r="C2722" s="19">
        <v>1</v>
      </c>
      <c r="D2722" s="34">
        <v>1.7992083483267363E-2</v>
      </c>
      <c r="E2722" s="34">
        <v>0.10362694300518134</v>
      </c>
      <c r="F2722" s="35">
        <v>98.445595854922274</v>
      </c>
    </row>
    <row r="2723" spans="1:6" ht="15" hidden="1" customHeight="1" x14ac:dyDescent="0.25">
      <c r="A2723" s="125"/>
      <c r="B2723" s="31" t="s">
        <v>376</v>
      </c>
      <c r="C2723" s="19">
        <v>1</v>
      </c>
      <c r="D2723" s="34">
        <v>1.7992083483267363E-2</v>
      </c>
      <c r="E2723" s="34">
        <v>0.10362694300518134</v>
      </c>
      <c r="F2723" s="35">
        <v>98.549222797927456</v>
      </c>
    </row>
    <row r="2724" spans="1:6" ht="15" hidden="1" customHeight="1" x14ac:dyDescent="0.25">
      <c r="A2724" s="125"/>
      <c r="B2724" s="31" t="s">
        <v>271</v>
      </c>
      <c r="C2724" s="19">
        <v>1</v>
      </c>
      <c r="D2724" s="34">
        <v>1.7992083483267363E-2</v>
      </c>
      <c r="E2724" s="34">
        <v>0.10362694300518134</v>
      </c>
      <c r="F2724" s="35">
        <v>98.652849740932652</v>
      </c>
    </row>
    <row r="2725" spans="1:6" ht="15" hidden="1" customHeight="1" x14ac:dyDescent="0.25">
      <c r="A2725" s="125"/>
      <c r="B2725" s="31" t="s">
        <v>199</v>
      </c>
      <c r="C2725" s="19">
        <v>2</v>
      </c>
      <c r="D2725" s="34">
        <v>3.5984166966534725E-2</v>
      </c>
      <c r="E2725" s="34">
        <v>0.20725388601036268</v>
      </c>
      <c r="F2725" s="35">
        <v>98.860103626943001</v>
      </c>
    </row>
    <row r="2726" spans="1:6" ht="15" hidden="1" customHeight="1" x14ac:dyDescent="0.25">
      <c r="A2726" s="125"/>
      <c r="B2726" s="31" t="s">
        <v>361</v>
      </c>
      <c r="C2726" s="19">
        <v>1</v>
      </c>
      <c r="D2726" s="34">
        <v>1.7992083483267363E-2</v>
      </c>
      <c r="E2726" s="34">
        <v>0.10362694300518134</v>
      </c>
      <c r="F2726" s="35">
        <v>98.963730569948183</v>
      </c>
    </row>
    <row r="2727" spans="1:6" ht="15" hidden="1" customHeight="1" x14ac:dyDescent="0.25">
      <c r="A2727" s="125"/>
      <c r="B2727" s="31" t="s">
        <v>200</v>
      </c>
      <c r="C2727" s="19">
        <v>1</v>
      </c>
      <c r="D2727" s="34">
        <v>1.7992083483267363E-2</v>
      </c>
      <c r="E2727" s="34">
        <v>0.10362694300518134</v>
      </c>
      <c r="F2727" s="35">
        <v>99.067357512953365</v>
      </c>
    </row>
    <row r="2728" spans="1:6" ht="15" hidden="1" customHeight="1" x14ac:dyDescent="0.25">
      <c r="A2728" s="125"/>
      <c r="B2728" s="31" t="s">
        <v>375</v>
      </c>
      <c r="C2728" s="19">
        <v>1</v>
      </c>
      <c r="D2728" s="34">
        <v>1.7992083483267363E-2</v>
      </c>
      <c r="E2728" s="34">
        <v>0.10362694300518134</v>
      </c>
      <c r="F2728" s="35">
        <v>99.170984455958546</v>
      </c>
    </row>
    <row r="2729" spans="1:6" ht="15" hidden="1" customHeight="1" x14ac:dyDescent="0.25">
      <c r="A2729" s="125"/>
      <c r="B2729" s="31" t="s">
        <v>253</v>
      </c>
      <c r="C2729" s="19">
        <v>1</v>
      </c>
      <c r="D2729" s="34">
        <v>1.7992083483267363E-2</v>
      </c>
      <c r="E2729" s="34">
        <v>0.10362694300518134</v>
      </c>
      <c r="F2729" s="35">
        <v>99.274611398963728</v>
      </c>
    </row>
    <row r="2730" spans="1:6" ht="15" hidden="1" customHeight="1" x14ac:dyDescent="0.25">
      <c r="A2730" s="125"/>
      <c r="B2730" s="31" t="s">
        <v>206</v>
      </c>
      <c r="C2730" s="19">
        <v>1</v>
      </c>
      <c r="D2730" s="34">
        <v>1.7992083483267363E-2</v>
      </c>
      <c r="E2730" s="34">
        <v>0.10362694300518134</v>
      </c>
      <c r="F2730" s="35">
        <v>99.37823834196891</v>
      </c>
    </row>
    <row r="2731" spans="1:6" ht="15" hidden="1" customHeight="1" x14ac:dyDescent="0.25">
      <c r="A2731" s="125"/>
      <c r="B2731" s="31" t="s">
        <v>210</v>
      </c>
      <c r="C2731" s="19">
        <v>2</v>
      </c>
      <c r="D2731" s="34">
        <v>3.5984166966534725E-2</v>
      </c>
      <c r="E2731" s="34">
        <v>0.20725388601036268</v>
      </c>
      <c r="F2731" s="35">
        <v>99.585492227979273</v>
      </c>
    </row>
    <row r="2732" spans="1:6" ht="15" hidden="1" customHeight="1" x14ac:dyDescent="0.25">
      <c r="A2732" s="125"/>
      <c r="B2732" s="31" t="s">
        <v>307</v>
      </c>
      <c r="C2732" s="19">
        <v>1</v>
      </c>
      <c r="D2732" s="34">
        <v>1.7992083483267363E-2</v>
      </c>
      <c r="E2732" s="34">
        <v>0.10362694300518134</v>
      </c>
      <c r="F2732" s="35">
        <v>99.689119170984455</v>
      </c>
    </row>
    <row r="2733" spans="1:6" ht="15" hidden="1" customHeight="1" x14ac:dyDescent="0.25">
      <c r="A2733" s="125"/>
      <c r="B2733" s="31" t="s">
        <v>365</v>
      </c>
      <c r="C2733" s="19">
        <v>1</v>
      </c>
      <c r="D2733" s="34">
        <v>1.7992083483267363E-2</v>
      </c>
      <c r="E2733" s="34">
        <v>0.10362694300518134</v>
      </c>
      <c r="F2733" s="35">
        <v>99.792746113989637</v>
      </c>
    </row>
    <row r="2734" spans="1:6" ht="15" hidden="1" customHeight="1" x14ac:dyDescent="0.25">
      <c r="A2734" s="125"/>
      <c r="B2734" s="31" t="s">
        <v>283</v>
      </c>
      <c r="C2734" s="19">
        <v>1</v>
      </c>
      <c r="D2734" s="34">
        <v>1.7992083483267363E-2</v>
      </c>
      <c r="E2734" s="34">
        <v>0.10362694300518134</v>
      </c>
      <c r="F2734" s="35">
        <v>99.896373056994818</v>
      </c>
    </row>
    <row r="2735" spans="1:6" ht="15" hidden="1" customHeight="1" x14ac:dyDescent="0.25">
      <c r="A2735" s="125"/>
      <c r="B2735" s="31" t="s">
        <v>377</v>
      </c>
      <c r="C2735" s="19">
        <v>1</v>
      </c>
      <c r="D2735" s="34">
        <v>1.7992083483267363E-2</v>
      </c>
      <c r="E2735" s="34">
        <v>0.10362694300518134</v>
      </c>
      <c r="F2735" s="35">
        <v>100</v>
      </c>
    </row>
    <row r="2736" spans="1:6" ht="15" hidden="1" customHeight="1" x14ac:dyDescent="0.25">
      <c r="A2736" s="125"/>
      <c r="B2736" s="14" t="s">
        <v>8</v>
      </c>
      <c r="C2736" s="19">
        <v>965</v>
      </c>
      <c r="D2736" s="34">
        <v>17.362360561353004</v>
      </c>
      <c r="E2736" s="34">
        <v>100</v>
      </c>
      <c r="F2736" s="36"/>
    </row>
    <row r="2737" spans="1:6" ht="15" hidden="1" customHeight="1" x14ac:dyDescent="0.25">
      <c r="A2737" s="125" t="s">
        <v>7</v>
      </c>
      <c r="B2737" s="31" t="s">
        <v>250</v>
      </c>
      <c r="C2737" s="19">
        <v>93</v>
      </c>
      <c r="D2737" s="34">
        <v>1.6732637639438646</v>
      </c>
      <c r="E2737" s="37"/>
      <c r="F2737" s="36"/>
    </row>
    <row r="2738" spans="1:6" ht="15" hidden="1" customHeight="1" x14ac:dyDescent="0.25">
      <c r="A2738" s="125"/>
      <c r="B2738" s="14" t="s">
        <v>33</v>
      </c>
      <c r="C2738" s="19">
        <v>4500</v>
      </c>
      <c r="D2738" s="34">
        <v>80.96437567470312</v>
      </c>
      <c r="E2738" s="37"/>
      <c r="F2738" s="36"/>
    </row>
    <row r="2739" spans="1:6" ht="15" hidden="1" customHeight="1" x14ac:dyDescent="0.25">
      <c r="A2739" s="125"/>
      <c r="B2739" s="14" t="s">
        <v>8</v>
      </c>
      <c r="C2739" s="19">
        <v>4593</v>
      </c>
      <c r="D2739" s="34">
        <v>82.637639438647</v>
      </c>
      <c r="E2739" s="37"/>
      <c r="F2739" s="36"/>
    </row>
    <row r="2740" spans="1:6" ht="15" hidden="1" customHeight="1" x14ac:dyDescent="0.25">
      <c r="A2740" s="126" t="s">
        <v>8</v>
      </c>
      <c r="B2740" s="127"/>
      <c r="C2740" s="22">
        <v>5558</v>
      </c>
      <c r="D2740" s="38">
        <v>100</v>
      </c>
      <c r="E2740" s="39"/>
      <c r="F2740" s="40"/>
    </row>
    <row r="2741" spans="1:6" hidden="1" x14ac:dyDescent="0.25"/>
    <row r="2742" spans="1:6" x14ac:dyDescent="0.25">
      <c r="A2742" s="1" t="s">
        <v>291</v>
      </c>
    </row>
    <row r="2743" spans="1:6" x14ac:dyDescent="0.25">
      <c r="A2743" s="1" t="s">
        <v>292</v>
      </c>
    </row>
    <row r="2744" spans="1:6" x14ac:dyDescent="0.25">
      <c r="A2744" s="1" t="s">
        <v>293</v>
      </c>
    </row>
    <row r="2747" spans="1:6" x14ac:dyDescent="0.25">
      <c r="A2747" s="1" t="s">
        <v>378</v>
      </c>
    </row>
    <row r="2749" spans="1:6" x14ac:dyDescent="0.25">
      <c r="A2749" s="1" t="s">
        <v>23</v>
      </c>
    </row>
    <row r="2750" spans="1:6" x14ac:dyDescent="0.25">
      <c r="A2750" s="1" t="s">
        <v>379</v>
      </c>
    </row>
    <row r="2751" spans="1:6" x14ac:dyDescent="0.25">
      <c r="A2751" s="1" t="s">
        <v>25</v>
      </c>
    </row>
    <row r="2754" spans="1:9" ht="18" x14ac:dyDescent="0.25">
      <c r="A2754" s="2" t="s">
        <v>26</v>
      </c>
    </row>
    <row r="2756" spans="1:9" ht="18" customHeight="1" x14ac:dyDescent="0.25">
      <c r="A2756" s="107" t="s">
        <v>27</v>
      </c>
      <c r="B2756" s="107"/>
      <c r="C2756" s="107"/>
    </row>
    <row r="2757" spans="1:9" ht="15" customHeight="1" x14ac:dyDescent="0.25">
      <c r="A2757" s="25" t="s">
        <v>380</v>
      </c>
    </row>
    <row r="2758" spans="1:9" ht="15" customHeight="1" x14ac:dyDescent="0.25">
      <c r="A2758" s="124" t="s">
        <v>9</v>
      </c>
      <c r="B2758" s="13" t="s">
        <v>6</v>
      </c>
      <c r="C2758" s="26">
        <v>3111</v>
      </c>
    </row>
    <row r="2759" spans="1:9" ht="15" customHeight="1" x14ac:dyDescent="0.25">
      <c r="A2759" s="126"/>
      <c r="B2759" s="15" t="s">
        <v>7</v>
      </c>
      <c r="C2759" s="27">
        <v>2447</v>
      </c>
    </row>
    <row r="2761" spans="1:9" ht="18" customHeight="1" x14ac:dyDescent="0.25">
      <c r="A2761" s="107" t="s">
        <v>380</v>
      </c>
      <c r="B2761" s="107"/>
      <c r="C2761" s="107"/>
      <c r="D2761" s="107"/>
      <c r="E2761" s="107"/>
      <c r="F2761" s="107"/>
    </row>
    <row r="2762" spans="1:9" ht="27.95" customHeight="1" x14ac:dyDescent="0.25">
      <c r="A2762" s="122"/>
      <c r="B2762" s="123"/>
      <c r="C2762" s="28" t="s">
        <v>29</v>
      </c>
      <c r="D2762" s="29" t="s">
        <v>10</v>
      </c>
      <c r="E2762" s="29" t="s">
        <v>30</v>
      </c>
      <c r="F2762" s="30" t="s">
        <v>31</v>
      </c>
    </row>
    <row r="2763" spans="1:9" ht="15" customHeight="1" x14ac:dyDescent="0.25">
      <c r="A2763" s="124" t="s">
        <v>6</v>
      </c>
      <c r="B2763" s="13" t="s">
        <v>381</v>
      </c>
      <c r="C2763" s="16">
        <v>808</v>
      </c>
      <c r="D2763" s="32">
        <v>14.537603454480028</v>
      </c>
      <c r="E2763" s="32">
        <v>25.972356155576986</v>
      </c>
      <c r="F2763" s="33">
        <v>25.972356155576986</v>
      </c>
      <c r="H2763" s="51">
        <f>C2763/3111</f>
        <v>0.25972356155576987</v>
      </c>
      <c r="I2763" s="52" t="str">
        <f>B2763</f>
        <v>Very difficult</v>
      </c>
    </row>
    <row r="2764" spans="1:9" ht="15" customHeight="1" x14ac:dyDescent="0.25">
      <c r="A2764" s="125"/>
      <c r="B2764" s="14" t="s">
        <v>382</v>
      </c>
      <c r="C2764" s="19">
        <v>1435</v>
      </c>
      <c r="D2764" s="34">
        <v>25.818639798488661</v>
      </c>
      <c r="E2764" s="34">
        <v>46.126647380263577</v>
      </c>
      <c r="F2764" s="35">
        <v>72.099003535840566</v>
      </c>
      <c r="H2764" s="51">
        <f>C2764/3111</f>
        <v>0.4612664738026358</v>
      </c>
      <c r="I2764" s="52" t="str">
        <f>B2764</f>
        <v>Somewhat difficult</v>
      </c>
    </row>
    <row r="2765" spans="1:9" ht="15" customHeight="1" x14ac:dyDescent="0.25">
      <c r="A2765" s="125"/>
      <c r="B2765" s="14" t="s">
        <v>383</v>
      </c>
      <c r="C2765" s="19">
        <v>775</v>
      </c>
      <c r="D2765" s="34">
        <v>13.943864699532204</v>
      </c>
      <c r="E2765" s="34">
        <v>24.911603985856637</v>
      </c>
      <c r="F2765" s="35">
        <v>97.010607521697196</v>
      </c>
      <c r="H2765" s="51">
        <f>C2765/3111</f>
        <v>0.24911603985856637</v>
      </c>
      <c r="I2765" s="52" t="str">
        <f>B2765</f>
        <v>Not at all difficult</v>
      </c>
    </row>
    <row r="2766" spans="1:9" ht="15" customHeight="1" x14ac:dyDescent="0.25">
      <c r="A2766" s="125"/>
      <c r="B2766" s="14" t="s">
        <v>22</v>
      </c>
      <c r="C2766" s="19">
        <v>93</v>
      </c>
      <c r="D2766" s="34">
        <v>1.6732637639438646</v>
      </c>
      <c r="E2766" s="34">
        <v>2.9893924783027965</v>
      </c>
      <c r="F2766" s="35">
        <v>100</v>
      </c>
      <c r="H2766" s="51">
        <f>C2766/3111</f>
        <v>2.9893924783027964E-2</v>
      </c>
      <c r="I2766" s="52" t="str">
        <f>B2766</f>
        <v>DK/NA</v>
      </c>
    </row>
    <row r="2767" spans="1:9" ht="15" customHeight="1" x14ac:dyDescent="0.25">
      <c r="A2767" s="125"/>
      <c r="B2767" s="14" t="s">
        <v>8</v>
      </c>
      <c r="C2767" s="19">
        <v>3111</v>
      </c>
      <c r="D2767" s="34">
        <v>55.973371716444767</v>
      </c>
      <c r="E2767" s="34">
        <v>100</v>
      </c>
      <c r="F2767" s="36"/>
    </row>
    <row r="2768" spans="1:9" ht="15" customHeight="1" x14ac:dyDescent="0.25">
      <c r="A2768" s="12" t="s">
        <v>7</v>
      </c>
      <c r="B2768" s="14" t="s">
        <v>33</v>
      </c>
      <c r="C2768" s="19">
        <v>2447</v>
      </c>
      <c r="D2768" s="34">
        <v>44.026628283555233</v>
      </c>
      <c r="E2768" s="37"/>
      <c r="F2768" s="36"/>
    </row>
    <row r="2769" spans="1:7" ht="15" customHeight="1" x14ac:dyDescent="0.25">
      <c r="A2769" s="126" t="s">
        <v>8</v>
      </c>
      <c r="B2769" s="127"/>
      <c r="C2769" s="22">
        <v>5558</v>
      </c>
      <c r="D2769" s="38">
        <v>100</v>
      </c>
      <c r="E2769" s="39"/>
      <c r="F2769" s="40"/>
    </row>
    <row r="2772" spans="1:7" x14ac:dyDescent="0.25">
      <c r="A2772" s="1" t="s">
        <v>384</v>
      </c>
    </row>
    <row r="2773" spans="1:7" x14ac:dyDescent="0.25">
      <c r="A2773" s="1" t="s">
        <v>385</v>
      </c>
    </row>
    <row r="2776" spans="1:7" ht="18" x14ac:dyDescent="0.25">
      <c r="A2776" s="2" t="s">
        <v>3</v>
      </c>
    </row>
    <row r="2778" spans="1:7" ht="18" customHeight="1" x14ac:dyDescent="0.25">
      <c r="A2778" s="107" t="s">
        <v>4</v>
      </c>
      <c r="B2778" s="107"/>
      <c r="C2778" s="107"/>
      <c r="D2778" s="107"/>
      <c r="E2778" s="107"/>
      <c r="F2778" s="107"/>
      <c r="G2778" s="107"/>
    </row>
    <row r="2779" spans="1:7" ht="15" customHeight="1" x14ac:dyDescent="0.25">
      <c r="A2779" s="116"/>
      <c r="B2779" s="112" t="s">
        <v>5</v>
      </c>
      <c r="C2779" s="113"/>
      <c r="D2779" s="113"/>
      <c r="E2779" s="113"/>
      <c r="F2779" s="113"/>
      <c r="G2779" s="114"/>
    </row>
    <row r="2780" spans="1:7" ht="15" customHeight="1" x14ac:dyDescent="0.25">
      <c r="A2780" s="117"/>
      <c r="B2780" s="119" t="s">
        <v>6</v>
      </c>
      <c r="C2780" s="120"/>
      <c r="D2780" s="120" t="s">
        <v>7</v>
      </c>
      <c r="E2780" s="120"/>
      <c r="F2780" s="120" t="s">
        <v>8</v>
      </c>
      <c r="G2780" s="121"/>
    </row>
    <row r="2781" spans="1:7" ht="15" customHeight="1" x14ac:dyDescent="0.25">
      <c r="A2781" s="118"/>
      <c r="B2781" s="4" t="s">
        <v>9</v>
      </c>
      <c r="C2781" s="5" t="s">
        <v>10</v>
      </c>
      <c r="D2781" s="5" t="s">
        <v>9</v>
      </c>
      <c r="E2781" s="5" t="s">
        <v>10</v>
      </c>
      <c r="F2781" s="5" t="s">
        <v>9</v>
      </c>
      <c r="G2781" s="6" t="s">
        <v>10</v>
      </c>
    </row>
    <row r="2782" spans="1:7" ht="17.100000000000001" customHeight="1" x14ac:dyDescent="0.25">
      <c r="A2782" s="7" t="s">
        <v>386</v>
      </c>
      <c r="B2782" s="8">
        <v>916</v>
      </c>
      <c r="C2782" s="9">
        <v>0.16480748470672904</v>
      </c>
      <c r="D2782" s="10">
        <v>4642</v>
      </c>
      <c r="E2782" s="9">
        <v>0.83519251529327088</v>
      </c>
      <c r="F2782" s="10">
        <v>5558</v>
      </c>
      <c r="G2782" s="11">
        <v>1</v>
      </c>
    </row>
    <row r="2783" spans="1:7" ht="17.100000000000001" customHeight="1" x14ac:dyDescent="0.25">
      <c r="A2783" s="106" t="s">
        <v>12</v>
      </c>
      <c r="B2783" s="106"/>
      <c r="C2783" s="106"/>
      <c r="D2783" s="106"/>
      <c r="E2783" s="106"/>
      <c r="F2783" s="106"/>
      <c r="G2783" s="106"/>
    </row>
    <row r="2785" spans="1:12" ht="18" customHeight="1" x14ac:dyDescent="0.25">
      <c r="A2785" s="107" t="s">
        <v>387</v>
      </c>
      <c r="B2785" s="107"/>
      <c r="C2785" s="107"/>
      <c r="D2785" s="107"/>
      <c r="E2785" s="107"/>
    </row>
    <row r="2786" spans="1:12" ht="15" customHeight="1" x14ac:dyDescent="0.25">
      <c r="A2786" s="108"/>
      <c r="B2786" s="109"/>
      <c r="C2786" s="112" t="s">
        <v>14</v>
      </c>
      <c r="D2786" s="113"/>
      <c r="E2786" s="114" t="s">
        <v>15</v>
      </c>
    </row>
    <row r="2787" spans="1:12" ht="15" customHeight="1" x14ac:dyDescent="0.25">
      <c r="A2787" s="110"/>
      <c r="B2787" s="111"/>
      <c r="C2787" s="4" t="s">
        <v>9</v>
      </c>
      <c r="D2787" s="5" t="s">
        <v>10</v>
      </c>
      <c r="E2787" s="115"/>
    </row>
    <row r="2788" spans="1:12" ht="45" customHeight="1" x14ac:dyDescent="0.25">
      <c r="A2788" s="124" t="s">
        <v>386</v>
      </c>
      <c r="B2788" s="13" t="s">
        <v>388</v>
      </c>
      <c r="C2788" s="16">
        <v>160</v>
      </c>
      <c r="D2788" s="17">
        <v>0.10862186014935507</v>
      </c>
      <c r="E2788" s="18">
        <v>0.17467248908296942</v>
      </c>
      <c r="H2788" s="100">
        <f t="shared" ref="H2788:H2797" si="45">C2788/916</f>
        <v>0.17467248908296942</v>
      </c>
      <c r="I2788" s="101" t="str">
        <f t="shared" ref="I2788:I2797" si="46">B2788</f>
        <v>Lack of soft skills (work ethic, dependability, critical thinking)</v>
      </c>
      <c r="K2788" s="102">
        <v>0.42467248908296945</v>
      </c>
      <c r="L2788" s="102" t="s">
        <v>391</v>
      </c>
    </row>
    <row r="2789" spans="1:12" ht="27.95" customHeight="1" x14ac:dyDescent="0.25">
      <c r="A2789" s="125"/>
      <c r="B2789" s="14" t="s">
        <v>389</v>
      </c>
      <c r="C2789" s="19">
        <v>183</v>
      </c>
      <c r="D2789" s="20">
        <v>0.12423625254582485</v>
      </c>
      <c r="E2789" s="21">
        <v>0.19978165938864628</v>
      </c>
      <c r="H2789" s="100">
        <f t="shared" si="45"/>
        <v>0.19978165938864628</v>
      </c>
      <c r="I2789" s="101" t="str">
        <f t="shared" si="46"/>
        <v>Competition/ small applicant pool</v>
      </c>
      <c r="K2789" s="102">
        <v>0.31986899563318777</v>
      </c>
      <c r="L2789" s="102" t="s">
        <v>390</v>
      </c>
    </row>
    <row r="2790" spans="1:12" ht="27.95" customHeight="1" x14ac:dyDescent="0.25">
      <c r="A2790" s="125"/>
      <c r="B2790" s="14" t="s">
        <v>390</v>
      </c>
      <c r="C2790" s="19">
        <v>293</v>
      </c>
      <c r="D2790" s="20">
        <v>0.19891378139850643</v>
      </c>
      <c r="E2790" s="21">
        <v>0.31986899563318777</v>
      </c>
      <c r="H2790" s="100">
        <f t="shared" si="45"/>
        <v>0.31986899563318777</v>
      </c>
      <c r="I2790" s="101" t="str">
        <f t="shared" si="46"/>
        <v>Insufficient qualifications, certifications, education</v>
      </c>
      <c r="K2790" s="102">
        <v>0.19978165938864628</v>
      </c>
      <c r="L2790" s="102" t="s">
        <v>389</v>
      </c>
    </row>
    <row r="2791" spans="1:12" ht="27.95" customHeight="1" x14ac:dyDescent="0.25">
      <c r="A2791" s="125"/>
      <c r="B2791" s="14" t="s">
        <v>391</v>
      </c>
      <c r="C2791" s="19">
        <v>389</v>
      </c>
      <c r="D2791" s="20">
        <v>0.26408689748811948</v>
      </c>
      <c r="E2791" s="21">
        <v>0.42467248908296945</v>
      </c>
      <c r="H2791" s="100">
        <f t="shared" si="45"/>
        <v>0.42467248908296945</v>
      </c>
      <c r="I2791" s="101" t="str">
        <f t="shared" si="46"/>
        <v>Lack of experience, training, technical skills</v>
      </c>
      <c r="K2791" s="102">
        <v>0.17467248908296942</v>
      </c>
      <c r="L2791" s="102" t="s">
        <v>388</v>
      </c>
    </row>
    <row r="2792" spans="1:12" ht="45" customHeight="1" x14ac:dyDescent="0.25">
      <c r="A2792" s="125"/>
      <c r="B2792" s="14" t="s">
        <v>392</v>
      </c>
      <c r="C2792" s="19">
        <v>122</v>
      </c>
      <c r="D2792" s="20">
        <v>8.2824168363883233E-2</v>
      </c>
      <c r="E2792" s="21">
        <v>0.1331877729257642</v>
      </c>
      <c r="H2792" s="100">
        <f t="shared" si="45"/>
        <v>0.1331877729257642</v>
      </c>
      <c r="I2792" s="101" t="str">
        <f t="shared" si="46"/>
        <v>Difficulty finding industry-specific knowledge and skills</v>
      </c>
      <c r="K2792" s="102">
        <v>0.1331877729257642</v>
      </c>
      <c r="L2792" s="102" t="s">
        <v>392</v>
      </c>
    </row>
    <row r="2793" spans="1:12" ht="27.95" customHeight="1" x14ac:dyDescent="0.25">
      <c r="A2793" s="125"/>
      <c r="B2793" s="14" t="s">
        <v>393</v>
      </c>
      <c r="C2793" s="19">
        <v>78</v>
      </c>
      <c r="D2793" s="20">
        <v>5.2953156822810585E-2</v>
      </c>
      <c r="E2793" s="21">
        <v>8.5152838427947602E-2</v>
      </c>
      <c r="H2793" s="100">
        <f t="shared" si="45"/>
        <v>8.5152838427947602E-2</v>
      </c>
      <c r="I2793" s="101" t="str">
        <f t="shared" si="46"/>
        <v>Cannot provide competitive wages</v>
      </c>
      <c r="K2793" s="102">
        <v>9.2794759825327505E-2</v>
      </c>
      <c r="L2793" s="102" t="s">
        <v>394</v>
      </c>
    </row>
    <row r="2794" spans="1:12" ht="15" customHeight="1" x14ac:dyDescent="0.25">
      <c r="A2794" s="125"/>
      <c r="B2794" s="14" t="s">
        <v>394</v>
      </c>
      <c r="C2794" s="19">
        <v>85</v>
      </c>
      <c r="D2794" s="20">
        <v>5.7705363204344877E-2</v>
      </c>
      <c r="E2794" s="21">
        <v>9.2794759825327505E-2</v>
      </c>
      <c r="H2794" s="100">
        <f t="shared" si="45"/>
        <v>9.2794759825327505E-2</v>
      </c>
      <c r="I2794" s="101" t="str">
        <f t="shared" si="46"/>
        <v>Location</v>
      </c>
      <c r="K2794" s="102">
        <v>8.5152838427947602E-2</v>
      </c>
      <c r="L2794" s="102" t="s">
        <v>393</v>
      </c>
    </row>
    <row r="2795" spans="1:12" ht="15" customHeight="1" x14ac:dyDescent="0.25">
      <c r="A2795" s="125"/>
      <c r="B2795" s="14" t="s">
        <v>21</v>
      </c>
      <c r="C2795" s="19">
        <v>116</v>
      </c>
      <c r="D2795" s="20">
        <v>7.8750848608282423E-2</v>
      </c>
      <c r="E2795" s="21">
        <v>0.12663755458515283</v>
      </c>
      <c r="H2795" s="100">
        <f t="shared" si="45"/>
        <v>0.12663755458515283</v>
      </c>
      <c r="I2795" s="101" t="str">
        <f t="shared" si="46"/>
        <v>Other</v>
      </c>
      <c r="K2795" s="102">
        <v>0.12663755458515283</v>
      </c>
      <c r="L2795" s="102" t="s">
        <v>21</v>
      </c>
    </row>
    <row r="2796" spans="1:12" ht="15" customHeight="1" x14ac:dyDescent="0.25">
      <c r="A2796" s="125"/>
      <c r="B2796" s="14" t="s">
        <v>395</v>
      </c>
      <c r="C2796" s="19">
        <v>28</v>
      </c>
      <c r="D2796" s="20">
        <v>1.9008825526137134E-2</v>
      </c>
      <c r="E2796" s="21">
        <v>3.0567685589519653E-2</v>
      </c>
      <c r="H2796" s="100">
        <f t="shared" si="45"/>
        <v>3.0567685589519649E-2</v>
      </c>
      <c r="I2796" s="101" t="str">
        <f t="shared" si="46"/>
        <v>Cultural fit</v>
      </c>
      <c r="K2796" s="102">
        <v>3.0567685589519649E-2</v>
      </c>
      <c r="L2796" s="102" t="s">
        <v>395</v>
      </c>
    </row>
    <row r="2797" spans="1:12" ht="15" customHeight="1" x14ac:dyDescent="0.25">
      <c r="A2797" s="125"/>
      <c r="B2797" s="14" t="s">
        <v>22</v>
      </c>
      <c r="C2797" s="19">
        <v>19</v>
      </c>
      <c r="D2797" s="20">
        <v>1.2898845892735912E-2</v>
      </c>
      <c r="E2797" s="21">
        <v>2.074235807860262E-2</v>
      </c>
      <c r="H2797" s="100">
        <f t="shared" si="45"/>
        <v>2.074235807860262E-2</v>
      </c>
      <c r="I2797" s="101" t="str">
        <f t="shared" si="46"/>
        <v>DK/NA</v>
      </c>
      <c r="K2797" s="102">
        <v>2.074235807860262E-2</v>
      </c>
      <c r="L2797" s="102" t="s">
        <v>22</v>
      </c>
    </row>
    <row r="2798" spans="1:12" ht="15" customHeight="1" x14ac:dyDescent="0.25">
      <c r="A2798" s="126" t="s">
        <v>8</v>
      </c>
      <c r="B2798" s="127"/>
      <c r="C2798" s="22">
        <v>1473</v>
      </c>
      <c r="D2798" s="23">
        <v>1</v>
      </c>
      <c r="E2798" s="24">
        <v>1.6080786026200871</v>
      </c>
    </row>
    <row r="2799" spans="1:12" ht="17.100000000000001" customHeight="1" x14ac:dyDescent="0.25">
      <c r="A2799" s="106" t="s">
        <v>12</v>
      </c>
      <c r="B2799" s="106"/>
      <c r="C2799" s="106"/>
      <c r="D2799" s="106"/>
      <c r="E2799" s="106"/>
    </row>
    <row r="2802" spans="1:7" x14ac:dyDescent="0.25">
      <c r="A2802" s="1" t="s">
        <v>396</v>
      </c>
    </row>
    <row r="2803" spans="1:7" x14ac:dyDescent="0.25">
      <c r="A2803" s="1" t="s">
        <v>397</v>
      </c>
    </row>
    <row r="2806" spans="1:7" ht="18" x14ac:dyDescent="0.25">
      <c r="A2806" s="2" t="s">
        <v>3</v>
      </c>
    </row>
    <row r="2808" spans="1:7" ht="18" customHeight="1" x14ac:dyDescent="0.25">
      <c r="A2808" s="107" t="s">
        <v>4</v>
      </c>
      <c r="B2808" s="107"/>
      <c r="C2808" s="107"/>
      <c r="D2808" s="107"/>
      <c r="E2808" s="107"/>
      <c r="F2808" s="107"/>
      <c r="G2808" s="107"/>
    </row>
    <row r="2809" spans="1:7" ht="15" customHeight="1" x14ac:dyDescent="0.25">
      <c r="A2809" s="116"/>
      <c r="B2809" s="112" t="s">
        <v>5</v>
      </c>
      <c r="C2809" s="113"/>
      <c r="D2809" s="113"/>
      <c r="E2809" s="113"/>
      <c r="F2809" s="113"/>
      <c r="G2809" s="114"/>
    </row>
    <row r="2810" spans="1:7" ht="15" customHeight="1" x14ac:dyDescent="0.25">
      <c r="A2810" s="117"/>
      <c r="B2810" s="119" t="s">
        <v>6</v>
      </c>
      <c r="C2810" s="120"/>
      <c r="D2810" s="120" t="s">
        <v>7</v>
      </c>
      <c r="E2810" s="120"/>
      <c r="F2810" s="120" t="s">
        <v>8</v>
      </c>
      <c r="G2810" s="121"/>
    </row>
    <row r="2811" spans="1:7" ht="15" customHeight="1" x14ac:dyDescent="0.25">
      <c r="A2811" s="118"/>
      <c r="B2811" s="4" t="s">
        <v>9</v>
      </c>
      <c r="C2811" s="5" t="s">
        <v>10</v>
      </c>
      <c r="D2811" s="5" t="s">
        <v>9</v>
      </c>
      <c r="E2811" s="5" t="s">
        <v>10</v>
      </c>
      <c r="F2811" s="5" t="s">
        <v>9</v>
      </c>
      <c r="G2811" s="6" t="s">
        <v>10</v>
      </c>
    </row>
    <row r="2812" spans="1:7" ht="17.100000000000001" customHeight="1" x14ac:dyDescent="0.25">
      <c r="A2812" s="7" t="s">
        <v>398</v>
      </c>
      <c r="B2812" s="8">
        <v>916</v>
      </c>
      <c r="C2812" s="9">
        <v>0.16480748470672904</v>
      </c>
      <c r="D2812" s="10">
        <v>4642</v>
      </c>
      <c r="E2812" s="9">
        <v>0.83519251529327088</v>
      </c>
      <c r="F2812" s="10">
        <v>5558</v>
      </c>
      <c r="G2812" s="11">
        <v>1</v>
      </c>
    </row>
    <row r="2813" spans="1:7" ht="17.100000000000001" customHeight="1" x14ac:dyDescent="0.25">
      <c r="A2813" s="106" t="s">
        <v>12</v>
      </c>
      <c r="B2813" s="106"/>
      <c r="C2813" s="106"/>
      <c r="D2813" s="106"/>
      <c r="E2813" s="106"/>
      <c r="F2813" s="106"/>
      <c r="G2813" s="106"/>
    </row>
    <row r="2815" spans="1:7" ht="18" customHeight="1" x14ac:dyDescent="0.25">
      <c r="A2815" s="107" t="s">
        <v>399</v>
      </c>
      <c r="B2815" s="107"/>
      <c r="C2815" s="107"/>
      <c r="D2815" s="107"/>
      <c r="E2815" s="107"/>
    </row>
    <row r="2816" spans="1:7" ht="15" customHeight="1" x14ac:dyDescent="0.25">
      <c r="A2816" s="108"/>
      <c r="B2816" s="109"/>
      <c r="C2816" s="112" t="s">
        <v>14</v>
      </c>
      <c r="D2816" s="113"/>
      <c r="E2816" s="114" t="s">
        <v>15</v>
      </c>
    </row>
    <row r="2817" spans="1:12" ht="15" customHeight="1" x14ac:dyDescent="0.25">
      <c r="A2817" s="110"/>
      <c r="B2817" s="111"/>
      <c r="C2817" s="4" t="s">
        <v>9</v>
      </c>
      <c r="D2817" s="5" t="s">
        <v>10</v>
      </c>
      <c r="E2817" s="115"/>
    </row>
    <row r="2818" spans="1:12" ht="27.95" customHeight="1" x14ac:dyDescent="0.25">
      <c r="A2818" s="124" t="s">
        <v>398</v>
      </c>
      <c r="B2818" s="13" t="s">
        <v>400</v>
      </c>
      <c r="C2818" s="16">
        <v>109</v>
      </c>
      <c r="D2818" s="17">
        <v>7.0917371502927776E-2</v>
      </c>
      <c r="E2818" s="18">
        <v>0.11899563318777293</v>
      </c>
      <c r="H2818" s="100">
        <f t="shared" ref="H2818:H2834" si="47">C2818/916</f>
        <v>0.11899563318777293</v>
      </c>
      <c r="I2818" s="101" t="str">
        <f t="shared" ref="I2818:I2834" si="48">B2818</f>
        <v>Technician/ technical support</v>
      </c>
      <c r="K2818" s="102">
        <v>0.23908296943231441</v>
      </c>
      <c r="L2818" s="102" t="s">
        <v>402</v>
      </c>
    </row>
    <row r="2819" spans="1:12" ht="15" customHeight="1" x14ac:dyDescent="0.25">
      <c r="A2819" s="125"/>
      <c r="B2819" s="14" t="s">
        <v>401</v>
      </c>
      <c r="C2819" s="19">
        <v>166</v>
      </c>
      <c r="D2819" s="20">
        <v>0.10800260247234875</v>
      </c>
      <c r="E2819" s="21">
        <v>0.18122270742358079</v>
      </c>
      <c r="H2819" s="100">
        <f t="shared" si="47"/>
        <v>0.18122270742358079</v>
      </c>
      <c r="I2819" s="101" t="str">
        <f t="shared" si="48"/>
        <v>Engineer</v>
      </c>
      <c r="K2819" s="102">
        <v>0.2259825327510917</v>
      </c>
      <c r="L2819" s="102" t="s">
        <v>404</v>
      </c>
    </row>
    <row r="2820" spans="1:12" ht="27.95" customHeight="1" x14ac:dyDescent="0.25">
      <c r="A2820" s="125"/>
      <c r="B2820" s="14" t="s">
        <v>402</v>
      </c>
      <c r="C2820" s="19">
        <v>219</v>
      </c>
      <c r="D2820" s="20">
        <v>0.14248536109303839</v>
      </c>
      <c r="E2820" s="21">
        <v>0.23908296943231441</v>
      </c>
      <c r="H2820" s="100">
        <f t="shared" si="47"/>
        <v>0.23908296943231441</v>
      </c>
      <c r="I2820" s="101" t="str">
        <f t="shared" si="48"/>
        <v>Sales, marketing, customer service</v>
      </c>
      <c r="K2820" s="102">
        <v>0.19541484716157206</v>
      </c>
      <c r="L2820" s="102" t="s">
        <v>403</v>
      </c>
    </row>
    <row r="2821" spans="1:12" ht="15" customHeight="1" x14ac:dyDescent="0.25">
      <c r="A2821" s="125"/>
      <c r="B2821" s="14" t="s">
        <v>403</v>
      </c>
      <c r="C2821" s="19">
        <v>179</v>
      </c>
      <c r="D2821" s="20">
        <v>0.11646063760572543</v>
      </c>
      <c r="E2821" s="21">
        <v>0.19541484716157206</v>
      </c>
      <c r="H2821" s="100">
        <f t="shared" si="47"/>
        <v>0.19541484716157206</v>
      </c>
      <c r="I2821" s="101" t="str">
        <f t="shared" si="48"/>
        <v>Installation</v>
      </c>
      <c r="K2821" s="102">
        <v>0.18122270742358079</v>
      </c>
      <c r="L2821" s="102" t="s">
        <v>401</v>
      </c>
    </row>
    <row r="2822" spans="1:12" ht="27.95" customHeight="1" x14ac:dyDescent="0.25">
      <c r="A2822" s="125"/>
      <c r="B2822" s="14" t="s">
        <v>404</v>
      </c>
      <c r="C2822" s="19">
        <v>207</v>
      </c>
      <c r="D2822" s="20">
        <v>0.13467794404684449</v>
      </c>
      <c r="E2822" s="21">
        <v>0.2259825327510917</v>
      </c>
      <c r="H2822" s="100">
        <f t="shared" si="47"/>
        <v>0.2259825327510917</v>
      </c>
      <c r="I2822" s="101" t="str">
        <f t="shared" si="48"/>
        <v>Manager, director, supervisor, VP</v>
      </c>
      <c r="K2822" s="102">
        <v>0.17139737991266377</v>
      </c>
      <c r="L2822" s="102" t="s">
        <v>405</v>
      </c>
    </row>
    <row r="2823" spans="1:12" ht="15" customHeight="1" x14ac:dyDescent="0.25">
      <c r="A2823" s="125"/>
      <c r="B2823" s="14" t="s">
        <v>405</v>
      </c>
      <c r="C2823" s="19">
        <v>157</v>
      </c>
      <c r="D2823" s="20">
        <v>0.10214703968770332</v>
      </c>
      <c r="E2823" s="21">
        <v>0.17139737991266377</v>
      </c>
      <c r="H2823" s="100">
        <f t="shared" si="47"/>
        <v>0.17139737991266377</v>
      </c>
      <c r="I2823" s="101" t="str">
        <f t="shared" si="48"/>
        <v>Electrician/ construction</v>
      </c>
      <c r="K2823" s="102">
        <v>0.11899563318777293</v>
      </c>
      <c r="L2823" s="102" t="s">
        <v>400</v>
      </c>
    </row>
    <row r="2824" spans="1:12" ht="15" customHeight="1" x14ac:dyDescent="0.25">
      <c r="A2824" s="125"/>
      <c r="B2824" s="14" t="s">
        <v>406</v>
      </c>
      <c r="C2824" s="19">
        <v>51</v>
      </c>
      <c r="D2824" s="20">
        <v>3.318152244632401E-2</v>
      </c>
      <c r="E2824" s="21">
        <v>5.5676855895196511E-2</v>
      </c>
      <c r="H2824" s="100">
        <f t="shared" si="47"/>
        <v>5.5676855895196505E-2</v>
      </c>
      <c r="I2824" s="101" t="str">
        <f t="shared" si="48"/>
        <v>Administrative support</v>
      </c>
      <c r="K2824" s="102">
        <v>6.1135371179039298E-2</v>
      </c>
      <c r="L2824" s="102" t="s">
        <v>408</v>
      </c>
    </row>
    <row r="2825" spans="1:12" ht="15" customHeight="1" x14ac:dyDescent="0.25">
      <c r="A2825" s="125"/>
      <c r="B2825" s="14" t="s">
        <v>21</v>
      </c>
      <c r="C2825" s="19">
        <v>174</v>
      </c>
      <c r="D2825" s="20">
        <v>0.11320754716981134</v>
      </c>
      <c r="E2825" s="21">
        <v>0.18995633187772923</v>
      </c>
      <c r="H2825" s="100">
        <f t="shared" si="47"/>
        <v>0.18995633187772926</v>
      </c>
      <c r="I2825" s="101" t="str">
        <f t="shared" si="48"/>
        <v>Other</v>
      </c>
      <c r="K2825" s="102">
        <v>5.5676855895196505E-2</v>
      </c>
      <c r="L2825" s="102" t="s">
        <v>406</v>
      </c>
    </row>
    <row r="2826" spans="1:12" ht="27.95" customHeight="1" x14ac:dyDescent="0.25">
      <c r="A2826" s="125"/>
      <c r="B2826" s="14" t="s">
        <v>407</v>
      </c>
      <c r="C2826" s="19">
        <v>22</v>
      </c>
      <c r="D2826" s="20">
        <v>1.4313597918022121E-2</v>
      </c>
      <c r="E2826" s="21">
        <v>2.4017467248908297E-2</v>
      </c>
      <c r="H2826" s="100">
        <f t="shared" si="47"/>
        <v>2.4017467248908297E-2</v>
      </c>
      <c r="I2826" s="101" t="str">
        <f t="shared" si="48"/>
        <v>Software/ web development</v>
      </c>
      <c r="K2826" s="102">
        <v>3.8209606986899562E-2</v>
      </c>
      <c r="L2826" s="102" t="s">
        <v>410</v>
      </c>
    </row>
    <row r="2827" spans="1:12" ht="15" customHeight="1" x14ac:dyDescent="0.25">
      <c r="A2827" s="125"/>
      <c r="B2827" s="14" t="s">
        <v>408</v>
      </c>
      <c r="C2827" s="19">
        <v>56</v>
      </c>
      <c r="D2827" s="20">
        <v>3.6434612882238128E-2</v>
      </c>
      <c r="E2827" s="21">
        <v>6.1135371179039305E-2</v>
      </c>
      <c r="H2827" s="100">
        <f t="shared" si="47"/>
        <v>6.1135371179039298E-2</v>
      </c>
      <c r="I2827" s="101" t="str">
        <f t="shared" si="48"/>
        <v>Design/ architecture</v>
      </c>
      <c r="K2827" s="102">
        <v>2.9475982532751091E-2</v>
      </c>
      <c r="L2827" s="102" t="s">
        <v>411</v>
      </c>
    </row>
    <row r="2828" spans="1:12" ht="15" customHeight="1" x14ac:dyDescent="0.25">
      <c r="A2828" s="125"/>
      <c r="B2828" s="14" t="s">
        <v>409</v>
      </c>
      <c r="C2828" s="19">
        <v>18</v>
      </c>
      <c r="D2828" s="20">
        <v>1.1711125569290826E-2</v>
      </c>
      <c r="E2828" s="21">
        <v>1.9650655021834062E-2</v>
      </c>
      <c r="H2828" s="100">
        <f t="shared" si="47"/>
        <v>1.9650655021834062E-2</v>
      </c>
      <c r="I2828" s="101" t="str">
        <f t="shared" si="48"/>
        <v>Manufacturing/ production</v>
      </c>
      <c r="K2828" s="102">
        <v>2.4017467248908297E-2</v>
      </c>
      <c r="L2828" s="102" t="s">
        <v>407</v>
      </c>
    </row>
    <row r="2829" spans="1:12" ht="15" customHeight="1" x14ac:dyDescent="0.25">
      <c r="A2829" s="125"/>
      <c r="B2829" s="14" t="s">
        <v>410</v>
      </c>
      <c r="C2829" s="19">
        <v>35</v>
      </c>
      <c r="D2829" s="20">
        <v>2.2771633051398829E-2</v>
      </c>
      <c r="E2829" s="21">
        <v>3.8209606986899562E-2</v>
      </c>
      <c r="H2829" s="100">
        <f t="shared" si="47"/>
        <v>3.8209606986899562E-2</v>
      </c>
      <c r="I2829" s="101" t="str">
        <f t="shared" si="48"/>
        <v>Finance/ accounting</v>
      </c>
      <c r="K2829" s="102">
        <v>2.1834061135371178E-2</v>
      </c>
      <c r="L2829" s="102" t="s">
        <v>413</v>
      </c>
    </row>
    <row r="2830" spans="1:12" ht="15" customHeight="1" x14ac:dyDescent="0.25">
      <c r="A2830" s="125"/>
      <c r="B2830" s="14" t="s">
        <v>411</v>
      </c>
      <c r="C2830" s="19">
        <v>27</v>
      </c>
      <c r="D2830" s="20">
        <v>1.7566688353936238E-2</v>
      </c>
      <c r="E2830" s="21">
        <v>2.9475982532751091E-2</v>
      </c>
      <c r="H2830" s="100">
        <f t="shared" si="47"/>
        <v>2.9475982532751091E-2</v>
      </c>
      <c r="I2830" s="101" t="str">
        <f t="shared" si="48"/>
        <v>Analyst/ research</v>
      </c>
      <c r="K2830" s="102">
        <v>1.9650655021834062E-2</v>
      </c>
      <c r="L2830" s="102" t="s">
        <v>409</v>
      </c>
    </row>
    <row r="2831" spans="1:12" ht="15" customHeight="1" x14ac:dyDescent="0.25">
      <c r="A2831" s="125"/>
      <c r="B2831" s="14" t="s">
        <v>412</v>
      </c>
      <c r="C2831" s="19">
        <v>11</v>
      </c>
      <c r="D2831" s="20">
        <v>7.1567989590110605E-3</v>
      </c>
      <c r="E2831" s="21">
        <v>1.2008733624454149E-2</v>
      </c>
      <c r="H2831" s="100">
        <f t="shared" si="47"/>
        <v>1.2008733624454149E-2</v>
      </c>
      <c r="I2831" s="101" t="str">
        <f t="shared" si="48"/>
        <v>Consultant</v>
      </c>
      <c r="K2831" s="102">
        <v>1.2008733624454149E-2</v>
      </c>
      <c r="L2831" s="102" t="s">
        <v>412</v>
      </c>
    </row>
    <row r="2832" spans="1:12" ht="27.95" customHeight="1" x14ac:dyDescent="0.25">
      <c r="A2832" s="125"/>
      <c r="B2832" s="14" t="s">
        <v>413</v>
      </c>
      <c r="C2832" s="19">
        <v>20</v>
      </c>
      <c r="D2832" s="20">
        <v>1.3012361743656473E-2</v>
      </c>
      <c r="E2832" s="21">
        <v>2.1834061135371178E-2</v>
      </c>
      <c r="H2832" s="100">
        <f t="shared" si="47"/>
        <v>2.1834061135371178E-2</v>
      </c>
      <c r="I2832" s="101" t="str">
        <f t="shared" si="48"/>
        <v>Operations/ business development</v>
      </c>
      <c r="K2832" s="102">
        <v>1.0917030567685589E-2</v>
      </c>
      <c r="L2832" s="102" t="s">
        <v>414</v>
      </c>
    </row>
    <row r="2833" spans="1:12" ht="15" customHeight="1" x14ac:dyDescent="0.25">
      <c r="A2833" s="125"/>
      <c r="B2833" s="14" t="s">
        <v>414</v>
      </c>
      <c r="C2833" s="19">
        <v>10</v>
      </c>
      <c r="D2833" s="20">
        <v>6.5061808718282366E-3</v>
      </c>
      <c r="E2833" s="21">
        <v>1.0917030567685589E-2</v>
      </c>
      <c r="H2833" s="100">
        <f t="shared" si="47"/>
        <v>1.0917030567685589E-2</v>
      </c>
      <c r="I2833" s="101" t="str">
        <f t="shared" si="48"/>
        <v>Legal</v>
      </c>
      <c r="K2833" s="102">
        <v>0.18995633187772926</v>
      </c>
      <c r="L2833" s="102" t="s">
        <v>21</v>
      </c>
    </row>
    <row r="2834" spans="1:12" ht="15" customHeight="1" x14ac:dyDescent="0.25">
      <c r="A2834" s="125"/>
      <c r="B2834" s="14" t="s">
        <v>22</v>
      </c>
      <c r="C2834" s="19">
        <v>76</v>
      </c>
      <c r="D2834" s="20">
        <v>4.9446974625894598E-2</v>
      </c>
      <c r="E2834" s="21">
        <v>8.296943231441048E-2</v>
      </c>
      <c r="H2834" s="100">
        <f t="shared" si="47"/>
        <v>8.296943231441048E-2</v>
      </c>
      <c r="I2834" s="101" t="str">
        <f t="shared" si="48"/>
        <v>DK/NA</v>
      </c>
      <c r="K2834" s="103">
        <v>8.3000000000000004E-2</v>
      </c>
      <c r="L2834" s="103" t="s">
        <v>22</v>
      </c>
    </row>
    <row r="2835" spans="1:12" ht="15" customHeight="1" x14ac:dyDescent="0.25">
      <c r="A2835" s="126" t="s">
        <v>8</v>
      </c>
      <c r="B2835" s="127"/>
      <c r="C2835" s="22">
        <v>1537</v>
      </c>
      <c r="D2835" s="23">
        <v>1</v>
      </c>
      <c r="E2835" s="24">
        <v>1.6779475982532752</v>
      </c>
    </row>
    <row r="2836" spans="1:12" ht="17.100000000000001" customHeight="1" x14ac:dyDescent="0.25">
      <c r="A2836" s="106" t="s">
        <v>12</v>
      </c>
      <c r="B2836" s="106"/>
      <c r="C2836" s="106"/>
      <c r="D2836" s="106"/>
      <c r="E2836" s="106"/>
    </row>
    <row r="2840" spans="1:12" x14ac:dyDescent="0.25">
      <c r="A2840" s="1" t="s">
        <v>415</v>
      </c>
    </row>
    <row r="2842" spans="1:12" x14ac:dyDescent="0.25">
      <c r="A2842" s="1" t="s">
        <v>23</v>
      </c>
    </row>
    <row r="2843" spans="1:12" x14ac:dyDescent="0.25">
      <c r="A2843" s="1" t="s">
        <v>416</v>
      </c>
    </row>
    <row r="2844" spans="1:12" x14ac:dyDescent="0.25">
      <c r="A2844" s="1" t="s">
        <v>25</v>
      </c>
    </row>
    <row r="2847" spans="1:12" ht="18" x14ac:dyDescent="0.25">
      <c r="A2847" s="2" t="s">
        <v>26</v>
      </c>
    </row>
    <row r="2849" spans="1:9" ht="18" customHeight="1" x14ac:dyDescent="0.25">
      <c r="A2849" s="107" t="s">
        <v>27</v>
      </c>
      <c r="B2849" s="107"/>
      <c r="C2849" s="107"/>
      <c r="D2849" s="107"/>
    </row>
    <row r="2850" spans="1:9" ht="45" customHeight="1" x14ac:dyDescent="0.25">
      <c r="A2850" s="122"/>
      <c r="B2850" s="123"/>
      <c r="C2850" s="28" t="s">
        <v>417</v>
      </c>
      <c r="D2850" s="30" t="s">
        <v>418</v>
      </c>
    </row>
    <row r="2851" spans="1:9" ht="15" customHeight="1" x14ac:dyDescent="0.25">
      <c r="A2851" s="124" t="s">
        <v>9</v>
      </c>
      <c r="B2851" s="13" t="s">
        <v>6</v>
      </c>
      <c r="C2851" s="16">
        <v>5137</v>
      </c>
      <c r="D2851" s="41">
        <v>5133</v>
      </c>
    </row>
    <row r="2852" spans="1:9" ht="15" customHeight="1" x14ac:dyDescent="0.25">
      <c r="A2852" s="126"/>
      <c r="B2852" s="15" t="s">
        <v>7</v>
      </c>
      <c r="C2852" s="22">
        <v>421</v>
      </c>
      <c r="D2852" s="42">
        <v>425</v>
      </c>
    </row>
    <row r="2855" spans="1:9" ht="18" x14ac:dyDescent="0.25">
      <c r="A2855" s="2" t="s">
        <v>106</v>
      </c>
    </row>
    <row r="2857" spans="1:9" ht="18" customHeight="1" x14ac:dyDescent="0.25">
      <c r="A2857" s="107" t="s">
        <v>417</v>
      </c>
      <c r="B2857" s="107"/>
      <c r="C2857" s="107"/>
      <c r="D2857" s="107"/>
      <c r="E2857" s="107"/>
      <c r="F2857" s="107"/>
    </row>
    <row r="2858" spans="1:9" ht="27.95" customHeight="1" x14ac:dyDescent="0.25">
      <c r="A2858" s="122"/>
      <c r="B2858" s="123"/>
      <c r="C2858" s="28" t="s">
        <v>29</v>
      </c>
      <c r="D2858" s="29" t="s">
        <v>10</v>
      </c>
      <c r="E2858" s="29" t="s">
        <v>30</v>
      </c>
      <c r="F2858" s="30" t="s">
        <v>31</v>
      </c>
    </row>
    <row r="2859" spans="1:9" ht="15" customHeight="1" x14ac:dyDescent="0.25">
      <c r="A2859" s="124" t="s">
        <v>6</v>
      </c>
      <c r="B2859" s="13" t="s">
        <v>419</v>
      </c>
      <c r="C2859" s="16">
        <v>3593</v>
      </c>
      <c r="D2859" s="32">
        <v>64.645555955379635</v>
      </c>
      <c r="E2859" s="32">
        <v>69.943546817208485</v>
      </c>
      <c r="F2859" s="33">
        <v>69.943546817208485</v>
      </c>
      <c r="H2859" s="51">
        <f>C2859/5137</f>
        <v>0.69943546817208491</v>
      </c>
      <c r="I2859" s="99" t="str">
        <f>B2859</f>
        <v>In-state</v>
      </c>
    </row>
    <row r="2860" spans="1:9" ht="27.95" customHeight="1" x14ac:dyDescent="0.25">
      <c r="A2860" s="125"/>
      <c r="B2860" s="14" t="s">
        <v>420</v>
      </c>
      <c r="C2860" s="19">
        <v>267</v>
      </c>
      <c r="D2860" s="34">
        <v>4.803886290032386</v>
      </c>
      <c r="E2860" s="34">
        <v>5.1975861397702943</v>
      </c>
      <c r="F2860" s="35">
        <v>75.14113295697878</v>
      </c>
      <c r="H2860" s="51">
        <f>C2860/5137</f>
        <v>5.1975861397702938E-2</v>
      </c>
      <c r="I2860" s="99" t="str">
        <f>B2860</f>
        <v>In a bordering state but out of state</v>
      </c>
    </row>
    <row r="2861" spans="1:9" ht="45" customHeight="1" x14ac:dyDescent="0.25">
      <c r="A2861" s="125"/>
      <c r="B2861" s="14" t="s">
        <v>421</v>
      </c>
      <c r="C2861" s="19">
        <v>1015</v>
      </c>
      <c r="D2861" s="34">
        <v>18.261964735516372</v>
      </c>
      <c r="E2861" s="34">
        <v>19.758613977029395</v>
      </c>
      <c r="F2861" s="35">
        <v>94.899746934008178</v>
      </c>
      <c r="H2861" s="51">
        <f>C2861/5137</f>
        <v>0.19758613977029393</v>
      </c>
      <c r="I2861" s="99" t="str">
        <f>B2861</f>
        <v>In the United States, but outside of a bordering state</v>
      </c>
    </row>
    <row r="2862" spans="1:9" ht="27.95" customHeight="1" x14ac:dyDescent="0.25">
      <c r="A2862" s="125"/>
      <c r="B2862" s="14" t="s">
        <v>422</v>
      </c>
      <c r="C2862" s="19">
        <v>105</v>
      </c>
      <c r="D2862" s="34">
        <v>1.8891687657430731</v>
      </c>
      <c r="E2862" s="34">
        <v>2.0439945493478682</v>
      </c>
      <c r="F2862" s="35">
        <v>96.94374148335605</v>
      </c>
      <c r="H2862" s="51">
        <f>C2862/5137</f>
        <v>2.0439945493478683E-2</v>
      </c>
      <c r="I2862" s="99" t="str">
        <f>B2862</f>
        <v>Outside of the United States</v>
      </c>
    </row>
    <row r="2863" spans="1:9" ht="15" customHeight="1" x14ac:dyDescent="0.25">
      <c r="A2863" s="125"/>
      <c r="B2863" s="14" t="s">
        <v>22</v>
      </c>
      <c r="C2863" s="19">
        <v>157</v>
      </c>
      <c r="D2863" s="34">
        <v>2.8247571068729762</v>
      </c>
      <c r="E2863" s="34">
        <v>3.0562585166439558</v>
      </c>
      <c r="F2863" s="35">
        <v>100</v>
      </c>
      <c r="H2863" s="51">
        <f>C2863/5137</f>
        <v>3.0562585166439556E-2</v>
      </c>
      <c r="I2863" s="99" t="str">
        <f>B2863</f>
        <v>DK/NA</v>
      </c>
    </row>
    <row r="2864" spans="1:9" ht="15" customHeight="1" x14ac:dyDescent="0.25">
      <c r="A2864" s="125"/>
      <c r="B2864" s="14" t="s">
        <v>8</v>
      </c>
      <c r="C2864" s="19">
        <v>5137</v>
      </c>
      <c r="D2864" s="34">
        <v>92.425332853544433</v>
      </c>
      <c r="E2864" s="34">
        <v>100</v>
      </c>
      <c r="F2864" s="36"/>
    </row>
    <row r="2865" spans="1:9" ht="15" customHeight="1" x14ac:dyDescent="0.25">
      <c r="A2865" s="12" t="s">
        <v>7</v>
      </c>
      <c r="B2865" s="14" t="s">
        <v>33</v>
      </c>
      <c r="C2865" s="19">
        <v>421</v>
      </c>
      <c r="D2865" s="34">
        <v>7.5746671464555586</v>
      </c>
      <c r="E2865" s="37"/>
      <c r="F2865" s="36"/>
    </row>
    <row r="2866" spans="1:9" ht="15" customHeight="1" x14ac:dyDescent="0.25">
      <c r="A2866" s="126" t="s">
        <v>8</v>
      </c>
      <c r="B2866" s="127"/>
      <c r="C2866" s="22">
        <v>5558</v>
      </c>
      <c r="D2866" s="38">
        <v>100</v>
      </c>
      <c r="E2866" s="39"/>
      <c r="F2866" s="40"/>
    </row>
    <row r="2868" spans="1:9" ht="18" customHeight="1" x14ac:dyDescent="0.25">
      <c r="A2868" s="107" t="s">
        <v>418</v>
      </c>
      <c r="B2868" s="107"/>
      <c r="C2868" s="107"/>
      <c r="D2868" s="107"/>
      <c r="E2868" s="107"/>
      <c r="F2868" s="107"/>
    </row>
    <row r="2869" spans="1:9" ht="27.95" customHeight="1" x14ac:dyDescent="0.25">
      <c r="A2869" s="122"/>
      <c r="B2869" s="123"/>
      <c r="C2869" s="28" t="s">
        <v>29</v>
      </c>
      <c r="D2869" s="29" t="s">
        <v>10</v>
      </c>
      <c r="E2869" s="29" t="s">
        <v>30</v>
      </c>
      <c r="F2869" s="30" t="s">
        <v>31</v>
      </c>
    </row>
    <row r="2870" spans="1:9" ht="15" customHeight="1" x14ac:dyDescent="0.25">
      <c r="A2870" s="124" t="s">
        <v>6</v>
      </c>
      <c r="B2870" s="13" t="s">
        <v>419</v>
      </c>
      <c r="C2870" s="16">
        <v>2518</v>
      </c>
      <c r="D2870" s="32">
        <v>45.304066210867219</v>
      </c>
      <c r="E2870" s="32">
        <v>49.055133450224041</v>
      </c>
      <c r="F2870" s="33">
        <v>49.055133450224041</v>
      </c>
      <c r="H2870" s="51">
        <f>C2870/5133</f>
        <v>0.49055133450224042</v>
      </c>
      <c r="I2870" s="99" t="str">
        <f>B2870</f>
        <v>In-state</v>
      </c>
    </row>
    <row r="2871" spans="1:9" ht="27.95" customHeight="1" x14ac:dyDescent="0.25">
      <c r="A2871" s="125"/>
      <c r="B2871" s="14" t="s">
        <v>420</v>
      </c>
      <c r="C2871" s="19">
        <v>462</v>
      </c>
      <c r="D2871" s="34">
        <v>8.3123425692695214</v>
      </c>
      <c r="E2871" s="34">
        <v>9.0005844535359447</v>
      </c>
      <c r="F2871" s="35">
        <v>58.055717903759984</v>
      </c>
      <c r="H2871" s="51">
        <f>C2871/5133</f>
        <v>9.0005844535359439E-2</v>
      </c>
      <c r="I2871" s="99" t="str">
        <f>B2871</f>
        <v>In a bordering state but out of state</v>
      </c>
    </row>
    <row r="2872" spans="1:9" ht="45" customHeight="1" x14ac:dyDescent="0.25">
      <c r="A2872" s="125"/>
      <c r="B2872" s="14" t="s">
        <v>421</v>
      </c>
      <c r="C2872" s="19">
        <v>1563</v>
      </c>
      <c r="D2872" s="34">
        <v>28.121626484346891</v>
      </c>
      <c r="E2872" s="34">
        <v>30.4500292226768</v>
      </c>
      <c r="F2872" s="35">
        <v>88.505747126436788</v>
      </c>
      <c r="H2872" s="51">
        <f>C2872/5133</f>
        <v>0.304500292226768</v>
      </c>
      <c r="I2872" s="99" t="str">
        <f>B2872</f>
        <v>In the United States, but outside of a bordering state</v>
      </c>
    </row>
    <row r="2873" spans="1:9" ht="27.95" customHeight="1" x14ac:dyDescent="0.25">
      <c r="A2873" s="125"/>
      <c r="B2873" s="14" t="s">
        <v>422</v>
      </c>
      <c r="C2873" s="19">
        <v>205</v>
      </c>
      <c r="D2873" s="34">
        <v>3.6883771140698096</v>
      </c>
      <c r="E2873" s="34">
        <v>3.993765828949932</v>
      </c>
      <c r="F2873" s="35">
        <v>92.499512955386706</v>
      </c>
      <c r="H2873" s="51">
        <f>C2873/5133</f>
        <v>3.9937658289499321E-2</v>
      </c>
      <c r="I2873" s="99" t="str">
        <f>B2873</f>
        <v>Outside of the United States</v>
      </c>
    </row>
    <row r="2874" spans="1:9" ht="15" customHeight="1" x14ac:dyDescent="0.25">
      <c r="A2874" s="125"/>
      <c r="B2874" s="14" t="s">
        <v>22</v>
      </c>
      <c r="C2874" s="19">
        <v>385</v>
      </c>
      <c r="D2874" s="34">
        <v>6.9269521410579351</v>
      </c>
      <c r="E2874" s="34">
        <v>7.500487044613287</v>
      </c>
      <c r="F2874" s="35">
        <v>100</v>
      </c>
      <c r="H2874" s="51">
        <f>C2874/5133</f>
        <v>7.5004870446132868E-2</v>
      </c>
      <c r="I2874" s="99" t="str">
        <f>B2874</f>
        <v>DK/NA</v>
      </c>
    </row>
    <row r="2875" spans="1:9" ht="15" customHeight="1" x14ac:dyDescent="0.25">
      <c r="A2875" s="125"/>
      <c r="B2875" s="14" t="s">
        <v>8</v>
      </c>
      <c r="C2875" s="19">
        <v>5133</v>
      </c>
      <c r="D2875" s="34">
        <v>92.353364519611375</v>
      </c>
      <c r="E2875" s="34">
        <v>100</v>
      </c>
      <c r="F2875" s="36"/>
    </row>
    <row r="2876" spans="1:9" ht="15" customHeight="1" x14ac:dyDescent="0.25">
      <c r="A2876" s="12" t="s">
        <v>7</v>
      </c>
      <c r="B2876" s="14" t="s">
        <v>33</v>
      </c>
      <c r="C2876" s="19">
        <v>425</v>
      </c>
      <c r="D2876" s="34">
        <v>7.6466354803886292</v>
      </c>
      <c r="E2876" s="37"/>
      <c r="F2876" s="36"/>
    </row>
    <row r="2877" spans="1:9" ht="15" customHeight="1" x14ac:dyDescent="0.25">
      <c r="A2877" s="126" t="s">
        <v>8</v>
      </c>
      <c r="B2877" s="127"/>
      <c r="C2877" s="22">
        <v>5558</v>
      </c>
      <c r="D2877" s="38">
        <v>100</v>
      </c>
      <c r="E2877" s="39"/>
      <c r="F2877" s="40"/>
    </row>
    <row r="2881" spans="1:7" x14ac:dyDescent="0.25">
      <c r="A2881" s="1" t="s">
        <v>423</v>
      </c>
    </row>
    <row r="2883" spans="1:7" x14ac:dyDescent="0.25">
      <c r="A2883" s="1" t="s">
        <v>424</v>
      </c>
    </row>
    <row r="2884" spans="1:7" x14ac:dyDescent="0.25">
      <c r="A2884" s="1" t="s">
        <v>425</v>
      </c>
    </row>
    <row r="2887" spans="1:7" ht="18" x14ac:dyDescent="0.25">
      <c r="A2887" s="2" t="s">
        <v>3</v>
      </c>
    </row>
    <row r="2889" spans="1:7" ht="18" customHeight="1" x14ac:dyDescent="0.25">
      <c r="A2889" s="107" t="s">
        <v>4</v>
      </c>
      <c r="B2889" s="107"/>
      <c r="C2889" s="107"/>
      <c r="D2889" s="107"/>
      <c r="E2889" s="107"/>
      <c r="F2889" s="107"/>
      <c r="G2889" s="107"/>
    </row>
    <row r="2890" spans="1:7" ht="15" customHeight="1" x14ac:dyDescent="0.25">
      <c r="A2890" s="116"/>
      <c r="B2890" s="112" t="s">
        <v>5</v>
      </c>
      <c r="C2890" s="113"/>
      <c r="D2890" s="113"/>
      <c r="E2890" s="113"/>
      <c r="F2890" s="113"/>
      <c r="G2890" s="114"/>
    </row>
    <row r="2891" spans="1:7" ht="15" customHeight="1" x14ac:dyDescent="0.25">
      <c r="A2891" s="117"/>
      <c r="B2891" s="119" t="s">
        <v>6</v>
      </c>
      <c r="C2891" s="120"/>
      <c r="D2891" s="120" t="s">
        <v>7</v>
      </c>
      <c r="E2891" s="120"/>
      <c r="F2891" s="120" t="s">
        <v>8</v>
      </c>
      <c r="G2891" s="121"/>
    </row>
    <row r="2892" spans="1:7" ht="15" customHeight="1" x14ac:dyDescent="0.25">
      <c r="A2892" s="118"/>
      <c r="B2892" s="4" t="s">
        <v>9</v>
      </c>
      <c r="C2892" s="5" t="s">
        <v>10</v>
      </c>
      <c r="D2892" s="5" t="s">
        <v>9</v>
      </c>
      <c r="E2892" s="5" t="s">
        <v>10</v>
      </c>
      <c r="F2892" s="5" t="s">
        <v>9</v>
      </c>
      <c r="G2892" s="6" t="s">
        <v>10</v>
      </c>
    </row>
    <row r="2893" spans="1:7" ht="17.100000000000001" customHeight="1" x14ac:dyDescent="0.25">
      <c r="A2893" s="7" t="s">
        <v>426</v>
      </c>
      <c r="B2893" s="8">
        <v>5116</v>
      </c>
      <c r="C2893" s="9">
        <v>0.92047499100395824</v>
      </c>
      <c r="D2893" s="10">
        <v>442</v>
      </c>
      <c r="E2893" s="9">
        <v>7.9525008996041743E-2</v>
      </c>
      <c r="F2893" s="10">
        <v>5558</v>
      </c>
      <c r="G2893" s="11">
        <v>1</v>
      </c>
    </row>
    <row r="2894" spans="1:7" ht="17.100000000000001" customHeight="1" x14ac:dyDescent="0.25">
      <c r="A2894" s="106" t="s">
        <v>12</v>
      </c>
      <c r="B2894" s="106"/>
      <c r="C2894" s="106"/>
      <c r="D2894" s="106"/>
      <c r="E2894" s="106"/>
      <c r="F2894" s="106"/>
      <c r="G2894" s="106"/>
    </row>
    <row r="2896" spans="1:7" ht="18" customHeight="1" x14ac:dyDescent="0.25">
      <c r="A2896" s="107" t="s">
        <v>427</v>
      </c>
      <c r="B2896" s="107"/>
      <c r="C2896" s="107"/>
      <c r="D2896" s="107"/>
      <c r="E2896" s="107"/>
    </row>
    <row r="2897" spans="1:12" ht="15" customHeight="1" x14ac:dyDescent="0.25">
      <c r="A2897" s="108"/>
      <c r="B2897" s="109"/>
      <c r="C2897" s="112" t="s">
        <v>14</v>
      </c>
      <c r="D2897" s="113"/>
      <c r="E2897" s="114" t="s">
        <v>15</v>
      </c>
    </row>
    <row r="2898" spans="1:12" ht="15" customHeight="1" x14ac:dyDescent="0.25">
      <c r="A2898" s="110"/>
      <c r="B2898" s="111"/>
      <c r="C2898" s="4" t="s">
        <v>9</v>
      </c>
      <c r="D2898" s="5" t="s">
        <v>10</v>
      </c>
      <c r="E2898" s="115"/>
    </row>
    <row r="2899" spans="1:12" ht="27.95" customHeight="1" x14ac:dyDescent="0.25">
      <c r="A2899" s="124" t="s">
        <v>426</v>
      </c>
      <c r="B2899" s="13" t="s">
        <v>428</v>
      </c>
      <c r="C2899" s="16">
        <v>1224</v>
      </c>
      <c r="D2899" s="17">
        <v>0.19136960600375236</v>
      </c>
      <c r="E2899" s="18">
        <v>0.23924941360437843</v>
      </c>
      <c r="H2899" s="100">
        <f t="shared" ref="H2899:H2915" si="49">C2899/5116</f>
        <v>0.23924941360437843</v>
      </c>
      <c r="I2899" s="104" t="str">
        <f t="shared" ref="I2899:I2915" si="50">B2899</f>
        <v>Renewable Energy Investment Tax Credit</v>
      </c>
      <c r="K2899" s="102">
        <v>0.23924941360437843</v>
      </c>
      <c r="L2899" s="102" t="s">
        <v>428</v>
      </c>
    </row>
    <row r="2900" spans="1:12" ht="27.95" customHeight="1" x14ac:dyDescent="0.25">
      <c r="A2900" s="125"/>
      <c r="B2900" s="14" t="s">
        <v>429</v>
      </c>
      <c r="C2900" s="19">
        <v>294</v>
      </c>
      <c r="D2900" s="20">
        <v>4.5966228893058153E-2</v>
      </c>
      <c r="E2900" s="21">
        <v>5.7466770914777171E-2</v>
      </c>
      <c r="H2900" s="100">
        <f t="shared" si="49"/>
        <v>5.7466770914777171E-2</v>
      </c>
      <c r="I2900" s="104" t="str">
        <f t="shared" si="50"/>
        <v>Clean Power Plan or EPA's Clean Power Plan</v>
      </c>
      <c r="K2900" s="102">
        <v>5.7466770914777171E-2</v>
      </c>
      <c r="L2900" s="102" t="s">
        <v>429</v>
      </c>
    </row>
    <row r="2901" spans="1:12" ht="69.95" customHeight="1" x14ac:dyDescent="0.25">
      <c r="A2901" s="125"/>
      <c r="B2901" s="14" t="s">
        <v>430</v>
      </c>
      <c r="C2901" s="19">
        <v>692</v>
      </c>
      <c r="D2901" s="20">
        <v>0.10819262038774234</v>
      </c>
      <c r="E2901" s="21">
        <v>0.13526192337763879</v>
      </c>
      <c r="H2901" s="100">
        <f t="shared" si="49"/>
        <v>0.13526192337763879</v>
      </c>
      <c r="I2901" s="104" t="str">
        <f t="shared" si="50"/>
        <v>State-level Renewable Portfolio Standard (RPS) or Energy Efficiency Resource Standard (EERS)</v>
      </c>
      <c r="K2901" s="102">
        <v>0.13526192337763879</v>
      </c>
      <c r="L2901" s="102" t="s">
        <v>430</v>
      </c>
    </row>
    <row r="2902" spans="1:12" ht="15" customHeight="1" x14ac:dyDescent="0.25">
      <c r="A2902" s="125"/>
      <c r="B2902" s="14" t="s">
        <v>21</v>
      </c>
      <c r="C2902" s="19">
        <v>914</v>
      </c>
      <c r="D2902" s="20">
        <v>0.14290181363352095</v>
      </c>
      <c r="E2902" s="21">
        <v>0.17865519937451133</v>
      </c>
      <c r="H2902" s="100">
        <f t="shared" si="49"/>
        <v>0.17865519937451133</v>
      </c>
      <c r="I2902" s="104" t="str">
        <f t="shared" si="50"/>
        <v>Other</v>
      </c>
      <c r="K2902" s="102">
        <v>6.841282251759187E-3</v>
      </c>
      <c r="L2902" s="102" t="s">
        <v>431</v>
      </c>
    </row>
    <row r="2903" spans="1:12" ht="15" customHeight="1" x14ac:dyDescent="0.25">
      <c r="A2903" s="125"/>
      <c r="B2903" s="14" t="s">
        <v>119</v>
      </c>
      <c r="C2903" s="19">
        <v>2517</v>
      </c>
      <c r="D2903" s="20">
        <v>0.39352720450281425</v>
      </c>
      <c r="E2903" s="21">
        <v>0.49198592650508211</v>
      </c>
      <c r="H2903" s="100">
        <f t="shared" si="49"/>
        <v>0.49198592650508211</v>
      </c>
      <c r="I2903" s="104" t="str">
        <f t="shared" si="50"/>
        <v>None</v>
      </c>
      <c r="K2903" s="102">
        <v>1.9155590304925724E-2</v>
      </c>
      <c r="L2903" s="102" t="s">
        <v>432</v>
      </c>
    </row>
    <row r="2904" spans="1:12" ht="15" customHeight="1" x14ac:dyDescent="0.25">
      <c r="A2904" s="125"/>
      <c r="B2904" s="14" t="s">
        <v>22</v>
      </c>
      <c r="C2904" s="19">
        <v>105</v>
      </c>
      <c r="D2904" s="20">
        <v>1.6416510318949345E-2</v>
      </c>
      <c r="E2904" s="21">
        <v>2.0523846755277561E-2</v>
      </c>
      <c r="H2904" s="100">
        <f t="shared" si="49"/>
        <v>2.0523846755277561E-2</v>
      </c>
      <c r="I2904" s="104" t="str">
        <f t="shared" si="50"/>
        <v>DK/NA</v>
      </c>
      <c r="K2904" s="102">
        <v>3.5183737294761531E-3</v>
      </c>
      <c r="L2904" s="102" t="s">
        <v>433</v>
      </c>
    </row>
    <row r="2905" spans="1:12" ht="15" customHeight="1" x14ac:dyDescent="0.25">
      <c r="A2905" s="125"/>
      <c r="B2905" s="14" t="s">
        <v>431</v>
      </c>
      <c r="C2905" s="19">
        <v>35</v>
      </c>
      <c r="D2905" s="20">
        <v>5.4721701063164489E-3</v>
      </c>
      <c r="E2905" s="21">
        <v>6.8412822517591862E-3</v>
      </c>
      <c r="H2905" s="100">
        <f t="shared" si="49"/>
        <v>6.841282251759187E-3</v>
      </c>
      <c r="I2905" s="104" t="str">
        <f t="shared" si="50"/>
        <v>Net metering</v>
      </c>
      <c r="K2905" s="102">
        <v>3.9093041438623922E-3</v>
      </c>
      <c r="L2905" s="102" t="s">
        <v>434</v>
      </c>
    </row>
    <row r="2906" spans="1:12" ht="15" customHeight="1" x14ac:dyDescent="0.25">
      <c r="A2906" s="125"/>
      <c r="B2906" s="14" t="s">
        <v>432</v>
      </c>
      <c r="C2906" s="19">
        <v>98</v>
      </c>
      <c r="D2906" s="20">
        <v>1.5322076297686053E-2</v>
      </c>
      <c r="E2906" s="21">
        <v>1.9155590304925724E-2</v>
      </c>
      <c r="H2906" s="100">
        <f t="shared" si="49"/>
        <v>1.9155590304925724E-2</v>
      </c>
      <c r="I2906" s="104" t="str">
        <f t="shared" si="50"/>
        <v>Utility rebates</v>
      </c>
      <c r="K2906" s="102">
        <v>4.6911649726348714E-3</v>
      </c>
      <c r="L2906" s="102" t="s">
        <v>435</v>
      </c>
    </row>
    <row r="2907" spans="1:12" ht="15" customHeight="1" x14ac:dyDescent="0.25">
      <c r="A2907" s="125"/>
      <c r="B2907" s="14" t="s">
        <v>433</v>
      </c>
      <c r="C2907" s="19">
        <v>18</v>
      </c>
      <c r="D2907" s="20">
        <v>2.8142589118198874E-3</v>
      </c>
      <c r="E2907" s="21">
        <v>3.5183737294761531E-3</v>
      </c>
      <c r="H2907" s="100">
        <f t="shared" si="49"/>
        <v>3.5183737294761531E-3</v>
      </c>
      <c r="I2907" s="104" t="str">
        <f t="shared" si="50"/>
        <v>Accelerated depreciation</v>
      </c>
      <c r="K2907" s="102">
        <v>7.4863174354964812E-2</v>
      </c>
      <c r="L2907" s="102" t="s">
        <v>436</v>
      </c>
    </row>
    <row r="2908" spans="1:12" ht="27.95" customHeight="1" x14ac:dyDescent="0.25">
      <c r="A2908" s="125"/>
      <c r="B2908" s="14" t="s">
        <v>434</v>
      </c>
      <c r="C2908" s="19">
        <v>20</v>
      </c>
      <c r="D2908" s="20">
        <v>3.1269543464665416E-3</v>
      </c>
      <c r="E2908" s="21">
        <v>3.9093041438623922E-3</v>
      </c>
      <c r="H2908" s="100">
        <f t="shared" si="49"/>
        <v>3.9093041438623922E-3</v>
      </c>
      <c r="I2908" s="104" t="str">
        <f t="shared" si="50"/>
        <v>Solar Renewable Energy Credits and Carve-Outs</v>
      </c>
      <c r="K2908" s="102">
        <v>8.2095387021110244E-3</v>
      </c>
      <c r="L2908" s="102" t="s">
        <v>437</v>
      </c>
    </row>
    <row r="2909" spans="1:12" ht="45" customHeight="1" x14ac:dyDescent="0.25">
      <c r="A2909" s="125"/>
      <c r="B2909" s="14" t="s">
        <v>435</v>
      </c>
      <c r="C2909" s="19">
        <v>24</v>
      </c>
      <c r="D2909" s="20">
        <v>3.7523452157598499E-3</v>
      </c>
      <c r="E2909" s="21">
        <v>4.6911649726348714E-3</v>
      </c>
      <c r="H2909" s="100">
        <f t="shared" si="49"/>
        <v>4.6911649726348714E-3</v>
      </c>
      <c r="I2909" s="104" t="str">
        <f t="shared" si="50"/>
        <v>Production Tax Credit and other production incentives</v>
      </c>
      <c r="K2909" s="102">
        <v>1.7591868647380765E-3</v>
      </c>
      <c r="L2909" s="102" t="s">
        <v>438</v>
      </c>
    </row>
    <row r="2910" spans="1:12" ht="27.95" customHeight="1" x14ac:dyDescent="0.25">
      <c r="A2910" s="125"/>
      <c r="B2910" s="14" t="s">
        <v>436</v>
      </c>
      <c r="C2910" s="19">
        <v>383</v>
      </c>
      <c r="D2910" s="20">
        <v>5.9881175734834272E-2</v>
      </c>
      <c r="E2910" s="21">
        <v>7.4863174354964812E-2</v>
      </c>
      <c r="H2910" s="100">
        <f t="shared" si="49"/>
        <v>7.4863174354964812E-2</v>
      </c>
      <c r="I2910" s="104" t="str">
        <f t="shared" si="50"/>
        <v>Other tax exemptions, credits, and rebates</v>
      </c>
      <c r="K2910" s="102">
        <v>5.8639562157935892E-4</v>
      </c>
      <c r="L2910" s="102" t="s">
        <v>439</v>
      </c>
    </row>
    <row r="2911" spans="1:12" ht="15" customHeight="1" x14ac:dyDescent="0.25">
      <c r="A2911" s="125"/>
      <c r="B2911" s="14" t="s">
        <v>437</v>
      </c>
      <c r="C2911" s="19">
        <v>42</v>
      </c>
      <c r="D2911" s="20">
        <v>6.5666041275797386E-3</v>
      </c>
      <c r="E2911" s="21">
        <v>8.2095387021110244E-3</v>
      </c>
      <c r="H2911" s="100">
        <f t="shared" si="49"/>
        <v>8.2095387021110244E-3</v>
      </c>
      <c r="I2911" s="104" t="str">
        <f t="shared" si="50"/>
        <v>Grants and loans</v>
      </c>
      <c r="K2911" s="102">
        <v>1.1727912431587178E-3</v>
      </c>
      <c r="L2911" s="102" t="s">
        <v>440</v>
      </c>
    </row>
    <row r="2912" spans="1:12" ht="27.95" customHeight="1" x14ac:dyDescent="0.25">
      <c r="A2912" s="125"/>
      <c r="B2912" s="14" t="s">
        <v>438</v>
      </c>
      <c r="C2912" s="19">
        <v>9</v>
      </c>
      <c r="D2912" s="20">
        <v>1.4071294559099437E-3</v>
      </c>
      <c r="E2912" s="21">
        <v>1.7591868647380765E-3</v>
      </c>
      <c r="H2912" s="100">
        <f t="shared" si="49"/>
        <v>1.7591868647380765E-3</v>
      </c>
      <c r="I2912" s="104" t="str">
        <f t="shared" si="50"/>
        <v>Property Assessed Clean Energy</v>
      </c>
      <c r="K2912" s="105">
        <v>2.3455824863174357E-3</v>
      </c>
      <c r="L2912" s="105" t="s">
        <v>441</v>
      </c>
    </row>
    <row r="2913" spans="1:12" ht="27.95" customHeight="1" x14ac:dyDescent="0.25">
      <c r="A2913" s="125"/>
      <c r="B2913" s="14" t="s">
        <v>439</v>
      </c>
      <c r="C2913" s="19">
        <v>3</v>
      </c>
      <c r="D2913" s="20">
        <v>4.6904315196998124E-4</v>
      </c>
      <c r="E2913" s="21">
        <v>5.8639562157935892E-4</v>
      </c>
      <c r="H2913" s="100">
        <f t="shared" si="49"/>
        <v>5.8639562157935892E-4</v>
      </c>
      <c r="I2913" s="104" t="str">
        <f t="shared" si="50"/>
        <v>Renewable Energy Credits</v>
      </c>
      <c r="K2913" s="102">
        <v>0.17865519937451133</v>
      </c>
      <c r="L2913" s="102" t="s">
        <v>21</v>
      </c>
    </row>
    <row r="2914" spans="1:12" ht="15" customHeight="1" x14ac:dyDescent="0.25">
      <c r="A2914" s="125"/>
      <c r="B2914" s="14" t="s">
        <v>440</v>
      </c>
      <c r="C2914" s="19">
        <v>6</v>
      </c>
      <c r="D2914" s="20">
        <v>9.3808630393996248E-4</v>
      </c>
      <c r="E2914" s="21">
        <v>1.1727912431587178E-3</v>
      </c>
      <c r="H2914" s="100">
        <f t="shared" si="49"/>
        <v>1.1727912431587178E-3</v>
      </c>
      <c r="I2914" s="104" t="str">
        <f t="shared" si="50"/>
        <v>Feed-in-Tariff</v>
      </c>
      <c r="K2914" s="102">
        <v>0.49198592650508211</v>
      </c>
      <c r="L2914" s="102" t="s">
        <v>119</v>
      </c>
    </row>
    <row r="2915" spans="1:12" ht="27.95" customHeight="1" x14ac:dyDescent="0.25">
      <c r="A2915" s="125"/>
      <c r="B2915" s="14" t="s">
        <v>441</v>
      </c>
      <c r="C2915" s="19">
        <v>12</v>
      </c>
      <c r="D2915" s="20">
        <v>1.876172607879925E-3</v>
      </c>
      <c r="E2915" s="21">
        <v>2.3455824863174357E-3</v>
      </c>
      <c r="H2915" s="100">
        <f t="shared" si="49"/>
        <v>2.3455824863174357E-3</v>
      </c>
      <c r="I2915" s="104" t="str">
        <f t="shared" si="50"/>
        <v>Energy Star and other rating programs</v>
      </c>
      <c r="K2915" s="102">
        <v>2.0523846755277561E-2</v>
      </c>
      <c r="L2915" s="102" t="s">
        <v>22</v>
      </c>
    </row>
    <row r="2916" spans="1:12" ht="15" customHeight="1" x14ac:dyDescent="0.25">
      <c r="A2916" s="126" t="s">
        <v>8</v>
      </c>
      <c r="B2916" s="127"/>
      <c r="C2916" s="22">
        <v>6396</v>
      </c>
      <c r="D2916" s="23">
        <v>1</v>
      </c>
      <c r="E2916" s="24">
        <v>1.2501954652071932</v>
      </c>
    </row>
    <row r="2917" spans="1:12" ht="17.100000000000001" customHeight="1" x14ac:dyDescent="0.25">
      <c r="A2917" s="106" t="s">
        <v>12</v>
      </c>
      <c r="B2917" s="106"/>
      <c r="C2917" s="106"/>
      <c r="D2917" s="106"/>
      <c r="E2917" s="106"/>
    </row>
    <row r="2921" spans="1:12" x14ac:dyDescent="0.25">
      <c r="A2921" s="1" t="s">
        <v>442</v>
      </c>
    </row>
    <row r="2923" spans="1:12" x14ac:dyDescent="0.25">
      <c r="A2923" s="1" t="s">
        <v>443</v>
      </c>
    </row>
    <row r="2924" spans="1:12" x14ac:dyDescent="0.25">
      <c r="A2924" s="1" t="s">
        <v>444</v>
      </c>
    </row>
    <row r="2927" spans="1:12" ht="18" x14ac:dyDescent="0.25">
      <c r="A2927" s="2" t="s">
        <v>3</v>
      </c>
    </row>
    <row r="2929" spans="1:12" ht="18" customHeight="1" x14ac:dyDescent="0.25">
      <c r="A2929" s="107" t="s">
        <v>4</v>
      </c>
      <c r="B2929" s="107"/>
      <c r="C2929" s="107"/>
      <c r="D2929" s="107"/>
      <c r="E2929" s="107"/>
      <c r="F2929" s="107"/>
      <c r="G2929" s="107"/>
    </row>
    <row r="2930" spans="1:12" ht="15" customHeight="1" x14ac:dyDescent="0.25">
      <c r="A2930" s="116"/>
      <c r="B2930" s="112" t="s">
        <v>5</v>
      </c>
      <c r="C2930" s="113"/>
      <c r="D2930" s="113"/>
      <c r="E2930" s="113"/>
      <c r="F2930" s="113"/>
      <c r="G2930" s="114"/>
    </row>
    <row r="2931" spans="1:12" ht="15" customHeight="1" x14ac:dyDescent="0.25">
      <c r="A2931" s="117"/>
      <c r="B2931" s="119" t="s">
        <v>6</v>
      </c>
      <c r="C2931" s="120"/>
      <c r="D2931" s="120" t="s">
        <v>7</v>
      </c>
      <c r="E2931" s="120"/>
      <c r="F2931" s="120" t="s">
        <v>8</v>
      </c>
      <c r="G2931" s="121"/>
    </row>
    <row r="2932" spans="1:12" ht="15" customHeight="1" x14ac:dyDescent="0.25">
      <c r="A2932" s="118"/>
      <c r="B2932" s="4" t="s">
        <v>9</v>
      </c>
      <c r="C2932" s="5" t="s">
        <v>10</v>
      </c>
      <c r="D2932" s="5" t="s">
        <v>9</v>
      </c>
      <c r="E2932" s="5" t="s">
        <v>10</v>
      </c>
      <c r="F2932" s="5" t="s">
        <v>9</v>
      </c>
      <c r="G2932" s="6" t="s">
        <v>10</v>
      </c>
    </row>
    <row r="2933" spans="1:12" ht="17.100000000000001" customHeight="1" x14ac:dyDescent="0.25">
      <c r="A2933" s="7" t="s">
        <v>445</v>
      </c>
      <c r="B2933" s="8">
        <v>5117</v>
      </c>
      <c r="C2933" s="9">
        <v>0.92065491183879089</v>
      </c>
      <c r="D2933" s="10">
        <v>441</v>
      </c>
      <c r="E2933" s="9">
        <v>7.9345088161209068E-2</v>
      </c>
      <c r="F2933" s="10">
        <v>5558</v>
      </c>
      <c r="G2933" s="11">
        <v>1</v>
      </c>
    </row>
    <row r="2934" spans="1:12" ht="17.100000000000001" customHeight="1" x14ac:dyDescent="0.25">
      <c r="A2934" s="106" t="s">
        <v>12</v>
      </c>
      <c r="B2934" s="106"/>
      <c r="C2934" s="106"/>
      <c r="D2934" s="106"/>
      <c r="E2934" s="106"/>
      <c r="F2934" s="106"/>
      <c r="G2934" s="106"/>
    </row>
    <row r="2936" spans="1:12" ht="18" customHeight="1" x14ac:dyDescent="0.25">
      <c r="A2936" s="107" t="s">
        <v>446</v>
      </c>
      <c r="B2936" s="107"/>
      <c r="C2936" s="107"/>
      <c r="D2936" s="107"/>
      <c r="E2936" s="107"/>
    </row>
    <row r="2937" spans="1:12" ht="15" customHeight="1" x14ac:dyDescent="0.25">
      <c r="A2937" s="108"/>
      <c r="B2937" s="109"/>
      <c r="C2937" s="112" t="s">
        <v>14</v>
      </c>
      <c r="D2937" s="113"/>
      <c r="E2937" s="114" t="s">
        <v>15</v>
      </c>
    </row>
    <row r="2938" spans="1:12" ht="15" customHeight="1" x14ac:dyDescent="0.25">
      <c r="A2938" s="110"/>
      <c r="B2938" s="111"/>
      <c r="C2938" s="4" t="s">
        <v>9</v>
      </c>
      <c r="D2938" s="5" t="s">
        <v>10</v>
      </c>
      <c r="E2938" s="115"/>
    </row>
    <row r="2939" spans="1:12" ht="15" customHeight="1" x14ac:dyDescent="0.25">
      <c r="A2939" s="124" t="s">
        <v>445</v>
      </c>
      <c r="B2939" s="13" t="s">
        <v>447</v>
      </c>
      <c r="C2939" s="16">
        <v>153</v>
      </c>
      <c r="D2939" s="17">
        <v>2.8949858088930934E-2</v>
      </c>
      <c r="E2939" s="18">
        <v>2.9900332225913623E-2</v>
      </c>
      <c r="H2939" s="100">
        <f t="shared" ref="H2939:H2950" si="51">C2939/5117</f>
        <v>2.9900332225913623E-2</v>
      </c>
      <c r="I2939" s="104" t="str">
        <f t="shared" ref="I2939:I2950" si="52">B2939</f>
        <v>EPA's carbon regulations</v>
      </c>
      <c r="K2939" s="102">
        <v>3.4395153410201287E-2</v>
      </c>
      <c r="L2939" s="102" t="s">
        <v>430</v>
      </c>
    </row>
    <row r="2940" spans="1:12" ht="27.95" customHeight="1" x14ac:dyDescent="0.25">
      <c r="A2940" s="125"/>
      <c r="B2940" s="14" t="s">
        <v>429</v>
      </c>
      <c r="C2940" s="19">
        <v>101</v>
      </c>
      <c r="D2940" s="20">
        <v>1.9110690633869443E-2</v>
      </c>
      <c r="E2940" s="21">
        <v>1.9738127809263241E-2</v>
      </c>
      <c r="H2940" s="100">
        <f t="shared" si="51"/>
        <v>1.9738127809263241E-2</v>
      </c>
      <c r="I2940" s="104" t="str">
        <f t="shared" si="52"/>
        <v>Clean Power Plan or EPA's Clean Power Plan</v>
      </c>
      <c r="K2940" s="102">
        <v>3.2636310338088725E-2</v>
      </c>
      <c r="L2940" s="102" t="s">
        <v>449</v>
      </c>
    </row>
    <row r="2941" spans="1:12" ht="69.95" customHeight="1" x14ac:dyDescent="0.25">
      <c r="A2941" s="125"/>
      <c r="B2941" s="14" t="s">
        <v>430</v>
      </c>
      <c r="C2941" s="19">
        <v>176</v>
      </c>
      <c r="D2941" s="20">
        <v>3.3301797540208136E-2</v>
      </c>
      <c r="E2941" s="21">
        <v>3.4395153410201287E-2</v>
      </c>
      <c r="H2941" s="100">
        <f t="shared" si="51"/>
        <v>3.4395153410201287E-2</v>
      </c>
      <c r="I2941" s="104" t="str">
        <f t="shared" si="52"/>
        <v>State-level Renewable Portfolio Standard (RPS) or Energy Efficiency Resource Standard (EERS)</v>
      </c>
      <c r="K2941" s="102">
        <v>2.9900332225913623E-2</v>
      </c>
      <c r="L2941" s="102" t="s">
        <v>447</v>
      </c>
    </row>
    <row r="2942" spans="1:12" ht="15" customHeight="1" x14ac:dyDescent="0.25">
      <c r="A2942" s="125"/>
      <c r="B2942" s="14" t="s">
        <v>21</v>
      </c>
      <c r="C2942" s="19">
        <v>1380</v>
      </c>
      <c r="D2942" s="20">
        <v>0.26111636707663199</v>
      </c>
      <c r="E2942" s="21">
        <v>0.26968927105726009</v>
      </c>
      <c r="H2942" s="100">
        <f t="shared" si="51"/>
        <v>0.26968927105726009</v>
      </c>
      <c r="I2942" s="104" t="str">
        <f t="shared" si="52"/>
        <v>Other</v>
      </c>
      <c r="K2942" s="102">
        <v>2.0519835841313269E-2</v>
      </c>
      <c r="L2942" s="102" t="s">
        <v>450</v>
      </c>
    </row>
    <row r="2943" spans="1:12" ht="15" customHeight="1" x14ac:dyDescent="0.25">
      <c r="A2943" s="125"/>
      <c r="B2943" s="14" t="s">
        <v>119</v>
      </c>
      <c r="C2943" s="19">
        <v>2647</v>
      </c>
      <c r="D2943" s="20">
        <v>0.50085146641438028</v>
      </c>
      <c r="E2943" s="21">
        <v>0.51729529020910692</v>
      </c>
      <c r="H2943" s="100">
        <f t="shared" si="51"/>
        <v>0.51729529020910692</v>
      </c>
      <c r="I2943" s="104" t="str">
        <f t="shared" si="52"/>
        <v>None</v>
      </c>
      <c r="K2943" s="102">
        <v>1.9738127809263241E-2</v>
      </c>
      <c r="L2943" s="102" t="s">
        <v>429</v>
      </c>
    </row>
    <row r="2944" spans="1:12" ht="15" customHeight="1" x14ac:dyDescent="0.25">
      <c r="A2944" s="125"/>
      <c r="B2944" s="14" t="s">
        <v>22</v>
      </c>
      <c r="C2944" s="19">
        <v>423</v>
      </c>
      <c r="D2944" s="20">
        <v>8.0037842951750232E-2</v>
      </c>
      <c r="E2944" s="21">
        <v>8.2665624389290607E-2</v>
      </c>
      <c r="H2944" s="100">
        <f t="shared" si="51"/>
        <v>8.2665624389290607E-2</v>
      </c>
      <c r="I2944" s="104" t="str">
        <f t="shared" si="52"/>
        <v>DK/NA</v>
      </c>
      <c r="K2944" s="102">
        <v>1.6220441665038107E-2</v>
      </c>
      <c r="L2944" s="102" t="s">
        <v>448</v>
      </c>
    </row>
    <row r="2945" spans="1:12" ht="27.95" customHeight="1" x14ac:dyDescent="0.25">
      <c r="A2945" s="125"/>
      <c r="B2945" s="14" t="s">
        <v>448</v>
      </c>
      <c r="C2945" s="19">
        <v>83</v>
      </c>
      <c r="D2945" s="20">
        <v>1.5704824976348154E-2</v>
      </c>
      <c r="E2945" s="21">
        <v>1.6220441665038107E-2</v>
      </c>
      <c r="H2945" s="100">
        <f t="shared" si="51"/>
        <v>1.6220441665038107E-2</v>
      </c>
      <c r="I2945" s="104" t="str">
        <f t="shared" si="52"/>
        <v>Utility oppositions, policies/ regulations</v>
      </c>
      <c r="K2945" s="102">
        <v>5.276529216337698E-3</v>
      </c>
      <c r="L2945" s="102" t="s">
        <v>452</v>
      </c>
    </row>
    <row r="2946" spans="1:12" ht="27.95" customHeight="1" x14ac:dyDescent="0.25">
      <c r="A2946" s="125"/>
      <c r="B2946" s="14" t="s">
        <v>449</v>
      </c>
      <c r="C2946" s="19">
        <v>167</v>
      </c>
      <c r="D2946" s="20">
        <v>3.1598864711447495E-2</v>
      </c>
      <c r="E2946" s="21">
        <v>3.2636310338088725E-2</v>
      </c>
      <c r="H2946" s="100">
        <f t="shared" si="51"/>
        <v>3.2636310338088725E-2</v>
      </c>
      <c r="I2946" s="104" t="str">
        <f t="shared" si="52"/>
        <v>Policy uncertainty/ insufficiency</v>
      </c>
      <c r="K2946" s="102">
        <v>3.5176861442251317E-3</v>
      </c>
      <c r="L2946" s="102" t="s">
        <v>451</v>
      </c>
    </row>
    <row r="2947" spans="1:12" ht="15" customHeight="1" x14ac:dyDescent="0.25">
      <c r="A2947" s="125"/>
      <c r="B2947" s="14" t="s">
        <v>450</v>
      </c>
      <c r="C2947" s="19">
        <v>105</v>
      </c>
      <c r="D2947" s="20">
        <v>1.9867549668874173E-2</v>
      </c>
      <c r="E2947" s="21">
        <v>2.0519835841313269E-2</v>
      </c>
      <c r="H2947" s="100">
        <f t="shared" si="51"/>
        <v>2.0519835841313269E-2</v>
      </c>
      <c r="I2947" s="104" t="str">
        <f t="shared" si="52"/>
        <v>Red tape regulations</v>
      </c>
      <c r="K2947" s="102">
        <v>9.7713504006253669E-4</v>
      </c>
      <c r="L2947" s="102" t="s">
        <v>453</v>
      </c>
    </row>
    <row r="2948" spans="1:12" ht="15" customHeight="1" x14ac:dyDescent="0.25">
      <c r="A2948" s="125"/>
      <c r="B2948" s="14" t="s">
        <v>451</v>
      </c>
      <c r="C2948" s="19">
        <v>18</v>
      </c>
      <c r="D2948" s="20">
        <v>3.4058656575212867E-3</v>
      </c>
      <c r="E2948" s="21">
        <v>3.5176861442251317E-3</v>
      </c>
      <c r="H2948" s="100">
        <f t="shared" si="51"/>
        <v>3.5176861442251317E-3</v>
      </c>
      <c r="I2948" s="104" t="str">
        <f t="shared" si="52"/>
        <v>Competition</v>
      </c>
      <c r="K2948" s="102">
        <v>0.26968927105726009</v>
      </c>
      <c r="L2948" s="102" t="s">
        <v>21</v>
      </c>
    </row>
    <row r="2949" spans="1:12" ht="15" customHeight="1" x14ac:dyDescent="0.25">
      <c r="A2949" s="125"/>
      <c r="B2949" s="14" t="s">
        <v>452</v>
      </c>
      <c r="C2949" s="19">
        <v>27</v>
      </c>
      <c r="D2949" s="20">
        <v>5.10879848628193E-3</v>
      </c>
      <c r="E2949" s="21">
        <v>5.2765292163376972E-3</v>
      </c>
      <c r="H2949" s="100">
        <f t="shared" si="51"/>
        <v>5.276529216337698E-3</v>
      </c>
      <c r="I2949" s="104" t="str">
        <f t="shared" si="52"/>
        <v>Financing/ material costs</v>
      </c>
      <c r="K2949" s="102">
        <v>0.51729529020910692</v>
      </c>
      <c r="L2949" s="102" t="s">
        <v>119</v>
      </c>
    </row>
    <row r="2950" spans="1:12" ht="27.95" customHeight="1" x14ac:dyDescent="0.25">
      <c r="A2950" s="125"/>
      <c r="B2950" s="14" t="s">
        <v>453</v>
      </c>
      <c r="C2950" s="19">
        <v>5</v>
      </c>
      <c r="D2950" s="20">
        <v>9.4607379375591296E-4</v>
      </c>
      <c r="E2950" s="21">
        <v>9.7713504006253669E-4</v>
      </c>
      <c r="H2950" s="100">
        <f t="shared" si="51"/>
        <v>9.7713504006253669E-4</v>
      </c>
      <c r="I2950" s="104" t="str">
        <f t="shared" si="52"/>
        <v>Finding qualified employees</v>
      </c>
      <c r="K2950" s="102">
        <v>8.2665624389290607E-2</v>
      </c>
      <c r="L2950" s="102" t="s">
        <v>22</v>
      </c>
    </row>
    <row r="2951" spans="1:12" ht="15" customHeight="1" x14ac:dyDescent="0.25">
      <c r="A2951" s="126" t="s">
        <v>8</v>
      </c>
      <c r="B2951" s="127"/>
      <c r="C2951" s="22">
        <v>5285</v>
      </c>
      <c r="D2951" s="23">
        <v>1</v>
      </c>
      <c r="E2951" s="24">
        <v>1.0328317373461013</v>
      </c>
    </row>
    <row r="2952" spans="1:12" ht="17.100000000000001" customHeight="1" x14ac:dyDescent="0.25">
      <c r="A2952" s="106" t="s">
        <v>12</v>
      </c>
      <c r="B2952" s="106"/>
      <c r="C2952" s="106"/>
      <c r="D2952" s="106"/>
      <c r="E2952" s="106"/>
    </row>
    <row r="2956" spans="1:12" x14ac:dyDescent="0.25">
      <c r="A2956" s="1" t="s">
        <v>454</v>
      </c>
    </row>
    <row r="2958" spans="1:12" x14ac:dyDescent="0.25">
      <c r="A2958" s="1" t="s">
        <v>23</v>
      </c>
    </row>
    <row r="2959" spans="1:12" x14ac:dyDescent="0.25">
      <c r="A2959" s="1" t="s">
        <v>455</v>
      </c>
    </row>
    <row r="2960" spans="1:12" x14ac:dyDescent="0.25">
      <c r="A2960" s="1" t="s">
        <v>25</v>
      </c>
    </row>
    <row r="2963" spans="1:9" ht="18" x14ac:dyDescent="0.25">
      <c r="A2963" s="2" t="s">
        <v>26</v>
      </c>
    </row>
    <row r="2965" spans="1:9" ht="18" customHeight="1" x14ac:dyDescent="0.25">
      <c r="A2965" s="107" t="s">
        <v>27</v>
      </c>
      <c r="B2965" s="107"/>
      <c r="C2965" s="107"/>
      <c r="D2965" s="107"/>
      <c r="E2965" s="107"/>
      <c r="F2965" s="107"/>
      <c r="G2965" s="107"/>
      <c r="H2965" s="107"/>
    </row>
    <row r="2966" spans="1:9" ht="177.95" customHeight="1" x14ac:dyDescent="0.25">
      <c r="A2966" s="122"/>
      <c r="B2966" s="123"/>
      <c r="C2966" s="28" t="s">
        <v>456</v>
      </c>
      <c r="D2966" s="29" t="s">
        <v>457</v>
      </c>
      <c r="E2966" s="29" t="s">
        <v>458</v>
      </c>
      <c r="F2966" s="29" t="s">
        <v>459</v>
      </c>
      <c r="G2966" s="29" t="s">
        <v>460</v>
      </c>
      <c r="H2966" s="30" t="s">
        <v>461</v>
      </c>
    </row>
    <row r="2967" spans="1:9" ht="15" customHeight="1" x14ac:dyDescent="0.25">
      <c r="A2967" s="124" t="s">
        <v>9</v>
      </c>
      <c r="B2967" s="13" t="s">
        <v>6</v>
      </c>
      <c r="C2967" s="16">
        <v>3123</v>
      </c>
      <c r="D2967" s="43">
        <v>2568</v>
      </c>
      <c r="E2967" s="43">
        <v>3564</v>
      </c>
      <c r="F2967" s="43">
        <v>2046</v>
      </c>
      <c r="G2967" s="43">
        <v>3845</v>
      </c>
      <c r="H2967" s="41">
        <v>1737</v>
      </c>
    </row>
    <row r="2968" spans="1:9" ht="15" customHeight="1" x14ac:dyDescent="0.25">
      <c r="A2968" s="126"/>
      <c r="B2968" s="15" t="s">
        <v>7</v>
      </c>
      <c r="C2968" s="22">
        <v>2435</v>
      </c>
      <c r="D2968" s="44">
        <v>2990</v>
      </c>
      <c r="E2968" s="44">
        <v>1994</v>
      </c>
      <c r="F2968" s="44">
        <v>3512</v>
      </c>
      <c r="G2968" s="44">
        <v>1713</v>
      </c>
      <c r="H2968" s="42">
        <v>3821</v>
      </c>
    </row>
    <row r="2971" spans="1:9" ht="18" x14ac:dyDescent="0.25">
      <c r="A2971" s="2" t="s">
        <v>106</v>
      </c>
    </row>
    <row r="2973" spans="1:9" ht="30.95" customHeight="1" x14ac:dyDescent="0.25">
      <c r="A2973" s="107" t="s">
        <v>456</v>
      </c>
      <c r="B2973" s="107"/>
      <c r="C2973" s="107"/>
      <c r="D2973" s="107"/>
      <c r="E2973" s="107"/>
      <c r="F2973" s="107"/>
    </row>
    <row r="2974" spans="1:9" ht="27.95" customHeight="1" x14ac:dyDescent="0.25">
      <c r="A2974" s="122"/>
      <c r="B2974" s="123"/>
      <c r="C2974" s="28" t="s">
        <v>29</v>
      </c>
      <c r="D2974" s="29" t="s">
        <v>10</v>
      </c>
      <c r="E2974" s="29" t="s">
        <v>30</v>
      </c>
      <c r="F2974" s="30" t="s">
        <v>31</v>
      </c>
    </row>
    <row r="2975" spans="1:9" ht="15" customHeight="1" x14ac:dyDescent="0.25">
      <c r="A2975" s="124" t="s">
        <v>6</v>
      </c>
      <c r="B2975" s="13" t="s">
        <v>462</v>
      </c>
      <c r="C2975" s="16">
        <v>1883</v>
      </c>
      <c r="D2975" s="32">
        <v>33.879093198992443</v>
      </c>
      <c r="E2975" s="32">
        <v>60.294588536663461</v>
      </c>
      <c r="F2975" s="33">
        <v>60.294588536663461</v>
      </c>
      <c r="H2975" s="51">
        <f>C2975/3123</f>
        <v>0.60294588536663463</v>
      </c>
      <c r="I2975" s="99" t="str">
        <f>B2975</f>
        <v>Yes</v>
      </c>
    </row>
    <row r="2976" spans="1:9" ht="15" customHeight="1" x14ac:dyDescent="0.25">
      <c r="A2976" s="125"/>
      <c r="B2976" s="14" t="s">
        <v>463</v>
      </c>
      <c r="C2976" s="19">
        <v>1154</v>
      </c>
      <c r="D2976" s="34">
        <v>20.762864339690537</v>
      </c>
      <c r="E2976" s="34">
        <v>36.95164905539545</v>
      </c>
      <c r="F2976" s="35">
        <v>97.246237592058918</v>
      </c>
      <c r="H2976" s="51">
        <f>C2976/3123</f>
        <v>0.36951649055395452</v>
      </c>
      <c r="I2976" s="99" t="str">
        <f>B2976</f>
        <v>No</v>
      </c>
    </row>
    <row r="2977" spans="1:9" ht="15" customHeight="1" x14ac:dyDescent="0.25">
      <c r="A2977" s="125"/>
      <c r="B2977" s="14" t="s">
        <v>22</v>
      </c>
      <c r="C2977" s="19">
        <v>86</v>
      </c>
      <c r="D2977" s="34">
        <v>1.5473191795609931</v>
      </c>
      <c r="E2977" s="34">
        <v>2.7537624079410823</v>
      </c>
      <c r="F2977" s="35">
        <v>100</v>
      </c>
      <c r="H2977" s="51">
        <f>C2977/3123</f>
        <v>2.7537624079410822E-2</v>
      </c>
      <c r="I2977" s="99" t="str">
        <f>B2977</f>
        <v>DK/NA</v>
      </c>
    </row>
    <row r="2978" spans="1:9" ht="15" customHeight="1" x14ac:dyDescent="0.25">
      <c r="A2978" s="125"/>
      <c r="B2978" s="14" t="s">
        <v>8</v>
      </c>
      <c r="C2978" s="19">
        <v>3123</v>
      </c>
      <c r="D2978" s="34">
        <v>56.189276718243974</v>
      </c>
      <c r="E2978" s="34">
        <v>100</v>
      </c>
      <c r="F2978" s="36"/>
    </row>
    <row r="2979" spans="1:9" ht="15" customHeight="1" x14ac:dyDescent="0.25">
      <c r="A2979" s="12" t="s">
        <v>7</v>
      </c>
      <c r="B2979" s="14" t="s">
        <v>33</v>
      </c>
      <c r="C2979" s="19">
        <v>2435</v>
      </c>
      <c r="D2979" s="34">
        <v>43.810723281756026</v>
      </c>
      <c r="E2979" s="37"/>
      <c r="F2979" s="36"/>
    </row>
    <row r="2980" spans="1:9" ht="15" customHeight="1" x14ac:dyDescent="0.25">
      <c r="A2980" s="126" t="s">
        <v>8</v>
      </c>
      <c r="B2980" s="127"/>
      <c r="C2980" s="22">
        <v>5558</v>
      </c>
      <c r="D2980" s="38">
        <v>100</v>
      </c>
      <c r="E2980" s="39"/>
      <c r="F2980" s="40"/>
    </row>
    <row r="2982" spans="1:9" ht="18" customHeight="1" x14ac:dyDescent="0.25">
      <c r="A2982" s="107" t="s">
        <v>457</v>
      </c>
      <c r="B2982" s="107"/>
      <c r="C2982" s="107"/>
      <c r="D2982" s="107"/>
      <c r="E2982" s="107"/>
      <c r="F2982" s="107"/>
    </row>
    <row r="2983" spans="1:9" ht="27.95" customHeight="1" x14ac:dyDescent="0.25">
      <c r="A2983" s="122"/>
      <c r="B2983" s="123"/>
      <c r="C2983" s="28" t="s">
        <v>29</v>
      </c>
      <c r="D2983" s="29" t="s">
        <v>10</v>
      </c>
      <c r="E2983" s="29" t="s">
        <v>30</v>
      </c>
      <c r="F2983" s="30" t="s">
        <v>31</v>
      </c>
    </row>
    <row r="2984" spans="1:9" ht="27.95" customHeight="1" x14ac:dyDescent="0.25">
      <c r="A2984" s="124" t="s">
        <v>6</v>
      </c>
      <c r="B2984" s="13" t="s">
        <v>464</v>
      </c>
      <c r="C2984" s="16">
        <v>905</v>
      </c>
      <c r="D2984" s="32">
        <v>16.282835552356964</v>
      </c>
      <c r="E2984" s="32">
        <v>35.241433021806856</v>
      </c>
      <c r="F2984" s="33">
        <v>35.241433021806856</v>
      </c>
      <c r="H2984" s="51">
        <f t="shared" ref="H2984:H2989" si="53">C2984/2568</f>
        <v>0.35241433021806856</v>
      </c>
      <c r="I2984" s="99" t="str">
        <f t="shared" ref="I2984:I2989" si="54">B2984</f>
        <v>Considerably Increased business prospects</v>
      </c>
    </row>
    <row r="2985" spans="1:9" ht="27.95" customHeight="1" x14ac:dyDescent="0.25">
      <c r="A2985" s="125"/>
      <c r="B2985" s="14" t="s">
        <v>465</v>
      </c>
      <c r="C2985" s="19">
        <v>496</v>
      </c>
      <c r="D2985" s="34">
        <v>8.924073407700611</v>
      </c>
      <c r="E2985" s="34">
        <v>19.314641744548286</v>
      </c>
      <c r="F2985" s="35">
        <v>54.556074766355145</v>
      </c>
      <c r="H2985" s="51">
        <f t="shared" si="53"/>
        <v>0.19314641744548286</v>
      </c>
      <c r="I2985" s="99" t="str">
        <f t="shared" si="54"/>
        <v>Somewhat increased business prospects</v>
      </c>
    </row>
    <row r="2986" spans="1:9" ht="27.95" customHeight="1" x14ac:dyDescent="0.25">
      <c r="A2986" s="125"/>
      <c r="B2986" s="14" t="s">
        <v>466</v>
      </c>
      <c r="C2986" s="19">
        <v>944</v>
      </c>
      <c r="D2986" s="34">
        <v>16.984526808204389</v>
      </c>
      <c r="E2986" s="34">
        <v>36.760124610591902</v>
      </c>
      <c r="F2986" s="35">
        <v>91.31619937694704</v>
      </c>
      <c r="H2986" s="51">
        <f t="shared" si="53"/>
        <v>0.36760124610591899</v>
      </c>
      <c r="I2986" s="99" t="str">
        <f t="shared" si="54"/>
        <v>No impact on business prospects</v>
      </c>
    </row>
    <row r="2987" spans="1:9" ht="27.95" customHeight="1" x14ac:dyDescent="0.25">
      <c r="A2987" s="125"/>
      <c r="B2987" s="14" t="s">
        <v>467</v>
      </c>
      <c r="C2987" s="19">
        <v>41</v>
      </c>
      <c r="D2987" s="34">
        <v>0.73767542281396181</v>
      </c>
      <c r="E2987" s="34">
        <v>1.5965732087227413</v>
      </c>
      <c r="F2987" s="35">
        <v>92.912772585669785</v>
      </c>
      <c r="H2987" s="51">
        <f t="shared" si="53"/>
        <v>1.5965732087227413E-2</v>
      </c>
      <c r="I2987" s="99" t="str">
        <f t="shared" si="54"/>
        <v>Somewhat reduced business prospects</v>
      </c>
    </row>
    <row r="2988" spans="1:9" ht="27.95" customHeight="1" x14ac:dyDescent="0.25">
      <c r="A2988" s="125"/>
      <c r="B2988" s="14" t="s">
        <v>468</v>
      </c>
      <c r="C2988" s="19">
        <v>19</v>
      </c>
      <c r="D2988" s="34">
        <v>0.34184958618207989</v>
      </c>
      <c r="E2988" s="34">
        <v>0.73987538940809972</v>
      </c>
      <c r="F2988" s="35">
        <v>93.652647975077883</v>
      </c>
      <c r="H2988" s="51">
        <f t="shared" si="53"/>
        <v>7.3987538940809968E-3</v>
      </c>
      <c r="I2988" s="99" t="str">
        <f t="shared" si="54"/>
        <v>Considerably reduced business prospects</v>
      </c>
    </row>
    <row r="2989" spans="1:9" ht="15" customHeight="1" x14ac:dyDescent="0.25">
      <c r="A2989" s="125"/>
      <c r="B2989" s="14" t="s">
        <v>22</v>
      </c>
      <c r="C2989" s="19">
        <v>163</v>
      </c>
      <c r="D2989" s="34">
        <v>2.9327096077725803</v>
      </c>
      <c r="E2989" s="34">
        <v>6.3473520249221176</v>
      </c>
      <c r="F2989" s="35">
        <v>100</v>
      </c>
      <c r="H2989" s="51">
        <f t="shared" si="53"/>
        <v>6.3473520249221177E-2</v>
      </c>
      <c r="I2989" s="99" t="str">
        <f t="shared" si="54"/>
        <v>DK/NA</v>
      </c>
    </row>
    <row r="2990" spans="1:9" ht="15" customHeight="1" x14ac:dyDescent="0.25">
      <c r="A2990" s="125"/>
      <c r="B2990" s="14" t="s">
        <v>8</v>
      </c>
      <c r="C2990" s="19">
        <v>2568</v>
      </c>
      <c r="D2990" s="34">
        <v>46.203670385030584</v>
      </c>
      <c r="E2990" s="34">
        <v>100</v>
      </c>
      <c r="F2990" s="36"/>
    </row>
    <row r="2991" spans="1:9" ht="15" customHeight="1" x14ac:dyDescent="0.25">
      <c r="A2991" s="12" t="s">
        <v>7</v>
      </c>
      <c r="B2991" s="14" t="s">
        <v>33</v>
      </c>
      <c r="C2991" s="19">
        <v>2990</v>
      </c>
      <c r="D2991" s="34">
        <v>53.796329614969416</v>
      </c>
      <c r="E2991" s="37"/>
      <c r="F2991" s="36"/>
    </row>
    <row r="2992" spans="1:9" ht="15" customHeight="1" x14ac:dyDescent="0.25">
      <c r="A2992" s="126" t="s">
        <v>8</v>
      </c>
      <c r="B2992" s="127"/>
      <c r="C2992" s="22">
        <v>5558</v>
      </c>
      <c r="D2992" s="38">
        <v>100</v>
      </c>
      <c r="E2992" s="39"/>
      <c r="F2992" s="40"/>
    </row>
    <row r="2994" spans="1:9" ht="18" customHeight="1" x14ac:dyDescent="0.25">
      <c r="A2994" s="107" t="s">
        <v>458</v>
      </c>
      <c r="B2994" s="107"/>
      <c r="C2994" s="107"/>
      <c r="D2994" s="107"/>
      <c r="E2994" s="107"/>
      <c r="F2994" s="107"/>
    </row>
    <row r="2995" spans="1:9" ht="27.95" customHeight="1" x14ac:dyDescent="0.25">
      <c r="A2995" s="122"/>
      <c r="B2995" s="123"/>
      <c r="C2995" s="28" t="s">
        <v>29</v>
      </c>
      <c r="D2995" s="29" t="s">
        <v>10</v>
      </c>
      <c r="E2995" s="29" t="s">
        <v>30</v>
      </c>
      <c r="F2995" s="30" t="s">
        <v>31</v>
      </c>
    </row>
    <row r="2996" spans="1:9" ht="15" customHeight="1" x14ac:dyDescent="0.25">
      <c r="A2996" s="124" t="s">
        <v>6</v>
      </c>
      <c r="B2996" s="13" t="s">
        <v>462</v>
      </c>
      <c r="C2996" s="16">
        <v>1806</v>
      </c>
      <c r="D2996" s="32">
        <v>32.493702770780857</v>
      </c>
      <c r="E2996" s="32">
        <v>50.673400673400671</v>
      </c>
      <c r="F2996" s="33">
        <v>50.673400673400671</v>
      </c>
      <c r="H2996" s="51">
        <f>C2996/3564</f>
        <v>0.5067340067340067</v>
      </c>
      <c r="I2996" s="99" t="str">
        <f>B2996</f>
        <v>Yes</v>
      </c>
    </row>
    <row r="2997" spans="1:9" ht="15" customHeight="1" x14ac:dyDescent="0.25">
      <c r="A2997" s="125"/>
      <c r="B2997" s="14" t="s">
        <v>463</v>
      </c>
      <c r="C2997" s="19">
        <v>1644</v>
      </c>
      <c r="D2997" s="34">
        <v>29.578985246491545</v>
      </c>
      <c r="E2997" s="34">
        <v>46.127946127946132</v>
      </c>
      <c r="F2997" s="35">
        <v>96.801346801346796</v>
      </c>
      <c r="H2997" s="51">
        <f>C2997/3564</f>
        <v>0.46127946127946129</v>
      </c>
      <c r="I2997" s="99" t="str">
        <f>B2997</f>
        <v>No</v>
      </c>
    </row>
    <row r="2998" spans="1:9" ht="15" customHeight="1" x14ac:dyDescent="0.25">
      <c r="A2998" s="125"/>
      <c r="B2998" s="14" t="s">
        <v>22</v>
      </c>
      <c r="C2998" s="19">
        <v>114</v>
      </c>
      <c r="D2998" s="34">
        <v>2.0510975170924794</v>
      </c>
      <c r="E2998" s="34">
        <v>3.1986531986531985</v>
      </c>
      <c r="F2998" s="35">
        <v>100</v>
      </c>
      <c r="H2998" s="51">
        <f>C2998/3564</f>
        <v>3.1986531986531987E-2</v>
      </c>
      <c r="I2998" s="99" t="str">
        <f>B2998</f>
        <v>DK/NA</v>
      </c>
    </row>
    <row r="2999" spans="1:9" ht="15" customHeight="1" x14ac:dyDescent="0.25">
      <c r="A2999" s="125"/>
      <c r="B2999" s="14" t="s">
        <v>8</v>
      </c>
      <c r="C2999" s="19">
        <v>3564</v>
      </c>
      <c r="D2999" s="34">
        <v>64.12378553436487</v>
      </c>
      <c r="E2999" s="34">
        <v>100</v>
      </c>
      <c r="F2999" s="36"/>
    </row>
    <row r="3000" spans="1:9" ht="15" customHeight="1" x14ac:dyDescent="0.25">
      <c r="A3000" s="12" t="s">
        <v>7</v>
      </c>
      <c r="B3000" s="14" t="s">
        <v>33</v>
      </c>
      <c r="C3000" s="19">
        <v>1994</v>
      </c>
      <c r="D3000" s="34">
        <v>35.876214465635123</v>
      </c>
      <c r="E3000" s="37"/>
      <c r="F3000" s="36"/>
    </row>
    <row r="3001" spans="1:9" ht="15" customHeight="1" x14ac:dyDescent="0.25">
      <c r="A3001" s="126" t="s">
        <v>8</v>
      </c>
      <c r="B3001" s="127"/>
      <c r="C3001" s="22">
        <v>5558</v>
      </c>
      <c r="D3001" s="38">
        <v>100</v>
      </c>
      <c r="E3001" s="39"/>
      <c r="F3001" s="40"/>
    </row>
    <row r="3003" spans="1:9" ht="18" customHeight="1" x14ac:dyDescent="0.25">
      <c r="A3003" s="107" t="s">
        <v>459</v>
      </c>
      <c r="B3003" s="107"/>
      <c r="C3003" s="107"/>
      <c r="D3003" s="107"/>
      <c r="E3003" s="107"/>
      <c r="F3003" s="107"/>
    </row>
    <row r="3004" spans="1:9" ht="27.95" customHeight="1" x14ac:dyDescent="0.25">
      <c r="A3004" s="122"/>
      <c r="B3004" s="123"/>
      <c r="C3004" s="28" t="s">
        <v>29</v>
      </c>
      <c r="D3004" s="29" t="s">
        <v>10</v>
      </c>
      <c r="E3004" s="29" t="s">
        <v>30</v>
      </c>
      <c r="F3004" s="30" t="s">
        <v>31</v>
      </c>
    </row>
    <row r="3005" spans="1:9" ht="27.95" customHeight="1" x14ac:dyDescent="0.25">
      <c r="A3005" s="124" t="s">
        <v>6</v>
      </c>
      <c r="B3005" s="13" t="s">
        <v>469</v>
      </c>
      <c r="C3005" s="16">
        <v>332</v>
      </c>
      <c r="D3005" s="32">
        <v>5.9733717164447642</v>
      </c>
      <c r="E3005" s="32">
        <v>16.226783968719452</v>
      </c>
      <c r="F3005" s="33">
        <v>16.226783968719452</v>
      </c>
      <c r="H3005" s="51">
        <f t="shared" ref="H3005:H3010" si="55">C3005/2046</f>
        <v>0.16226783968719452</v>
      </c>
      <c r="I3005" s="99" t="str">
        <f t="shared" ref="I3005:I3010" si="56">B3005</f>
        <v>Considerably Increase business prospects</v>
      </c>
    </row>
    <row r="3006" spans="1:9" ht="27.95" customHeight="1" x14ac:dyDescent="0.25">
      <c r="A3006" s="125"/>
      <c r="B3006" s="14" t="s">
        <v>470</v>
      </c>
      <c r="C3006" s="19">
        <v>575</v>
      </c>
      <c r="D3006" s="34">
        <v>10.345448002878733</v>
      </c>
      <c r="E3006" s="34">
        <v>28.103616813294231</v>
      </c>
      <c r="F3006" s="35">
        <v>44.330400782013683</v>
      </c>
      <c r="H3006" s="51">
        <f t="shared" si="55"/>
        <v>0.2810361681329423</v>
      </c>
      <c r="I3006" s="99" t="str">
        <f t="shared" si="56"/>
        <v>Somewhat increase business prospects</v>
      </c>
    </row>
    <row r="3007" spans="1:9" ht="27.95" customHeight="1" x14ac:dyDescent="0.25">
      <c r="A3007" s="125"/>
      <c r="B3007" s="14" t="s">
        <v>466</v>
      </c>
      <c r="C3007" s="19">
        <v>772</v>
      </c>
      <c r="D3007" s="34">
        <v>13.889888449082404</v>
      </c>
      <c r="E3007" s="34">
        <v>37.732160312805476</v>
      </c>
      <c r="F3007" s="35">
        <v>82.062561094819159</v>
      </c>
      <c r="H3007" s="51">
        <f t="shared" si="55"/>
        <v>0.37732160312805474</v>
      </c>
      <c r="I3007" s="99" t="str">
        <f t="shared" si="56"/>
        <v>No impact on business prospects</v>
      </c>
    </row>
    <row r="3008" spans="1:9" ht="27.95" customHeight="1" x14ac:dyDescent="0.25">
      <c r="A3008" s="125"/>
      <c r="B3008" s="14" t="s">
        <v>471</v>
      </c>
      <c r="C3008" s="19">
        <v>85</v>
      </c>
      <c r="D3008" s="34">
        <v>1.5293270960777257</v>
      </c>
      <c r="E3008" s="34">
        <v>4.1544477028347995</v>
      </c>
      <c r="F3008" s="35">
        <v>86.217008797653961</v>
      </c>
      <c r="H3008" s="51">
        <f t="shared" si="55"/>
        <v>4.1544477028347994E-2</v>
      </c>
      <c r="I3008" s="99" t="str">
        <f t="shared" si="56"/>
        <v>Somewhat reduce business prospects</v>
      </c>
    </row>
    <row r="3009" spans="1:9" ht="27.95" customHeight="1" x14ac:dyDescent="0.25">
      <c r="A3009" s="125"/>
      <c r="B3009" s="14" t="s">
        <v>472</v>
      </c>
      <c r="C3009" s="19">
        <v>73</v>
      </c>
      <c r="D3009" s="34">
        <v>1.3134220942785175</v>
      </c>
      <c r="E3009" s="34">
        <v>3.5679374389051812</v>
      </c>
      <c r="F3009" s="35">
        <v>89.784946236559136</v>
      </c>
      <c r="H3009" s="51">
        <f t="shared" si="55"/>
        <v>3.5679374389051811E-2</v>
      </c>
      <c r="I3009" s="99" t="str">
        <f t="shared" si="56"/>
        <v>Considerably reduce business prospects</v>
      </c>
    </row>
    <row r="3010" spans="1:9" ht="15" customHeight="1" x14ac:dyDescent="0.25">
      <c r="A3010" s="125"/>
      <c r="B3010" s="14" t="s">
        <v>22</v>
      </c>
      <c r="C3010" s="19">
        <v>209</v>
      </c>
      <c r="D3010" s="34">
        <v>3.7603454480028788</v>
      </c>
      <c r="E3010" s="34">
        <v>10.21505376344086</v>
      </c>
      <c r="F3010" s="35">
        <v>100</v>
      </c>
      <c r="H3010" s="51">
        <f t="shared" si="55"/>
        <v>0.10215053763440861</v>
      </c>
      <c r="I3010" s="99" t="str">
        <f t="shared" si="56"/>
        <v>DK/NA</v>
      </c>
    </row>
    <row r="3011" spans="1:9" ht="15" customHeight="1" x14ac:dyDescent="0.25">
      <c r="A3011" s="125"/>
      <c r="B3011" s="14" t="s">
        <v>8</v>
      </c>
      <c r="C3011" s="19">
        <v>2046</v>
      </c>
      <c r="D3011" s="34">
        <v>36.811802806765023</v>
      </c>
      <c r="E3011" s="34">
        <v>100</v>
      </c>
      <c r="F3011" s="36"/>
    </row>
    <row r="3012" spans="1:9" ht="15" customHeight="1" x14ac:dyDescent="0.25">
      <c r="A3012" s="12" t="s">
        <v>7</v>
      </c>
      <c r="B3012" s="14" t="s">
        <v>33</v>
      </c>
      <c r="C3012" s="19">
        <v>3512</v>
      </c>
      <c r="D3012" s="34">
        <v>63.188197193234977</v>
      </c>
      <c r="E3012" s="37"/>
      <c r="F3012" s="36"/>
    </row>
    <row r="3013" spans="1:9" ht="15" customHeight="1" x14ac:dyDescent="0.25">
      <c r="A3013" s="126" t="s">
        <v>8</v>
      </c>
      <c r="B3013" s="127"/>
      <c r="C3013" s="22">
        <v>5558</v>
      </c>
      <c r="D3013" s="38">
        <v>100</v>
      </c>
      <c r="E3013" s="39"/>
      <c r="F3013" s="40"/>
    </row>
    <row r="3015" spans="1:9" ht="30.95" customHeight="1" x14ac:dyDescent="0.25">
      <c r="A3015" s="107" t="s">
        <v>460</v>
      </c>
      <c r="B3015" s="107"/>
      <c r="C3015" s="107"/>
      <c r="D3015" s="107"/>
      <c r="E3015" s="107"/>
      <c r="F3015" s="107"/>
    </row>
    <row r="3016" spans="1:9" ht="27.95" customHeight="1" x14ac:dyDescent="0.25">
      <c r="A3016" s="122"/>
      <c r="B3016" s="123"/>
      <c r="C3016" s="28" t="s">
        <v>29</v>
      </c>
      <c r="D3016" s="29" t="s">
        <v>10</v>
      </c>
      <c r="E3016" s="29" t="s">
        <v>30</v>
      </c>
      <c r="F3016" s="30" t="s">
        <v>31</v>
      </c>
    </row>
    <row r="3017" spans="1:9" ht="15" customHeight="1" x14ac:dyDescent="0.25">
      <c r="A3017" s="124" t="s">
        <v>6</v>
      </c>
      <c r="B3017" s="13" t="s">
        <v>462</v>
      </c>
      <c r="C3017" s="16">
        <v>1595</v>
      </c>
      <c r="D3017" s="32">
        <v>28.697373155811444</v>
      </c>
      <c r="E3017" s="32">
        <v>41.482444733420024</v>
      </c>
      <c r="F3017" s="33">
        <v>41.482444733420024</v>
      </c>
      <c r="H3017" s="51">
        <f>C3017/3845</f>
        <v>0.41482444733420026</v>
      </c>
      <c r="I3017" s="99" t="str">
        <f>B3017</f>
        <v>Yes</v>
      </c>
    </row>
    <row r="3018" spans="1:9" ht="15" customHeight="1" x14ac:dyDescent="0.25">
      <c r="A3018" s="125"/>
      <c r="B3018" s="14" t="s">
        <v>463</v>
      </c>
      <c r="C3018" s="19">
        <v>2117</v>
      </c>
      <c r="D3018" s="34">
        <v>38.089240734077009</v>
      </c>
      <c r="E3018" s="34">
        <v>55.058517555266583</v>
      </c>
      <c r="F3018" s="35">
        <v>96.5409622886866</v>
      </c>
      <c r="H3018" s="51">
        <f>C3018/3845</f>
        <v>0.55058517555266584</v>
      </c>
      <c r="I3018" s="99" t="str">
        <f>B3018</f>
        <v>No</v>
      </c>
    </row>
    <row r="3019" spans="1:9" ht="15" customHeight="1" x14ac:dyDescent="0.25">
      <c r="A3019" s="125"/>
      <c r="B3019" s="14" t="s">
        <v>22</v>
      </c>
      <c r="C3019" s="19">
        <v>133</v>
      </c>
      <c r="D3019" s="34">
        <v>2.3929471032745591</v>
      </c>
      <c r="E3019" s="34">
        <v>3.4590377113133939</v>
      </c>
      <c r="F3019" s="35">
        <v>100</v>
      </c>
      <c r="H3019" s="51">
        <f>C3019/3845</f>
        <v>3.4590377113133938E-2</v>
      </c>
      <c r="I3019" s="99" t="str">
        <f>B3019</f>
        <v>DK/NA</v>
      </c>
    </row>
    <row r="3020" spans="1:9" ht="15" customHeight="1" x14ac:dyDescent="0.25">
      <c r="A3020" s="125"/>
      <c r="B3020" s="14" t="s">
        <v>8</v>
      </c>
      <c r="C3020" s="19">
        <v>3845</v>
      </c>
      <c r="D3020" s="34">
        <v>69.179560993163008</v>
      </c>
      <c r="E3020" s="34">
        <v>100</v>
      </c>
      <c r="F3020" s="36"/>
    </row>
    <row r="3021" spans="1:9" ht="15" customHeight="1" x14ac:dyDescent="0.25">
      <c r="A3021" s="12" t="s">
        <v>7</v>
      </c>
      <c r="B3021" s="14" t="s">
        <v>33</v>
      </c>
      <c r="C3021" s="19">
        <v>1713</v>
      </c>
      <c r="D3021" s="34">
        <v>30.820439006836992</v>
      </c>
      <c r="E3021" s="37"/>
      <c r="F3021" s="36"/>
    </row>
    <row r="3022" spans="1:9" ht="15" customHeight="1" x14ac:dyDescent="0.25">
      <c r="A3022" s="126" t="s">
        <v>8</v>
      </c>
      <c r="B3022" s="127"/>
      <c r="C3022" s="22">
        <v>5558</v>
      </c>
      <c r="D3022" s="38">
        <v>100</v>
      </c>
      <c r="E3022" s="39"/>
      <c r="F3022" s="40"/>
    </row>
    <row r="3024" spans="1:9" ht="30.95" customHeight="1" x14ac:dyDescent="0.25">
      <c r="A3024" s="107" t="s">
        <v>461</v>
      </c>
      <c r="B3024" s="107"/>
      <c r="C3024" s="107"/>
      <c r="D3024" s="107"/>
      <c r="E3024" s="107"/>
      <c r="F3024" s="107"/>
    </row>
    <row r="3025" spans="1:9" ht="27.95" customHeight="1" x14ac:dyDescent="0.25">
      <c r="A3025" s="122"/>
      <c r="B3025" s="123"/>
      <c r="C3025" s="28" t="s">
        <v>29</v>
      </c>
      <c r="D3025" s="29" t="s">
        <v>10</v>
      </c>
      <c r="E3025" s="29" t="s">
        <v>30</v>
      </c>
      <c r="F3025" s="30" t="s">
        <v>31</v>
      </c>
    </row>
    <row r="3026" spans="1:9" ht="27.95" customHeight="1" x14ac:dyDescent="0.25">
      <c r="A3026" s="124" t="s">
        <v>6</v>
      </c>
      <c r="B3026" s="13" t="s">
        <v>469</v>
      </c>
      <c r="C3026" s="16">
        <v>424</v>
      </c>
      <c r="D3026" s="32">
        <v>7.6286433969053613</v>
      </c>
      <c r="E3026" s="32">
        <v>24.409902130109383</v>
      </c>
      <c r="F3026" s="33">
        <v>24.409902130109383</v>
      </c>
      <c r="H3026" s="51">
        <f t="shared" ref="H3026:H3031" si="57">C3026/1737</f>
        <v>0.24409902130109384</v>
      </c>
      <c r="I3026" s="99" t="str">
        <f t="shared" ref="I3026:I3031" si="58">B3026</f>
        <v>Considerably Increase business prospects</v>
      </c>
    </row>
    <row r="3027" spans="1:9" ht="27.95" customHeight="1" x14ac:dyDescent="0.25">
      <c r="A3027" s="125"/>
      <c r="B3027" s="14" t="s">
        <v>470</v>
      </c>
      <c r="C3027" s="19">
        <v>430</v>
      </c>
      <c r="D3027" s="34">
        <v>7.7365958978049658</v>
      </c>
      <c r="E3027" s="34">
        <v>24.755325273459988</v>
      </c>
      <c r="F3027" s="35">
        <v>49.165227403569375</v>
      </c>
      <c r="H3027" s="51">
        <f t="shared" si="57"/>
        <v>0.24755325273459988</v>
      </c>
      <c r="I3027" s="99" t="str">
        <f t="shared" si="58"/>
        <v>Somewhat increase business prospects</v>
      </c>
    </row>
    <row r="3028" spans="1:9" ht="27.95" customHeight="1" x14ac:dyDescent="0.25">
      <c r="A3028" s="125"/>
      <c r="B3028" s="14" t="s">
        <v>466</v>
      </c>
      <c r="C3028" s="19">
        <v>641</v>
      </c>
      <c r="D3028" s="34">
        <v>11.53292551277438</v>
      </c>
      <c r="E3028" s="34">
        <v>36.902705814622912</v>
      </c>
      <c r="F3028" s="35">
        <v>86.06793321819228</v>
      </c>
      <c r="H3028" s="51">
        <f t="shared" si="57"/>
        <v>0.3690270581462291</v>
      </c>
      <c r="I3028" s="99" t="str">
        <f t="shared" si="58"/>
        <v>No impact on business prospects</v>
      </c>
    </row>
    <row r="3029" spans="1:9" ht="27.95" customHeight="1" x14ac:dyDescent="0.25">
      <c r="A3029" s="125"/>
      <c r="B3029" s="14" t="s">
        <v>471</v>
      </c>
      <c r="C3029" s="19">
        <v>54</v>
      </c>
      <c r="D3029" s="34">
        <v>0.97157250809643758</v>
      </c>
      <c r="E3029" s="34">
        <v>3.1088082901554404</v>
      </c>
      <c r="F3029" s="35">
        <v>89.176741508347718</v>
      </c>
      <c r="H3029" s="51">
        <f t="shared" si="57"/>
        <v>3.1088082901554404E-2</v>
      </c>
      <c r="I3029" s="99" t="str">
        <f t="shared" si="58"/>
        <v>Somewhat reduce business prospects</v>
      </c>
    </row>
    <row r="3030" spans="1:9" ht="27.95" customHeight="1" x14ac:dyDescent="0.25">
      <c r="A3030" s="125"/>
      <c r="B3030" s="14" t="s">
        <v>472</v>
      </c>
      <c r="C3030" s="19">
        <v>65</v>
      </c>
      <c r="D3030" s="34">
        <v>1.1694854264123786</v>
      </c>
      <c r="E3030" s="34">
        <v>3.742084052964882</v>
      </c>
      <c r="F3030" s="35">
        <v>92.918825561312616</v>
      </c>
      <c r="H3030" s="51">
        <f t="shared" si="57"/>
        <v>3.7420840529648822E-2</v>
      </c>
      <c r="I3030" s="99" t="str">
        <f t="shared" si="58"/>
        <v>Considerably reduce business prospects</v>
      </c>
    </row>
    <row r="3031" spans="1:9" ht="15" customHeight="1" x14ac:dyDescent="0.25">
      <c r="A3031" s="125"/>
      <c r="B3031" s="14" t="s">
        <v>22</v>
      </c>
      <c r="C3031" s="19">
        <v>123</v>
      </c>
      <c r="D3031" s="34">
        <v>2.2130262684418858</v>
      </c>
      <c r="E3031" s="34">
        <v>7.081174438687392</v>
      </c>
      <c r="F3031" s="35">
        <v>100</v>
      </c>
      <c r="H3031" s="51">
        <f t="shared" si="57"/>
        <v>7.0811744386873918E-2</v>
      </c>
      <c r="I3031" s="99" t="str">
        <f t="shared" si="58"/>
        <v>DK/NA</v>
      </c>
    </row>
    <row r="3032" spans="1:9" ht="15" customHeight="1" x14ac:dyDescent="0.25">
      <c r="A3032" s="125"/>
      <c r="B3032" s="14" t="s">
        <v>8</v>
      </c>
      <c r="C3032" s="19">
        <v>1737</v>
      </c>
      <c r="D3032" s="34">
        <v>31.252249010435406</v>
      </c>
      <c r="E3032" s="34">
        <v>100</v>
      </c>
      <c r="F3032" s="36"/>
    </row>
    <row r="3033" spans="1:9" ht="15" customHeight="1" x14ac:dyDescent="0.25">
      <c r="A3033" s="12" t="s">
        <v>7</v>
      </c>
      <c r="B3033" s="14" t="s">
        <v>33</v>
      </c>
      <c r="C3033" s="19">
        <v>3821</v>
      </c>
      <c r="D3033" s="34">
        <v>68.747750989564594</v>
      </c>
      <c r="E3033" s="37"/>
      <c r="F3033" s="36"/>
    </row>
    <row r="3034" spans="1:9" ht="15" customHeight="1" x14ac:dyDescent="0.25">
      <c r="A3034" s="126" t="s">
        <v>8</v>
      </c>
      <c r="B3034" s="127"/>
      <c r="C3034" s="22">
        <v>5558</v>
      </c>
      <c r="D3034" s="38">
        <v>100</v>
      </c>
      <c r="E3034" s="39"/>
      <c r="F3034" s="40"/>
    </row>
    <row r="3037" spans="1:9" x14ac:dyDescent="0.25">
      <c r="A3037" s="1" t="s">
        <v>473</v>
      </c>
    </row>
    <row r="3038" spans="1:9" x14ac:dyDescent="0.25">
      <c r="A3038" s="1" t="s">
        <v>474</v>
      </c>
    </row>
    <row r="3041" spans="1:12" ht="18" x14ac:dyDescent="0.25">
      <c r="A3041" s="2" t="s">
        <v>3</v>
      </c>
    </row>
    <row r="3043" spans="1:12" ht="18" customHeight="1" x14ac:dyDescent="0.25">
      <c r="A3043" s="107" t="s">
        <v>4</v>
      </c>
      <c r="B3043" s="107"/>
      <c r="C3043" s="107"/>
      <c r="D3043" s="107"/>
      <c r="E3043" s="107"/>
      <c r="F3043" s="107"/>
      <c r="G3043" s="107"/>
    </row>
    <row r="3044" spans="1:12" ht="15" customHeight="1" x14ac:dyDescent="0.25">
      <c r="A3044" s="116"/>
      <c r="B3044" s="112" t="s">
        <v>5</v>
      </c>
      <c r="C3044" s="113"/>
      <c r="D3044" s="113"/>
      <c r="E3044" s="113"/>
      <c r="F3044" s="113"/>
      <c r="G3044" s="114"/>
    </row>
    <row r="3045" spans="1:12" ht="15" customHeight="1" x14ac:dyDescent="0.25">
      <c r="A3045" s="117"/>
      <c r="B3045" s="119" t="s">
        <v>6</v>
      </c>
      <c r="C3045" s="120"/>
      <c r="D3045" s="120" t="s">
        <v>7</v>
      </c>
      <c r="E3045" s="120"/>
      <c r="F3045" s="120" t="s">
        <v>8</v>
      </c>
      <c r="G3045" s="121"/>
    </row>
    <row r="3046" spans="1:12" ht="15" customHeight="1" x14ac:dyDescent="0.25">
      <c r="A3046" s="118"/>
      <c r="B3046" s="4" t="s">
        <v>9</v>
      </c>
      <c r="C3046" s="5" t="s">
        <v>10</v>
      </c>
      <c r="D3046" s="5" t="s">
        <v>9</v>
      </c>
      <c r="E3046" s="5" t="s">
        <v>10</v>
      </c>
      <c r="F3046" s="5" t="s">
        <v>9</v>
      </c>
      <c r="G3046" s="6" t="s">
        <v>10</v>
      </c>
    </row>
    <row r="3047" spans="1:12" ht="17.100000000000001" customHeight="1" x14ac:dyDescent="0.25">
      <c r="A3047" s="7" t="s">
        <v>475</v>
      </c>
      <c r="B3047" s="8">
        <v>948</v>
      </c>
      <c r="C3047" s="9">
        <v>0.17056495142137462</v>
      </c>
      <c r="D3047" s="10">
        <v>4610</v>
      </c>
      <c r="E3047" s="9">
        <v>0.82943504857862538</v>
      </c>
      <c r="F3047" s="10">
        <v>5558</v>
      </c>
      <c r="G3047" s="11">
        <v>1</v>
      </c>
    </row>
    <row r="3048" spans="1:12" ht="17.100000000000001" customHeight="1" x14ac:dyDescent="0.25">
      <c r="A3048" s="106" t="s">
        <v>12</v>
      </c>
      <c r="B3048" s="106"/>
      <c r="C3048" s="106"/>
      <c r="D3048" s="106"/>
      <c r="E3048" s="106"/>
      <c r="F3048" s="106"/>
      <c r="G3048" s="106"/>
    </row>
    <row r="3050" spans="1:12" ht="18" customHeight="1" x14ac:dyDescent="0.25">
      <c r="A3050" s="107" t="s">
        <v>476</v>
      </c>
      <c r="B3050" s="107"/>
      <c r="C3050" s="107"/>
      <c r="D3050" s="107"/>
      <c r="E3050" s="107"/>
    </row>
    <row r="3051" spans="1:12" ht="15" customHeight="1" x14ac:dyDescent="0.25">
      <c r="A3051" s="108"/>
      <c r="B3051" s="109"/>
      <c r="C3051" s="112" t="s">
        <v>14</v>
      </c>
      <c r="D3051" s="113"/>
      <c r="E3051" s="114" t="s">
        <v>15</v>
      </c>
    </row>
    <row r="3052" spans="1:12" ht="15" customHeight="1" x14ac:dyDescent="0.25">
      <c r="A3052" s="110"/>
      <c r="B3052" s="111"/>
      <c r="C3052" s="4" t="s">
        <v>9</v>
      </c>
      <c r="D3052" s="5" t="s">
        <v>10</v>
      </c>
      <c r="E3052" s="115"/>
    </row>
    <row r="3053" spans="1:12" ht="15" customHeight="1" x14ac:dyDescent="0.25">
      <c r="A3053" s="124" t="s">
        <v>475</v>
      </c>
      <c r="B3053" s="13" t="s">
        <v>432</v>
      </c>
      <c r="C3053" s="16">
        <v>133</v>
      </c>
      <c r="D3053" s="17">
        <v>0.10045317220543806</v>
      </c>
      <c r="E3053" s="18">
        <v>0.14029535864978904</v>
      </c>
      <c r="H3053" s="100">
        <f t="shared" ref="H3053:H3068" si="59">C3053/948</f>
        <v>0.14029535864978904</v>
      </c>
      <c r="I3053" s="104" t="str">
        <f t="shared" ref="I3053:I3068" si="60">B3053</f>
        <v>Utility rebates</v>
      </c>
      <c r="K3053" s="102">
        <v>0.33966244725738398</v>
      </c>
      <c r="L3053" s="102" t="s">
        <v>481</v>
      </c>
    </row>
    <row r="3054" spans="1:12" ht="15" customHeight="1" x14ac:dyDescent="0.25">
      <c r="A3054" s="125"/>
      <c r="B3054" s="14" t="s">
        <v>477</v>
      </c>
      <c r="C3054" s="19">
        <v>273</v>
      </c>
      <c r="D3054" s="20">
        <v>0.20619335347432025</v>
      </c>
      <c r="E3054" s="21">
        <v>0.28797468354430378</v>
      </c>
      <c r="H3054" s="100">
        <f t="shared" si="59"/>
        <v>0.28797468354430378</v>
      </c>
      <c r="I3054" s="104" t="str">
        <f t="shared" si="60"/>
        <v>Investment Tax Credit</v>
      </c>
      <c r="K3054" s="102">
        <v>0.28797468354430378</v>
      </c>
      <c r="L3054" s="102" t="s">
        <v>477</v>
      </c>
    </row>
    <row r="3055" spans="1:12" ht="27.95" customHeight="1" x14ac:dyDescent="0.25">
      <c r="A3055" s="125"/>
      <c r="B3055" s="14" t="s">
        <v>439</v>
      </c>
      <c r="C3055" s="19">
        <v>16</v>
      </c>
      <c r="D3055" s="20">
        <v>1.2084592145015106E-2</v>
      </c>
      <c r="E3055" s="21">
        <v>1.6877637130801686E-2</v>
      </c>
      <c r="H3055" s="100">
        <f t="shared" si="59"/>
        <v>1.6877637130801686E-2</v>
      </c>
      <c r="I3055" s="104" t="str">
        <f t="shared" si="60"/>
        <v>Renewable Energy Credits</v>
      </c>
      <c r="K3055" s="102">
        <v>0.14029535864978904</v>
      </c>
      <c r="L3055" s="102" t="s">
        <v>432</v>
      </c>
    </row>
    <row r="3056" spans="1:12" ht="27.95" customHeight="1" x14ac:dyDescent="0.25">
      <c r="A3056" s="125"/>
      <c r="B3056" s="14" t="s">
        <v>478</v>
      </c>
      <c r="C3056" s="19">
        <v>16</v>
      </c>
      <c r="D3056" s="20">
        <v>1.2084592145015106E-2</v>
      </c>
      <c r="E3056" s="21">
        <v>1.6877637130801686E-2</v>
      </c>
      <c r="H3056" s="100">
        <f t="shared" si="59"/>
        <v>1.6877637130801686E-2</v>
      </c>
      <c r="I3056" s="104" t="str">
        <f t="shared" si="60"/>
        <v>Renewable Portfolio Standards</v>
      </c>
      <c r="K3056" s="102">
        <v>5.1687763713080169E-2</v>
      </c>
      <c r="L3056" s="102" t="s">
        <v>479</v>
      </c>
    </row>
    <row r="3057" spans="1:12" ht="27.95" customHeight="1" x14ac:dyDescent="0.25">
      <c r="A3057" s="125"/>
      <c r="B3057" s="14" t="s">
        <v>479</v>
      </c>
      <c r="C3057" s="19">
        <v>49</v>
      </c>
      <c r="D3057" s="20">
        <v>3.7009063444108758E-2</v>
      </c>
      <c r="E3057" s="21">
        <v>5.1687763713080169E-2</v>
      </c>
      <c r="H3057" s="100">
        <f t="shared" si="59"/>
        <v>5.1687763713080169E-2</v>
      </c>
      <c r="I3057" s="104" t="str">
        <f t="shared" si="60"/>
        <v>Solar Renewable Energy Credits</v>
      </c>
      <c r="K3057" s="102">
        <v>3.7974683544303799E-2</v>
      </c>
      <c r="L3057" s="102" t="s">
        <v>483</v>
      </c>
    </row>
    <row r="3058" spans="1:12" ht="15" customHeight="1" x14ac:dyDescent="0.25">
      <c r="A3058" s="125"/>
      <c r="B3058" s="14" t="s">
        <v>480</v>
      </c>
      <c r="C3058" s="19">
        <v>5</v>
      </c>
      <c r="D3058" s="20">
        <v>3.7764350453172208E-3</v>
      </c>
      <c r="E3058" s="21">
        <v>5.2742616033755272E-3</v>
      </c>
      <c r="H3058" s="100">
        <f t="shared" si="59"/>
        <v>5.2742616033755272E-3</v>
      </c>
      <c r="I3058" s="104" t="str">
        <f t="shared" si="60"/>
        <v>Production Tax Credit</v>
      </c>
      <c r="K3058" s="102">
        <v>3.2700421940928273E-2</v>
      </c>
      <c r="L3058" s="102" t="s">
        <v>431</v>
      </c>
    </row>
    <row r="3059" spans="1:12" ht="15" customHeight="1" x14ac:dyDescent="0.25">
      <c r="A3059" s="125"/>
      <c r="B3059" s="14" t="s">
        <v>431</v>
      </c>
      <c r="C3059" s="19">
        <v>31</v>
      </c>
      <c r="D3059" s="20">
        <v>2.3413897280966767E-2</v>
      </c>
      <c r="E3059" s="21">
        <v>3.2700421940928273E-2</v>
      </c>
      <c r="H3059" s="100">
        <f t="shared" si="59"/>
        <v>3.2700421940928273E-2</v>
      </c>
      <c r="I3059" s="104" t="str">
        <f t="shared" si="60"/>
        <v>Net metering</v>
      </c>
      <c r="K3059" s="102">
        <v>2.4261603375527425E-2</v>
      </c>
      <c r="L3059" s="102" t="s">
        <v>433</v>
      </c>
    </row>
    <row r="3060" spans="1:12" ht="27.95" customHeight="1" x14ac:dyDescent="0.25">
      <c r="A3060" s="125"/>
      <c r="B3060" s="14" t="s">
        <v>481</v>
      </c>
      <c r="C3060" s="19">
        <v>322</v>
      </c>
      <c r="D3060" s="20">
        <v>0.24320241691842898</v>
      </c>
      <c r="E3060" s="21">
        <v>0.33966244725738398</v>
      </c>
      <c r="H3060" s="100">
        <f t="shared" si="59"/>
        <v>0.33966244725738398</v>
      </c>
      <c r="I3060" s="104" t="str">
        <f t="shared" si="60"/>
        <v>Other tax exemptions, credits, rebates</v>
      </c>
      <c r="K3060" s="102">
        <v>2.1097046413502109E-2</v>
      </c>
      <c r="L3060" s="102" t="s">
        <v>484</v>
      </c>
    </row>
    <row r="3061" spans="1:12" ht="15" customHeight="1" x14ac:dyDescent="0.25">
      <c r="A3061" s="125"/>
      <c r="B3061" s="14" t="s">
        <v>482</v>
      </c>
      <c r="C3061" s="19">
        <v>5</v>
      </c>
      <c r="D3061" s="20">
        <v>3.7764350453172208E-3</v>
      </c>
      <c r="E3061" s="21">
        <v>5.2742616033755272E-3</v>
      </c>
      <c r="H3061" s="100">
        <f t="shared" si="59"/>
        <v>5.2742616033755272E-3</v>
      </c>
      <c r="I3061" s="104" t="str">
        <f t="shared" si="60"/>
        <v>Carbon tax/ trading</v>
      </c>
      <c r="K3061" s="102">
        <v>1.6877637130801686E-2</v>
      </c>
      <c r="L3061" s="102" t="s">
        <v>439</v>
      </c>
    </row>
    <row r="3062" spans="1:12" ht="15" customHeight="1" x14ac:dyDescent="0.25">
      <c r="A3062" s="125"/>
      <c r="B3062" s="14" t="s">
        <v>440</v>
      </c>
      <c r="C3062" s="19">
        <v>7</v>
      </c>
      <c r="D3062" s="20">
        <v>5.287009063444109E-3</v>
      </c>
      <c r="E3062" s="21">
        <v>7.3839662447257384E-3</v>
      </c>
      <c r="H3062" s="100">
        <f t="shared" si="59"/>
        <v>7.3839662447257384E-3</v>
      </c>
      <c r="I3062" s="104" t="str">
        <f t="shared" si="60"/>
        <v>Feed-in-Tariff</v>
      </c>
      <c r="K3062" s="102">
        <v>1.6877637130801686E-2</v>
      </c>
      <c r="L3062" s="102" t="s">
        <v>478</v>
      </c>
    </row>
    <row r="3063" spans="1:12" ht="45" customHeight="1" x14ac:dyDescent="0.25">
      <c r="A3063" s="125"/>
      <c r="B3063" s="14" t="s">
        <v>483</v>
      </c>
      <c r="C3063" s="19">
        <v>36</v>
      </c>
      <c r="D3063" s="20">
        <v>2.7190332326283987E-2</v>
      </c>
      <c r="E3063" s="21">
        <v>3.7974683544303799E-2</v>
      </c>
      <c r="H3063" s="100">
        <f t="shared" si="59"/>
        <v>3.7974683544303799E-2</v>
      </c>
      <c r="I3063" s="104" t="str">
        <f t="shared" si="60"/>
        <v>Grants and loans (incl. Rural Energy for America Program)</v>
      </c>
      <c r="K3063" s="102">
        <v>1.4767932489451477E-2</v>
      </c>
      <c r="L3063" s="102" t="s">
        <v>438</v>
      </c>
    </row>
    <row r="3064" spans="1:12" ht="27.95" customHeight="1" x14ac:dyDescent="0.25">
      <c r="A3064" s="125"/>
      <c r="B3064" s="14" t="s">
        <v>438</v>
      </c>
      <c r="C3064" s="19">
        <v>14</v>
      </c>
      <c r="D3064" s="20">
        <v>1.0574018126888218E-2</v>
      </c>
      <c r="E3064" s="21">
        <v>1.4767932489451477E-2</v>
      </c>
      <c r="H3064" s="100">
        <f t="shared" si="59"/>
        <v>1.4767932489451477E-2</v>
      </c>
      <c r="I3064" s="104" t="str">
        <f t="shared" si="60"/>
        <v>Property Assessed Clean Energy</v>
      </c>
      <c r="K3064" s="102">
        <v>7.3839662447257384E-3</v>
      </c>
      <c r="L3064" s="102" t="s">
        <v>440</v>
      </c>
    </row>
    <row r="3065" spans="1:12" ht="15" customHeight="1" x14ac:dyDescent="0.25">
      <c r="A3065" s="125"/>
      <c r="B3065" s="14" t="s">
        <v>21</v>
      </c>
      <c r="C3065" s="19">
        <v>67</v>
      </c>
      <c r="D3065" s="20">
        <v>5.0604229607250757E-2</v>
      </c>
      <c r="E3065" s="21">
        <v>7.0675105485232065E-2</v>
      </c>
      <c r="H3065" s="100">
        <f t="shared" si="59"/>
        <v>7.0675105485232065E-2</v>
      </c>
      <c r="I3065" s="104" t="str">
        <f t="shared" si="60"/>
        <v>Other</v>
      </c>
      <c r="K3065" s="102">
        <v>5.2742616033755272E-3</v>
      </c>
      <c r="L3065" s="102" t="s">
        <v>480</v>
      </c>
    </row>
    <row r="3066" spans="1:12" ht="15" customHeight="1" x14ac:dyDescent="0.25">
      <c r="A3066" s="125"/>
      <c r="B3066" s="14" t="s">
        <v>22</v>
      </c>
      <c r="C3066" s="19">
        <v>307</v>
      </c>
      <c r="D3066" s="20">
        <v>0.23187311178247735</v>
      </c>
      <c r="E3066" s="21">
        <v>0.32383966244725731</v>
      </c>
      <c r="H3066" s="100">
        <f t="shared" si="59"/>
        <v>0.32383966244725737</v>
      </c>
      <c r="I3066" s="104" t="str">
        <f t="shared" si="60"/>
        <v>DK/NA</v>
      </c>
      <c r="K3066" s="102">
        <v>5.2742616033755272E-3</v>
      </c>
      <c r="L3066" s="102" t="s">
        <v>482</v>
      </c>
    </row>
    <row r="3067" spans="1:12" ht="15" customHeight="1" x14ac:dyDescent="0.25">
      <c r="A3067" s="125"/>
      <c r="B3067" s="14" t="s">
        <v>484</v>
      </c>
      <c r="C3067" s="19">
        <v>20</v>
      </c>
      <c r="D3067" s="20">
        <v>1.5105740181268883E-2</v>
      </c>
      <c r="E3067" s="21">
        <v>2.1097046413502109E-2</v>
      </c>
      <c r="H3067" s="100">
        <f t="shared" si="59"/>
        <v>2.1097046413502109E-2</v>
      </c>
      <c r="I3067" s="104" t="str">
        <f t="shared" si="60"/>
        <v>Production incentives</v>
      </c>
      <c r="K3067" s="102">
        <v>7.0675105485232065E-2</v>
      </c>
      <c r="L3067" s="102" t="s">
        <v>21</v>
      </c>
    </row>
    <row r="3068" spans="1:12" ht="15" customHeight="1" x14ac:dyDescent="0.25">
      <c r="A3068" s="125"/>
      <c r="B3068" s="14" t="s">
        <v>433</v>
      </c>
      <c r="C3068" s="19">
        <v>23</v>
      </c>
      <c r="D3068" s="20">
        <v>1.7371601208459216E-2</v>
      </c>
      <c r="E3068" s="21">
        <v>2.4261603375527425E-2</v>
      </c>
      <c r="H3068" s="100">
        <f t="shared" si="59"/>
        <v>2.4261603375527425E-2</v>
      </c>
      <c r="I3068" s="104" t="str">
        <f t="shared" si="60"/>
        <v>Accelerated depreciation</v>
      </c>
      <c r="K3068" s="102">
        <v>0.32383966244725737</v>
      </c>
      <c r="L3068" s="102" t="s">
        <v>22</v>
      </c>
    </row>
    <row r="3069" spans="1:12" ht="15" customHeight="1" x14ac:dyDescent="0.25">
      <c r="A3069" s="126" t="s">
        <v>8</v>
      </c>
      <c r="B3069" s="127"/>
      <c r="C3069" s="22">
        <v>1324</v>
      </c>
      <c r="D3069" s="23">
        <v>1</v>
      </c>
      <c r="E3069" s="24">
        <v>1.3966244725738397</v>
      </c>
    </row>
    <row r="3070" spans="1:12" ht="17.100000000000001" customHeight="1" x14ac:dyDescent="0.25">
      <c r="A3070" s="106" t="s">
        <v>12</v>
      </c>
      <c r="B3070" s="106"/>
      <c r="C3070" s="106"/>
      <c r="D3070" s="106"/>
      <c r="E3070" s="106"/>
    </row>
    <row r="3074" spans="1:6" x14ac:dyDescent="0.25">
      <c r="A3074" s="1" t="s">
        <v>485</v>
      </c>
    </row>
    <row r="3076" spans="1:6" x14ac:dyDescent="0.25">
      <c r="A3076" s="1" t="s">
        <v>23</v>
      </c>
    </row>
    <row r="3077" spans="1:6" x14ac:dyDescent="0.25">
      <c r="A3077" s="1" t="s">
        <v>486</v>
      </c>
    </row>
    <row r="3078" spans="1:6" x14ac:dyDescent="0.25">
      <c r="A3078" s="1" t="s">
        <v>25</v>
      </c>
    </row>
    <row r="3081" spans="1:6" ht="18" x14ac:dyDescent="0.25">
      <c r="A3081" s="2" t="s">
        <v>26</v>
      </c>
    </row>
    <row r="3083" spans="1:6" ht="18" customHeight="1" x14ac:dyDescent="0.25">
      <c r="A3083" s="107" t="s">
        <v>27</v>
      </c>
      <c r="B3083" s="107"/>
      <c r="C3083" s="107"/>
    </row>
    <row r="3084" spans="1:6" ht="15" customHeight="1" x14ac:dyDescent="0.25">
      <c r="A3084" s="25" t="s">
        <v>487</v>
      </c>
    </row>
    <row r="3085" spans="1:6" ht="15" customHeight="1" x14ac:dyDescent="0.25">
      <c r="A3085" s="124" t="s">
        <v>9</v>
      </c>
      <c r="B3085" s="13" t="s">
        <v>6</v>
      </c>
      <c r="C3085" s="26">
        <v>5093</v>
      </c>
    </row>
    <row r="3086" spans="1:6" ht="15" customHeight="1" x14ac:dyDescent="0.25">
      <c r="A3086" s="126"/>
      <c r="B3086" s="15" t="s">
        <v>7</v>
      </c>
      <c r="C3086" s="27">
        <v>465</v>
      </c>
    </row>
    <row r="3088" spans="1:6" ht="18" customHeight="1" x14ac:dyDescent="0.25">
      <c r="A3088" s="107" t="s">
        <v>487</v>
      </c>
      <c r="B3088" s="107"/>
      <c r="C3088" s="107"/>
      <c r="D3088" s="107"/>
      <c r="E3088" s="107"/>
      <c r="F3088" s="107"/>
    </row>
    <row r="3089" spans="1:9" ht="27.95" customHeight="1" x14ac:dyDescent="0.25">
      <c r="A3089" s="122"/>
      <c r="B3089" s="123"/>
      <c r="C3089" s="28" t="s">
        <v>29</v>
      </c>
      <c r="D3089" s="29" t="s">
        <v>10</v>
      </c>
      <c r="E3089" s="29" t="s">
        <v>30</v>
      </c>
      <c r="F3089" s="30" t="s">
        <v>31</v>
      </c>
    </row>
    <row r="3090" spans="1:9" ht="15" customHeight="1" x14ac:dyDescent="0.25">
      <c r="A3090" s="124" t="s">
        <v>6</v>
      </c>
      <c r="B3090" s="13" t="s">
        <v>488</v>
      </c>
      <c r="C3090" s="16">
        <v>2253</v>
      </c>
      <c r="D3090" s="32">
        <v>40.536164087801367</v>
      </c>
      <c r="E3090" s="32">
        <v>44.237188297663458</v>
      </c>
      <c r="F3090" s="33">
        <v>44.237188297663458</v>
      </c>
      <c r="H3090" s="51">
        <f>C3090/5093</f>
        <v>0.4423718829766346</v>
      </c>
      <c r="I3090" s="99" t="str">
        <f>B3090</f>
        <v>All of it (100%)</v>
      </c>
    </row>
    <row r="3091" spans="1:9" ht="27.95" customHeight="1" x14ac:dyDescent="0.25">
      <c r="A3091" s="125"/>
      <c r="B3091" s="14" t="s">
        <v>489</v>
      </c>
      <c r="C3091" s="19">
        <v>1103</v>
      </c>
      <c r="D3091" s="34">
        <v>19.845268082043901</v>
      </c>
      <c r="E3091" s="34">
        <v>21.65717651678775</v>
      </c>
      <c r="F3091" s="35">
        <v>65.894364814451208</v>
      </c>
      <c r="H3091" s="51">
        <f>C3091/5093</f>
        <v>0.21657176516787749</v>
      </c>
      <c r="I3091" s="99" t="str">
        <f>B3091</f>
        <v>Half to most of it (50% to 99%)</v>
      </c>
    </row>
    <row r="3092" spans="1:9" ht="27.95" customHeight="1" x14ac:dyDescent="0.25">
      <c r="A3092" s="125"/>
      <c r="B3092" s="14" t="s">
        <v>490</v>
      </c>
      <c r="C3092" s="19">
        <v>447</v>
      </c>
      <c r="D3092" s="34">
        <v>8.0424613170205106</v>
      </c>
      <c r="E3092" s="34">
        <v>8.7767524052621244</v>
      </c>
      <c r="F3092" s="35">
        <v>74.671117219713338</v>
      </c>
      <c r="H3092" s="51">
        <f>C3092/5093</f>
        <v>8.776752405262124E-2</v>
      </c>
      <c r="I3092" s="99" t="str">
        <f>B3092</f>
        <v>A quarter to almost half of it (25% to 49%)</v>
      </c>
    </row>
    <row r="3093" spans="1:9" ht="27.95" customHeight="1" x14ac:dyDescent="0.25">
      <c r="A3093" s="125"/>
      <c r="B3093" s="14" t="s">
        <v>491</v>
      </c>
      <c r="C3093" s="19">
        <v>921</v>
      </c>
      <c r="D3093" s="34">
        <v>16.570708888089243</v>
      </c>
      <c r="E3093" s="34">
        <v>18.083644217553505</v>
      </c>
      <c r="F3093" s="35">
        <v>92.754761437266836</v>
      </c>
      <c r="H3093" s="51">
        <f>C3093/5093</f>
        <v>0.18083644217553504</v>
      </c>
      <c r="I3093" s="99" t="str">
        <f>B3093</f>
        <v>Less than a quarter (1% to 24%)</v>
      </c>
    </row>
    <row r="3094" spans="1:9" ht="15" customHeight="1" x14ac:dyDescent="0.25">
      <c r="A3094" s="125"/>
      <c r="B3094" s="14" t="s">
        <v>22</v>
      </c>
      <c r="C3094" s="19">
        <v>369</v>
      </c>
      <c r="D3094" s="34">
        <v>6.6390788053256573</v>
      </c>
      <c r="E3094" s="34">
        <v>7.2452385627331628</v>
      </c>
      <c r="F3094" s="35">
        <v>100</v>
      </c>
      <c r="H3094" s="51">
        <f>C3094/5093</f>
        <v>7.2452385627331625E-2</v>
      </c>
      <c r="I3094" s="99" t="str">
        <f>B3094</f>
        <v>DK/NA</v>
      </c>
    </row>
    <row r="3095" spans="1:9" ht="15" customHeight="1" x14ac:dyDescent="0.25">
      <c r="A3095" s="125"/>
      <c r="B3095" s="14" t="s">
        <v>8</v>
      </c>
      <c r="C3095" s="19">
        <v>5093</v>
      </c>
      <c r="D3095" s="34">
        <v>91.633681180280675</v>
      </c>
      <c r="E3095" s="34">
        <v>100</v>
      </c>
      <c r="F3095" s="36"/>
    </row>
    <row r="3096" spans="1:9" ht="15" customHeight="1" x14ac:dyDescent="0.25">
      <c r="A3096" s="12" t="s">
        <v>7</v>
      </c>
      <c r="B3096" s="14" t="s">
        <v>33</v>
      </c>
      <c r="C3096" s="19">
        <v>465</v>
      </c>
      <c r="D3096" s="34">
        <v>8.3663188197193232</v>
      </c>
      <c r="E3096" s="37"/>
      <c r="F3096" s="36"/>
    </row>
    <row r="3097" spans="1:9" ht="15" customHeight="1" x14ac:dyDescent="0.25">
      <c r="A3097" s="126" t="s">
        <v>8</v>
      </c>
      <c r="B3097" s="127"/>
      <c r="C3097" s="22">
        <v>5558</v>
      </c>
      <c r="D3097" s="38">
        <v>100</v>
      </c>
      <c r="E3097" s="39"/>
      <c r="F3097" s="40"/>
    </row>
  </sheetData>
  <mergeCells count="537">
    <mergeCell ref="A3088:F3088"/>
    <mergeCell ref="A3089:B3089"/>
    <mergeCell ref="A3090:A3095"/>
    <mergeCell ref="A3097:B3097"/>
    <mergeCell ref="A3053:A3068"/>
    <mergeCell ref="A3069:B3069"/>
    <mergeCell ref="A3070:E3070"/>
    <mergeCell ref="A3083:C3083"/>
    <mergeCell ref="A3085:A3086"/>
    <mergeCell ref="A3048:G3048"/>
    <mergeCell ref="A3050:E3050"/>
    <mergeCell ref="A3051:B3052"/>
    <mergeCell ref="C3051:D3051"/>
    <mergeCell ref="E3051:E3052"/>
    <mergeCell ref="A3043:G3043"/>
    <mergeCell ref="A3044:A3046"/>
    <mergeCell ref="B3044:G3044"/>
    <mergeCell ref="B3045:C3045"/>
    <mergeCell ref="D3045:E3045"/>
    <mergeCell ref="F3045:G3045"/>
    <mergeCell ref="A3022:B3022"/>
    <mergeCell ref="A3024:F3024"/>
    <mergeCell ref="A3025:B3025"/>
    <mergeCell ref="A3026:A3032"/>
    <mergeCell ref="A3034:B3034"/>
    <mergeCell ref="A3005:A3011"/>
    <mergeCell ref="A3013:B3013"/>
    <mergeCell ref="A3015:F3015"/>
    <mergeCell ref="A3016:B3016"/>
    <mergeCell ref="A3017:A3020"/>
    <mergeCell ref="A2995:B2995"/>
    <mergeCell ref="A2996:A2999"/>
    <mergeCell ref="A3001:B3001"/>
    <mergeCell ref="A3003:F3003"/>
    <mergeCell ref="A3004:B3004"/>
    <mergeCell ref="A2982:F2982"/>
    <mergeCell ref="A2983:B2983"/>
    <mergeCell ref="A2984:A2990"/>
    <mergeCell ref="A2992:B2992"/>
    <mergeCell ref="A2994:F2994"/>
    <mergeCell ref="A2967:A2968"/>
    <mergeCell ref="A2973:F2973"/>
    <mergeCell ref="A2974:B2974"/>
    <mergeCell ref="A2975:A2978"/>
    <mergeCell ref="A2980:B2980"/>
    <mergeCell ref="A2939:A2950"/>
    <mergeCell ref="A2951:B2951"/>
    <mergeCell ref="A2952:E2952"/>
    <mergeCell ref="A2965:H2965"/>
    <mergeCell ref="A2966:B2966"/>
    <mergeCell ref="A2934:G2934"/>
    <mergeCell ref="A2936:E2936"/>
    <mergeCell ref="A2937:B2938"/>
    <mergeCell ref="C2937:D2937"/>
    <mergeCell ref="E2937:E2938"/>
    <mergeCell ref="A2899:A2915"/>
    <mergeCell ref="A2916:B2916"/>
    <mergeCell ref="A2917:E2917"/>
    <mergeCell ref="A2929:G2929"/>
    <mergeCell ref="A2930:A2932"/>
    <mergeCell ref="B2930:G2930"/>
    <mergeCell ref="B2931:C2931"/>
    <mergeCell ref="D2931:E2931"/>
    <mergeCell ref="F2931:G2931"/>
    <mergeCell ref="A2894:G2894"/>
    <mergeCell ref="A2896:E2896"/>
    <mergeCell ref="A2897:B2898"/>
    <mergeCell ref="C2897:D2897"/>
    <mergeCell ref="E2897:E2898"/>
    <mergeCell ref="A2890:A2892"/>
    <mergeCell ref="B2890:G2890"/>
    <mergeCell ref="B2891:C2891"/>
    <mergeCell ref="D2891:E2891"/>
    <mergeCell ref="F2891:G2891"/>
    <mergeCell ref="A2868:F2868"/>
    <mergeCell ref="A2869:B2869"/>
    <mergeCell ref="A2870:A2875"/>
    <mergeCell ref="A2877:B2877"/>
    <mergeCell ref="A2889:G2889"/>
    <mergeCell ref="A2851:A2852"/>
    <mergeCell ref="A2857:F2857"/>
    <mergeCell ref="A2858:B2858"/>
    <mergeCell ref="A2859:A2864"/>
    <mergeCell ref="A2866:B2866"/>
    <mergeCell ref="A2818:A2834"/>
    <mergeCell ref="A2835:B2835"/>
    <mergeCell ref="A2836:E2836"/>
    <mergeCell ref="A2849:D2849"/>
    <mergeCell ref="A2850:B2850"/>
    <mergeCell ref="A2813:G2813"/>
    <mergeCell ref="A2815:E2815"/>
    <mergeCell ref="A2816:B2817"/>
    <mergeCell ref="C2816:D2816"/>
    <mergeCell ref="E2816:E2817"/>
    <mergeCell ref="A2788:A2797"/>
    <mergeCell ref="A2798:B2798"/>
    <mergeCell ref="A2799:E2799"/>
    <mergeCell ref="A2808:G2808"/>
    <mergeCell ref="A2809:A2811"/>
    <mergeCell ref="B2809:G2809"/>
    <mergeCell ref="B2810:C2810"/>
    <mergeCell ref="D2810:E2810"/>
    <mergeCell ref="F2810:G2810"/>
    <mergeCell ref="A2783:G2783"/>
    <mergeCell ref="A2785:E2785"/>
    <mergeCell ref="A2786:B2787"/>
    <mergeCell ref="C2786:D2786"/>
    <mergeCell ref="E2786:E2787"/>
    <mergeCell ref="A2763:A2767"/>
    <mergeCell ref="A2769:B2769"/>
    <mergeCell ref="A2778:G2778"/>
    <mergeCell ref="A2779:A2781"/>
    <mergeCell ref="B2779:G2779"/>
    <mergeCell ref="B2780:C2780"/>
    <mergeCell ref="D2780:E2780"/>
    <mergeCell ref="F2780:G2780"/>
    <mergeCell ref="A2740:B2740"/>
    <mergeCell ref="A2756:C2756"/>
    <mergeCell ref="A2758:A2759"/>
    <mergeCell ref="A2761:F2761"/>
    <mergeCell ref="A2762:B2762"/>
    <mergeCell ref="A2672:B2672"/>
    <mergeCell ref="A2674:F2674"/>
    <mergeCell ref="A2675:B2675"/>
    <mergeCell ref="A2676:A2736"/>
    <mergeCell ref="A2737:A2739"/>
    <mergeCell ref="A2620:B2620"/>
    <mergeCell ref="A2622:F2622"/>
    <mergeCell ref="A2623:B2623"/>
    <mergeCell ref="A2624:A2668"/>
    <mergeCell ref="A2669:A2671"/>
    <mergeCell ref="A2548:B2548"/>
    <mergeCell ref="A2550:F2550"/>
    <mergeCell ref="A2551:B2551"/>
    <mergeCell ref="A2552:A2616"/>
    <mergeCell ref="A2617:A2619"/>
    <mergeCell ref="A2478:B2478"/>
    <mergeCell ref="A2480:F2480"/>
    <mergeCell ref="A2481:B2481"/>
    <mergeCell ref="A2482:A2544"/>
    <mergeCell ref="A2545:A2547"/>
    <mergeCell ref="A2388:B2388"/>
    <mergeCell ref="A2390:F2390"/>
    <mergeCell ref="A2391:B2391"/>
    <mergeCell ref="A2392:A2474"/>
    <mergeCell ref="A2475:A2477"/>
    <mergeCell ref="A2299:B2299"/>
    <mergeCell ref="A2304:F2304"/>
    <mergeCell ref="A2305:B2305"/>
    <mergeCell ref="A2306:A2384"/>
    <mergeCell ref="A2385:A2387"/>
    <mergeCell ref="A2293:H2293"/>
    <mergeCell ref="A2294:B2294"/>
    <mergeCell ref="A2295:A2296"/>
    <mergeCell ref="A2297:B2297"/>
    <mergeCell ref="A2298:B2298"/>
    <mergeCell ref="A2258:F2258"/>
    <mergeCell ref="A2259:B2259"/>
    <mergeCell ref="A2260:A2272"/>
    <mergeCell ref="A2273:A2275"/>
    <mergeCell ref="A2276:B2276"/>
    <mergeCell ref="A2242:F2242"/>
    <mergeCell ref="A2243:B2243"/>
    <mergeCell ref="A2244:A2252"/>
    <mergeCell ref="A2253:A2255"/>
    <mergeCell ref="A2256:B2256"/>
    <mergeCell ref="A2230:F2230"/>
    <mergeCell ref="A2231:B2231"/>
    <mergeCell ref="A2232:A2236"/>
    <mergeCell ref="A2237:A2239"/>
    <mergeCell ref="A2240:B2240"/>
    <mergeCell ref="A2204:F2204"/>
    <mergeCell ref="A2205:B2205"/>
    <mergeCell ref="A2206:A2224"/>
    <mergeCell ref="A2225:A2227"/>
    <mergeCell ref="A2228:B2228"/>
    <mergeCell ref="A2178:F2178"/>
    <mergeCell ref="A2179:B2179"/>
    <mergeCell ref="A2180:A2198"/>
    <mergeCell ref="A2199:A2201"/>
    <mergeCell ref="A2202:B2202"/>
    <mergeCell ref="A2155:F2155"/>
    <mergeCell ref="A2156:B2156"/>
    <mergeCell ref="A2157:A2172"/>
    <mergeCell ref="A2173:A2175"/>
    <mergeCell ref="A2176:B2176"/>
    <mergeCell ref="A2109:F2109"/>
    <mergeCell ref="A2110:B2110"/>
    <mergeCell ref="A2111:A2149"/>
    <mergeCell ref="A2150:A2152"/>
    <mergeCell ref="A2153:B2153"/>
    <mergeCell ref="A2099:B2099"/>
    <mergeCell ref="A2100:A2101"/>
    <mergeCell ref="A2102:B2102"/>
    <mergeCell ref="A2103:B2103"/>
    <mergeCell ref="A2104:B2104"/>
    <mergeCell ref="A2046:B2046"/>
    <mergeCell ref="A2047:A2080"/>
    <mergeCell ref="A2081:A2083"/>
    <mergeCell ref="A2084:B2084"/>
    <mergeCell ref="A2098:I2098"/>
    <mergeCell ref="A2034:B2034"/>
    <mergeCell ref="A2035:A2039"/>
    <mergeCell ref="A2040:A2042"/>
    <mergeCell ref="A2043:B2043"/>
    <mergeCell ref="A2045:F2045"/>
    <mergeCell ref="A2009:B2009"/>
    <mergeCell ref="A2010:A2027"/>
    <mergeCell ref="A2028:A2030"/>
    <mergeCell ref="A2031:B2031"/>
    <mergeCell ref="A2033:F2033"/>
    <mergeCell ref="A1982:B1982"/>
    <mergeCell ref="A1983:A2002"/>
    <mergeCell ref="A2003:A2005"/>
    <mergeCell ref="A2006:B2006"/>
    <mergeCell ref="A2008:F2008"/>
    <mergeCell ref="A1939:B1939"/>
    <mergeCell ref="A1940:A1975"/>
    <mergeCell ref="A1976:A1978"/>
    <mergeCell ref="A1979:B1979"/>
    <mergeCell ref="A1981:F1981"/>
    <mergeCell ref="A1871:B1871"/>
    <mergeCell ref="A1872:A1932"/>
    <mergeCell ref="A1933:A1935"/>
    <mergeCell ref="A1936:B1936"/>
    <mergeCell ref="A1938:F1938"/>
    <mergeCell ref="A1861:A1862"/>
    <mergeCell ref="A1863:B1863"/>
    <mergeCell ref="A1864:B1864"/>
    <mergeCell ref="A1865:B1865"/>
    <mergeCell ref="A1870:F1870"/>
    <mergeCell ref="A1812:A1841"/>
    <mergeCell ref="A1842:A1844"/>
    <mergeCell ref="A1845:B1845"/>
    <mergeCell ref="A1859:H1859"/>
    <mergeCell ref="A1860:B1860"/>
    <mergeCell ref="A1765:A1804"/>
    <mergeCell ref="A1805:A1807"/>
    <mergeCell ref="A1808:B1808"/>
    <mergeCell ref="A1810:F1810"/>
    <mergeCell ref="A1811:B1811"/>
    <mergeCell ref="A1720:A1757"/>
    <mergeCell ref="A1758:A1760"/>
    <mergeCell ref="A1761:B1761"/>
    <mergeCell ref="A1763:F1763"/>
    <mergeCell ref="A1764:B1764"/>
    <mergeCell ref="A1688:A1712"/>
    <mergeCell ref="A1713:A1715"/>
    <mergeCell ref="A1716:B1716"/>
    <mergeCell ref="A1718:F1718"/>
    <mergeCell ref="A1719:B1719"/>
    <mergeCell ref="A1634:A1680"/>
    <mergeCell ref="A1681:A1683"/>
    <mergeCell ref="A1684:B1684"/>
    <mergeCell ref="A1686:F1686"/>
    <mergeCell ref="A1687:B1687"/>
    <mergeCell ref="A1587:A1626"/>
    <mergeCell ref="A1627:A1629"/>
    <mergeCell ref="A1630:B1630"/>
    <mergeCell ref="A1632:F1632"/>
    <mergeCell ref="A1633:B1633"/>
    <mergeCell ref="A1555:A1579"/>
    <mergeCell ref="A1580:A1582"/>
    <mergeCell ref="A1583:B1583"/>
    <mergeCell ref="A1585:F1585"/>
    <mergeCell ref="A1586:B1586"/>
    <mergeCell ref="A1542:B1542"/>
    <mergeCell ref="A1543:B1543"/>
    <mergeCell ref="A1544:B1544"/>
    <mergeCell ref="A1553:F1553"/>
    <mergeCell ref="A1554:B1554"/>
    <mergeCell ref="A1521:A1523"/>
    <mergeCell ref="A1524:B1524"/>
    <mergeCell ref="A1538:I1538"/>
    <mergeCell ref="A1539:B1539"/>
    <mergeCell ref="A1540:A1541"/>
    <mergeCell ref="A1498:A1500"/>
    <mergeCell ref="A1501:B1501"/>
    <mergeCell ref="A1503:F1503"/>
    <mergeCell ref="A1504:B1504"/>
    <mergeCell ref="A1505:A1520"/>
    <mergeCell ref="A1468:A1470"/>
    <mergeCell ref="A1471:B1471"/>
    <mergeCell ref="A1473:F1473"/>
    <mergeCell ref="A1474:B1474"/>
    <mergeCell ref="A1475:A1497"/>
    <mergeCell ref="A1434:A1436"/>
    <mergeCell ref="A1437:B1437"/>
    <mergeCell ref="A1439:F1439"/>
    <mergeCell ref="A1440:B1440"/>
    <mergeCell ref="A1441:A1467"/>
    <mergeCell ref="A1361:B1361"/>
    <mergeCell ref="A1362:B1362"/>
    <mergeCell ref="A1367:F1367"/>
    <mergeCell ref="A1368:B1368"/>
    <mergeCell ref="A1369:A1433"/>
    <mergeCell ref="A1342:B1342"/>
    <mergeCell ref="A1356:F1356"/>
    <mergeCell ref="A1357:B1357"/>
    <mergeCell ref="A1358:A1359"/>
    <mergeCell ref="A1360:B1360"/>
    <mergeCell ref="A1313:B1313"/>
    <mergeCell ref="A1315:F1315"/>
    <mergeCell ref="A1316:B1316"/>
    <mergeCell ref="A1317:A1338"/>
    <mergeCell ref="A1339:A1341"/>
    <mergeCell ref="A1269:B1269"/>
    <mergeCell ref="A1271:F1271"/>
    <mergeCell ref="A1272:B1272"/>
    <mergeCell ref="A1273:A1309"/>
    <mergeCell ref="A1310:A1312"/>
    <mergeCell ref="A1249:B1249"/>
    <mergeCell ref="A1251:F1251"/>
    <mergeCell ref="A1252:B1252"/>
    <mergeCell ref="A1253:A1265"/>
    <mergeCell ref="A1266:A1268"/>
    <mergeCell ref="A1214:B1214"/>
    <mergeCell ref="A1216:F1216"/>
    <mergeCell ref="A1217:B1217"/>
    <mergeCell ref="A1218:A1245"/>
    <mergeCell ref="A1246:A1248"/>
    <mergeCell ref="A1180:B1180"/>
    <mergeCell ref="A1182:F1182"/>
    <mergeCell ref="A1183:B1183"/>
    <mergeCell ref="A1184:A1210"/>
    <mergeCell ref="A1211:A1213"/>
    <mergeCell ref="A1157:B1157"/>
    <mergeCell ref="A1159:F1159"/>
    <mergeCell ref="A1160:B1160"/>
    <mergeCell ref="A1161:A1176"/>
    <mergeCell ref="A1177:A1179"/>
    <mergeCell ref="A1128:B1128"/>
    <mergeCell ref="A1130:F1130"/>
    <mergeCell ref="A1131:B1131"/>
    <mergeCell ref="A1132:A1153"/>
    <mergeCell ref="A1154:A1156"/>
    <mergeCell ref="A1100:B1100"/>
    <mergeCell ref="A1102:F1102"/>
    <mergeCell ref="A1103:B1103"/>
    <mergeCell ref="A1104:A1124"/>
    <mergeCell ref="A1125:A1127"/>
    <mergeCell ref="A1045:B1045"/>
    <mergeCell ref="A1047:F1047"/>
    <mergeCell ref="A1048:B1048"/>
    <mergeCell ref="A1049:A1096"/>
    <mergeCell ref="A1097:A1099"/>
    <mergeCell ref="A1011:B1011"/>
    <mergeCell ref="A1013:F1013"/>
    <mergeCell ref="A1014:B1014"/>
    <mergeCell ref="A1015:A1041"/>
    <mergeCell ref="A1042:A1044"/>
    <mergeCell ref="A896:B896"/>
    <mergeCell ref="A907:F907"/>
    <mergeCell ref="A908:B908"/>
    <mergeCell ref="A909:A1007"/>
    <mergeCell ref="A1008:A1010"/>
    <mergeCell ref="A890:M890"/>
    <mergeCell ref="A891:B891"/>
    <mergeCell ref="A892:A893"/>
    <mergeCell ref="A894:B894"/>
    <mergeCell ref="A895:B895"/>
    <mergeCell ref="A840:F840"/>
    <mergeCell ref="A841:B841"/>
    <mergeCell ref="A842:A872"/>
    <mergeCell ref="A873:A875"/>
    <mergeCell ref="A876:B876"/>
    <mergeCell ref="A774:F774"/>
    <mergeCell ref="A775:B775"/>
    <mergeCell ref="A776:A834"/>
    <mergeCell ref="A835:A837"/>
    <mergeCell ref="A838:B838"/>
    <mergeCell ref="A695:F695"/>
    <mergeCell ref="A696:B696"/>
    <mergeCell ref="A697:A768"/>
    <mergeCell ref="A769:A771"/>
    <mergeCell ref="A772:B772"/>
    <mergeCell ref="A602:F602"/>
    <mergeCell ref="A603:B603"/>
    <mergeCell ref="A604:A689"/>
    <mergeCell ref="A690:A692"/>
    <mergeCell ref="A693:B693"/>
    <mergeCell ref="A518:F518"/>
    <mergeCell ref="A519:B519"/>
    <mergeCell ref="A520:A596"/>
    <mergeCell ref="A597:A599"/>
    <mergeCell ref="A600:B600"/>
    <mergeCell ref="A395:F395"/>
    <mergeCell ref="A396:B396"/>
    <mergeCell ref="A397:A512"/>
    <mergeCell ref="A513:A515"/>
    <mergeCell ref="A516:B516"/>
    <mergeCell ref="A385:B385"/>
    <mergeCell ref="A386:A387"/>
    <mergeCell ref="A388:B388"/>
    <mergeCell ref="A389:B389"/>
    <mergeCell ref="A390:B390"/>
    <mergeCell ref="A365:F365"/>
    <mergeCell ref="A366:B366"/>
    <mergeCell ref="A367:A371"/>
    <mergeCell ref="A373:B373"/>
    <mergeCell ref="A384:H384"/>
    <mergeCell ref="A347:B347"/>
    <mergeCell ref="A349:F349"/>
    <mergeCell ref="A350:B350"/>
    <mergeCell ref="A351:A361"/>
    <mergeCell ref="A363:B363"/>
    <mergeCell ref="A325:A335"/>
    <mergeCell ref="A337:B337"/>
    <mergeCell ref="A339:F339"/>
    <mergeCell ref="A340:B340"/>
    <mergeCell ref="A341:A345"/>
    <mergeCell ref="A315:F315"/>
    <mergeCell ref="A316:B316"/>
    <mergeCell ref="A317:A318"/>
    <mergeCell ref="A323:F323"/>
    <mergeCell ref="A324:B324"/>
    <mergeCell ref="A292:B292"/>
    <mergeCell ref="A294:F294"/>
    <mergeCell ref="A295:B295"/>
    <mergeCell ref="A296:A300"/>
    <mergeCell ref="A302:B302"/>
    <mergeCell ref="A277:B277"/>
    <mergeCell ref="A278:A279"/>
    <mergeCell ref="A284:F284"/>
    <mergeCell ref="A285:B285"/>
    <mergeCell ref="A286:A290"/>
    <mergeCell ref="A252:F252"/>
    <mergeCell ref="A253:B253"/>
    <mergeCell ref="A254:A261"/>
    <mergeCell ref="A263:B263"/>
    <mergeCell ref="A276:D276"/>
    <mergeCell ref="A229:A235"/>
    <mergeCell ref="A236:B236"/>
    <mergeCell ref="A237:E237"/>
    <mergeCell ref="A247:C247"/>
    <mergeCell ref="A249:A250"/>
    <mergeCell ref="A224:G224"/>
    <mergeCell ref="A226:E226"/>
    <mergeCell ref="A227:B228"/>
    <mergeCell ref="C227:D227"/>
    <mergeCell ref="E227:E228"/>
    <mergeCell ref="A198:A205"/>
    <mergeCell ref="A206:B206"/>
    <mergeCell ref="A207:E207"/>
    <mergeCell ref="A219:G219"/>
    <mergeCell ref="A220:A222"/>
    <mergeCell ref="B220:G220"/>
    <mergeCell ref="B221:C221"/>
    <mergeCell ref="D221:E221"/>
    <mergeCell ref="F221:G221"/>
    <mergeCell ref="A193:G193"/>
    <mergeCell ref="A195:E195"/>
    <mergeCell ref="A196:B197"/>
    <mergeCell ref="C196:D196"/>
    <mergeCell ref="E196:E197"/>
    <mergeCell ref="A169:A174"/>
    <mergeCell ref="A175:B175"/>
    <mergeCell ref="A176:E176"/>
    <mergeCell ref="A188:G188"/>
    <mergeCell ref="A189:A191"/>
    <mergeCell ref="B189:G189"/>
    <mergeCell ref="B190:C190"/>
    <mergeCell ref="D190:E190"/>
    <mergeCell ref="F190:G190"/>
    <mergeCell ref="A164:G164"/>
    <mergeCell ref="A166:E166"/>
    <mergeCell ref="A167:B168"/>
    <mergeCell ref="C167:D167"/>
    <mergeCell ref="E167:E168"/>
    <mergeCell ref="A139:A145"/>
    <mergeCell ref="A146:B146"/>
    <mergeCell ref="A147:E147"/>
    <mergeCell ref="A159:G159"/>
    <mergeCell ref="A160:A162"/>
    <mergeCell ref="B160:G160"/>
    <mergeCell ref="B161:C161"/>
    <mergeCell ref="D161:E161"/>
    <mergeCell ref="F161:G161"/>
    <mergeCell ref="A134:G134"/>
    <mergeCell ref="A136:E136"/>
    <mergeCell ref="A137:B138"/>
    <mergeCell ref="C137:D137"/>
    <mergeCell ref="E137:E138"/>
    <mergeCell ref="A112:A115"/>
    <mergeCell ref="A116:B116"/>
    <mergeCell ref="A117:E117"/>
    <mergeCell ref="A129:G129"/>
    <mergeCell ref="A130:A132"/>
    <mergeCell ref="B130:G130"/>
    <mergeCell ref="B131:C131"/>
    <mergeCell ref="D131:E131"/>
    <mergeCell ref="F131:G131"/>
    <mergeCell ref="A107:G107"/>
    <mergeCell ref="A109:E109"/>
    <mergeCell ref="A110:B111"/>
    <mergeCell ref="C110:D110"/>
    <mergeCell ref="E110:E111"/>
    <mergeCell ref="A78:A88"/>
    <mergeCell ref="A89:B89"/>
    <mergeCell ref="A90:E90"/>
    <mergeCell ref="A102:G102"/>
    <mergeCell ref="A103:A105"/>
    <mergeCell ref="B103:G103"/>
    <mergeCell ref="B104:C104"/>
    <mergeCell ref="D104:E104"/>
    <mergeCell ref="F104:G104"/>
    <mergeCell ref="A73:G73"/>
    <mergeCell ref="A75:E75"/>
    <mergeCell ref="A76:B77"/>
    <mergeCell ref="C76:D76"/>
    <mergeCell ref="E76:E77"/>
    <mergeCell ref="A69:A71"/>
    <mergeCell ref="B69:G69"/>
    <mergeCell ref="B70:C70"/>
    <mergeCell ref="D70:E70"/>
    <mergeCell ref="F70:G70"/>
    <mergeCell ref="A45:F45"/>
    <mergeCell ref="A46:B46"/>
    <mergeCell ref="A47:A54"/>
    <mergeCell ref="A56:B56"/>
    <mergeCell ref="A68:G68"/>
    <mergeCell ref="A22:A28"/>
    <mergeCell ref="A29:B29"/>
    <mergeCell ref="A30:E30"/>
    <mergeCell ref="A40:C40"/>
    <mergeCell ref="A42:A43"/>
    <mergeCell ref="A17:G17"/>
    <mergeCell ref="A19:E19"/>
    <mergeCell ref="A20:B21"/>
    <mergeCell ref="C20:D20"/>
    <mergeCell ref="E20:E21"/>
    <mergeCell ref="A12:G12"/>
    <mergeCell ref="A13:A15"/>
    <mergeCell ref="B13:G13"/>
    <mergeCell ref="B14:C14"/>
    <mergeCell ref="D14:E14"/>
    <mergeCell ref="F14:G14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DOEUSER</cp:lastModifiedBy>
  <dcterms:created xsi:type="dcterms:W3CDTF">2011-08-01T14:22:18Z</dcterms:created>
  <dcterms:modified xsi:type="dcterms:W3CDTF">2016-03-18T17:08:54Z</dcterms:modified>
</cp:coreProperties>
</file>