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
    </mc:Choice>
  </mc:AlternateContent>
  <bookViews>
    <workbookView xWindow="0" yWindow="0" windowWidth="10215" windowHeight="7380"/>
  </bookViews>
  <sheets>
    <sheet name="Table 1" sheetId="1" r:id="rId1"/>
    <sheet name="Table 2" sheetId="2"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2" i="1" l="1"/>
  <c r="F20" i="2" l="1"/>
  <c r="I20" i="2"/>
  <c r="H4" i="2"/>
  <c r="H6" i="2"/>
  <c r="H7" i="2"/>
  <c r="I7" i="2" s="1"/>
  <c r="H8" i="2"/>
  <c r="H11" i="2"/>
  <c r="I11" i="2" s="1"/>
  <c r="H13" i="2"/>
  <c r="H14" i="2"/>
  <c r="H15" i="2"/>
  <c r="I15" i="2" s="1"/>
  <c r="H16" i="2"/>
  <c r="H17" i="2"/>
  <c r="H18" i="2"/>
  <c r="H19" i="2"/>
  <c r="F6" i="2"/>
  <c r="G6" i="2"/>
  <c r="I6" i="2"/>
  <c r="F7" i="2"/>
  <c r="G7" i="2"/>
  <c r="F8" i="2"/>
  <c r="G8" i="2"/>
  <c r="I8" i="2"/>
  <c r="F11" i="2"/>
  <c r="G11" i="2"/>
  <c r="F13" i="2"/>
  <c r="G13" i="2"/>
  <c r="I13" i="2"/>
  <c r="F14" i="2"/>
  <c r="G14" i="2"/>
  <c r="I14" i="2"/>
  <c r="F15" i="2"/>
  <c r="G15" i="2"/>
  <c r="F16" i="2"/>
  <c r="G16" i="2"/>
  <c r="I16" i="2"/>
  <c r="F17" i="2"/>
  <c r="G17" i="2"/>
  <c r="I17" i="2"/>
  <c r="F18" i="2"/>
  <c r="G18" i="2"/>
  <c r="I18" i="2"/>
  <c r="F19" i="2"/>
  <c r="G19" i="2"/>
  <c r="I19" i="2"/>
  <c r="I4" i="2"/>
  <c r="G4" i="2"/>
  <c r="F4" i="2"/>
  <c r="D6" i="2"/>
  <c r="D7" i="2"/>
  <c r="D8" i="2"/>
  <c r="D11" i="2"/>
  <c r="D13" i="2"/>
  <c r="D14" i="2"/>
  <c r="D15" i="2"/>
  <c r="D16" i="2"/>
  <c r="D17" i="2"/>
  <c r="D18" i="2"/>
  <c r="D19" i="2"/>
  <c r="D4" i="2"/>
  <c r="H27" i="1" l="1"/>
  <c r="G27" i="1"/>
  <c r="I27" i="1" s="1"/>
  <c r="I4" i="1"/>
  <c r="H4" i="1"/>
  <c r="G4" i="1"/>
  <c r="F25" i="1"/>
  <c r="G25" i="1" s="1"/>
  <c r="F27" i="1"/>
  <c r="F28" i="1"/>
  <c r="H28" i="1" s="1"/>
  <c r="F23" i="1"/>
  <c r="H23" i="1" s="1"/>
  <c r="F9" i="1"/>
  <c r="G9" i="1" s="1"/>
  <c r="F16" i="1"/>
  <c r="G16" i="1" s="1"/>
  <c r="F20" i="1"/>
  <c r="G20" i="1" s="1"/>
  <c r="F4" i="1"/>
  <c r="D5" i="1"/>
  <c r="F5" i="1" s="1"/>
  <c r="D7" i="1"/>
  <c r="F7" i="1" s="1"/>
  <c r="D8" i="1"/>
  <c r="F8" i="1" s="1"/>
  <c r="D9" i="1"/>
  <c r="D13" i="1"/>
  <c r="F13" i="1" s="1"/>
  <c r="D14" i="1"/>
  <c r="F14" i="1" s="1"/>
  <c r="D15" i="1"/>
  <c r="F15" i="1" s="1"/>
  <c r="D16" i="1"/>
  <c r="D17" i="1"/>
  <c r="F17" i="1" s="1"/>
  <c r="D18" i="1"/>
  <c r="F18" i="1" s="1"/>
  <c r="D19" i="1"/>
  <c r="F19" i="1" s="1"/>
  <c r="D20" i="1"/>
  <c r="D23" i="1"/>
  <c r="D25" i="1"/>
  <c r="D26" i="1"/>
  <c r="F26" i="1" s="1"/>
  <c r="D27" i="1"/>
  <c r="D28" i="1"/>
  <c r="D4" i="1"/>
  <c r="H26" i="1" l="1"/>
  <c r="G26" i="1"/>
  <c r="I26" i="1" s="1"/>
  <c r="H19" i="1"/>
  <c r="G19" i="1"/>
  <c r="I19" i="1" s="1"/>
  <c r="G15" i="1"/>
  <c r="I15" i="1" s="1"/>
  <c r="H15" i="1"/>
  <c r="G8" i="1"/>
  <c r="H8" i="1"/>
  <c r="G18" i="1"/>
  <c r="H18" i="1"/>
  <c r="I18" i="1"/>
  <c r="G14" i="1"/>
  <c r="I14" i="1" s="1"/>
  <c r="H14" i="1"/>
  <c r="G7" i="1"/>
  <c r="I7" i="1" s="1"/>
  <c r="H7" i="1"/>
  <c r="I16" i="1"/>
  <c r="G17" i="1"/>
  <c r="I17" i="1" s="1"/>
  <c r="H17" i="1"/>
  <c r="G13" i="1"/>
  <c r="H13" i="1"/>
  <c r="H5" i="1"/>
  <c r="G5" i="1"/>
  <c r="I5" i="1" s="1"/>
  <c r="I9" i="1"/>
  <c r="H20" i="1"/>
  <c r="I20" i="1" s="1"/>
  <c r="H9" i="1"/>
  <c r="H25" i="1"/>
  <c r="G23" i="1"/>
  <c r="I23" i="1" s="1"/>
  <c r="I29" i="1" s="1"/>
  <c r="I25" i="1"/>
  <c r="H16" i="1"/>
  <c r="G28" i="1"/>
  <c r="I28" i="1" s="1"/>
  <c r="F21" i="1" l="1"/>
  <c r="I13" i="1"/>
  <c r="I8" i="1"/>
  <c r="I21" i="1" s="1"/>
  <c r="I30" i="1" s="1"/>
  <c r="F29" i="1"/>
  <c r="F30" i="1" l="1"/>
</calcChain>
</file>

<file path=xl/sharedStrings.xml><?xml version="1.0" encoding="utf-8"?>
<sst xmlns="http://schemas.openxmlformats.org/spreadsheetml/2006/main" count="83" uniqueCount="79">
  <si>
    <t>Table 1: Annual Respondent Burden and Cost – NESHAP for Area Sources: Asphalt Processing and Asphalt Roofing Manufacturing (40 CFR Part 63, Subpart AAAAAAA) (Renewal)</t>
  </si>
  <si>
    <t>Burden Item</t>
  </si>
  <si>
    <r>
      <t xml:space="preserve">1. Acquire and install recordkeeping technology and systems </t>
    </r>
    <r>
      <rPr>
        <vertAlign val="superscript"/>
        <sz val="10"/>
        <color theme="1"/>
        <rFont val="Times New Roman"/>
        <family val="1"/>
      </rPr>
      <t>c</t>
    </r>
  </si>
  <si>
    <t>3. Required activities</t>
  </si>
  <si>
    <t>4. Reporting requirements</t>
  </si>
  <si>
    <t>N/A</t>
  </si>
  <si>
    <t xml:space="preserve">B. Notifications for new area sources </t>
  </si>
  <si>
    <t>Subtotal for Reporting Requirements</t>
  </si>
  <si>
    <t>5. Recordkeeping requirements</t>
  </si>
  <si>
    <t>Subtotal for Recordkeeping Requirements</t>
  </si>
  <si>
    <t>TOTAL ANNUAL BURDEN (rounded)</t>
  </si>
  <si>
    <t>(C)
Hours per respondent per year
(C=AxB)</t>
  </si>
  <si>
    <r>
      <t>(D)
Respondents per year</t>
    </r>
    <r>
      <rPr>
        <b/>
        <vertAlign val="superscript"/>
        <sz val="9"/>
        <color theme="1"/>
        <rFont val="Times New Roman"/>
        <family val="1"/>
      </rPr>
      <t>a</t>
    </r>
  </si>
  <si>
    <t>(E)
Technical hours per year
(E=CxD)</t>
  </si>
  <si>
    <t>(F)
Management hours per year
(F=Ex0.05)</t>
  </si>
  <si>
    <t>(G)
Clerical hours per year
(G=Ex0.1)</t>
  </si>
  <si>
    <r>
      <t>(H)
Total costs per year ($)</t>
    </r>
    <r>
      <rPr>
        <b/>
        <vertAlign val="superscript"/>
        <sz val="9"/>
        <color theme="1"/>
        <rFont val="Times New Roman"/>
        <family val="1"/>
      </rPr>
      <t>b</t>
    </r>
  </si>
  <si>
    <t>(B)
No. of occurences per respondent per year</t>
  </si>
  <si>
    <t>(A)
Hours per occurrence</t>
  </si>
  <si>
    <t xml:space="preserve">   B. Notifications for new area sources </t>
  </si>
  <si>
    <t xml:space="preserve">   F. Gather information for semi-annual reports</t>
  </si>
  <si>
    <t xml:space="preserve">   G. Semiannual compliance reports</t>
  </si>
  <si>
    <t xml:space="preserve">   B. Implement activities</t>
  </si>
  <si>
    <t xml:space="preserve">      (2) Record malfunctions</t>
  </si>
  <si>
    <t xml:space="preserve">      (3) Continuous parameter monitoring calibration and maintenance</t>
  </si>
  <si>
    <t xml:space="preserve">   C. Store, file, and maintain records</t>
  </si>
  <si>
    <r>
      <t xml:space="preserve">2. Familiarize with regulatory requirements </t>
    </r>
    <r>
      <rPr>
        <vertAlign val="superscript"/>
        <sz val="10"/>
        <color theme="1"/>
        <rFont val="Times New Roman"/>
        <family val="1"/>
      </rPr>
      <t>c</t>
    </r>
  </si>
  <si>
    <r>
      <t xml:space="preserve">   A. Initial performance tests </t>
    </r>
    <r>
      <rPr>
        <vertAlign val="superscript"/>
        <sz val="10"/>
        <color theme="1"/>
        <rFont val="Times New Roman"/>
        <family val="1"/>
      </rPr>
      <t>d</t>
    </r>
  </si>
  <si>
    <r>
      <t xml:space="preserve">   B. Engineering calculations </t>
    </r>
    <r>
      <rPr>
        <vertAlign val="superscript"/>
        <sz val="10"/>
        <color theme="1"/>
        <rFont val="Times New Roman"/>
        <family val="1"/>
      </rPr>
      <t>d</t>
    </r>
  </si>
  <si>
    <r>
      <t xml:space="preserve">   C. Continuous parameter monitoring </t>
    </r>
    <r>
      <rPr>
        <vertAlign val="superscript"/>
        <sz val="10"/>
        <color theme="1"/>
        <rFont val="Times New Roman"/>
        <family val="1"/>
      </rPr>
      <t>e</t>
    </r>
  </si>
  <si>
    <r>
      <t xml:space="preserve">   A. Initial notification that existing facilities are subject to the standard </t>
    </r>
    <r>
      <rPr>
        <vertAlign val="superscript"/>
        <sz val="10"/>
        <color theme="1"/>
        <rFont val="Times New Roman"/>
        <family val="1"/>
      </rPr>
      <t>d</t>
    </r>
  </si>
  <si>
    <r>
      <t xml:space="preserve">      (1) Notification of intent to construct/reconstruct </t>
    </r>
    <r>
      <rPr>
        <vertAlign val="superscript"/>
        <sz val="10"/>
        <color theme="1"/>
        <rFont val="Times New Roman"/>
        <family val="1"/>
      </rPr>
      <t>d</t>
    </r>
  </si>
  <si>
    <r>
      <t xml:space="preserve">      (2) Notification of commencement of construction/reconstruction </t>
    </r>
    <r>
      <rPr>
        <vertAlign val="superscript"/>
        <sz val="10"/>
        <color theme="1"/>
        <rFont val="Times New Roman"/>
        <family val="1"/>
      </rPr>
      <t>d</t>
    </r>
  </si>
  <si>
    <r>
      <t xml:space="preserve">      (3) Notification of startup </t>
    </r>
    <r>
      <rPr>
        <vertAlign val="superscript"/>
        <sz val="10"/>
        <color theme="1"/>
        <rFont val="Times New Roman"/>
        <family val="1"/>
      </rPr>
      <t>d</t>
    </r>
  </si>
  <si>
    <r>
      <t xml:space="preserve">   C. Request for compliance extension </t>
    </r>
    <r>
      <rPr>
        <vertAlign val="superscript"/>
        <sz val="10"/>
        <color theme="1"/>
        <rFont val="Times New Roman"/>
        <family val="1"/>
      </rPr>
      <t>f</t>
    </r>
  </si>
  <si>
    <r>
      <t xml:space="preserve">   D. Notification of initial performance tests </t>
    </r>
    <r>
      <rPr>
        <vertAlign val="superscript"/>
        <sz val="10"/>
        <color theme="1"/>
        <rFont val="Times New Roman"/>
        <family val="1"/>
      </rPr>
      <t>d</t>
    </r>
  </si>
  <si>
    <r>
      <t xml:space="preserve">   E. Notification of compliance status </t>
    </r>
    <r>
      <rPr>
        <vertAlign val="superscript"/>
        <sz val="10"/>
        <color theme="1"/>
        <rFont val="Times New Roman"/>
        <family val="1"/>
      </rPr>
      <t>d</t>
    </r>
  </si>
  <si>
    <r>
      <t xml:space="preserve">   A. Plan activities </t>
    </r>
    <r>
      <rPr>
        <vertAlign val="superscript"/>
        <sz val="10"/>
        <color theme="1"/>
        <rFont val="Times New Roman"/>
        <family val="1"/>
      </rPr>
      <t>d</t>
    </r>
  </si>
  <si>
    <r>
      <t xml:space="preserve">      (1) Record performance tests </t>
    </r>
    <r>
      <rPr>
        <vertAlign val="superscript"/>
        <sz val="10"/>
        <color theme="1"/>
        <rFont val="Times New Roman"/>
        <family val="1"/>
      </rPr>
      <t>d</t>
    </r>
  </si>
  <si>
    <t>Assumptions:</t>
  </si>
  <si>
    <r>
      <t>c.</t>
    </r>
    <r>
      <rPr>
        <sz val="10"/>
        <color theme="1"/>
        <rFont val="Times New Roman"/>
        <family val="1"/>
      </rPr>
      <t xml:space="preserve">  This burden item is a one-time activity that applies to new facilities only.  No new facilities are expected over the three-year period of this ICR.</t>
    </r>
  </si>
  <si>
    <r>
      <t>e</t>
    </r>
    <r>
      <rPr>
        <sz val="10"/>
        <color theme="1"/>
        <rFont val="Times New Roman"/>
        <family val="1"/>
      </rPr>
      <t>.  We have assumed that compliance extensions will not be necessary during the three-year period of this ICR.</t>
    </r>
  </si>
  <si>
    <r>
      <t>a</t>
    </r>
    <r>
      <rPr>
        <sz val="10"/>
        <color theme="1"/>
        <rFont val="Times New Roman"/>
        <family val="1"/>
      </rPr>
      <t xml:space="preserve">  We have assumed that there are 75 existing sources that are subject to the rule, and that no new major sources per year will become subject over the 3 year-period of this ICR.</t>
    </r>
  </si>
  <si>
    <r>
      <t>d</t>
    </r>
    <r>
      <rPr>
        <sz val="10"/>
        <color theme="1"/>
        <rFont val="Times New Roman"/>
        <family val="1"/>
      </rPr>
      <t xml:space="preserve">  This burden item is a one-time activity that applies to new facilities only.  No new facilities are expected over the three-year period of this ICR.</t>
    </r>
  </si>
  <si>
    <r>
      <t xml:space="preserve">e </t>
    </r>
    <r>
      <rPr>
        <sz val="10"/>
        <color theme="1"/>
        <rFont val="Times New Roman"/>
        <family val="1"/>
      </rPr>
      <t xml:space="preserve"> There is no additional burden for monitoring equipment because add-on control devices are not expected to be needed to demonstrate compliance with emission limits and facilities are already equipped with equipment to monitor process and existing control device parameters.</t>
    </r>
  </si>
  <si>
    <r>
      <t>f</t>
    </r>
    <r>
      <rPr>
        <sz val="10"/>
        <color theme="1"/>
        <rFont val="Times New Roman"/>
        <family val="1"/>
      </rPr>
      <t xml:space="preserve">  We have assumed that compliance extensions will not be necessary during the three-year period of this ICR.</t>
    </r>
  </si>
  <si>
    <r>
      <t>b</t>
    </r>
    <r>
      <rPr>
        <sz val="10"/>
        <color theme="1"/>
        <rFont val="Times New Roman"/>
        <family val="1"/>
      </rPr>
      <t xml:space="preserve">  This ICR uses the following labor rates: Technical $103.97 ($49.51 + 110%); Managerial $129.93 ($61.87+ 110%); and Clerical $51.79 ($24.66 + 110%).  These rates are from the United States Department of Labor, Bureau of Labor Statistics, June 2014, “Table 2. Civilian Workers, by occupational and industry group.”  The rates are from column 1, “Total compensation.”  The rates have been increased by 110 percent to account for the benefit packages available to those employed by private industry.  This ICR assumes that Managerial hours are 5 percent of Technical hours, and Clerical hours are 10 percent of Technical hours.</t>
    </r>
  </si>
  <si>
    <t>Table 2: Average Annual EPA Burden and Cost – NESHAP for Area Sources: Asphalt Processing and Asphalt Roofing Manufacturing (40 CFR Part 63, Subpart AAAAAAA) (Renewal)</t>
  </si>
  <si>
    <r>
      <t xml:space="preserve">1. Read and understand rule requirements </t>
    </r>
    <r>
      <rPr>
        <vertAlign val="superscript"/>
        <sz val="10"/>
        <color rgb="FF000000"/>
        <rFont val="Times New Roman"/>
        <family val="1"/>
      </rPr>
      <t>c</t>
    </r>
  </si>
  <si>
    <t>2. Required activities</t>
  </si>
  <si>
    <r>
      <t xml:space="preserve">A. Observe initial performance tests </t>
    </r>
    <r>
      <rPr>
        <vertAlign val="superscript"/>
        <sz val="10"/>
        <color rgb="FF000000"/>
        <rFont val="Times New Roman"/>
        <family val="1"/>
      </rPr>
      <t>c</t>
    </r>
  </si>
  <si>
    <r>
      <t xml:space="preserve">B. Review initial performance test reports, engineering calculations, and operating parameters </t>
    </r>
    <r>
      <rPr>
        <vertAlign val="superscript"/>
        <sz val="10"/>
        <color rgb="FF000000"/>
        <rFont val="Times New Roman"/>
        <family val="1"/>
      </rPr>
      <t>c</t>
    </r>
  </si>
  <si>
    <r>
      <t xml:space="preserve">C. Enter and update information into agency recordkeeping system </t>
    </r>
    <r>
      <rPr>
        <vertAlign val="superscript"/>
        <sz val="10"/>
        <color rgb="FF000000"/>
        <rFont val="Times New Roman"/>
        <family val="1"/>
      </rPr>
      <t>c</t>
    </r>
  </si>
  <si>
    <r>
      <t xml:space="preserve">3. Excess emissions - enforcement activities </t>
    </r>
    <r>
      <rPr>
        <vertAlign val="superscript"/>
        <sz val="10"/>
        <color rgb="FF000000"/>
        <rFont val="Times New Roman"/>
        <family val="1"/>
      </rPr>
      <t>d</t>
    </r>
  </si>
  <si>
    <t>4. Notification requirements</t>
  </si>
  <si>
    <r>
      <t xml:space="preserve">A. Review initial notification that existing facilities are subject to the standard </t>
    </r>
    <r>
      <rPr>
        <vertAlign val="superscript"/>
        <sz val="10"/>
        <color rgb="FF000000"/>
        <rFont val="Times New Roman"/>
        <family val="1"/>
      </rPr>
      <t>c</t>
    </r>
  </si>
  <si>
    <r>
      <t xml:space="preserve">(1) Review notification of intent to construct/reconstruct </t>
    </r>
    <r>
      <rPr>
        <vertAlign val="superscript"/>
        <sz val="10"/>
        <color rgb="FF000000"/>
        <rFont val="Times New Roman"/>
        <family val="1"/>
      </rPr>
      <t>c</t>
    </r>
  </si>
  <si>
    <r>
      <t xml:space="preserve">(2) Review notification of commencement of construction/reconstruction </t>
    </r>
    <r>
      <rPr>
        <vertAlign val="superscript"/>
        <sz val="10"/>
        <color rgb="FF000000"/>
        <rFont val="Times New Roman"/>
        <family val="1"/>
      </rPr>
      <t>c</t>
    </r>
  </si>
  <si>
    <r>
      <t xml:space="preserve">(3) Review notification of startup </t>
    </r>
    <r>
      <rPr>
        <vertAlign val="superscript"/>
        <sz val="10"/>
        <color rgb="FF000000"/>
        <rFont val="Times New Roman"/>
        <family val="1"/>
      </rPr>
      <t>c</t>
    </r>
  </si>
  <si>
    <r>
      <t xml:space="preserve">C. Review request for compliance extension </t>
    </r>
    <r>
      <rPr>
        <vertAlign val="superscript"/>
        <sz val="10"/>
        <color rgb="FF000000"/>
        <rFont val="Times New Roman"/>
        <family val="1"/>
      </rPr>
      <t>e</t>
    </r>
  </si>
  <si>
    <r>
      <t xml:space="preserve">D. Review notification of initial performance tests </t>
    </r>
    <r>
      <rPr>
        <vertAlign val="superscript"/>
        <sz val="10"/>
        <color rgb="FF000000"/>
        <rFont val="Times New Roman"/>
        <family val="1"/>
      </rPr>
      <t>c</t>
    </r>
  </si>
  <si>
    <r>
      <t xml:space="preserve">E. Review notification of compliance status </t>
    </r>
    <r>
      <rPr>
        <vertAlign val="superscript"/>
        <sz val="10"/>
        <color rgb="FF000000"/>
        <rFont val="Times New Roman"/>
        <family val="1"/>
      </rPr>
      <t>c</t>
    </r>
  </si>
  <si>
    <r>
      <t xml:space="preserve">5. Review semiannual compliance reports </t>
    </r>
    <r>
      <rPr>
        <vertAlign val="superscript"/>
        <sz val="10"/>
        <color rgb="FF000000"/>
        <rFont val="Times New Roman"/>
        <family val="1"/>
      </rPr>
      <t>f</t>
    </r>
  </si>
  <si>
    <t>(A)
EPA hours per occurrence</t>
  </si>
  <si>
    <t>(B)
No. of occurences per plant per year</t>
  </si>
  <si>
    <t>(C)
EPA hours per plant per year
(C=AxB)</t>
  </si>
  <si>
    <r>
      <t>(D)
Plants per year</t>
    </r>
    <r>
      <rPr>
        <b/>
        <vertAlign val="superscript"/>
        <sz val="10"/>
        <color rgb="FF000000"/>
        <rFont val="Times New Roman"/>
        <family val="1"/>
      </rPr>
      <t>a</t>
    </r>
  </si>
  <si>
    <t>(E)
EPA technical hours per year
(E=CxD)</t>
  </si>
  <si>
    <t>(F)
EPA managerial hours per year
(F=Ex0.05)</t>
  </si>
  <si>
    <t>(G)
EPA clerical hours per year
(G=Ex0.1)</t>
  </si>
  <si>
    <r>
      <t>(H)
Total cost per year ($)</t>
    </r>
    <r>
      <rPr>
        <b/>
        <vertAlign val="superscript"/>
        <sz val="10"/>
        <color rgb="FF000000"/>
        <rFont val="Times New Roman"/>
        <family val="1"/>
      </rPr>
      <t>b</t>
    </r>
  </si>
  <si>
    <r>
      <t>d.</t>
    </r>
    <r>
      <rPr>
        <sz val="10"/>
        <color theme="1"/>
        <rFont val="Times New Roman"/>
        <family val="1"/>
      </rPr>
      <t xml:space="preserve">  We have assumed that no enforcement activities will be conducted over the three-year period of this ICR.</t>
    </r>
  </si>
  <si>
    <r>
      <t>f.</t>
    </r>
    <r>
      <rPr>
        <sz val="10"/>
        <color theme="1"/>
        <rFont val="Times New Roman"/>
        <family val="1"/>
      </rPr>
      <t xml:space="preserve">  We have assumed that EPA technical personnel will review 25% of the semiannual compliance reports.</t>
    </r>
  </si>
  <si>
    <r>
      <t>TOTAL ANNUAL BURDEN (rounded)</t>
    </r>
    <r>
      <rPr>
        <b/>
        <vertAlign val="superscript"/>
        <sz val="10"/>
        <color theme="1"/>
        <rFont val="Times New Roman"/>
        <family val="1"/>
      </rPr>
      <t>g</t>
    </r>
  </si>
  <si>
    <r>
      <t xml:space="preserve">g  </t>
    </r>
    <r>
      <rPr>
        <sz val="10"/>
        <color theme="1"/>
        <rFont val="Times New Roman"/>
        <family val="1"/>
      </rPr>
      <t>Totals have been rounded to 3 significant figures. Figures may not add exactly due to rounding</t>
    </r>
  </si>
  <si>
    <r>
      <t xml:space="preserve">c  </t>
    </r>
    <r>
      <rPr>
        <sz val="10"/>
        <color theme="1"/>
        <rFont val="Times New Roman"/>
        <family val="1"/>
      </rPr>
      <t>This ICR assumes all respondents will take 2 hours to familiarize with the regulatory requirements</t>
    </r>
  </si>
  <si>
    <r>
      <t>b.</t>
    </r>
    <r>
      <rPr>
        <sz val="10"/>
        <color theme="1"/>
        <rFont val="Times New Roman"/>
        <family val="1"/>
      </rPr>
      <t xml:space="preserve">  This cost is based on the average hourly labor rate as follows: Technical $46.67 (GS-12, Step 1, $29.17 + 60%); Managerial $62.90 (GS-13, Step 5, $39.31 + 60%); and Clerical $25.25 (GS-6, Step 3, $15.78 + 60%).  This ICR assumes that Managerial hours are 5 percent of Technical hours, and Clerical hours are 10 percent of Technical hours.  These rates are from the OPM, 2014 General Schedule, which excludes locality rates of pay.  The rates have been increased by 60 percent to account for the benefit packages available to government employees.</t>
    </r>
  </si>
  <si>
    <t>Capital and O&amp;M</t>
  </si>
  <si>
    <r>
      <t xml:space="preserve">GRAND TOTAL </t>
    </r>
    <r>
      <rPr>
        <b/>
        <vertAlign val="superscript"/>
        <sz val="10"/>
        <color theme="1"/>
        <rFont val="Times New Roman"/>
        <family val="1"/>
      </rPr>
      <t>g</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</si>
</sst>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164" formatCode="0.0"/>
  </numFmts>
  <fonts count="14" x14ac:knownFonts="1">
    <font>
      <sz val="11"/>
      <color theme="1"/>
      <name val="Calibri"/>
      <family val="2"/>
      <scheme val="minor"/>
    </font>
    <font>
      <b/>
      <sz val="11"/>
      <color theme="1"/>
      <name val="Calibri"/>
      <family val="2"/>
      <scheme val="minor"/>
    </font>
    <font>
      <b/>
      <sz val="12"/>
      <color theme="1"/>
      <name val="Times New Roman"/>
      <family val="1"/>
    </font>
    <font>
      <sz val="10"/>
      <color theme="1"/>
      <name val="Times New Roman"/>
      <family val="1"/>
    </font>
    <font>
      <b/>
      <sz val="9"/>
      <color rgb="FF000000"/>
      <name val="Times New Roman"/>
      <family val="1"/>
    </font>
    <font>
      <b/>
      <sz val="9"/>
      <color theme="1"/>
      <name val="Times New Roman"/>
      <family val="1"/>
    </font>
    <font>
      <b/>
      <vertAlign val="superscript"/>
      <sz val="9"/>
      <color theme="1"/>
      <name val="Times New Roman"/>
      <family val="1"/>
    </font>
    <font>
      <vertAlign val="superscript"/>
      <sz val="10"/>
      <color theme="1"/>
      <name val="Times New Roman"/>
      <family val="1"/>
    </font>
    <font>
      <b/>
      <sz val="10"/>
      <color theme="1"/>
      <name val="Times New Roman"/>
      <family val="1"/>
    </font>
    <font>
      <b/>
      <sz val="10"/>
      <color rgb="FF000000"/>
      <name val="Times New Roman"/>
      <family val="1"/>
    </font>
    <font>
      <b/>
      <vertAlign val="superscript"/>
      <sz val="10"/>
      <color rgb="FF000000"/>
      <name val="Times New Roman"/>
      <family val="1"/>
    </font>
    <font>
      <sz val="10"/>
      <color rgb="FF000000"/>
      <name val="Times New Roman"/>
      <family val="1"/>
    </font>
    <font>
      <vertAlign val="superscript"/>
      <sz val="10"/>
      <color rgb="FF000000"/>
      <name val="Times New Roman"/>
      <family val="1"/>
    </font>
    <font>
      <b/>
      <vertAlign val="superscript"/>
      <sz val="10"/>
      <color theme="1"/>
      <name val="Times New Roman"/>
      <family val="1"/>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1">
    <xf numFmtId="0" fontId="0" fillId="0" borderId="0" xfId="0"/>
    <xf numFmtId="0" fontId="2" fillId="0" borderId="0" xfId="0" applyFont="1" applyAlignment="1"/>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6" fontId="3" fillId="0" borderId="1" xfId="0" applyNumberFormat="1" applyFont="1" applyBorder="1" applyAlignment="1">
      <alignment horizontal="right" vertical="center" wrapText="1"/>
    </xf>
    <xf numFmtId="0" fontId="3" fillId="0" borderId="1" xfId="0" applyFont="1" applyBorder="1" applyAlignment="1">
      <alignment horizontal="right" vertical="center" wrapText="1"/>
    </xf>
    <xf numFmtId="0" fontId="3" fillId="0" borderId="1" xfId="0" applyFont="1" applyBorder="1" applyAlignment="1">
      <alignment vertical="center" wrapText="1"/>
    </xf>
    <xf numFmtId="8" fontId="3" fillId="0" borderId="1" xfId="0" applyNumberFormat="1" applyFont="1" applyBorder="1" applyAlignment="1">
      <alignment horizontal="right"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xf>
    <xf numFmtId="6" fontId="8" fillId="0" borderId="1" xfId="0" applyNumberFormat="1" applyFont="1" applyBorder="1" applyAlignment="1">
      <alignment horizontal="right" vertical="center" wrapText="1"/>
    </xf>
    <xf numFmtId="0" fontId="4" fillId="0" borderId="1" xfId="0" applyFont="1" applyBorder="1" applyAlignment="1">
      <alignment horizontal="center" vertical="center"/>
    </xf>
    <xf numFmtId="0" fontId="3" fillId="0" borderId="1" xfId="0" applyFont="1" applyBorder="1" applyAlignment="1">
      <alignment horizontal="left" vertical="center" wrapText="1"/>
    </xf>
    <xf numFmtId="0" fontId="8" fillId="0" borderId="1" xfId="0" applyFont="1" applyBorder="1" applyAlignment="1">
      <alignment vertical="center" wrapText="1"/>
    </xf>
    <xf numFmtId="164" fontId="3" fillId="0" borderId="1" xfId="0" applyNumberFormat="1" applyFont="1" applyBorder="1" applyAlignment="1">
      <alignment horizontal="center" vertical="center" wrapText="1"/>
    </xf>
    <xf numFmtId="6" fontId="8" fillId="0" borderId="1" xfId="0" applyNumberFormat="1" applyFont="1" applyBorder="1" applyAlignment="1">
      <alignment wrapText="1"/>
    </xf>
    <xf numFmtId="0" fontId="8" fillId="0" borderId="0" xfId="0" applyFont="1" applyAlignment="1">
      <alignment vertical="center"/>
    </xf>
    <xf numFmtId="0" fontId="7" fillId="0" borderId="0" xfId="0" applyFont="1"/>
    <xf numFmtId="0" fontId="7" fillId="0" borderId="0" xfId="0" applyFont="1" applyAlignment="1">
      <alignment horizontal="left" vertical="center"/>
    </xf>
    <xf numFmtId="0" fontId="1" fillId="0" borderId="0" xfId="0" applyFont="1"/>
    <xf numFmtId="0" fontId="9" fillId="0" borderId="1" xfId="0" applyFont="1" applyBorder="1" applyAlignment="1">
      <alignment horizontal="center" vertical="center" wrapText="1"/>
    </xf>
    <xf numFmtId="6" fontId="11" fillId="0" borderId="1" xfId="0" applyNumberFormat="1" applyFont="1" applyBorder="1" applyAlignment="1">
      <alignment horizontal="right" vertical="center"/>
    </xf>
    <xf numFmtId="0" fontId="11" fillId="0" borderId="1" xfId="0" applyFont="1" applyBorder="1" applyAlignment="1">
      <alignment horizontal="center" vertical="center"/>
    </xf>
    <xf numFmtId="0" fontId="3" fillId="0" borderId="1" xfId="0" applyFont="1" applyBorder="1"/>
    <xf numFmtId="6" fontId="9" fillId="0" borderId="1" xfId="0" applyNumberFormat="1" applyFont="1" applyBorder="1" applyAlignment="1">
      <alignment horizontal="right" vertical="center"/>
    </xf>
    <xf numFmtId="0" fontId="11" fillId="0" borderId="1" xfId="0" applyFont="1" applyBorder="1" applyAlignment="1">
      <alignment vertical="center" wrapText="1"/>
    </xf>
    <xf numFmtId="0" fontId="11" fillId="0" borderId="1" xfId="0" applyFont="1" applyBorder="1" applyAlignment="1">
      <alignment horizontal="left" vertical="center" wrapText="1"/>
    </xf>
    <xf numFmtId="0" fontId="9" fillId="0" borderId="1" xfId="0" applyFont="1" applyBorder="1" applyAlignment="1">
      <alignment vertical="center" wrapText="1"/>
    </xf>
    <xf numFmtId="3" fontId="8"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1" fontId="9"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abSelected="1" topLeftCell="A16" zoomScaleNormal="100" workbookViewId="0">
      <selection activeCell="A33" sqref="A33"/>
    </sheetView>
  </sheetViews>
  <sheetFormatPr defaultRowHeight="15" x14ac:dyDescent="0.25"/>
  <cols>
    <col min="1" max="1" width="41.85546875" customWidth="1"/>
    <col min="2" max="2" width="10.140625" customWidth="1"/>
    <col min="3" max="3" width="9.85546875" customWidth="1"/>
    <col min="5" max="5" width="10.42578125" customWidth="1"/>
    <col min="7" max="7" width="10.5703125" customWidth="1"/>
    <col min="9" max="9" width="10" bestFit="1" customWidth="1"/>
  </cols>
  <sheetData>
    <row r="1" spans="1:9" ht="15.75" x14ac:dyDescent="0.25">
      <c r="A1" s="1" t="s">
        <v>0</v>
      </c>
    </row>
    <row r="2" spans="1:9" x14ac:dyDescent="0.25">
      <c r="F2">
        <v>103.97</v>
      </c>
      <c r="G2">
        <v>129.93</v>
      </c>
      <c r="H2">
        <v>51.79</v>
      </c>
    </row>
    <row r="3" spans="1:9" ht="72" x14ac:dyDescent="0.25">
      <c r="A3" s="11" t="s">
        <v>1</v>
      </c>
      <c r="B3" s="2" t="s">
        <v>18</v>
      </c>
      <c r="C3" s="2" t="s">
        <v>17</v>
      </c>
      <c r="D3" s="2" t="s">
        <v>11</v>
      </c>
      <c r="E3" s="2" t="s">
        <v>12</v>
      </c>
      <c r="F3" s="2" t="s">
        <v>13</v>
      </c>
      <c r="G3" s="2" t="s">
        <v>14</v>
      </c>
      <c r="H3" s="2" t="s">
        <v>15</v>
      </c>
      <c r="I3" s="2" t="s">
        <v>16</v>
      </c>
    </row>
    <row r="4" spans="1:9" ht="28.5" x14ac:dyDescent="0.25">
      <c r="A4" s="12" t="s">
        <v>2</v>
      </c>
      <c r="B4" s="3">
        <v>4</v>
      </c>
      <c r="C4" s="3">
        <v>1</v>
      </c>
      <c r="D4" s="3">
        <f>B4*C4</f>
        <v>4</v>
      </c>
      <c r="E4" s="3">
        <v>0</v>
      </c>
      <c r="F4" s="3">
        <f>D4*E4</f>
        <v>0</v>
      </c>
      <c r="G4" s="3">
        <f>F4*0.05</f>
        <v>0</v>
      </c>
      <c r="H4" s="3">
        <f>F4*0.1</f>
        <v>0</v>
      </c>
      <c r="I4" s="4">
        <f>$F$2*F4+$G$2*G4+$H$2*H4</f>
        <v>0</v>
      </c>
    </row>
    <row r="5" spans="1:9" ht="15.75" x14ac:dyDescent="0.25">
      <c r="A5" s="12" t="s">
        <v>26</v>
      </c>
      <c r="B5" s="3">
        <v>2</v>
      </c>
      <c r="C5" s="3">
        <v>1</v>
      </c>
      <c r="D5" s="3">
        <f t="shared" ref="D5:D28" si="0">B5*C5</f>
        <v>2</v>
      </c>
      <c r="E5" s="3">
        <v>75</v>
      </c>
      <c r="F5" s="3">
        <f t="shared" ref="F5:F20" si="1">D5*E5</f>
        <v>150</v>
      </c>
      <c r="G5" s="14">
        <f t="shared" ref="G5:G20" si="2">F5*0.05</f>
        <v>7.5</v>
      </c>
      <c r="H5" s="3">
        <f t="shared" ref="H5:H20" si="3">F5*0.1</f>
        <v>15</v>
      </c>
      <c r="I5" s="7">
        <f t="shared" ref="I5:I20" si="4">$F$2*F5+$G$2*G5+$H$2*H5</f>
        <v>17346.824999999997</v>
      </c>
    </row>
    <row r="6" spans="1:9" x14ac:dyDescent="0.25">
      <c r="A6" s="12" t="s">
        <v>3</v>
      </c>
      <c r="B6" s="3"/>
      <c r="C6" s="3"/>
      <c r="D6" s="3"/>
      <c r="E6" s="3"/>
      <c r="F6" s="3"/>
      <c r="G6" s="3"/>
      <c r="H6" s="3"/>
      <c r="I6" s="4"/>
    </row>
    <row r="7" spans="1:9" ht="15.75" x14ac:dyDescent="0.25">
      <c r="A7" s="12" t="s">
        <v>27</v>
      </c>
      <c r="B7" s="3">
        <v>8</v>
      </c>
      <c r="C7" s="3">
        <v>1</v>
      </c>
      <c r="D7" s="3">
        <f t="shared" si="0"/>
        <v>8</v>
      </c>
      <c r="E7" s="3">
        <v>0</v>
      </c>
      <c r="F7" s="3">
        <f t="shared" si="1"/>
        <v>0</v>
      </c>
      <c r="G7" s="3">
        <f t="shared" si="2"/>
        <v>0</v>
      </c>
      <c r="H7" s="3">
        <f t="shared" si="3"/>
        <v>0</v>
      </c>
      <c r="I7" s="4">
        <f t="shared" si="4"/>
        <v>0</v>
      </c>
    </row>
    <row r="8" spans="1:9" ht="15.75" x14ac:dyDescent="0.25">
      <c r="A8" s="12" t="s">
        <v>28</v>
      </c>
      <c r="B8" s="3">
        <v>8</v>
      </c>
      <c r="C8" s="3">
        <v>1</v>
      </c>
      <c r="D8" s="3">
        <f t="shared" si="0"/>
        <v>8</v>
      </c>
      <c r="E8" s="3">
        <v>0</v>
      </c>
      <c r="F8" s="3">
        <f t="shared" si="1"/>
        <v>0</v>
      </c>
      <c r="G8" s="3">
        <f t="shared" si="2"/>
        <v>0</v>
      </c>
      <c r="H8" s="3">
        <f t="shared" si="3"/>
        <v>0</v>
      </c>
      <c r="I8" s="4">
        <f t="shared" si="4"/>
        <v>0</v>
      </c>
    </row>
    <row r="9" spans="1:9" ht="15.75" x14ac:dyDescent="0.25">
      <c r="A9" s="12" t="s">
        <v>29</v>
      </c>
      <c r="B9" s="3">
        <v>0</v>
      </c>
      <c r="C9" s="3">
        <v>0</v>
      </c>
      <c r="D9" s="3">
        <f t="shared" si="0"/>
        <v>0</v>
      </c>
      <c r="E9" s="3">
        <v>0</v>
      </c>
      <c r="F9" s="3">
        <f t="shared" si="1"/>
        <v>0</v>
      </c>
      <c r="G9" s="3">
        <f t="shared" si="2"/>
        <v>0</v>
      </c>
      <c r="H9" s="3">
        <f t="shared" si="3"/>
        <v>0</v>
      </c>
      <c r="I9" s="4">
        <f t="shared" si="4"/>
        <v>0</v>
      </c>
    </row>
    <row r="10" spans="1:9" x14ac:dyDescent="0.25">
      <c r="A10" s="6" t="s">
        <v>4</v>
      </c>
      <c r="B10" s="3"/>
      <c r="C10" s="3"/>
      <c r="D10" s="3"/>
      <c r="E10" s="3"/>
      <c r="F10" s="3"/>
      <c r="G10" s="3"/>
      <c r="H10" s="3"/>
      <c r="I10" s="4"/>
    </row>
    <row r="11" spans="1:9" ht="31.5" customHeight="1" x14ac:dyDescent="0.25">
      <c r="A11" s="6" t="s">
        <v>30</v>
      </c>
      <c r="B11" s="3" t="s">
        <v>5</v>
      </c>
      <c r="C11" s="3"/>
      <c r="D11" s="3"/>
      <c r="E11" s="3"/>
      <c r="F11" s="3"/>
      <c r="G11" s="3"/>
      <c r="H11" s="3"/>
      <c r="I11" s="4"/>
    </row>
    <row r="12" spans="1:9" x14ac:dyDescent="0.25">
      <c r="A12" s="12" t="s">
        <v>19</v>
      </c>
      <c r="B12" s="3"/>
      <c r="C12" s="3"/>
      <c r="D12" s="3"/>
      <c r="E12" s="3"/>
      <c r="F12" s="3"/>
      <c r="G12" s="3"/>
      <c r="H12" s="3"/>
      <c r="I12" s="4"/>
    </row>
    <row r="13" spans="1:9" ht="28.5" x14ac:dyDescent="0.25">
      <c r="A13" s="6" t="s">
        <v>31</v>
      </c>
      <c r="B13" s="3">
        <v>4</v>
      </c>
      <c r="C13" s="3">
        <v>1</v>
      </c>
      <c r="D13" s="3">
        <f t="shared" si="0"/>
        <v>4</v>
      </c>
      <c r="E13" s="3">
        <v>0</v>
      </c>
      <c r="F13" s="3">
        <f t="shared" si="1"/>
        <v>0</v>
      </c>
      <c r="G13" s="3">
        <f t="shared" si="2"/>
        <v>0</v>
      </c>
      <c r="H13" s="3">
        <f t="shared" si="3"/>
        <v>0</v>
      </c>
      <c r="I13" s="4">
        <f t="shared" si="4"/>
        <v>0</v>
      </c>
    </row>
    <row r="14" spans="1:9" ht="28.5" x14ac:dyDescent="0.25">
      <c r="A14" s="6" t="s">
        <v>32</v>
      </c>
      <c r="B14" s="3">
        <v>4</v>
      </c>
      <c r="C14" s="3">
        <v>1</v>
      </c>
      <c r="D14" s="3">
        <f t="shared" si="0"/>
        <v>4</v>
      </c>
      <c r="E14" s="3">
        <v>0</v>
      </c>
      <c r="F14" s="3">
        <f t="shared" si="1"/>
        <v>0</v>
      </c>
      <c r="G14" s="3">
        <f t="shared" si="2"/>
        <v>0</v>
      </c>
      <c r="H14" s="3">
        <f t="shared" si="3"/>
        <v>0</v>
      </c>
      <c r="I14" s="4">
        <f t="shared" si="4"/>
        <v>0</v>
      </c>
    </row>
    <row r="15" spans="1:9" ht="15.75" x14ac:dyDescent="0.25">
      <c r="A15" s="12" t="s">
        <v>33</v>
      </c>
      <c r="B15" s="3">
        <v>4</v>
      </c>
      <c r="C15" s="3">
        <v>1</v>
      </c>
      <c r="D15" s="3">
        <f t="shared" si="0"/>
        <v>4</v>
      </c>
      <c r="E15" s="3">
        <v>0</v>
      </c>
      <c r="F15" s="3">
        <f t="shared" si="1"/>
        <v>0</v>
      </c>
      <c r="G15" s="3">
        <f t="shared" si="2"/>
        <v>0</v>
      </c>
      <c r="H15" s="3">
        <f t="shared" si="3"/>
        <v>0</v>
      </c>
      <c r="I15" s="4">
        <f t="shared" si="4"/>
        <v>0</v>
      </c>
    </row>
    <row r="16" spans="1:9" ht="15.75" x14ac:dyDescent="0.25">
      <c r="A16" s="12" t="s">
        <v>34</v>
      </c>
      <c r="B16" s="3">
        <v>4</v>
      </c>
      <c r="C16" s="3">
        <v>1</v>
      </c>
      <c r="D16" s="3">
        <f t="shared" si="0"/>
        <v>4</v>
      </c>
      <c r="E16" s="3">
        <v>0</v>
      </c>
      <c r="F16" s="3">
        <f t="shared" si="1"/>
        <v>0</v>
      </c>
      <c r="G16" s="3">
        <f t="shared" si="2"/>
        <v>0</v>
      </c>
      <c r="H16" s="3">
        <f t="shared" si="3"/>
        <v>0</v>
      </c>
      <c r="I16" s="4">
        <f t="shared" si="4"/>
        <v>0</v>
      </c>
    </row>
    <row r="17" spans="1:9" ht="15.75" x14ac:dyDescent="0.25">
      <c r="A17" s="12" t="s">
        <v>35</v>
      </c>
      <c r="B17" s="3">
        <v>2</v>
      </c>
      <c r="C17" s="3">
        <v>1</v>
      </c>
      <c r="D17" s="3">
        <f t="shared" si="0"/>
        <v>2</v>
      </c>
      <c r="E17" s="3">
        <v>0</v>
      </c>
      <c r="F17" s="3">
        <f t="shared" si="1"/>
        <v>0</v>
      </c>
      <c r="G17" s="3">
        <f t="shared" si="2"/>
        <v>0</v>
      </c>
      <c r="H17" s="3">
        <f t="shared" si="3"/>
        <v>0</v>
      </c>
      <c r="I17" s="4">
        <f t="shared" si="4"/>
        <v>0</v>
      </c>
    </row>
    <row r="18" spans="1:9" ht="15.75" x14ac:dyDescent="0.25">
      <c r="A18" s="12" t="s">
        <v>36</v>
      </c>
      <c r="B18" s="3">
        <v>2</v>
      </c>
      <c r="C18" s="3">
        <v>1</v>
      </c>
      <c r="D18" s="3">
        <f t="shared" si="0"/>
        <v>2</v>
      </c>
      <c r="E18" s="3">
        <v>0</v>
      </c>
      <c r="F18" s="3">
        <f t="shared" si="1"/>
        <v>0</v>
      </c>
      <c r="G18" s="3">
        <f t="shared" si="2"/>
        <v>0</v>
      </c>
      <c r="H18" s="3">
        <f t="shared" si="3"/>
        <v>0</v>
      </c>
      <c r="I18" s="4">
        <f t="shared" si="4"/>
        <v>0</v>
      </c>
    </row>
    <row r="19" spans="1:9" x14ac:dyDescent="0.25">
      <c r="A19" s="6" t="s">
        <v>20</v>
      </c>
      <c r="B19" s="3">
        <v>4</v>
      </c>
      <c r="C19" s="3">
        <v>2</v>
      </c>
      <c r="D19" s="3">
        <f t="shared" si="0"/>
        <v>8</v>
      </c>
      <c r="E19" s="3">
        <v>75</v>
      </c>
      <c r="F19" s="3">
        <f t="shared" si="1"/>
        <v>600</v>
      </c>
      <c r="G19" s="3">
        <f t="shared" si="2"/>
        <v>30</v>
      </c>
      <c r="H19" s="3">
        <f t="shared" si="3"/>
        <v>60</v>
      </c>
      <c r="I19" s="7">
        <f t="shared" si="4"/>
        <v>69387.299999999988</v>
      </c>
    </row>
    <row r="20" spans="1:9" x14ac:dyDescent="0.25">
      <c r="A20" s="12" t="s">
        <v>21</v>
      </c>
      <c r="B20" s="3">
        <v>4</v>
      </c>
      <c r="C20" s="3">
        <v>2</v>
      </c>
      <c r="D20" s="3">
        <f t="shared" si="0"/>
        <v>8</v>
      </c>
      <c r="E20" s="3">
        <v>75</v>
      </c>
      <c r="F20" s="3">
        <f t="shared" si="1"/>
        <v>600</v>
      </c>
      <c r="G20" s="3">
        <f t="shared" si="2"/>
        <v>30</v>
      </c>
      <c r="H20" s="3">
        <f t="shared" si="3"/>
        <v>60</v>
      </c>
      <c r="I20" s="7">
        <f t="shared" si="4"/>
        <v>69387.299999999988</v>
      </c>
    </row>
    <row r="21" spans="1:9" x14ac:dyDescent="0.25">
      <c r="A21" s="13" t="s">
        <v>7</v>
      </c>
      <c r="B21" s="8"/>
      <c r="C21" s="8"/>
      <c r="D21" s="3"/>
      <c r="E21" s="8"/>
      <c r="F21" s="29">
        <f>SUM(F4:H20)</f>
        <v>1552.5</v>
      </c>
      <c r="G21" s="29"/>
      <c r="H21" s="29"/>
      <c r="I21" s="15">
        <f>SUM(I4:I20)</f>
        <v>156121.42499999999</v>
      </c>
    </row>
    <row r="22" spans="1:9" x14ac:dyDescent="0.25">
      <c r="A22" s="6" t="s">
        <v>8</v>
      </c>
      <c r="B22" s="3"/>
      <c r="C22" s="3"/>
      <c r="D22" s="3"/>
      <c r="E22" s="3"/>
      <c r="F22" s="3"/>
      <c r="G22" s="3"/>
      <c r="H22" s="3"/>
      <c r="I22" s="5"/>
    </row>
    <row r="23" spans="1:9" ht="15.75" x14ac:dyDescent="0.25">
      <c r="A23" s="12" t="s">
        <v>37</v>
      </c>
      <c r="B23" s="3">
        <v>4</v>
      </c>
      <c r="C23" s="3">
        <v>1</v>
      </c>
      <c r="D23" s="3">
        <f t="shared" si="0"/>
        <v>4</v>
      </c>
      <c r="E23" s="3">
        <v>0</v>
      </c>
      <c r="F23" s="3">
        <f t="shared" ref="F23:F28" si="5">D23*E23</f>
        <v>0</v>
      </c>
      <c r="G23" s="3">
        <f t="shared" ref="G23:G28" si="6">F23*0.05</f>
        <v>0</v>
      </c>
      <c r="H23" s="3">
        <f t="shared" ref="H23" si="7">F23*0.1</f>
        <v>0</v>
      </c>
      <c r="I23" s="4">
        <f t="shared" ref="I23" si="8">$F$2*F23+$G$2*G23+$H$2*H23</f>
        <v>0</v>
      </c>
    </row>
    <row r="24" spans="1:9" x14ac:dyDescent="0.25">
      <c r="A24" s="12" t="s">
        <v>22</v>
      </c>
      <c r="B24" s="3"/>
      <c r="C24" s="3"/>
      <c r="D24" s="3"/>
      <c r="E24" s="3"/>
      <c r="F24" s="3"/>
      <c r="G24" s="3"/>
      <c r="H24" s="3"/>
      <c r="I24" s="4"/>
    </row>
    <row r="25" spans="1:9" ht="15.75" x14ac:dyDescent="0.25">
      <c r="A25" s="12" t="s">
        <v>38</v>
      </c>
      <c r="B25" s="3">
        <v>1</v>
      </c>
      <c r="C25" s="3">
        <v>1</v>
      </c>
      <c r="D25" s="3">
        <f t="shared" si="0"/>
        <v>1</v>
      </c>
      <c r="E25" s="3">
        <v>0</v>
      </c>
      <c r="F25" s="3">
        <f t="shared" si="5"/>
        <v>0</v>
      </c>
      <c r="G25" s="3">
        <f t="shared" si="6"/>
        <v>0</v>
      </c>
      <c r="H25" s="3">
        <f t="shared" ref="H25:H28" si="9">F25*0.1</f>
        <v>0</v>
      </c>
      <c r="I25" s="4">
        <f t="shared" ref="I25:I28" si="10">$F$2*F25+$G$2*G25+$H$2*H25</f>
        <v>0</v>
      </c>
    </row>
    <row r="26" spans="1:9" x14ac:dyDescent="0.25">
      <c r="A26" s="12" t="s">
        <v>23</v>
      </c>
      <c r="B26" s="3">
        <v>0.5</v>
      </c>
      <c r="C26" s="3">
        <v>2</v>
      </c>
      <c r="D26" s="3">
        <f t="shared" si="0"/>
        <v>1</v>
      </c>
      <c r="E26" s="3">
        <v>75</v>
      </c>
      <c r="F26" s="3">
        <f t="shared" si="5"/>
        <v>75</v>
      </c>
      <c r="G26" s="3">
        <f t="shared" si="6"/>
        <v>3.75</v>
      </c>
      <c r="H26" s="3">
        <f t="shared" si="9"/>
        <v>7.5</v>
      </c>
      <c r="I26" s="7">
        <f t="shared" si="10"/>
        <v>8673.4124999999985</v>
      </c>
    </row>
    <row r="27" spans="1:9" ht="25.5" x14ac:dyDescent="0.25">
      <c r="A27" s="6" t="s">
        <v>24</v>
      </c>
      <c r="B27" s="3">
        <v>1</v>
      </c>
      <c r="C27" s="3">
        <v>12</v>
      </c>
      <c r="D27" s="3">
        <f t="shared" si="0"/>
        <v>12</v>
      </c>
      <c r="E27" s="3">
        <v>75</v>
      </c>
      <c r="F27" s="3">
        <f t="shared" si="5"/>
        <v>900</v>
      </c>
      <c r="G27" s="3">
        <f t="shared" si="6"/>
        <v>45</v>
      </c>
      <c r="H27" s="3">
        <f t="shared" si="9"/>
        <v>90</v>
      </c>
      <c r="I27" s="7">
        <f t="shared" si="10"/>
        <v>104080.95000000001</v>
      </c>
    </row>
    <row r="28" spans="1:9" x14ac:dyDescent="0.25">
      <c r="A28" s="12" t="s">
        <v>25</v>
      </c>
      <c r="B28" s="3">
        <v>4</v>
      </c>
      <c r="C28" s="3">
        <v>1</v>
      </c>
      <c r="D28" s="3">
        <f t="shared" si="0"/>
        <v>4</v>
      </c>
      <c r="E28" s="3">
        <v>75</v>
      </c>
      <c r="F28" s="3">
        <f t="shared" si="5"/>
        <v>300</v>
      </c>
      <c r="G28" s="3">
        <f t="shared" si="6"/>
        <v>15</v>
      </c>
      <c r="H28" s="3">
        <f t="shared" si="9"/>
        <v>30</v>
      </c>
      <c r="I28" s="7">
        <f t="shared" si="10"/>
        <v>34693.649999999994</v>
      </c>
    </row>
    <row r="29" spans="1:9" x14ac:dyDescent="0.25">
      <c r="A29" s="13" t="s">
        <v>9</v>
      </c>
      <c r="B29" s="8"/>
      <c r="C29" s="8"/>
      <c r="D29" s="8"/>
      <c r="E29" s="8"/>
      <c r="F29" s="29">
        <f>SUM(F23:H28)</f>
        <v>1466.25</v>
      </c>
      <c r="G29" s="29"/>
      <c r="H29" s="29"/>
      <c r="I29" s="15">
        <f>SUM(I23:I28)</f>
        <v>147448.01250000001</v>
      </c>
    </row>
    <row r="30" spans="1:9" ht="15.75" x14ac:dyDescent="0.25">
      <c r="A30" s="13" t="s">
        <v>73</v>
      </c>
      <c r="B30" s="9"/>
      <c r="C30" s="9"/>
      <c r="D30" s="3"/>
      <c r="E30" s="3"/>
      <c r="F30" s="29">
        <f>ROUND(F21+F29,-1)</f>
        <v>3020</v>
      </c>
      <c r="G30" s="29"/>
      <c r="H30" s="29"/>
      <c r="I30" s="10">
        <f>ROUND(I21+I29,-3)</f>
        <v>304000</v>
      </c>
    </row>
    <row r="31" spans="1:9" x14ac:dyDescent="0.25">
      <c r="A31" s="13" t="s">
        <v>77</v>
      </c>
      <c r="B31" s="9"/>
      <c r="C31" s="9"/>
      <c r="D31" s="3"/>
      <c r="E31" s="3"/>
      <c r="F31" s="28"/>
      <c r="G31" s="28"/>
      <c r="H31" s="28"/>
      <c r="I31" s="10">
        <v>1130</v>
      </c>
    </row>
    <row r="32" spans="1:9" ht="15.75" x14ac:dyDescent="0.25">
      <c r="A32" s="13" t="s">
        <v>78</v>
      </c>
      <c r="B32" s="9"/>
      <c r="C32" s="9"/>
      <c r="D32" s="3"/>
      <c r="E32" s="3"/>
      <c r="F32" s="28"/>
      <c r="G32" s="28"/>
      <c r="H32" s="28"/>
      <c r="I32" s="10">
        <f>ROUND(SUM(I30:I31), -3)</f>
        <v>305000</v>
      </c>
    </row>
    <row r="34" spans="1:1" x14ac:dyDescent="0.25">
      <c r="A34" s="16" t="s">
        <v>39</v>
      </c>
    </row>
    <row r="35" spans="1:1" ht="15.75" x14ac:dyDescent="0.25">
      <c r="A35" s="18" t="s">
        <v>42</v>
      </c>
    </row>
    <row r="36" spans="1:1" ht="15.75" x14ac:dyDescent="0.25">
      <c r="A36" s="18" t="s">
        <v>46</v>
      </c>
    </row>
    <row r="37" spans="1:1" ht="15.75" x14ac:dyDescent="0.25">
      <c r="A37" s="18" t="s">
        <v>75</v>
      </c>
    </row>
    <row r="38" spans="1:1" ht="15.75" x14ac:dyDescent="0.25">
      <c r="A38" s="18" t="s">
        <v>43</v>
      </c>
    </row>
    <row r="39" spans="1:1" ht="15.75" x14ac:dyDescent="0.25">
      <c r="A39" s="18" t="s">
        <v>44</v>
      </c>
    </row>
    <row r="40" spans="1:1" ht="16.5" x14ac:dyDescent="0.25">
      <c r="A40" s="17" t="s">
        <v>45</v>
      </c>
    </row>
    <row r="41" spans="1:1" ht="16.5" x14ac:dyDescent="0.25">
      <c r="A41" s="17" t="s">
        <v>74</v>
      </c>
    </row>
  </sheetData>
  <mergeCells count="3">
    <mergeCell ref="F21:H21"/>
    <mergeCell ref="F29:H29"/>
    <mergeCell ref="F30:H3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opLeftCell="A13" zoomScale="85" zoomScaleNormal="85" workbookViewId="0">
      <selection activeCell="A4" sqref="A4"/>
    </sheetView>
  </sheetViews>
  <sheetFormatPr defaultRowHeight="15" x14ac:dyDescent="0.25"/>
  <cols>
    <col min="1" max="1" width="41.7109375" customWidth="1"/>
    <col min="2" max="2" width="10.140625" customWidth="1"/>
    <col min="3" max="3" width="9.85546875" customWidth="1"/>
    <col min="7" max="7" width="11.140625" customWidth="1"/>
    <col min="8" max="8" width="9.7109375" customWidth="1"/>
  </cols>
  <sheetData>
    <row r="1" spans="1:9" x14ac:dyDescent="0.25">
      <c r="A1" s="19" t="s">
        <v>47</v>
      </c>
    </row>
    <row r="2" spans="1:9" x14ac:dyDescent="0.25">
      <c r="F2">
        <v>46.67</v>
      </c>
      <c r="G2">
        <v>62.9</v>
      </c>
      <c r="H2">
        <v>25.25</v>
      </c>
    </row>
    <row r="3" spans="1:9" ht="76.5" x14ac:dyDescent="0.25">
      <c r="A3" s="20" t="s">
        <v>1</v>
      </c>
      <c r="B3" s="20" t="s">
        <v>63</v>
      </c>
      <c r="C3" s="20" t="s">
        <v>64</v>
      </c>
      <c r="D3" s="20" t="s">
        <v>65</v>
      </c>
      <c r="E3" s="20" t="s">
        <v>66</v>
      </c>
      <c r="F3" s="20" t="s">
        <v>67</v>
      </c>
      <c r="G3" s="20" t="s">
        <v>68</v>
      </c>
      <c r="H3" s="20" t="s">
        <v>69</v>
      </c>
      <c r="I3" s="20" t="s">
        <v>70</v>
      </c>
    </row>
    <row r="4" spans="1:9" ht="15.75" x14ac:dyDescent="0.25">
      <c r="A4" s="25" t="s">
        <v>48</v>
      </c>
      <c r="B4" s="9">
        <v>2</v>
      </c>
      <c r="C4" s="9">
        <v>1</v>
      </c>
      <c r="D4" s="9">
        <f>B4*C4</f>
        <v>2</v>
      </c>
      <c r="E4" s="9">
        <v>0</v>
      </c>
      <c r="F4" s="9">
        <f>D4*E4</f>
        <v>0</v>
      </c>
      <c r="G4" s="9">
        <f>F4*0.05</f>
        <v>0</v>
      </c>
      <c r="H4" s="9">
        <f t="shared" ref="H4:H18" si="0">F4*0.1</f>
        <v>0</v>
      </c>
      <c r="I4" s="21">
        <f>$F$2*F4+$G$2*G4+$H$2*H4</f>
        <v>0</v>
      </c>
    </row>
    <row r="5" spans="1:9" x14ac:dyDescent="0.25">
      <c r="A5" s="25" t="s">
        <v>49</v>
      </c>
      <c r="B5" s="9"/>
      <c r="C5" s="9"/>
      <c r="D5" s="9"/>
      <c r="E5" s="9"/>
      <c r="F5" s="9"/>
      <c r="G5" s="9"/>
      <c r="H5" s="9"/>
      <c r="I5" s="21"/>
    </row>
    <row r="6" spans="1:9" ht="15.75" x14ac:dyDescent="0.25">
      <c r="A6" s="26" t="s">
        <v>50</v>
      </c>
      <c r="B6" s="9">
        <v>8</v>
      </c>
      <c r="C6" s="9">
        <v>1</v>
      </c>
      <c r="D6" s="9">
        <f t="shared" ref="D6:D19" si="1">B6*C6</f>
        <v>8</v>
      </c>
      <c r="E6" s="9">
        <v>0</v>
      </c>
      <c r="F6" s="9">
        <f t="shared" ref="F6:F19" si="2">D6*E6</f>
        <v>0</v>
      </c>
      <c r="G6" s="9">
        <f t="shared" ref="G6:G19" si="3">F6*0.05</f>
        <v>0</v>
      </c>
      <c r="H6" s="9">
        <f t="shared" si="0"/>
        <v>0</v>
      </c>
      <c r="I6" s="21">
        <f t="shared" ref="I6:I19" si="4">$F$2*F6+$G$2*G6+$H$2*H6</f>
        <v>0</v>
      </c>
    </row>
    <row r="7" spans="1:9" ht="41.25" x14ac:dyDescent="0.25">
      <c r="A7" s="25" t="s">
        <v>51</v>
      </c>
      <c r="B7" s="9">
        <v>4</v>
      </c>
      <c r="C7" s="9">
        <v>1</v>
      </c>
      <c r="D7" s="9">
        <f t="shared" si="1"/>
        <v>4</v>
      </c>
      <c r="E7" s="9">
        <v>0</v>
      </c>
      <c r="F7" s="9">
        <f t="shared" si="2"/>
        <v>0</v>
      </c>
      <c r="G7" s="9">
        <f t="shared" si="3"/>
        <v>0</v>
      </c>
      <c r="H7" s="9">
        <f t="shared" si="0"/>
        <v>0</v>
      </c>
      <c r="I7" s="21">
        <f t="shared" si="4"/>
        <v>0</v>
      </c>
    </row>
    <row r="8" spans="1:9" ht="28.5" x14ac:dyDescent="0.25">
      <c r="A8" s="25" t="s">
        <v>52</v>
      </c>
      <c r="B8" s="9">
        <v>1</v>
      </c>
      <c r="C8" s="9">
        <v>1</v>
      </c>
      <c r="D8" s="9">
        <f t="shared" si="1"/>
        <v>1</v>
      </c>
      <c r="E8" s="9">
        <v>0</v>
      </c>
      <c r="F8" s="9">
        <f t="shared" si="2"/>
        <v>0</v>
      </c>
      <c r="G8" s="9">
        <f t="shared" si="3"/>
        <v>0</v>
      </c>
      <c r="H8" s="9">
        <f t="shared" si="0"/>
        <v>0</v>
      </c>
      <c r="I8" s="21">
        <f t="shared" si="4"/>
        <v>0</v>
      </c>
    </row>
    <row r="9" spans="1:9" ht="15.75" x14ac:dyDescent="0.25">
      <c r="A9" s="25" t="s">
        <v>53</v>
      </c>
      <c r="B9" s="9" t="s">
        <v>5</v>
      </c>
      <c r="C9" s="9"/>
      <c r="D9" s="9"/>
      <c r="E9" s="9"/>
      <c r="F9" s="9"/>
      <c r="G9" s="9"/>
      <c r="H9" s="9"/>
      <c r="I9" s="21"/>
    </row>
    <row r="10" spans="1:9" x14ac:dyDescent="0.25">
      <c r="A10" s="25" t="s">
        <v>54</v>
      </c>
      <c r="B10" s="9"/>
      <c r="C10" s="9"/>
      <c r="D10" s="9"/>
      <c r="E10" s="9"/>
      <c r="F10" s="9"/>
      <c r="G10" s="9"/>
      <c r="H10" s="9"/>
      <c r="I10" s="21"/>
    </row>
    <row r="11" spans="1:9" ht="28.5" x14ac:dyDescent="0.25">
      <c r="A11" s="25" t="s">
        <v>55</v>
      </c>
      <c r="B11" s="9">
        <v>1</v>
      </c>
      <c r="C11" s="9">
        <v>1</v>
      </c>
      <c r="D11" s="9">
        <f t="shared" si="1"/>
        <v>1</v>
      </c>
      <c r="E11" s="9">
        <v>0</v>
      </c>
      <c r="F11" s="9">
        <f t="shared" si="2"/>
        <v>0</v>
      </c>
      <c r="G11" s="9">
        <f t="shared" si="3"/>
        <v>0</v>
      </c>
      <c r="H11" s="9">
        <f t="shared" si="0"/>
        <v>0</v>
      </c>
      <c r="I11" s="21">
        <f t="shared" si="4"/>
        <v>0</v>
      </c>
    </row>
    <row r="12" spans="1:9" x14ac:dyDescent="0.25">
      <c r="A12" s="26" t="s">
        <v>6</v>
      </c>
      <c r="B12" s="9"/>
      <c r="C12" s="9"/>
      <c r="D12" s="9"/>
      <c r="E12" s="9"/>
      <c r="F12" s="9"/>
      <c r="G12" s="9"/>
      <c r="H12" s="9"/>
      <c r="I12" s="21"/>
    </row>
    <row r="13" spans="1:9" ht="28.5" x14ac:dyDescent="0.25">
      <c r="A13" s="25" t="s">
        <v>56</v>
      </c>
      <c r="B13" s="9">
        <v>4</v>
      </c>
      <c r="C13" s="9">
        <v>1</v>
      </c>
      <c r="D13" s="9">
        <f t="shared" si="1"/>
        <v>4</v>
      </c>
      <c r="E13" s="9">
        <v>0</v>
      </c>
      <c r="F13" s="9">
        <f t="shared" si="2"/>
        <v>0</v>
      </c>
      <c r="G13" s="9">
        <f t="shared" si="3"/>
        <v>0</v>
      </c>
      <c r="H13" s="9">
        <f t="shared" si="0"/>
        <v>0</v>
      </c>
      <c r="I13" s="21">
        <f t="shared" si="4"/>
        <v>0</v>
      </c>
    </row>
    <row r="14" spans="1:9" ht="28.5" x14ac:dyDescent="0.25">
      <c r="A14" s="25" t="s">
        <v>57</v>
      </c>
      <c r="B14" s="9">
        <v>2</v>
      </c>
      <c r="C14" s="9">
        <v>1</v>
      </c>
      <c r="D14" s="9">
        <f t="shared" si="1"/>
        <v>2</v>
      </c>
      <c r="E14" s="9">
        <v>0</v>
      </c>
      <c r="F14" s="9">
        <f t="shared" si="2"/>
        <v>0</v>
      </c>
      <c r="G14" s="9">
        <f t="shared" si="3"/>
        <v>0</v>
      </c>
      <c r="H14" s="9">
        <f t="shared" si="0"/>
        <v>0</v>
      </c>
      <c r="I14" s="21">
        <f t="shared" si="4"/>
        <v>0</v>
      </c>
    </row>
    <row r="15" spans="1:9" ht="15.75" x14ac:dyDescent="0.25">
      <c r="A15" s="25" t="s">
        <v>58</v>
      </c>
      <c r="B15" s="9">
        <v>2</v>
      </c>
      <c r="C15" s="9">
        <v>1</v>
      </c>
      <c r="D15" s="9">
        <f t="shared" si="1"/>
        <v>2</v>
      </c>
      <c r="E15" s="9">
        <v>0</v>
      </c>
      <c r="F15" s="9">
        <f t="shared" si="2"/>
        <v>0</v>
      </c>
      <c r="G15" s="9">
        <f t="shared" si="3"/>
        <v>0</v>
      </c>
      <c r="H15" s="9">
        <f t="shared" si="0"/>
        <v>0</v>
      </c>
      <c r="I15" s="21">
        <f t="shared" si="4"/>
        <v>0</v>
      </c>
    </row>
    <row r="16" spans="1:9" ht="15.75" x14ac:dyDescent="0.25">
      <c r="A16" s="26" t="s">
        <v>59</v>
      </c>
      <c r="B16" s="9">
        <v>2</v>
      </c>
      <c r="C16" s="9">
        <v>1</v>
      </c>
      <c r="D16" s="9">
        <f t="shared" si="1"/>
        <v>2</v>
      </c>
      <c r="E16" s="9">
        <v>0</v>
      </c>
      <c r="F16" s="9">
        <f t="shared" si="2"/>
        <v>0</v>
      </c>
      <c r="G16" s="9">
        <f t="shared" si="3"/>
        <v>0</v>
      </c>
      <c r="H16" s="9">
        <f t="shared" si="0"/>
        <v>0</v>
      </c>
      <c r="I16" s="21">
        <f t="shared" si="4"/>
        <v>0</v>
      </c>
    </row>
    <row r="17" spans="1:9" ht="15" customHeight="1" x14ac:dyDescent="0.25">
      <c r="A17" s="25" t="s">
        <v>60</v>
      </c>
      <c r="B17" s="9">
        <v>1</v>
      </c>
      <c r="C17" s="9">
        <v>1</v>
      </c>
      <c r="D17" s="9">
        <f t="shared" si="1"/>
        <v>1</v>
      </c>
      <c r="E17" s="9">
        <v>0</v>
      </c>
      <c r="F17" s="9">
        <f t="shared" si="2"/>
        <v>0</v>
      </c>
      <c r="G17" s="9">
        <f t="shared" si="3"/>
        <v>0</v>
      </c>
      <c r="H17" s="9">
        <f t="shared" si="0"/>
        <v>0</v>
      </c>
      <c r="I17" s="21">
        <f t="shared" si="4"/>
        <v>0</v>
      </c>
    </row>
    <row r="18" spans="1:9" ht="15.75" x14ac:dyDescent="0.25">
      <c r="A18" s="26" t="s">
        <v>61</v>
      </c>
      <c r="B18" s="9">
        <v>4</v>
      </c>
      <c r="C18" s="9">
        <v>1</v>
      </c>
      <c r="D18" s="9">
        <f t="shared" si="1"/>
        <v>4</v>
      </c>
      <c r="E18" s="9">
        <v>0</v>
      </c>
      <c r="F18" s="9">
        <f t="shared" si="2"/>
        <v>0</v>
      </c>
      <c r="G18" s="9">
        <f t="shared" si="3"/>
        <v>0</v>
      </c>
      <c r="H18" s="9">
        <f t="shared" si="0"/>
        <v>0</v>
      </c>
      <c r="I18" s="21">
        <f t="shared" si="4"/>
        <v>0</v>
      </c>
    </row>
    <row r="19" spans="1:9" ht="15.75" x14ac:dyDescent="0.25">
      <c r="A19" s="25" t="s">
        <v>62</v>
      </c>
      <c r="B19" s="22">
        <v>4</v>
      </c>
      <c r="C19" s="22">
        <v>2</v>
      </c>
      <c r="D19" s="9">
        <f t="shared" si="1"/>
        <v>8</v>
      </c>
      <c r="E19" s="22">
        <v>19</v>
      </c>
      <c r="F19" s="9">
        <f t="shared" si="2"/>
        <v>152</v>
      </c>
      <c r="G19" s="9">
        <f t="shared" si="3"/>
        <v>7.6000000000000005</v>
      </c>
      <c r="H19" s="9">
        <f>F19*0.1</f>
        <v>15.200000000000001</v>
      </c>
      <c r="I19" s="21">
        <f t="shared" si="4"/>
        <v>7955.68</v>
      </c>
    </row>
    <row r="20" spans="1:9" x14ac:dyDescent="0.25">
      <c r="A20" s="27" t="s">
        <v>10</v>
      </c>
      <c r="B20" s="23"/>
      <c r="C20" s="23"/>
      <c r="D20" s="23"/>
      <c r="E20" s="23"/>
      <c r="F20" s="30">
        <f>SUM(F4:H19)</f>
        <v>174.79999999999998</v>
      </c>
      <c r="G20" s="30"/>
      <c r="H20" s="30"/>
      <c r="I20" s="24">
        <f>ROUND(SUM(I4:I19),-1)</f>
        <v>7960</v>
      </c>
    </row>
    <row r="22" spans="1:9" x14ac:dyDescent="0.25">
      <c r="A22" s="16" t="s">
        <v>39</v>
      </c>
    </row>
    <row r="23" spans="1:9" ht="15.75" x14ac:dyDescent="0.25">
      <c r="A23" s="18" t="s">
        <v>42</v>
      </c>
    </row>
    <row r="24" spans="1:9" ht="15.75" x14ac:dyDescent="0.25">
      <c r="A24" s="18" t="s">
        <v>76</v>
      </c>
    </row>
    <row r="25" spans="1:9" ht="15.75" x14ac:dyDescent="0.25">
      <c r="A25" s="18" t="s">
        <v>40</v>
      </c>
    </row>
    <row r="26" spans="1:9" ht="15.75" x14ac:dyDescent="0.25">
      <c r="A26" s="18" t="s">
        <v>71</v>
      </c>
    </row>
    <row r="27" spans="1:9" ht="15.75" x14ac:dyDescent="0.25">
      <c r="A27" s="18" t="s">
        <v>41</v>
      </c>
    </row>
    <row r="28" spans="1:9" ht="15.75" x14ac:dyDescent="0.25">
      <c r="A28" s="18" t="s">
        <v>72</v>
      </c>
    </row>
  </sheetData>
  <mergeCells count="1">
    <mergeCell ref="F20:H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1</vt:lpstr>
      <vt:lpstr>Table 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Layton</dc:creator>
  <cp:lastModifiedBy>wwrigley</cp:lastModifiedBy>
  <dcterms:created xsi:type="dcterms:W3CDTF">2015-11-25T18:06:49Z</dcterms:created>
  <dcterms:modified xsi:type="dcterms:W3CDTF">2016-03-22T13:07:03Z</dcterms:modified>
</cp:coreProperties>
</file>