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10215" windowHeight="7080"/>
  </bookViews>
  <sheets>
    <sheet name="Table 1" sheetId="3"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6" i="3" l="1"/>
  <c r="I16" i="2" l="1"/>
  <c r="I17" i="2"/>
  <c r="H7" i="2"/>
  <c r="H8" i="2"/>
  <c r="H16" i="2"/>
  <c r="H17" i="2"/>
  <c r="G16" i="2"/>
  <c r="G17" i="2"/>
  <c r="F6" i="2"/>
  <c r="F7" i="2"/>
  <c r="F8" i="2"/>
  <c r="F10" i="2"/>
  <c r="F11" i="2"/>
  <c r="F13" i="2"/>
  <c r="F14" i="2"/>
  <c r="F16" i="2"/>
  <c r="F17" i="2"/>
  <c r="F5" i="2"/>
  <c r="D10" i="2"/>
  <c r="D11" i="2"/>
  <c r="D13" i="2"/>
  <c r="D14" i="2"/>
  <c r="D16" i="2"/>
  <c r="D17" i="2"/>
  <c r="D6" i="2"/>
  <c r="D7" i="2"/>
  <c r="D8" i="2"/>
  <c r="D5" i="2"/>
  <c r="D15" i="3"/>
  <c r="F15" i="3" s="1"/>
  <c r="D16" i="3"/>
  <c r="F16" i="3" s="1"/>
  <c r="D18" i="3"/>
  <c r="F18" i="3" s="1"/>
  <c r="D19" i="3"/>
  <c r="F19" i="3" s="1"/>
  <c r="D20" i="3"/>
  <c r="F20" i="3" s="1"/>
  <c r="D22" i="3"/>
  <c r="F22" i="3" s="1"/>
  <c r="D23" i="3"/>
  <c r="F23" i="3" s="1"/>
  <c r="D25" i="3"/>
  <c r="F25" i="3" s="1"/>
  <c r="D26" i="3"/>
  <c r="F26" i="3" s="1"/>
  <c r="D31" i="3"/>
  <c r="F31" i="3" s="1"/>
  <c r="D32" i="3"/>
  <c r="F32" i="3" s="1"/>
  <c r="D33" i="3"/>
  <c r="F33" i="3" s="1"/>
  <c r="D34" i="3"/>
  <c r="F34" i="3" s="1"/>
  <c r="D35" i="3"/>
  <c r="F35" i="3" s="1"/>
  <c r="D36" i="3"/>
  <c r="F36" i="3" s="1"/>
  <c r="D37" i="3"/>
  <c r="F37" i="3" s="1"/>
  <c r="D39" i="3"/>
  <c r="F39" i="3" s="1"/>
  <c r="D40" i="3"/>
  <c r="F40" i="3" s="1"/>
  <c r="D41" i="3"/>
  <c r="F41" i="3" s="1"/>
  <c r="G41" i="3" s="1"/>
  <c r="D49" i="3"/>
  <c r="F49" i="3" s="1"/>
  <c r="D51" i="3"/>
  <c r="F51" i="3" s="1"/>
  <c r="H51" i="3" s="1"/>
  <c r="D14" i="3"/>
  <c r="F14" i="3" s="1"/>
  <c r="D11" i="3"/>
  <c r="F11" i="3" s="1"/>
  <c r="D12" i="3"/>
  <c r="F12" i="3" s="1"/>
  <c r="D10" i="3"/>
  <c r="F10" i="3" s="1"/>
  <c r="D7" i="3"/>
  <c r="F7" i="3" s="1"/>
  <c r="H13" i="2" l="1"/>
  <c r="G13" i="2"/>
  <c r="I13" i="2" s="1"/>
  <c r="G11" i="2"/>
  <c r="I11" i="2" s="1"/>
  <c r="H11" i="2"/>
  <c r="H10" i="2"/>
  <c r="G10" i="2"/>
  <c r="I10" i="2" s="1"/>
  <c r="I8" i="2"/>
  <c r="G8" i="2"/>
  <c r="G7" i="2"/>
  <c r="I7" i="2" s="1"/>
  <c r="G6" i="2"/>
  <c r="I6" i="2" s="1"/>
  <c r="H6" i="2"/>
  <c r="G5" i="2"/>
  <c r="H5" i="2"/>
  <c r="I5" i="2"/>
  <c r="H49" i="3"/>
  <c r="G49" i="3"/>
  <c r="H37" i="3"/>
  <c r="G37" i="3"/>
  <c r="I37" i="3" s="1"/>
  <c r="H33" i="3"/>
  <c r="G33" i="3"/>
  <c r="I33" i="3" s="1"/>
  <c r="H19" i="3"/>
  <c r="G19" i="3"/>
  <c r="I19" i="3" s="1"/>
  <c r="H10" i="3"/>
  <c r="G10" i="3"/>
  <c r="I10" i="3" s="1"/>
  <c r="H39" i="3"/>
  <c r="H34" i="3"/>
  <c r="H26" i="3"/>
  <c r="H20" i="3"/>
  <c r="H15" i="3"/>
  <c r="H25" i="3"/>
  <c r="G25" i="3"/>
  <c r="G20" i="3"/>
  <c r="I20" i="3" s="1"/>
  <c r="H12" i="3"/>
  <c r="G12" i="3"/>
  <c r="I12" i="3" s="1"/>
  <c r="H7" i="3"/>
  <c r="G7" i="3"/>
  <c r="I7" i="3" s="1"/>
  <c r="G39" i="3"/>
  <c r="I39" i="3" s="1"/>
  <c r="G15" i="3"/>
  <c r="I15" i="3" s="1"/>
  <c r="G11" i="3"/>
  <c r="H11" i="3"/>
  <c r="H36" i="3"/>
  <c r="G36" i="3"/>
  <c r="I36" i="3" s="1"/>
  <c r="H32" i="3"/>
  <c r="G32" i="3"/>
  <c r="I32" i="3" s="1"/>
  <c r="H23" i="3"/>
  <c r="G23" i="3"/>
  <c r="I23" i="3" s="1"/>
  <c r="H18" i="3"/>
  <c r="G18" i="3"/>
  <c r="I18" i="3" s="1"/>
  <c r="H14" i="3"/>
  <c r="G14" i="3"/>
  <c r="I14" i="3" s="1"/>
  <c r="G34" i="3"/>
  <c r="G40" i="3"/>
  <c r="H40" i="3"/>
  <c r="G35" i="3"/>
  <c r="H35" i="3"/>
  <c r="G31" i="3"/>
  <c r="H31" i="3"/>
  <c r="G22" i="3"/>
  <c r="H22" i="3"/>
  <c r="G16" i="3"/>
  <c r="H16" i="3"/>
  <c r="G26" i="3"/>
  <c r="G51" i="3"/>
  <c r="I51" i="3" s="1"/>
  <c r="H14" i="2"/>
  <c r="G14" i="2"/>
  <c r="H41" i="3"/>
  <c r="I41" i="3" s="1"/>
  <c r="I14" i="2" l="1"/>
  <c r="F18" i="2"/>
  <c r="I18" i="2"/>
  <c r="I26" i="3"/>
  <c r="I31" i="3"/>
  <c r="I40" i="3"/>
  <c r="I34" i="3"/>
  <c r="I11" i="3"/>
  <c r="I25" i="3"/>
  <c r="I16" i="3"/>
  <c r="F53" i="3"/>
  <c r="I35" i="3"/>
  <c r="I22" i="3"/>
  <c r="F42" i="3"/>
  <c r="I49" i="3"/>
  <c r="I53" i="3" s="1"/>
  <c r="I42" i="3" l="1"/>
  <c r="I54" i="3" s="1"/>
  <c r="I56" i="3" s="1"/>
  <c r="F54" i="3"/>
</calcChain>
</file>

<file path=xl/sharedStrings.xml><?xml version="1.0" encoding="utf-8"?>
<sst xmlns="http://schemas.openxmlformats.org/spreadsheetml/2006/main" count="114" uniqueCount="101">
  <si>
    <t xml:space="preserve">   </t>
  </si>
  <si>
    <r>
      <t xml:space="preserve">Table 1: Annual Respondent Burden and Cost – </t>
    </r>
    <r>
      <rPr>
        <b/>
        <sz val="12"/>
        <color theme="1"/>
        <rFont val="Times New Roman"/>
        <family val="1"/>
      </rPr>
      <t>NSPS for Coal Preparation and Processing Plants (40 CFR Part 60, Subpart Y) (Renewal)</t>
    </r>
  </si>
  <si>
    <t>Burden Item</t>
  </si>
  <si>
    <t>1. Applications</t>
  </si>
  <si>
    <t>N/A</t>
  </si>
  <si>
    <t>2. Survey and studies</t>
  </si>
  <si>
    <t>3. Report Requirements</t>
  </si>
  <si>
    <t>B. Required Activities</t>
  </si>
  <si>
    <t xml:space="preserve">a. Initial Performance Tests </t>
  </si>
  <si>
    <r>
      <t>b. Repeat Performance Tests</t>
    </r>
    <r>
      <rPr>
        <vertAlign val="superscript"/>
        <sz val="9"/>
        <color rgb="FF000000"/>
        <rFont val="Times New Roman"/>
        <family val="1"/>
      </rPr>
      <t xml:space="preserve"> </t>
    </r>
  </si>
  <si>
    <t xml:space="preserve">c. Compliance Monitoring and Inspection </t>
  </si>
  <si>
    <t>d. Site-specific Emission Control Plans</t>
  </si>
  <si>
    <t>Prepare "Fugitive Emission Control Plan"</t>
  </si>
  <si>
    <t>Prepare "BLD Monitoring Plan"</t>
  </si>
  <si>
    <t>e. Site-specific Emission Controls Operation Logbook</t>
  </si>
  <si>
    <t>Prepare logbook</t>
  </si>
  <si>
    <t>C. Create Information</t>
  </si>
  <si>
    <t>See 3B</t>
  </si>
  <si>
    <t>D. Gather Existing Information</t>
  </si>
  <si>
    <t>See 3E</t>
  </si>
  <si>
    <t>E. Write Report</t>
  </si>
  <si>
    <t xml:space="preserve">a. Notifications </t>
  </si>
  <si>
    <t>Notification of actual startup</t>
  </si>
  <si>
    <t>Notification of physical or operational change</t>
  </si>
  <si>
    <t>b. Reports</t>
  </si>
  <si>
    <t>Subtotal for Reporting Requirements</t>
  </si>
  <si>
    <t>4. RECORDKEEPING REQUIREMENTS</t>
  </si>
  <si>
    <t>See 3A</t>
  </si>
  <si>
    <t>B. Plan Activities</t>
  </si>
  <si>
    <t>C. Implement Activities</t>
  </si>
  <si>
    <t>D. Record Data</t>
  </si>
  <si>
    <t>E. Time to Transmit or Disclose Information</t>
  </si>
  <si>
    <t>F. Time to Train Personnel</t>
  </si>
  <si>
    <t>G. Time for Audits</t>
  </si>
  <si>
    <t>Subtotal for Recordkeeping Requirements</t>
  </si>
  <si>
    <t>(A)
Hours per Occurrence</t>
  </si>
  <si>
    <t>(B)
Occurrence per Respondent per Year</t>
  </si>
  <si>
    <t>(C)
Hours per Respondent per Year
(C=AxB)</t>
  </si>
  <si>
    <t>Supervise Method 5 stack test performed by contractor service</t>
  </si>
  <si>
    <t>Supervise Method 9 opacity test performed by contractor service (except coal truck dumps)</t>
  </si>
  <si>
    <t>Daily plant walkthrough visual observation of affected facilities for visible emissions</t>
  </si>
  <si>
    <t xml:space="preserve"> </t>
  </si>
  <si>
    <t>Record required emission control equipment operating and maintenance data</t>
  </si>
  <si>
    <t>Notification of construction/reconstruction commencement</t>
  </si>
  <si>
    <t>Notification of initial performance tests except coal dump trucks</t>
  </si>
  <si>
    <t>Notification of repeat performance test except coal truck dumps</t>
  </si>
  <si>
    <t xml:space="preserve">     Performance test reports except coal truck dumps (review 
     and transmit report prepared by test contractor)</t>
  </si>
  <si>
    <r>
      <t xml:space="preserve">(D)
Respondents per Year </t>
    </r>
    <r>
      <rPr>
        <b/>
        <vertAlign val="superscript"/>
        <sz val="9"/>
        <color rgb="FF000000"/>
        <rFont val="Times New Roman"/>
        <family val="1"/>
      </rPr>
      <t>a</t>
    </r>
  </si>
  <si>
    <r>
      <t xml:space="preserve">(H)
Cost, ($) </t>
    </r>
    <r>
      <rPr>
        <b/>
        <vertAlign val="superscript"/>
        <sz val="9"/>
        <color rgb="FF000000"/>
        <rFont val="Times New Roman"/>
        <family val="1"/>
      </rPr>
      <t>b</t>
    </r>
  </si>
  <si>
    <r>
      <t xml:space="preserve">Table 2: Average Annual EPA Burden and Cost – </t>
    </r>
    <r>
      <rPr>
        <b/>
        <sz val="12"/>
        <color theme="1"/>
        <rFont val="Times New Roman"/>
        <family val="1"/>
      </rPr>
      <t>NSPS for Coal Preparation and Processing Plants (40 CFR Part 60, Subpart Y) (Renewal)</t>
    </r>
  </si>
  <si>
    <t xml:space="preserve">Notification Review </t>
  </si>
  <si>
    <t>Actual startup notifications</t>
  </si>
  <si>
    <t>Performance test notifications</t>
  </si>
  <si>
    <t>Physical or Operational Change</t>
  </si>
  <si>
    <t xml:space="preserve">Site-Specific Emission Control Plan Review </t>
  </si>
  <si>
    <t>Review site-specific "Fugitive Emission Control Plan"</t>
  </si>
  <si>
    <t>Compliance Demonstration Reports Review</t>
  </si>
  <si>
    <t>Review performance test reports</t>
  </si>
  <si>
    <r>
      <t xml:space="preserve">Review semi-annual excess emissions reports </t>
    </r>
    <r>
      <rPr>
        <vertAlign val="superscript"/>
        <sz val="9"/>
        <color rgb="FF000000"/>
        <rFont val="Times New Roman"/>
        <family val="1"/>
      </rPr>
      <t>c</t>
    </r>
  </si>
  <si>
    <t>Coal Preparation Plant Site Visits</t>
  </si>
  <si>
    <t>Observe Method 5 Performance Test</t>
  </si>
  <si>
    <t>Observe Method 9 Performance Test</t>
  </si>
  <si>
    <t>(A)
EPA Hours per Occurrence</t>
  </si>
  <si>
    <t>(B)
Occurrence per Plant per Year</t>
  </si>
  <si>
    <r>
      <t xml:space="preserve">(D)
Plants per Year </t>
    </r>
    <r>
      <rPr>
        <b/>
        <vertAlign val="superscript"/>
        <sz val="9"/>
        <color rgb="FF000000"/>
        <rFont val="Times New Roman"/>
        <family val="1"/>
      </rPr>
      <t>a</t>
    </r>
  </si>
  <si>
    <t>Construction/reconstruction commencement notifications</t>
  </si>
  <si>
    <t>Review site-specific "Bag Leak Detection Monitoring Plan"</t>
  </si>
  <si>
    <t>Assumptions:</t>
  </si>
  <si>
    <r>
      <t xml:space="preserve">b  </t>
    </r>
    <r>
      <rPr>
        <sz val="9"/>
        <color theme="1"/>
        <rFont val="Times New Roman"/>
        <family val="1"/>
      </rPr>
      <t xml:space="preserve">This ICR uses the following labor rates:  $123.93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1,”Total compensation.”  The rates have been increased by 110 percent to account for the benefit packages available to those employed by private industry. </t>
    </r>
  </si>
  <si>
    <t xml:space="preserve">                 Monthly visual inspection of control equipmentused for 
                 affected facilities subject to opacity standards</t>
  </si>
  <si>
    <r>
      <t xml:space="preserve">A. Familiarize with Regulatory Requirements </t>
    </r>
    <r>
      <rPr>
        <vertAlign val="superscript"/>
        <sz val="9"/>
        <color rgb="FF000000"/>
        <rFont val="Times New Roman"/>
        <family val="1"/>
      </rPr>
      <t>c</t>
    </r>
  </si>
  <si>
    <r>
      <t xml:space="preserve">c  </t>
    </r>
    <r>
      <rPr>
        <sz val="9"/>
        <color theme="1"/>
        <rFont val="Times New Roman"/>
        <family val="1"/>
      </rPr>
      <t>We assume all respondents will take 2 hours to familiarize with the regulatory requirements.</t>
    </r>
  </si>
  <si>
    <t xml:space="preserve">A. Familiarize with Regulatory Requirements </t>
  </si>
  <si>
    <r>
      <t>Assumptions</t>
    </r>
    <r>
      <rPr>
        <sz val="10"/>
        <color rgb="FF000000"/>
        <rFont val="Times New Roman"/>
        <family val="1"/>
      </rPr>
      <t xml:space="preserve">: </t>
    </r>
  </si>
  <si>
    <t>Captial and O&amp;M Costs</t>
  </si>
  <si>
    <t>Grand TOTAL</t>
  </si>
  <si>
    <r>
      <t>c</t>
    </r>
    <r>
      <rPr>
        <sz val="9"/>
        <color rgb="FF000000"/>
        <rFont val="Times New Roman"/>
        <family val="1"/>
      </rPr>
      <t xml:space="preserve">  We have assumed that all sources are subject to semiannual excess emissions reporting.</t>
    </r>
  </si>
  <si>
    <r>
      <t xml:space="preserve">Total Annual Labor Burden and Costs (rounded) </t>
    </r>
    <r>
      <rPr>
        <b/>
        <vertAlign val="superscript"/>
        <sz val="9"/>
        <color rgb="FF000000"/>
        <rFont val="Times New Roman"/>
        <family val="1"/>
      </rPr>
      <t>d</t>
    </r>
  </si>
  <si>
    <r>
      <t xml:space="preserve">d   </t>
    </r>
    <r>
      <rPr>
        <sz val="9"/>
        <color rgb="FF000000"/>
        <rFont val="Times New Roman"/>
        <family val="1"/>
      </rPr>
      <t>Totals have been rounded to 3 significant figures. Figures may not add exactly due to rounding.</t>
    </r>
  </si>
  <si>
    <r>
      <t>b</t>
    </r>
    <r>
      <rPr>
        <sz val="9"/>
        <color rgb="FF000000"/>
        <rFont val="Times New Roman"/>
        <family val="1"/>
      </rPr>
      <t xml:space="preserve">  This ICR uses the following labor rates: Managerial $62.90 (GS-13, Step 5, $39.31 + 60%); Technical $46.67 (GS-12, Step 1, $29.17 + 60%); and Clerical $25.25 (GS-6, Step 3, $15.78 + 60%).  These rates are from the Office of Personnel Management (OPM), 2014 General Schedule, which excludes locality, rates of pay.  The rates have been increased by 60 percent to account for the benefit packages available to government employees.</t>
    </r>
  </si>
  <si>
    <t>(E)
Technical Hours per Year
(E=CxD)</t>
  </si>
  <si>
    <t>(F)
Managerial Hours per Year
(F=Ex0.05)</t>
  </si>
  <si>
    <t>(G)
Clerical Hours per Year
(G=Ex0.1)</t>
  </si>
  <si>
    <t>(C)
EPA Hours per Plant per Year
(C=AxB)</t>
  </si>
  <si>
    <r>
      <t xml:space="preserve">a </t>
    </r>
    <r>
      <rPr>
        <sz val="9"/>
        <color rgb="FF000000"/>
        <rFont val="Times New Roman"/>
        <family val="1"/>
      </rPr>
      <t xml:space="preserve"> We have assumed that the average number  of sources that will be subject to the standard will be 1,37.  There will be no additional new source per year that will become subject to the rule over the three-year period of this ICR</t>
    </r>
  </si>
  <si>
    <t xml:space="preserve">Supervise quarterly Method 9 opacity test performed by contractor service </t>
  </si>
  <si>
    <t>Notification of initial performance test for coal truck dumps</t>
  </si>
  <si>
    <t>Notification of repeat performance test for coal truck dumps</t>
  </si>
  <si>
    <t>Performance test reports for coal truck dumps (review and transmit report prepared by test contractor)</t>
  </si>
  <si>
    <r>
      <t xml:space="preserve">Coal handling affected facilities using fabric filter - inspect bag leak detectors (BLD) </t>
    </r>
    <r>
      <rPr>
        <vertAlign val="superscript"/>
        <sz val="9"/>
        <color rgb="FF000000"/>
        <rFont val="Times New Roman"/>
        <family val="1"/>
      </rPr>
      <t>d</t>
    </r>
  </si>
  <si>
    <r>
      <t xml:space="preserve">d </t>
    </r>
    <r>
      <rPr>
        <sz val="9"/>
        <color rgb="FF000000"/>
        <rFont val="Times New Roman"/>
        <family val="1"/>
      </rPr>
      <t xml:space="preserve"> These requirements only apply to sources subject to the 2009 final rule amendment, i.e. sources constructed, reconstructed, or modified after April 28, 2008. EPA assumes that on average over the period covered under this ICR, there are 24 sources subject to the final rule amendment. EPA also assumes that 50 percent of sources elect to perform daily walkthrough visual emission observations for compliance monitoring, and 50 percent of sources elect to perform repeat Method 9 opacity testing for compliance monitoring. </t>
    </r>
  </si>
  <si>
    <r>
      <t>e</t>
    </r>
    <r>
      <rPr>
        <sz val="9"/>
        <color rgb="FF000000"/>
        <rFont val="Times New Roman"/>
        <family val="1"/>
      </rPr>
      <t xml:space="preserve">  All new and existing sources are subject to semiannual reporting.</t>
    </r>
  </si>
  <si>
    <r>
      <t xml:space="preserve">Semiannual excess emissions report </t>
    </r>
    <r>
      <rPr>
        <vertAlign val="superscript"/>
        <sz val="9"/>
        <color rgb="FF000000"/>
        <rFont val="Times New Roman"/>
        <family val="1"/>
      </rPr>
      <t>e</t>
    </r>
  </si>
  <si>
    <r>
      <t>f</t>
    </r>
    <r>
      <rPr>
        <sz val="9"/>
        <color rgb="FF000000"/>
        <rFont val="Times New Roman"/>
        <family val="1"/>
      </rPr>
      <t xml:space="preserve">  We have assumed that each respondent will take one hour once per month to transmit electronic data. </t>
    </r>
  </si>
  <si>
    <r>
      <t xml:space="preserve">Electronically transmit data </t>
    </r>
    <r>
      <rPr>
        <vertAlign val="superscript"/>
        <sz val="9"/>
        <color rgb="FF000000"/>
        <rFont val="Times New Roman"/>
        <family val="1"/>
      </rPr>
      <t>f</t>
    </r>
  </si>
  <si>
    <r>
      <t xml:space="preserve">Plant personnel walkthrough observation procedure </t>
    </r>
    <r>
      <rPr>
        <vertAlign val="superscript"/>
        <sz val="9"/>
        <color rgb="FF000000"/>
        <rFont val="Times New Roman"/>
        <family val="1"/>
      </rPr>
      <t>g</t>
    </r>
  </si>
  <si>
    <r>
      <t xml:space="preserve">TOTAL Annual Labor Burden and Costs (rounded) </t>
    </r>
    <r>
      <rPr>
        <b/>
        <vertAlign val="superscript"/>
        <sz val="9"/>
        <color rgb="FF000000"/>
        <rFont val="Times New Roman"/>
        <family val="1"/>
      </rPr>
      <t>h</t>
    </r>
  </si>
  <si>
    <r>
      <t>g</t>
    </r>
    <r>
      <rPr>
        <sz val="9"/>
        <color rgb="FF000000"/>
        <rFont val="Times New Roman"/>
        <family val="1"/>
      </rPr>
      <t xml:space="preserve">  We have assumed that each new respondent will take eight hours three time per year to observe procedures.</t>
    </r>
  </si>
  <si>
    <r>
      <t xml:space="preserve">h   </t>
    </r>
    <r>
      <rPr>
        <sz val="9"/>
        <color rgb="FF000000"/>
        <rFont val="Times New Roman"/>
        <family val="1"/>
      </rPr>
      <t>Totals have been rounded to 3 significant figures. Figures may not add exactly due to rounding.</t>
    </r>
  </si>
  <si>
    <r>
      <t xml:space="preserve">a </t>
    </r>
    <r>
      <rPr>
        <sz val="9"/>
        <color rgb="FF000000"/>
        <rFont val="Times New Roman"/>
        <family val="1"/>
      </rPr>
      <t xml:space="preserve"> We have assumed that the average number  of sources that will be subject to the standard will be 1,037.  There will be five additional new source per year that will become subject to the rule over the three-year period of this ICR.</t>
    </r>
  </si>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</sst>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0.0"/>
    <numFmt numFmtId="165" formatCode="#,##0.0"/>
  </numFmts>
  <fonts count="13" x14ac:knownFonts="1">
    <font>
      <sz val="11"/>
      <color theme="1"/>
      <name val="Calibri"/>
      <family val="2"/>
      <scheme val="minor"/>
    </font>
    <font>
      <b/>
      <sz val="12"/>
      <color theme="1"/>
      <name val="Times New Roman"/>
      <family val="1"/>
    </font>
    <font>
      <b/>
      <sz val="12"/>
      <color rgb="FF000000"/>
      <name val="Times New Roman"/>
      <family val="1"/>
    </font>
    <font>
      <sz val="9"/>
      <color theme="1"/>
      <name val="Times New Roman"/>
      <family val="1"/>
    </font>
    <font>
      <sz val="9"/>
      <color rgb="FF000000"/>
      <name val="Times New Roman"/>
      <family val="1"/>
    </font>
    <font>
      <vertAlign val="superscript"/>
      <sz val="9"/>
      <color rgb="FF000000"/>
      <name val="Times New Roman"/>
      <family val="1"/>
    </font>
    <font>
      <b/>
      <i/>
      <sz val="9"/>
      <color rgb="FF000000"/>
      <name val="Times New Roman"/>
      <family val="1"/>
    </font>
    <font>
      <b/>
      <sz val="9"/>
      <color rgb="FF000000"/>
      <name val="Times New Roman"/>
      <family val="1"/>
    </font>
    <font>
      <b/>
      <vertAlign val="superscript"/>
      <sz val="9"/>
      <color rgb="FF000000"/>
      <name val="Times New Roman"/>
      <family val="1"/>
    </font>
    <font>
      <sz val="10"/>
      <color rgb="FF000000"/>
      <name val="Times New Roman"/>
      <family val="1"/>
    </font>
    <font>
      <u/>
      <sz val="10"/>
      <color rgb="FF000000"/>
      <name val="Times New Roman"/>
      <family val="1"/>
    </font>
    <font>
      <vertAlign val="superscript"/>
      <sz val="9"/>
      <color theme="1"/>
      <name val="Times New Roman"/>
      <family val="1"/>
    </font>
    <font>
      <b/>
      <u/>
      <sz val="10"/>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wrapText="1" indent="2"/>
    </xf>
    <xf numFmtId="8" fontId="4" fillId="0" borderId="1" xfId="0" applyNumberFormat="1" applyFont="1" applyBorder="1" applyAlignment="1">
      <alignment horizontal="right" vertical="center"/>
    </xf>
    <xf numFmtId="0" fontId="4" fillId="0" borderId="1" xfId="0" applyFont="1" applyBorder="1" applyAlignment="1">
      <alignment horizontal="left" vertical="center" wrapText="1" indent="4"/>
    </xf>
    <xf numFmtId="0" fontId="4" fillId="0" borderId="1" xfId="0" applyFont="1" applyBorder="1" applyAlignment="1">
      <alignment horizontal="left" vertical="center" wrapText="1" indent="6"/>
    </xf>
    <xf numFmtId="0" fontId="3" fillId="0" borderId="1" xfId="0" applyFont="1" applyBorder="1" applyAlignment="1">
      <alignment horizontal="left" vertical="center" wrapText="1" indent="4"/>
    </xf>
    <xf numFmtId="3" fontId="4" fillId="0" borderId="1" xfId="0" applyNumberFormat="1" applyFont="1"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horizontal="center" vertical="center"/>
    </xf>
    <xf numFmtId="0" fontId="4" fillId="0" borderId="1"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wrapText="1"/>
    </xf>
    <xf numFmtId="6" fontId="7" fillId="0" borderId="1" xfId="0" applyNumberFormat="1" applyFont="1" applyBorder="1" applyAlignment="1">
      <alignment horizontal="right" vertical="center"/>
    </xf>
    <xf numFmtId="0" fontId="7" fillId="0" borderId="1" xfId="0" applyFont="1" applyBorder="1" applyAlignment="1">
      <alignment horizontal="center" vertical="center" wrapText="1"/>
    </xf>
    <xf numFmtId="6" fontId="4" fillId="0" borderId="1" xfId="0" applyNumberFormat="1" applyFont="1" applyBorder="1" applyAlignment="1">
      <alignment horizontal="right" vertical="center"/>
    </xf>
    <xf numFmtId="164"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8" fontId="9" fillId="0" borderId="1" xfId="0" applyNumberFormat="1" applyFont="1" applyBorder="1" applyAlignment="1">
      <alignment vertical="center"/>
    </xf>
    <xf numFmtId="3" fontId="4" fillId="0" borderId="1" xfId="0" applyNumberFormat="1" applyFont="1" applyFill="1" applyBorder="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xf>
    <xf numFmtId="0" fontId="5" fillId="0" borderId="0" xfId="0" applyFont="1" applyAlignment="1">
      <alignment vertical="center"/>
    </xf>
    <xf numFmtId="0" fontId="4" fillId="0" borderId="1" xfId="0" applyFont="1" applyFill="1" applyBorder="1" applyAlignment="1">
      <alignment horizontal="center" vertical="center"/>
    </xf>
    <xf numFmtId="0" fontId="11" fillId="0" borderId="0" xfId="0" applyFont="1" applyAlignment="1">
      <alignment horizontal="left" vertical="center" wrapText="1"/>
    </xf>
    <xf numFmtId="3" fontId="7"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6" fontId="7" fillId="0" borderId="1" xfId="0" applyNumberFormat="1" applyFont="1" applyFill="1" applyBorder="1" applyAlignment="1">
      <alignment horizontal="right" vertical="center"/>
    </xf>
    <xf numFmtId="6" fontId="9" fillId="0" borderId="1" xfId="0" applyNumberFormat="1" applyFont="1" applyBorder="1" applyAlignment="1">
      <alignment vertical="center"/>
    </xf>
    <xf numFmtId="1" fontId="0" fillId="0" borderId="0" xfId="0" applyNumberFormat="1"/>
    <xf numFmtId="0" fontId="5" fillId="0" borderId="0" xfId="0" applyFont="1" applyAlignment="1">
      <alignment horizontal="left" vertical="center" wrapText="1"/>
    </xf>
    <xf numFmtId="3" fontId="7" fillId="0" borderId="1" xfId="0" applyNumberFormat="1" applyFont="1" applyBorder="1" applyAlignment="1">
      <alignment horizontal="center" vertical="center"/>
    </xf>
    <xf numFmtId="0" fontId="1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abSelected="1" topLeftCell="A38" zoomScale="80" zoomScaleNormal="80" workbookViewId="0">
      <selection activeCell="M48" sqref="M48"/>
    </sheetView>
  </sheetViews>
  <sheetFormatPr defaultRowHeight="15" x14ac:dyDescent="0.25"/>
  <cols>
    <col min="1" max="1" width="54.5703125" customWidth="1"/>
    <col min="2" max="2" width="13.5703125" customWidth="1"/>
    <col min="3" max="3" width="11.7109375" customWidth="1"/>
    <col min="4" max="4" width="11" customWidth="1"/>
    <col min="5" max="5" width="11.42578125" customWidth="1"/>
    <col min="7" max="7" width="10.28515625" customWidth="1"/>
    <col min="9" max="9" width="13.42578125" bestFit="1" customWidth="1"/>
  </cols>
  <sheetData>
    <row r="1" spans="1:9" ht="15.75" x14ac:dyDescent="0.25">
      <c r="A1" s="2" t="s">
        <v>1</v>
      </c>
    </row>
    <row r="2" spans="1:9" ht="15.75" x14ac:dyDescent="0.25">
      <c r="A2" s="3" t="s">
        <v>0</v>
      </c>
      <c r="F2">
        <v>103.97</v>
      </c>
      <c r="G2">
        <v>129.93</v>
      </c>
      <c r="H2">
        <v>51.79</v>
      </c>
    </row>
    <row r="3" spans="1:9" ht="72.75" customHeight="1" x14ac:dyDescent="0.25">
      <c r="A3" s="20" t="s">
        <v>2</v>
      </c>
      <c r="B3" s="20" t="s">
        <v>35</v>
      </c>
      <c r="C3" s="20" t="s">
        <v>36</v>
      </c>
      <c r="D3" s="20" t="s">
        <v>37</v>
      </c>
      <c r="E3" s="20" t="s">
        <v>47</v>
      </c>
      <c r="F3" s="20" t="s">
        <v>80</v>
      </c>
      <c r="G3" s="20" t="s">
        <v>81</v>
      </c>
      <c r="H3" s="20" t="s">
        <v>82</v>
      </c>
      <c r="I3" s="20" t="s">
        <v>48</v>
      </c>
    </row>
    <row r="4" spans="1:9" x14ac:dyDescent="0.25">
      <c r="A4" s="5" t="s">
        <v>3</v>
      </c>
      <c r="B4" s="4" t="s">
        <v>4</v>
      </c>
      <c r="C4" s="6"/>
      <c r="D4" s="6"/>
      <c r="E4" s="6"/>
      <c r="F4" s="6"/>
      <c r="G4" s="6"/>
      <c r="H4" s="6"/>
      <c r="I4" s="7"/>
    </row>
    <row r="5" spans="1:9" x14ac:dyDescent="0.25">
      <c r="A5" s="5" t="s">
        <v>5</v>
      </c>
      <c r="B5" s="4" t="s">
        <v>4</v>
      </c>
      <c r="C5" s="6"/>
      <c r="D5" s="6"/>
      <c r="E5" s="6"/>
      <c r="F5" s="6"/>
      <c r="G5" s="6"/>
      <c r="H5" s="6"/>
      <c r="I5" s="7"/>
    </row>
    <row r="6" spans="1:9" x14ac:dyDescent="0.25">
      <c r="A6" s="5" t="s">
        <v>6</v>
      </c>
      <c r="B6" s="4"/>
      <c r="C6" s="6"/>
      <c r="D6" s="6"/>
      <c r="E6" s="6"/>
      <c r="F6" s="6"/>
      <c r="G6" s="6"/>
      <c r="H6" s="6"/>
      <c r="I6" s="7"/>
    </row>
    <row r="7" spans="1:9" x14ac:dyDescent="0.25">
      <c r="A7" s="8" t="s">
        <v>70</v>
      </c>
      <c r="B7" s="4">
        <v>2</v>
      </c>
      <c r="C7" s="6">
        <v>1</v>
      </c>
      <c r="D7" s="6">
        <f>B7*C7</f>
        <v>2</v>
      </c>
      <c r="E7" s="28">
        <v>1037</v>
      </c>
      <c r="F7" s="13">
        <f>D7*E7</f>
        <v>2074</v>
      </c>
      <c r="G7" s="6">
        <f>F7*0.05</f>
        <v>103.7</v>
      </c>
      <c r="H7" s="6">
        <f>F7*0.1</f>
        <v>207.4</v>
      </c>
      <c r="I7" s="9">
        <f>$F$2*F7+$G$2*G7+$H$2*H7</f>
        <v>239848.76700000002</v>
      </c>
    </row>
    <row r="8" spans="1:9" x14ac:dyDescent="0.25">
      <c r="A8" s="8" t="s">
        <v>7</v>
      </c>
      <c r="B8" s="4"/>
      <c r="C8" s="6"/>
      <c r="D8" s="6"/>
      <c r="E8" s="6"/>
      <c r="F8" s="6"/>
      <c r="G8" s="6"/>
      <c r="H8" s="6"/>
      <c r="I8" s="9"/>
    </row>
    <row r="9" spans="1:9" x14ac:dyDescent="0.25">
      <c r="A9" s="10" t="s">
        <v>8</v>
      </c>
      <c r="B9" s="6"/>
      <c r="C9" s="6"/>
      <c r="D9" s="6"/>
      <c r="E9" s="6"/>
      <c r="F9" s="6"/>
      <c r="G9" s="6"/>
      <c r="H9" s="6"/>
      <c r="I9" s="9"/>
    </row>
    <row r="10" spans="1:9" ht="23.25" customHeight="1" x14ac:dyDescent="0.25">
      <c r="A10" s="11" t="s">
        <v>38</v>
      </c>
      <c r="B10" s="6">
        <v>8</v>
      </c>
      <c r="C10" s="6">
        <v>1</v>
      </c>
      <c r="D10" s="6">
        <f>B10*C10</f>
        <v>8</v>
      </c>
      <c r="E10" s="6">
        <v>0</v>
      </c>
      <c r="F10" s="6">
        <f t="shared" ref="F10:F41" si="0">D10*E10</f>
        <v>0</v>
      </c>
      <c r="G10" s="6">
        <f t="shared" ref="G10:G41" si="1">F10*0.05</f>
        <v>0</v>
      </c>
      <c r="H10" s="6">
        <f t="shared" ref="H10:H41" si="2">F10*0.1</f>
        <v>0</v>
      </c>
      <c r="I10" s="21">
        <f t="shared" ref="I10:I41" si="3">$F$2*F10+$G$2*G10+$H$2*H10</f>
        <v>0</v>
      </c>
    </row>
    <row r="11" spans="1:9" ht="24" x14ac:dyDescent="0.25">
      <c r="A11" s="11" t="s">
        <v>39</v>
      </c>
      <c r="B11" s="6">
        <v>2</v>
      </c>
      <c r="C11" s="6">
        <v>1</v>
      </c>
      <c r="D11" s="6">
        <f t="shared" ref="D11:D51" si="4">B11*C11</f>
        <v>2</v>
      </c>
      <c r="E11" s="6">
        <v>0</v>
      </c>
      <c r="F11" s="6">
        <f t="shared" si="0"/>
        <v>0</v>
      </c>
      <c r="G11" s="6">
        <f t="shared" si="1"/>
        <v>0</v>
      </c>
      <c r="H11" s="6">
        <f t="shared" si="2"/>
        <v>0</v>
      </c>
      <c r="I11" s="21">
        <f t="shared" si="3"/>
        <v>0</v>
      </c>
    </row>
    <row r="12" spans="1:9" ht="24" x14ac:dyDescent="0.25">
      <c r="A12" s="11" t="s">
        <v>85</v>
      </c>
      <c r="B12" s="6">
        <v>4</v>
      </c>
      <c r="C12" s="6">
        <v>1</v>
      </c>
      <c r="D12" s="6">
        <f t="shared" si="4"/>
        <v>4</v>
      </c>
      <c r="E12" s="33">
        <v>0</v>
      </c>
      <c r="F12" s="6">
        <f t="shared" si="0"/>
        <v>0</v>
      </c>
      <c r="G12" s="6">
        <f t="shared" si="1"/>
        <v>0</v>
      </c>
      <c r="H12" s="6">
        <f t="shared" si="2"/>
        <v>0</v>
      </c>
      <c r="I12" s="21">
        <f t="shared" si="3"/>
        <v>0</v>
      </c>
    </row>
    <row r="13" spans="1:9" x14ac:dyDescent="0.25">
      <c r="A13" s="10" t="s">
        <v>9</v>
      </c>
      <c r="B13" s="6"/>
      <c r="C13" s="6"/>
      <c r="D13" s="6"/>
      <c r="E13" s="6"/>
      <c r="F13" s="6"/>
      <c r="G13" s="6"/>
      <c r="H13" s="6"/>
      <c r="I13" s="9"/>
    </row>
    <row r="14" spans="1:9" ht="27" customHeight="1" x14ac:dyDescent="0.25">
      <c r="A14" s="11" t="s">
        <v>38</v>
      </c>
      <c r="B14" s="6">
        <v>8</v>
      </c>
      <c r="C14" s="6">
        <v>0</v>
      </c>
      <c r="D14" s="6">
        <f t="shared" si="4"/>
        <v>0</v>
      </c>
      <c r="E14" s="6">
        <v>0</v>
      </c>
      <c r="F14" s="6">
        <f t="shared" si="0"/>
        <v>0</v>
      </c>
      <c r="G14" s="6">
        <f t="shared" si="1"/>
        <v>0</v>
      </c>
      <c r="H14" s="6">
        <f t="shared" si="2"/>
        <v>0</v>
      </c>
      <c r="I14" s="21">
        <f t="shared" si="3"/>
        <v>0</v>
      </c>
    </row>
    <row r="15" spans="1:9" ht="24" x14ac:dyDescent="0.25">
      <c r="A15" s="11" t="s">
        <v>39</v>
      </c>
      <c r="B15" s="6">
        <v>2</v>
      </c>
      <c r="C15" s="6">
        <v>0.5</v>
      </c>
      <c r="D15" s="6">
        <f t="shared" si="4"/>
        <v>1</v>
      </c>
      <c r="E15" s="6">
        <v>0</v>
      </c>
      <c r="F15" s="6">
        <f t="shared" si="0"/>
        <v>0</v>
      </c>
      <c r="G15" s="6">
        <f t="shared" si="1"/>
        <v>0</v>
      </c>
      <c r="H15" s="6">
        <f t="shared" si="2"/>
        <v>0</v>
      </c>
      <c r="I15" s="21">
        <f t="shared" si="3"/>
        <v>0</v>
      </c>
    </row>
    <row r="16" spans="1:9" ht="24" x14ac:dyDescent="0.25">
      <c r="A16" s="11" t="s">
        <v>85</v>
      </c>
      <c r="B16" s="6">
        <v>4</v>
      </c>
      <c r="C16" s="6">
        <v>3</v>
      </c>
      <c r="D16" s="6">
        <f t="shared" si="4"/>
        <v>12</v>
      </c>
      <c r="E16" s="33">
        <v>0</v>
      </c>
      <c r="F16" s="6">
        <f t="shared" si="0"/>
        <v>0</v>
      </c>
      <c r="G16" s="6">
        <f t="shared" si="1"/>
        <v>0</v>
      </c>
      <c r="H16" s="6">
        <f t="shared" si="2"/>
        <v>0</v>
      </c>
      <c r="I16" s="21">
        <f t="shared" si="3"/>
        <v>0</v>
      </c>
    </row>
    <row r="17" spans="1:9" x14ac:dyDescent="0.25">
      <c r="A17" s="10" t="s">
        <v>10</v>
      </c>
      <c r="B17" s="6"/>
      <c r="C17" s="6"/>
      <c r="D17" s="6"/>
      <c r="E17" s="6"/>
      <c r="F17" s="6"/>
      <c r="G17" s="6"/>
      <c r="H17" s="6"/>
      <c r="I17" s="9"/>
    </row>
    <row r="18" spans="1:9" ht="24" x14ac:dyDescent="0.25">
      <c r="A18" s="11" t="s">
        <v>40</v>
      </c>
      <c r="B18" s="6">
        <v>1</v>
      </c>
      <c r="C18" s="6">
        <v>350</v>
      </c>
      <c r="D18" s="6">
        <f t="shared" si="4"/>
        <v>350</v>
      </c>
      <c r="E18" s="33">
        <v>12</v>
      </c>
      <c r="F18" s="13">
        <f t="shared" si="0"/>
        <v>4200</v>
      </c>
      <c r="G18" s="6">
        <f t="shared" si="1"/>
        <v>210</v>
      </c>
      <c r="H18" s="6">
        <f t="shared" si="2"/>
        <v>420</v>
      </c>
      <c r="I18" s="9">
        <f t="shared" si="3"/>
        <v>485711.1</v>
      </c>
    </row>
    <row r="19" spans="1:9" ht="24" x14ac:dyDescent="0.25">
      <c r="A19" s="5" t="s">
        <v>69</v>
      </c>
      <c r="B19" s="6">
        <v>1</v>
      </c>
      <c r="C19" s="6">
        <v>36</v>
      </c>
      <c r="D19" s="6">
        <f t="shared" si="4"/>
        <v>36</v>
      </c>
      <c r="E19" s="33">
        <v>12</v>
      </c>
      <c r="F19" s="6">
        <f t="shared" si="0"/>
        <v>432</v>
      </c>
      <c r="G19" s="6">
        <f t="shared" si="1"/>
        <v>21.6</v>
      </c>
      <c r="H19" s="6">
        <f t="shared" si="2"/>
        <v>43.2</v>
      </c>
      <c r="I19" s="9">
        <f t="shared" si="3"/>
        <v>49958.856</v>
      </c>
    </row>
    <row r="20" spans="1:9" ht="25.5" x14ac:dyDescent="0.25">
      <c r="A20" s="11" t="s">
        <v>89</v>
      </c>
      <c r="B20" s="6">
        <v>0.25</v>
      </c>
      <c r="C20" s="6">
        <v>175</v>
      </c>
      <c r="D20" s="6">
        <f t="shared" si="4"/>
        <v>43.75</v>
      </c>
      <c r="E20" s="33">
        <v>24</v>
      </c>
      <c r="F20" s="13">
        <f t="shared" si="0"/>
        <v>1050</v>
      </c>
      <c r="G20" s="6">
        <f t="shared" si="1"/>
        <v>52.5</v>
      </c>
      <c r="H20" s="6">
        <f t="shared" si="2"/>
        <v>105</v>
      </c>
      <c r="I20" s="9">
        <f t="shared" si="3"/>
        <v>121427.77499999999</v>
      </c>
    </row>
    <row r="21" spans="1:9" x14ac:dyDescent="0.25">
      <c r="A21" s="10" t="s">
        <v>11</v>
      </c>
      <c r="B21" s="6"/>
      <c r="C21" s="6"/>
      <c r="D21" s="6"/>
      <c r="E21" s="6"/>
      <c r="F21" s="6"/>
      <c r="G21" s="6"/>
      <c r="H21" s="6"/>
      <c r="I21" s="9"/>
    </row>
    <row r="22" spans="1:9" x14ac:dyDescent="0.25">
      <c r="A22" s="11" t="s">
        <v>12</v>
      </c>
      <c r="B22" s="6">
        <v>40</v>
      </c>
      <c r="C22" s="6">
        <v>1</v>
      </c>
      <c r="D22" s="6">
        <f t="shared" si="4"/>
        <v>40</v>
      </c>
      <c r="E22" s="6">
        <v>0</v>
      </c>
      <c r="F22" s="6">
        <f t="shared" si="0"/>
        <v>0</v>
      </c>
      <c r="G22" s="6">
        <f t="shared" si="1"/>
        <v>0</v>
      </c>
      <c r="H22" s="6">
        <f t="shared" si="2"/>
        <v>0</v>
      </c>
      <c r="I22" s="21">
        <f t="shared" si="3"/>
        <v>0</v>
      </c>
    </row>
    <row r="23" spans="1:9" x14ac:dyDescent="0.25">
      <c r="A23" s="11" t="s">
        <v>13</v>
      </c>
      <c r="B23" s="6">
        <v>40</v>
      </c>
      <c r="C23" s="6">
        <v>1</v>
      </c>
      <c r="D23" s="6">
        <f t="shared" si="4"/>
        <v>40</v>
      </c>
      <c r="E23" s="6">
        <v>0</v>
      </c>
      <c r="F23" s="6">
        <f t="shared" si="0"/>
        <v>0</v>
      </c>
      <c r="G23" s="6">
        <f t="shared" si="1"/>
        <v>0</v>
      </c>
      <c r="H23" s="6">
        <f t="shared" si="2"/>
        <v>0</v>
      </c>
      <c r="I23" s="21">
        <f t="shared" si="3"/>
        <v>0</v>
      </c>
    </row>
    <row r="24" spans="1:9" x14ac:dyDescent="0.25">
      <c r="A24" s="12" t="s">
        <v>14</v>
      </c>
      <c r="B24" s="6"/>
      <c r="C24" s="6"/>
      <c r="D24" s="6"/>
      <c r="E24" s="6"/>
      <c r="F24" s="6"/>
      <c r="G24" s="6"/>
      <c r="H24" s="6"/>
      <c r="I24" s="21"/>
    </row>
    <row r="25" spans="1:9" x14ac:dyDescent="0.25">
      <c r="A25" s="11" t="s">
        <v>15</v>
      </c>
      <c r="B25" s="6">
        <v>8</v>
      </c>
      <c r="C25" s="6">
        <v>1</v>
      </c>
      <c r="D25" s="6">
        <f t="shared" si="4"/>
        <v>8</v>
      </c>
      <c r="E25" s="6">
        <v>0</v>
      </c>
      <c r="F25" s="6">
        <f t="shared" si="0"/>
        <v>0</v>
      </c>
      <c r="G25" s="6">
        <f t="shared" si="1"/>
        <v>0</v>
      </c>
      <c r="H25" s="6">
        <f t="shared" si="2"/>
        <v>0</v>
      </c>
      <c r="I25" s="21">
        <f t="shared" si="3"/>
        <v>0</v>
      </c>
    </row>
    <row r="26" spans="1:9" ht="24" x14ac:dyDescent="0.25">
      <c r="A26" s="11" t="s">
        <v>42</v>
      </c>
      <c r="B26" s="6">
        <v>0.5</v>
      </c>
      <c r="C26" s="6">
        <v>350</v>
      </c>
      <c r="D26" s="6">
        <f t="shared" si="4"/>
        <v>175</v>
      </c>
      <c r="E26" s="6">
        <v>0</v>
      </c>
      <c r="F26" s="6">
        <f t="shared" si="0"/>
        <v>0</v>
      </c>
      <c r="G26" s="6">
        <f t="shared" si="1"/>
        <v>0</v>
      </c>
      <c r="H26" s="6">
        <f t="shared" si="2"/>
        <v>0</v>
      </c>
      <c r="I26" s="21">
        <f t="shared" si="3"/>
        <v>0</v>
      </c>
    </row>
    <row r="27" spans="1:9" x14ac:dyDescent="0.25">
      <c r="A27" s="8" t="s">
        <v>16</v>
      </c>
      <c r="B27" s="6" t="s">
        <v>17</v>
      </c>
      <c r="C27" s="6"/>
      <c r="D27" s="6"/>
      <c r="E27" s="6"/>
      <c r="F27" s="6"/>
      <c r="G27" s="6"/>
      <c r="H27" s="6"/>
      <c r="I27" s="9"/>
    </row>
    <row r="28" spans="1:9" x14ac:dyDescent="0.25">
      <c r="A28" s="8" t="s">
        <v>18</v>
      </c>
      <c r="B28" s="6" t="s">
        <v>19</v>
      </c>
      <c r="C28" s="6"/>
      <c r="D28" s="6"/>
      <c r="E28" s="6"/>
      <c r="F28" s="6"/>
      <c r="G28" s="6"/>
      <c r="H28" s="6"/>
      <c r="I28" s="9"/>
    </row>
    <row r="29" spans="1:9" x14ac:dyDescent="0.25">
      <c r="A29" s="8" t="s">
        <v>20</v>
      </c>
      <c r="B29" s="6"/>
      <c r="C29" s="6"/>
      <c r="D29" s="6"/>
      <c r="E29" s="6"/>
      <c r="F29" s="6"/>
      <c r="G29" s="6"/>
      <c r="H29" s="6"/>
      <c r="I29" s="9"/>
    </row>
    <row r="30" spans="1:9" x14ac:dyDescent="0.25">
      <c r="A30" s="10" t="s">
        <v>21</v>
      </c>
      <c r="B30" s="6"/>
      <c r="C30" s="6"/>
      <c r="D30" s="6"/>
      <c r="E30" s="6"/>
      <c r="F30" s="6"/>
      <c r="G30" s="6"/>
      <c r="H30" s="6"/>
      <c r="I30" s="9"/>
    </row>
    <row r="31" spans="1:9" x14ac:dyDescent="0.25">
      <c r="A31" s="11" t="s">
        <v>43</v>
      </c>
      <c r="B31" s="6">
        <v>2</v>
      </c>
      <c r="C31" s="6">
        <v>1</v>
      </c>
      <c r="D31" s="6">
        <f t="shared" si="4"/>
        <v>2</v>
      </c>
      <c r="E31" s="6">
        <v>0</v>
      </c>
      <c r="F31" s="6">
        <f t="shared" si="0"/>
        <v>0</v>
      </c>
      <c r="G31" s="6">
        <f t="shared" si="1"/>
        <v>0</v>
      </c>
      <c r="H31" s="6">
        <f t="shared" si="2"/>
        <v>0</v>
      </c>
      <c r="I31" s="21">
        <f t="shared" si="3"/>
        <v>0</v>
      </c>
    </row>
    <row r="32" spans="1:9" x14ac:dyDescent="0.25">
      <c r="A32" s="11" t="s">
        <v>22</v>
      </c>
      <c r="B32" s="6">
        <v>2</v>
      </c>
      <c r="C32" s="6">
        <v>1</v>
      </c>
      <c r="D32" s="6">
        <f t="shared" si="4"/>
        <v>2</v>
      </c>
      <c r="E32" s="6">
        <v>0</v>
      </c>
      <c r="F32" s="6">
        <f t="shared" si="0"/>
        <v>0</v>
      </c>
      <c r="G32" s="6">
        <f t="shared" si="1"/>
        <v>0</v>
      </c>
      <c r="H32" s="6">
        <f t="shared" si="2"/>
        <v>0</v>
      </c>
      <c r="I32" s="21">
        <f t="shared" si="3"/>
        <v>0</v>
      </c>
    </row>
    <row r="33" spans="1:9" ht="24" customHeight="1" x14ac:dyDescent="0.25">
      <c r="A33" s="11" t="s">
        <v>44</v>
      </c>
      <c r="B33" s="6">
        <v>2</v>
      </c>
      <c r="C33" s="6">
        <v>8</v>
      </c>
      <c r="D33" s="6">
        <f t="shared" si="4"/>
        <v>16</v>
      </c>
      <c r="E33" s="6">
        <v>0</v>
      </c>
      <c r="F33" s="6">
        <f t="shared" si="0"/>
        <v>0</v>
      </c>
      <c r="G33" s="6">
        <f t="shared" si="1"/>
        <v>0</v>
      </c>
      <c r="H33" s="6">
        <f t="shared" si="2"/>
        <v>0</v>
      </c>
      <c r="I33" s="21">
        <f t="shared" si="3"/>
        <v>0</v>
      </c>
    </row>
    <row r="34" spans="1:9" x14ac:dyDescent="0.25">
      <c r="A34" s="11" t="s">
        <v>86</v>
      </c>
      <c r="B34" s="6">
        <v>2</v>
      </c>
      <c r="C34" s="6">
        <v>1</v>
      </c>
      <c r="D34" s="6">
        <f t="shared" si="4"/>
        <v>2</v>
      </c>
      <c r="E34" s="33">
        <v>0</v>
      </c>
      <c r="F34" s="6">
        <f t="shared" si="0"/>
        <v>0</v>
      </c>
      <c r="G34" s="6">
        <f t="shared" si="1"/>
        <v>0</v>
      </c>
      <c r="H34" s="6">
        <f t="shared" si="2"/>
        <v>0</v>
      </c>
      <c r="I34" s="21">
        <f t="shared" si="3"/>
        <v>0</v>
      </c>
    </row>
    <row r="35" spans="1:9" ht="25.5" customHeight="1" x14ac:dyDescent="0.25">
      <c r="A35" s="11" t="s">
        <v>45</v>
      </c>
      <c r="B35" s="6">
        <v>1</v>
      </c>
      <c r="C35" s="6">
        <v>0.5</v>
      </c>
      <c r="D35" s="6">
        <f t="shared" si="4"/>
        <v>0.5</v>
      </c>
      <c r="E35" s="6">
        <v>0</v>
      </c>
      <c r="F35" s="6">
        <f t="shared" si="0"/>
        <v>0</v>
      </c>
      <c r="G35" s="23">
        <f t="shared" si="1"/>
        <v>0</v>
      </c>
      <c r="H35" s="6">
        <f t="shared" si="2"/>
        <v>0</v>
      </c>
      <c r="I35" s="21">
        <f t="shared" si="3"/>
        <v>0</v>
      </c>
    </row>
    <row r="36" spans="1:9" x14ac:dyDescent="0.25">
      <c r="A36" s="11" t="s">
        <v>87</v>
      </c>
      <c r="B36" s="6">
        <v>1</v>
      </c>
      <c r="C36" s="6">
        <v>3</v>
      </c>
      <c r="D36" s="6">
        <f t="shared" si="4"/>
        <v>3</v>
      </c>
      <c r="E36" s="33">
        <v>0</v>
      </c>
      <c r="F36" s="6">
        <f t="shared" si="0"/>
        <v>0</v>
      </c>
      <c r="G36" s="23">
        <f t="shared" si="1"/>
        <v>0</v>
      </c>
      <c r="H36" s="6">
        <f t="shared" si="2"/>
        <v>0</v>
      </c>
      <c r="I36" s="21">
        <f t="shared" si="3"/>
        <v>0</v>
      </c>
    </row>
    <row r="37" spans="1:9" x14ac:dyDescent="0.25">
      <c r="A37" s="11" t="s">
        <v>23</v>
      </c>
      <c r="B37" s="6">
        <v>2</v>
      </c>
      <c r="C37" s="6">
        <v>1</v>
      </c>
      <c r="D37" s="6">
        <f t="shared" si="4"/>
        <v>2</v>
      </c>
      <c r="E37" s="6">
        <v>0</v>
      </c>
      <c r="F37" s="6">
        <f t="shared" si="0"/>
        <v>0</v>
      </c>
      <c r="G37" s="6">
        <f t="shared" si="1"/>
        <v>0</v>
      </c>
      <c r="H37" s="6">
        <f t="shared" si="2"/>
        <v>0</v>
      </c>
      <c r="I37" s="21">
        <f t="shared" si="3"/>
        <v>0</v>
      </c>
    </row>
    <row r="38" spans="1:9" x14ac:dyDescent="0.25">
      <c r="A38" s="10" t="s">
        <v>24</v>
      </c>
      <c r="B38" s="6"/>
      <c r="C38" s="6"/>
      <c r="D38" s="6"/>
      <c r="E38" s="6"/>
      <c r="F38" s="6"/>
      <c r="G38" s="6"/>
      <c r="H38" s="6"/>
      <c r="I38" s="21"/>
    </row>
    <row r="39" spans="1:9" ht="24" x14ac:dyDescent="0.25">
      <c r="A39" s="10" t="s">
        <v>46</v>
      </c>
      <c r="B39" s="6">
        <v>4</v>
      </c>
      <c r="C39" s="6">
        <v>8.5</v>
      </c>
      <c r="D39" s="6">
        <f t="shared" si="4"/>
        <v>34</v>
      </c>
      <c r="E39" s="6">
        <v>0</v>
      </c>
      <c r="F39" s="6">
        <f t="shared" si="0"/>
        <v>0</v>
      </c>
      <c r="G39" s="6">
        <f t="shared" si="1"/>
        <v>0</v>
      </c>
      <c r="H39" s="6">
        <f t="shared" si="2"/>
        <v>0</v>
      </c>
      <c r="I39" s="21">
        <f t="shared" si="3"/>
        <v>0</v>
      </c>
    </row>
    <row r="40" spans="1:9" ht="24" x14ac:dyDescent="0.25">
      <c r="A40" s="11" t="s">
        <v>88</v>
      </c>
      <c r="B40" s="6">
        <v>2</v>
      </c>
      <c r="C40" s="6">
        <v>4</v>
      </c>
      <c r="D40" s="6">
        <f t="shared" si="4"/>
        <v>8</v>
      </c>
      <c r="E40" s="33">
        <v>0</v>
      </c>
      <c r="F40" s="6">
        <f t="shared" si="0"/>
        <v>0</v>
      </c>
      <c r="G40" s="6">
        <f t="shared" si="1"/>
        <v>0</v>
      </c>
      <c r="H40" s="6">
        <f t="shared" si="2"/>
        <v>0</v>
      </c>
      <c r="I40" s="21">
        <f t="shared" si="3"/>
        <v>0</v>
      </c>
    </row>
    <row r="41" spans="1:9" x14ac:dyDescent="0.25">
      <c r="A41" s="11" t="s">
        <v>92</v>
      </c>
      <c r="B41" s="6">
        <v>8</v>
      </c>
      <c r="C41" s="6">
        <v>2</v>
      </c>
      <c r="D41" s="6">
        <f t="shared" si="4"/>
        <v>16</v>
      </c>
      <c r="E41" s="28">
        <v>1037</v>
      </c>
      <c r="F41" s="13">
        <f t="shared" si="0"/>
        <v>16592</v>
      </c>
      <c r="G41" s="6">
        <f t="shared" si="1"/>
        <v>829.6</v>
      </c>
      <c r="H41" s="24">
        <f t="shared" si="2"/>
        <v>1659.2</v>
      </c>
      <c r="I41" s="9">
        <f t="shared" si="3"/>
        <v>1918790.1360000002</v>
      </c>
    </row>
    <row r="42" spans="1:9" x14ac:dyDescent="0.25">
      <c r="A42" s="14" t="s">
        <v>25</v>
      </c>
      <c r="B42" s="15"/>
      <c r="C42" s="15"/>
      <c r="D42" s="6"/>
      <c r="E42" s="15"/>
      <c r="F42" s="41">
        <f>SUM(F7:H41)</f>
        <v>28000.2</v>
      </c>
      <c r="G42" s="41"/>
      <c r="H42" s="41"/>
      <c r="I42" s="19">
        <f>SUM(I7:I41)</f>
        <v>2815736.6340000001</v>
      </c>
    </row>
    <row r="43" spans="1:9" x14ac:dyDescent="0.25">
      <c r="A43" s="5" t="s">
        <v>26</v>
      </c>
      <c r="B43" s="6"/>
      <c r="C43" s="6"/>
      <c r="D43" s="6"/>
      <c r="E43" s="6"/>
      <c r="F43" s="6"/>
      <c r="G43" s="6"/>
      <c r="H43" s="6"/>
      <c r="I43" s="7"/>
    </row>
    <row r="44" spans="1:9" x14ac:dyDescent="0.25">
      <c r="A44" s="8" t="s">
        <v>72</v>
      </c>
      <c r="B44" s="6" t="s">
        <v>27</v>
      </c>
      <c r="C44" s="6"/>
      <c r="D44" s="6"/>
      <c r="E44" s="6"/>
      <c r="F44" s="6"/>
      <c r="G44" s="6"/>
      <c r="H44" s="6"/>
      <c r="I44" s="7"/>
    </row>
    <row r="45" spans="1:9" x14ac:dyDescent="0.25">
      <c r="A45" s="8" t="s">
        <v>28</v>
      </c>
      <c r="B45" s="6" t="s">
        <v>17</v>
      </c>
      <c r="C45" s="6"/>
      <c r="D45" s="6"/>
      <c r="E45" s="6"/>
      <c r="F45" s="6"/>
      <c r="G45" s="6"/>
      <c r="H45" s="6"/>
      <c r="I45" s="7"/>
    </row>
    <row r="46" spans="1:9" x14ac:dyDescent="0.25">
      <c r="A46" s="8" t="s">
        <v>29</v>
      </c>
      <c r="B46" s="6" t="s">
        <v>17</v>
      </c>
      <c r="C46" s="6"/>
      <c r="D46" s="6"/>
      <c r="E46" s="6"/>
      <c r="F46" s="6"/>
      <c r="G46" s="6"/>
      <c r="H46" s="6"/>
      <c r="I46" s="7"/>
    </row>
    <row r="47" spans="1:9" x14ac:dyDescent="0.25">
      <c r="A47" s="8" t="s">
        <v>30</v>
      </c>
      <c r="B47" s="6" t="s">
        <v>17</v>
      </c>
      <c r="C47" s="6"/>
      <c r="D47" s="6"/>
      <c r="E47" s="6"/>
      <c r="F47" s="6"/>
      <c r="G47" s="6"/>
      <c r="H47" s="6"/>
      <c r="I47" s="7"/>
    </row>
    <row r="48" spans="1:9" x14ac:dyDescent="0.25">
      <c r="A48" s="8" t="s">
        <v>31</v>
      </c>
      <c r="B48" s="6"/>
      <c r="C48" s="6"/>
      <c r="D48" s="6"/>
      <c r="E48" s="6"/>
      <c r="F48" s="6"/>
      <c r="G48" s="6"/>
      <c r="H48" s="6"/>
      <c r="I48" s="7"/>
    </row>
    <row r="49" spans="1:12" x14ac:dyDescent="0.25">
      <c r="A49" s="10" t="s">
        <v>94</v>
      </c>
      <c r="B49" s="6">
        <v>1</v>
      </c>
      <c r="C49" s="6">
        <v>12</v>
      </c>
      <c r="D49" s="6">
        <f t="shared" si="4"/>
        <v>12</v>
      </c>
      <c r="E49" s="28">
        <v>1037</v>
      </c>
      <c r="F49" s="13">
        <f t="shared" ref="F49:F51" si="5">D49*E49</f>
        <v>12444</v>
      </c>
      <c r="G49" s="22">
        <f t="shared" ref="G49:G51" si="6">F49*0.05</f>
        <v>622.20000000000005</v>
      </c>
      <c r="H49" s="24">
        <f t="shared" ref="H49:H51" si="7">F49*0.1</f>
        <v>1244.4000000000001</v>
      </c>
      <c r="I49" s="9">
        <f t="shared" ref="I49:I51" si="8">$F$2*F49+$G$2*G49+$H$2*H49</f>
        <v>1439092.602</v>
      </c>
    </row>
    <row r="50" spans="1:12" x14ac:dyDescent="0.25">
      <c r="A50" s="8" t="s">
        <v>32</v>
      </c>
      <c r="B50" s="6"/>
      <c r="C50" s="6"/>
      <c r="D50" s="6"/>
      <c r="E50" s="6"/>
      <c r="F50" s="6"/>
      <c r="G50" s="6"/>
      <c r="H50" s="6"/>
      <c r="I50" s="9"/>
    </row>
    <row r="51" spans="1:12" x14ac:dyDescent="0.25">
      <c r="A51" s="10" t="s">
        <v>95</v>
      </c>
      <c r="B51" s="6">
        <v>8</v>
      </c>
      <c r="C51" s="6">
        <v>3</v>
      </c>
      <c r="D51" s="6">
        <f t="shared" si="4"/>
        <v>24</v>
      </c>
      <c r="E51" s="6">
        <v>0</v>
      </c>
      <c r="F51" s="6">
        <f t="shared" si="5"/>
        <v>0</v>
      </c>
      <c r="G51" s="6">
        <f t="shared" si="6"/>
        <v>0</v>
      </c>
      <c r="H51" s="6">
        <f t="shared" si="7"/>
        <v>0</v>
      </c>
      <c r="I51" s="21">
        <f t="shared" si="8"/>
        <v>0</v>
      </c>
    </row>
    <row r="52" spans="1:12" x14ac:dyDescent="0.25">
      <c r="A52" s="8" t="s">
        <v>33</v>
      </c>
      <c r="B52" s="6" t="s">
        <v>4</v>
      </c>
      <c r="C52" s="16"/>
      <c r="D52" s="16"/>
      <c r="E52" s="16"/>
      <c r="F52" s="16"/>
      <c r="G52" s="16"/>
      <c r="H52" s="16"/>
      <c r="I52" s="7"/>
    </row>
    <row r="53" spans="1:12" x14ac:dyDescent="0.25">
      <c r="A53" s="14" t="s">
        <v>34</v>
      </c>
      <c r="B53" s="17"/>
      <c r="C53" s="17"/>
      <c r="D53" s="17"/>
      <c r="E53" s="17"/>
      <c r="F53" s="41">
        <f>SUM(F49:H52)</f>
        <v>14310.6</v>
      </c>
      <c r="G53" s="41"/>
      <c r="H53" s="41"/>
      <c r="I53" s="19">
        <f>SUM(I49:I52)</f>
        <v>1439092.602</v>
      </c>
    </row>
    <row r="54" spans="1:12" x14ac:dyDescent="0.25">
      <c r="A54" s="18" t="s">
        <v>96</v>
      </c>
      <c r="B54" s="16"/>
      <c r="C54" s="16"/>
      <c r="D54" s="16"/>
      <c r="E54" s="16"/>
      <c r="F54" s="41">
        <f>ROUND(F42+F53,-2)</f>
        <v>42300</v>
      </c>
      <c r="G54" s="41"/>
      <c r="H54" s="41"/>
      <c r="I54" s="19">
        <f>ROUND(I42+I53,-4)</f>
        <v>4250000</v>
      </c>
    </row>
    <row r="55" spans="1:12" x14ac:dyDescent="0.25">
      <c r="A55" s="18" t="s">
        <v>74</v>
      </c>
      <c r="B55" s="16"/>
      <c r="C55" s="16"/>
      <c r="D55" s="16"/>
      <c r="E55" s="16"/>
      <c r="F55" s="35"/>
      <c r="G55" s="35"/>
      <c r="H55" s="35"/>
      <c r="I55" s="37">
        <v>65600</v>
      </c>
    </row>
    <row r="56" spans="1:12" x14ac:dyDescent="0.25">
      <c r="A56" s="18" t="s">
        <v>75</v>
      </c>
      <c r="B56" s="16"/>
      <c r="C56" s="16"/>
      <c r="D56" s="16"/>
      <c r="E56" s="16"/>
      <c r="F56" s="35"/>
      <c r="G56" s="35"/>
      <c r="H56" s="35"/>
      <c r="I56" s="19">
        <f>ROUND(I54+I55,-4)</f>
        <v>4320000</v>
      </c>
      <c r="L56" s="39">
        <f>F54/2074</f>
        <v>20.395371263259403</v>
      </c>
    </row>
    <row r="57" spans="1:12" x14ac:dyDescent="0.25">
      <c r="L57" t="s">
        <v>100</v>
      </c>
    </row>
    <row r="58" spans="1:12" x14ac:dyDescent="0.25">
      <c r="A58" s="30" t="s">
        <v>67</v>
      </c>
    </row>
    <row r="59" spans="1:12" ht="28.5" customHeight="1" x14ac:dyDescent="0.25">
      <c r="A59" s="42" t="s">
        <v>84</v>
      </c>
      <c r="B59" s="42"/>
      <c r="C59" s="42"/>
      <c r="D59" s="42"/>
      <c r="E59" s="42"/>
      <c r="F59" s="42"/>
      <c r="G59" s="42"/>
      <c r="H59" s="42"/>
      <c r="I59" s="42"/>
    </row>
    <row r="60" spans="1:12" ht="43.5" customHeight="1" x14ac:dyDescent="0.25">
      <c r="A60" s="42" t="s">
        <v>68</v>
      </c>
      <c r="B60" s="42"/>
      <c r="C60" s="42"/>
      <c r="D60" s="42"/>
      <c r="E60" s="42"/>
      <c r="F60" s="42"/>
      <c r="G60" s="42"/>
      <c r="H60" s="42"/>
      <c r="I60" s="42"/>
    </row>
    <row r="61" spans="1:12" x14ac:dyDescent="0.25">
      <c r="A61" s="31" t="s">
        <v>71</v>
      </c>
      <c r="B61" s="34"/>
      <c r="C61" s="34"/>
      <c r="D61" s="34"/>
      <c r="E61" s="34"/>
      <c r="F61" s="34"/>
      <c r="G61" s="34"/>
      <c r="H61" s="34"/>
      <c r="I61" s="34"/>
    </row>
    <row r="62" spans="1:12" ht="46.5" customHeight="1" x14ac:dyDescent="0.25">
      <c r="A62" s="40" t="s">
        <v>90</v>
      </c>
      <c r="B62" s="40"/>
      <c r="C62" s="40"/>
      <c r="D62" s="40"/>
      <c r="E62" s="40"/>
      <c r="F62" s="40"/>
      <c r="G62" s="40"/>
      <c r="H62" s="40"/>
      <c r="I62" s="40"/>
    </row>
    <row r="63" spans="1:12" x14ac:dyDescent="0.25">
      <c r="A63" s="32" t="s">
        <v>91</v>
      </c>
    </row>
    <row r="64" spans="1:12" x14ac:dyDescent="0.25">
      <c r="A64" s="32" t="s">
        <v>93</v>
      </c>
    </row>
    <row r="65" spans="1:1" x14ac:dyDescent="0.25">
      <c r="A65" s="32" t="s">
        <v>97</v>
      </c>
    </row>
    <row r="66" spans="1:1" x14ac:dyDescent="0.25">
      <c r="A66" s="32" t="s">
        <v>98</v>
      </c>
    </row>
  </sheetData>
  <mergeCells count="6">
    <mergeCell ref="A62:I62"/>
    <mergeCell ref="F42:H42"/>
    <mergeCell ref="F53:H53"/>
    <mergeCell ref="F54:H54"/>
    <mergeCell ref="A59:I59"/>
    <mergeCell ref="A60:I6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90" zoomScaleNormal="90" workbookViewId="0">
      <selection activeCell="I14" sqref="I14"/>
    </sheetView>
  </sheetViews>
  <sheetFormatPr defaultRowHeight="15" x14ac:dyDescent="0.25"/>
  <cols>
    <col min="1" max="1" width="36.42578125" customWidth="1"/>
    <col min="2" max="2" width="9.5703125" customWidth="1"/>
    <col min="3" max="3" width="9.85546875" customWidth="1"/>
    <col min="7" max="7" width="9.7109375" customWidth="1"/>
    <col min="9" max="9" width="11.28515625" bestFit="1" customWidth="1"/>
  </cols>
  <sheetData>
    <row r="1" spans="1:9" ht="15.75" x14ac:dyDescent="0.25">
      <c r="A1" s="2" t="s">
        <v>49</v>
      </c>
    </row>
    <row r="2" spans="1:9" ht="15.75" x14ac:dyDescent="0.25">
      <c r="A2" s="1" t="s">
        <v>41</v>
      </c>
      <c r="F2">
        <v>46.67</v>
      </c>
      <c r="G2">
        <v>62.9</v>
      </c>
      <c r="H2">
        <v>25.25</v>
      </c>
    </row>
    <row r="3" spans="1:9" ht="60" x14ac:dyDescent="0.25">
      <c r="A3" s="20" t="s">
        <v>2</v>
      </c>
      <c r="B3" s="20" t="s">
        <v>62</v>
      </c>
      <c r="C3" s="20" t="s">
        <v>63</v>
      </c>
      <c r="D3" s="20" t="s">
        <v>83</v>
      </c>
      <c r="E3" s="20" t="s">
        <v>64</v>
      </c>
      <c r="F3" s="20" t="s">
        <v>80</v>
      </c>
      <c r="G3" s="20" t="s">
        <v>81</v>
      </c>
      <c r="H3" s="20" t="s">
        <v>82</v>
      </c>
      <c r="I3" s="20" t="s">
        <v>48</v>
      </c>
    </row>
    <row r="4" spans="1:9" x14ac:dyDescent="0.25">
      <c r="A4" s="5" t="s">
        <v>50</v>
      </c>
      <c r="B4" s="4"/>
      <c r="C4" s="6"/>
      <c r="D4" s="6"/>
      <c r="E4" s="25"/>
      <c r="F4" s="25"/>
      <c r="G4" s="25"/>
      <c r="H4" s="25"/>
      <c r="I4" s="25"/>
    </row>
    <row r="5" spans="1:9" ht="24" x14ac:dyDescent="0.25">
      <c r="A5" s="8" t="s">
        <v>65</v>
      </c>
      <c r="B5" s="4">
        <v>1</v>
      </c>
      <c r="C5" s="6">
        <v>1</v>
      </c>
      <c r="D5" s="25">
        <f>B5*C5</f>
        <v>1</v>
      </c>
      <c r="E5" s="25">
        <v>0</v>
      </c>
      <c r="F5" s="25">
        <f>D5*E5</f>
        <v>0</v>
      </c>
      <c r="G5" s="25">
        <f>F5*0.05</f>
        <v>0</v>
      </c>
      <c r="H5" s="25">
        <f>F5*0.1</f>
        <v>0</v>
      </c>
      <c r="I5" s="38">
        <f>$F$2*F5+$G$2*G5+$H$2*H5</f>
        <v>0</v>
      </c>
    </row>
    <row r="6" spans="1:9" x14ac:dyDescent="0.25">
      <c r="A6" s="8" t="s">
        <v>51</v>
      </c>
      <c r="B6" s="4">
        <v>1</v>
      </c>
      <c r="C6" s="6">
        <v>1</v>
      </c>
      <c r="D6" s="25">
        <f t="shared" ref="D6:D17" si="0">B6*C6</f>
        <v>1</v>
      </c>
      <c r="E6" s="25">
        <v>0</v>
      </c>
      <c r="F6" s="25">
        <f t="shared" ref="F6:F17" si="1">D6*E6</f>
        <v>0</v>
      </c>
      <c r="G6" s="25">
        <f t="shared" ref="G6:G17" si="2">F6*0.05</f>
        <v>0</v>
      </c>
      <c r="H6" s="25">
        <f t="shared" ref="H6:H17" si="3">F6*0.1</f>
        <v>0</v>
      </c>
      <c r="I6" s="38">
        <f t="shared" ref="I6:I17" si="4">$F$2*F6+$G$2*G6+$H$2*H6</f>
        <v>0</v>
      </c>
    </row>
    <row r="7" spans="1:9" x14ac:dyDescent="0.25">
      <c r="A7" s="8" t="s">
        <v>52</v>
      </c>
      <c r="B7" s="4">
        <v>1</v>
      </c>
      <c r="C7" s="6">
        <v>9</v>
      </c>
      <c r="D7" s="25">
        <f t="shared" si="0"/>
        <v>9</v>
      </c>
      <c r="E7" s="25">
        <v>0</v>
      </c>
      <c r="F7" s="25">
        <f t="shared" si="1"/>
        <v>0</v>
      </c>
      <c r="G7" s="25">
        <f t="shared" si="2"/>
        <v>0</v>
      </c>
      <c r="H7" s="25">
        <f t="shared" si="3"/>
        <v>0</v>
      </c>
      <c r="I7" s="38">
        <f t="shared" si="4"/>
        <v>0</v>
      </c>
    </row>
    <row r="8" spans="1:9" x14ac:dyDescent="0.25">
      <c r="A8" s="8" t="s">
        <v>53</v>
      </c>
      <c r="B8" s="4">
        <v>1</v>
      </c>
      <c r="C8" s="6">
        <v>1</v>
      </c>
      <c r="D8" s="25">
        <f t="shared" si="0"/>
        <v>1</v>
      </c>
      <c r="E8" s="25">
        <v>0</v>
      </c>
      <c r="F8" s="25">
        <f t="shared" si="1"/>
        <v>0</v>
      </c>
      <c r="G8" s="25">
        <f t="shared" si="2"/>
        <v>0</v>
      </c>
      <c r="H8" s="25">
        <f t="shared" si="3"/>
        <v>0</v>
      </c>
      <c r="I8" s="38">
        <f t="shared" si="4"/>
        <v>0</v>
      </c>
    </row>
    <row r="9" spans="1:9" x14ac:dyDescent="0.25">
      <c r="A9" s="5" t="s">
        <v>54</v>
      </c>
      <c r="B9" s="4"/>
      <c r="C9" s="6"/>
      <c r="D9" s="25"/>
      <c r="E9" s="25"/>
      <c r="F9" s="25"/>
      <c r="G9" s="25"/>
      <c r="H9" s="25"/>
      <c r="I9" s="38"/>
    </row>
    <row r="10" spans="1:9" ht="24" x14ac:dyDescent="0.25">
      <c r="A10" s="8" t="s">
        <v>55</v>
      </c>
      <c r="B10" s="4">
        <v>8</v>
      </c>
      <c r="C10" s="6">
        <v>1</v>
      </c>
      <c r="D10" s="25">
        <f t="shared" si="0"/>
        <v>8</v>
      </c>
      <c r="E10" s="25">
        <v>0</v>
      </c>
      <c r="F10" s="25">
        <f t="shared" si="1"/>
        <v>0</v>
      </c>
      <c r="G10" s="25">
        <f t="shared" si="2"/>
        <v>0</v>
      </c>
      <c r="H10" s="25">
        <f t="shared" si="3"/>
        <v>0</v>
      </c>
      <c r="I10" s="38">
        <f t="shared" si="4"/>
        <v>0</v>
      </c>
    </row>
    <row r="11" spans="1:9" ht="24" x14ac:dyDescent="0.25">
      <c r="A11" s="8" t="s">
        <v>66</v>
      </c>
      <c r="B11" s="6">
        <v>8</v>
      </c>
      <c r="C11" s="6">
        <v>1</v>
      </c>
      <c r="D11" s="25">
        <f t="shared" si="0"/>
        <v>8</v>
      </c>
      <c r="E11" s="25">
        <v>0</v>
      </c>
      <c r="F11" s="25">
        <f t="shared" si="1"/>
        <v>0</v>
      </c>
      <c r="G11" s="25">
        <f t="shared" si="2"/>
        <v>0</v>
      </c>
      <c r="H11" s="25">
        <f t="shared" si="3"/>
        <v>0</v>
      </c>
      <c r="I11" s="38">
        <f t="shared" si="4"/>
        <v>0</v>
      </c>
    </row>
    <row r="12" spans="1:9" x14ac:dyDescent="0.25">
      <c r="A12" s="5" t="s">
        <v>56</v>
      </c>
      <c r="B12" s="6"/>
      <c r="C12" s="6"/>
      <c r="D12" s="25"/>
      <c r="E12" s="25"/>
      <c r="F12" s="25"/>
      <c r="G12" s="25"/>
      <c r="H12" s="25"/>
      <c r="I12" s="38"/>
    </row>
    <row r="13" spans="1:9" x14ac:dyDescent="0.25">
      <c r="A13" s="8" t="s">
        <v>57</v>
      </c>
      <c r="B13" s="6">
        <v>4</v>
      </c>
      <c r="C13" s="6">
        <v>9</v>
      </c>
      <c r="D13" s="25">
        <f t="shared" si="0"/>
        <v>36</v>
      </c>
      <c r="E13" s="25">
        <v>0</v>
      </c>
      <c r="F13" s="25">
        <f t="shared" si="1"/>
        <v>0</v>
      </c>
      <c r="G13" s="25">
        <f t="shared" si="2"/>
        <v>0</v>
      </c>
      <c r="H13" s="25">
        <f t="shared" si="3"/>
        <v>0</v>
      </c>
      <c r="I13" s="38">
        <f t="shared" si="4"/>
        <v>0</v>
      </c>
    </row>
    <row r="14" spans="1:9" x14ac:dyDescent="0.25">
      <c r="A14" s="8" t="s">
        <v>58</v>
      </c>
      <c r="B14" s="4">
        <v>4</v>
      </c>
      <c r="C14" s="6">
        <v>2</v>
      </c>
      <c r="D14" s="25">
        <f t="shared" si="0"/>
        <v>8</v>
      </c>
      <c r="E14" s="26">
        <v>1037</v>
      </c>
      <c r="F14" s="26">
        <f t="shared" si="1"/>
        <v>8296</v>
      </c>
      <c r="G14" s="25">
        <f t="shared" si="2"/>
        <v>414.8</v>
      </c>
      <c r="H14" s="25">
        <f t="shared" si="3"/>
        <v>829.6</v>
      </c>
      <c r="I14" s="27">
        <f t="shared" si="4"/>
        <v>434212.64</v>
      </c>
    </row>
    <row r="15" spans="1:9" x14ac:dyDescent="0.25">
      <c r="A15" s="5" t="s">
        <v>59</v>
      </c>
      <c r="B15" s="6"/>
      <c r="C15" s="6"/>
      <c r="D15" s="25"/>
      <c r="E15" s="25"/>
      <c r="F15" s="25"/>
      <c r="G15" s="25"/>
      <c r="H15" s="25"/>
      <c r="I15" s="27"/>
    </row>
    <row r="16" spans="1:9" x14ac:dyDescent="0.25">
      <c r="A16" s="8" t="s">
        <v>60</v>
      </c>
      <c r="B16" s="6">
        <v>24</v>
      </c>
      <c r="C16" s="6">
        <v>1</v>
      </c>
      <c r="D16" s="25">
        <f t="shared" si="0"/>
        <v>24</v>
      </c>
      <c r="E16" s="36">
        <v>1</v>
      </c>
      <c r="F16" s="25">
        <f t="shared" si="1"/>
        <v>24</v>
      </c>
      <c r="G16" s="25">
        <f t="shared" si="2"/>
        <v>1.2000000000000002</v>
      </c>
      <c r="H16" s="25">
        <f t="shared" si="3"/>
        <v>2.4000000000000004</v>
      </c>
      <c r="I16" s="27">
        <f t="shared" si="4"/>
        <v>1256.1599999999999</v>
      </c>
    </row>
    <row r="17" spans="1:9" x14ac:dyDescent="0.25">
      <c r="A17" s="8" t="s">
        <v>61</v>
      </c>
      <c r="B17" s="6">
        <v>24</v>
      </c>
      <c r="C17" s="6">
        <v>1</v>
      </c>
      <c r="D17" s="25">
        <f t="shared" si="0"/>
        <v>24</v>
      </c>
      <c r="E17" s="36">
        <v>2</v>
      </c>
      <c r="F17" s="25">
        <f t="shared" si="1"/>
        <v>48</v>
      </c>
      <c r="G17" s="25">
        <f t="shared" si="2"/>
        <v>2.4000000000000004</v>
      </c>
      <c r="H17" s="25">
        <f t="shared" si="3"/>
        <v>4.8000000000000007</v>
      </c>
      <c r="I17" s="27">
        <f t="shared" si="4"/>
        <v>2512.3199999999997</v>
      </c>
    </row>
    <row r="18" spans="1:9" ht="26.25" x14ac:dyDescent="0.25">
      <c r="A18" s="18" t="s">
        <v>77</v>
      </c>
      <c r="B18" s="16"/>
      <c r="C18" s="16"/>
      <c r="D18" s="16"/>
      <c r="E18" s="16"/>
      <c r="F18" s="41">
        <f>ROUND(SUM(F5:H17),-2)</f>
        <v>9600</v>
      </c>
      <c r="G18" s="41"/>
      <c r="H18" s="41"/>
      <c r="I18" s="19">
        <f>ROUND(SUM(I5:I17),-3)</f>
        <v>438000</v>
      </c>
    </row>
    <row r="20" spans="1:9" x14ac:dyDescent="0.25">
      <c r="A20" s="29" t="s">
        <v>73</v>
      </c>
    </row>
    <row r="21" spans="1:9" ht="28.5" customHeight="1" x14ac:dyDescent="0.25">
      <c r="A21" s="42" t="s">
        <v>99</v>
      </c>
      <c r="B21" s="42"/>
      <c r="C21" s="42"/>
      <c r="D21" s="42"/>
      <c r="E21" s="42"/>
      <c r="F21" s="42"/>
      <c r="G21" s="42"/>
      <c r="H21" s="42"/>
      <c r="I21" s="42"/>
    </row>
    <row r="22" spans="1:9" ht="38.25" customHeight="1" x14ac:dyDescent="0.25">
      <c r="A22" s="40" t="s">
        <v>79</v>
      </c>
      <c r="B22" s="40"/>
      <c r="C22" s="40"/>
      <c r="D22" s="40"/>
      <c r="E22" s="40"/>
      <c r="F22" s="40"/>
      <c r="G22" s="40"/>
      <c r="H22" s="40"/>
      <c r="I22" s="40"/>
    </row>
    <row r="23" spans="1:9" x14ac:dyDescent="0.25">
      <c r="A23" s="32" t="s">
        <v>76</v>
      </c>
    </row>
    <row r="24" spans="1:9" x14ac:dyDescent="0.25">
      <c r="A24" s="32" t="s">
        <v>78</v>
      </c>
    </row>
  </sheetData>
  <mergeCells count="3">
    <mergeCell ref="F18:H18"/>
    <mergeCell ref="A21:I21"/>
    <mergeCell ref="A22:I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2015-09-29T17:29:06Z</dcterms:created>
  <dcterms:modified xsi:type="dcterms:W3CDTF">2016-03-07T18:10:33Z</dcterms:modified>
</cp:coreProperties>
</file>