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7155"/>
  </bookViews>
  <sheets>
    <sheet name="Table 1" sheetId="1" r:id="rId1"/>
    <sheet name="Table 2" sheetId="2"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 r="I29" i="2" l="1"/>
  <c r="F29" i="2"/>
  <c r="I27" i="2"/>
  <c r="I26" i="2"/>
  <c r="I24" i="2"/>
  <c r="H27" i="2"/>
  <c r="G27" i="2"/>
  <c r="F27" i="2"/>
  <c r="F26" i="2"/>
  <c r="H26" i="2" s="1"/>
  <c r="H24" i="2"/>
  <c r="G24" i="2"/>
  <c r="F24" i="2"/>
  <c r="D27" i="2"/>
  <c r="D26" i="2"/>
  <c r="D24" i="2"/>
  <c r="G26" i="2" l="1"/>
  <c r="I27" i="1"/>
  <c r="F27" i="1"/>
  <c r="F24" i="1"/>
  <c r="H17" i="1"/>
  <c r="F17" i="1"/>
  <c r="G17" i="1" s="1"/>
  <c r="D24" i="1"/>
  <c r="D17" i="1"/>
  <c r="D7" i="1"/>
  <c r="F7" i="1" s="1"/>
  <c r="G7" i="1" l="1"/>
  <c r="H7" i="1"/>
  <c r="G24" i="1"/>
  <c r="I24" i="1" s="1"/>
  <c r="H24" i="1"/>
  <c r="I17" i="1"/>
  <c r="I7" i="1" l="1"/>
  <c r="I18" i="1" s="1"/>
  <c r="I28" i="1" s="1"/>
  <c r="I30" i="1" s="1"/>
  <c r="F18" i="1"/>
  <c r="F28" i="1" s="1"/>
</calcChain>
</file>

<file path=xl/sharedStrings.xml><?xml version="1.0" encoding="utf-8"?>
<sst xmlns="http://schemas.openxmlformats.org/spreadsheetml/2006/main" count="122" uniqueCount="84">
  <si>
    <t xml:space="preserve">  </t>
  </si>
  <si>
    <t>Table 1: Annual Respondent Burden and Cost –NSPS for Fossil Fuel Fired Steam Generating Units (40 CFR Part 60, SubpartD) (Renewal)</t>
  </si>
  <si>
    <t>Burden Item</t>
  </si>
  <si>
    <t>1. Applications</t>
  </si>
  <si>
    <t>N/A</t>
  </si>
  <si>
    <t>2. Survey and Studies</t>
  </si>
  <si>
    <t>3. Reporting Requirements</t>
  </si>
  <si>
    <t xml:space="preserve">     B.  Required activities</t>
  </si>
  <si>
    <t xml:space="preserve">     D.  Gather Existing Information</t>
  </si>
  <si>
    <t xml:space="preserve">     E.  Write report</t>
  </si>
  <si>
    <t>Subtotal Reporting Requirements</t>
  </si>
  <si>
    <t>4. Recordkeeping Requirements</t>
  </si>
  <si>
    <t xml:space="preserve">     B.  Plan activities</t>
  </si>
  <si>
    <t xml:space="preserve">     C.  Implement activities</t>
  </si>
  <si>
    <t xml:space="preserve">     D.  Develop record system</t>
  </si>
  <si>
    <t xml:space="preserve">     F.  Time to Train Personnel</t>
  </si>
  <si>
    <t xml:space="preserve">     G. Time For Audits</t>
  </si>
  <si>
    <t>Subtotal Recordkeeping Requirements</t>
  </si>
  <si>
    <t>(A) 
Person hours per occurrence</t>
  </si>
  <si>
    <t>(B) 
Number of occurrences per respondent per year</t>
  </si>
  <si>
    <t>(C)
Person hours per respondent per year 
(C=AxB)</t>
  </si>
  <si>
    <r>
      <t xml:space="preserve">(D) Respondents per year </t>
    </r>
    <r>
      <rPr>
        <b/>
        <vertAlign val="superscript"/>
        <sz val="9"/>
        <color theme="1"/>
        <rFont val="Times New Roman"/>
        <family val="1"/>
      </rPr>
      <t>a</t>
    </r>
  </si>
  <si>
    <t>(E) 
Technical person-hours per year 
(E=CxD)</t>
  </si>
  <si>
    <r>
      <t xml:space="preserve">(H)
Cost, ($) </t>
    </r>
    <r>
      <rPr>
        <b/>
        <vertAlign val="superscript"/>
        <sz val="9"/>
        <color theme="1"/>
        <rFont val="Times New Roman"/>
        <family val="1"/>
      </rPr>
      <t>b</t>
    </r>
  </si>
  <si>
    <r>
      <t xml:space="preserve">     A.  Familiarization with Regulatory Requirements </t>
    </r>
    <r>
      <rPr>
        <vertAlign val="superscript"/>
        <sz val="10"/>
        <color rgb="FF000000"/>
        <rFont val="Times New Roman"/>
        <family val="1"/>
      </rPr>
      <t>c</t>
    </r>
  </si>
  <si>
    <t>See 3E</t>
  </si>
  <si>
    <t>See 3A</t>
  </si>
  <si>
    <t>See 4C</t>
  </si>
  <si>
    <t>See 3B</t>
  </si>
  <si>
    <t>Capital and O&amp;M COST</t>
  </si>
  <si>
    <t>Grand Total</t>
  </si>
  <si>
    <r>
      <t>Assumptions</t>
    </r>
    <r>
      <rPr>
        <b/>
        <sz val="10"/>
        <color theme="1"/>
        <rFont val="Times New Roman"/>
        <family val="1"/>
      </rPr>
      <t>:</t>
    </r>
  </si>
  <si>
    <r>
      <t>d</t>
    </r>
    <r>
      <rPr>
        <sz val="10"/>
        <color rgb="FF000000"/>
        <rFont val="Times New Roman"/>
        <family val="1"/>
      </rPr>
      <t xml:space="preserve">  There have been no new subpart D units since 1986, and new units are not expected over the three-year period of this ICR; therefore, this burden item is not applicable.</t>
    </r>
  </si>
  <si>
    <r>
      <t>e</t>
    </r>
    <r>
      <rPr>
        <sz val="10"/>
        <color rgb="FF000000"/>
        <rFont val="Times New Roman"/>
        <family val="1"/>
      </rPr>
      <t xml:space="preserve">  We assume that each source will submit a semiannual report due to excess emission and monitoring systems performance over the three-year period.</t>
    </r>
  </si>
  <si>
    <r>
      <t>f</t>
    </r>
    <r>
      <rPr>
        <sz val="10"/>
        <color rgb="FF000000"/>
        <rFont val="Times New Roman"/>
        <family val="1"/>
      </rPr>
      <t xml:space="preserve">  We assume that respondents conduct this activity on a daily basis, and that plant operations occur 365 days per year.</t>
    </r>
  </si>
  <si>
    <r>
      <t>a</t>
    </r>
    <r>
      <rPr>
        <sz val="10"/>
        <color theme="1"/>
        <rFont val="Times New Roman"/>
        <family val="1"/>
      </rPr>
      <t xml:space="preserve">  We have assumed that the average number of respondents that will be subject to the rule will be 660.  There will be no additional new sources that will become subject to the rule over the three-year period of this ICR.</t>
    </r>
  </si>
  <si>
    <r>
      <t xml:space="preserve">               Initial performance test </t>
    </r>
    <r>
      <rPr>
        <vertAlign val="superscript"/>
        <sz val="10"/>
        <color rgb="FF000000"/>
        <rFont val="Times New Roman"/>
        <family val="1"/>
      </rPr>
      <t>d</t>
    </r>
  </si>
  <si>
    <r>
      <t xml:space="preserve">     C.  Create information </t>
    </r>
    <r>
      <rPr>
        <vertAlign val="superscript"/>
        <sz val="10"/>
        <color rgb="FF000000"/>
        <rFont val="Times New Roman"/>
        <family val="1"/>
      </rPr>
      <t>d</t>
    </r>
  </si>
  <si>
    <r>
      <t xml:space="preserve">          Notification of construction/reconstruction </t>
    </r>
    <r>
      <rPr>
        <vertAlign val="superscript"/>
        <sz val="10"/>
        <color rgb="FF000000"/>
        <rFont val="Times New Roman"/>
        <family val="1"/>
      </rPr>
      <t>d</t>
    </r>
  </si>
  <si>
    <r>
      <t xml:space="preserve">          Notification of anticipated/actual startup </t>
    </r>
    <r>
      <rPr>
        <vertAlign val="superscript"/>
        <sz val="10"/>
        <color rgb="FF000000"/>
        <rFont val="Times New Roman"/>
        <family val="1"/>
      </rPr>
      <t>d</t>
    </r>
  </si>
  <si>
    <r>
      <t xml:space="preserve">          Notify of emission test </t>
    </r>
    <r>
      <rPr>
        <vertAlign val="superscript"/>
        <sz val="10"/>
        <color rgb="FF000000"/>
        <rFont val="Times New Roman"/>
        <family val="1"/>
      </rPr>
      <t>d</t>
    </r>
  </si>
  <si>
    <r>
      <t xml:space="preserve">          Report of initial emission test </t>
    </r>
    <r>
      <rPr>
        <vertAlign val="superscript"/>
        <sz val="10"/>
        <color rgb="FF000000"/>
        <rFont val="Times New Roman"/>
        <family val="1"/>
      </rPr>
      <t>d</t>
    </r>
  </si>
  <si>
    <r>
      <t xml:space="preserve">          Excess emissions report </t>
    </r>
    <r>
      <rPr>
        <vertAlign val="superscript"/>
        <sz val="10"/>
        <color rgb="FF000000"/>
        <rFont val="Times New Roman"/>
        <family val="1"/>
      </rPr>
      <t>e</t>
    </r>
  </si>
  <si>
    <r>
      <t xml:space="preserve">     E.  Time to check computer system and calibrate   continuous monitors </t>
    </r>
    <r>
      <rPr>
        <vertAlign val="superscript"/>
        <sz val="10"/>
        <color rgb="FF000000"/>
        <rFont val="Times New Roman"/>
        <family val="1"/>
      </rPr>
      <t>f</t>
    </r>
  </si>
  <si>
    <t xml:space="preserve"> </t>
  </si>
  <si>
    <r>
      <t>Table 2: Average Annual EPA Burden and Cost –</t>
    </r>
    <r>
      <rPr>
        <sz val="12"/>
        <color theme="1"/>
        <rFont val="Times New Roman"/>
        <family val="1"/>
      </rPr>
      <t xml:space="preserve"> </t>
    </r>
    <r>
      <rPr>
        <b/>
        <sz val="12"/>
        <color theme="1"/>
        <rFont val="Times New Roman"/>
        <family val="1"/>
      </rPr>
      <t>NSPS for Fossil Fuel Fired Steam Generating Units (40 CFR Part 60, Subpart D) (Renewal)</t>
    </r>
  </si>
  <si>
    <r>
      <t>Report Review</t>
    </r>
    <r>
      <rPr>
        <sz val="9"/>
        <color rgb="FF000000"/>
        <rFont val="Times New Roman"/>
        <family val="1"/>
      </rPr>
      <t xml:space="preserve"> </t>
    </r>
  </si>
  <si>
    <t xml:space="preserve">   Notification of construction</t>
  </si>
  <si>
    <t xml:space="preserve">   Notification of anticipated startup</t>
  </si>
  <si>
    <t xml:space="preserve">   Notification of actual startup</t>
  </si>
  <si>
    <t>Notification of Initial Test</t>
  </si>
  <si>
    <r>
      <t xml:space="preserve">     Sulfur dioxide </t>
    </r>
    <r>
      <rPr>
        <vertAlign val="superscript"/>
        <sz val="10"/>
        <color rgb="FF000000"/>
        <rFont val="Times New Roman"/>
        <family val="1"/>
      </rPr>
      <t>c</t>
    </r>
  </si>
  <si>
    <r>
      <t xml:space="preserve">     Particulate matter </t>
    </r>
    <r>
      <rPr>
        <vertAlign val="superscript"/>
        <sz val="10"/>
        <color rgb="FF000000"/>
        <rFont val="Times New Roman"/>
        <family val="1"/>
      </rPr>
      <t>c</t>
    </r>
  </si>
  <si>
    <r>
      <t xml:space="preserve">     Nitrogen oxides </t>
    </r>
    <r>
      <rPr>
        <vertAlign val="superscript"/>
        <sz val="10"/>
        <color rgb="FF000000"/>
        <rFont val="Times New Roman"/>
        <family val="1"/>
      </rPr>
      <t>c</t>
    </r>
  </si>
  <si>
    <t>Review Initial Test Results</t>
  </si>
  <si>
    <t>Review Notification of CMS Demonstration</t>
  </si>
  <si>
    <t>Review CMS Performance Demonstration</t>
  </si>
  <si>
    <r>
      <t xml:space="preserve">     Nitrogen oxides</t>
    </r>
    <r>
      <rPr>
        <vertAlign val="superscript"/>
        <sz val="9"/>
        <color rgb="FF000000"/>
        <rFont val="Times New Roman"/>
        <family val="1"/>
      </rPr>
      <t xml:space="preserve"> </t>
    </r>
  </si>
  <si>
    <r>
      <t xml:space="preserve">Review excess emission reports </t>
    </r>
    <r>
      <rPr>
        <b/>
        <vertAlign val="superscript"/>
        <sz val="10"/>
        <color rgb="FF000000"/>
        <rFont val="Times New Roman"/>
        <family val="1"/>
      </rPr>
      <t>d</t>
    </r>
  </si>
  <si>
    <r>
      <t xml:space="preserve">Review sulfur dioxide compliance reports </t>
    </r>
    <r>
      <rPr>
        <vertAlign val="superscript"/>
        <sz val="10"/>
        <color rgb="FF000000"/>
        <rFont val="Times New Roman"/>
        <family val="1"/>
      </rPr>
      <t>d, e</t>
    </r>
  </si>
  <si>
    <t xml:space="preserve">     Coal-Fired units</t>
  </si>
  <si>
    <t xml:space="preserve">     Oil-Fired units</t>
  </si>
  <si>
    <r>
      <t>Travel expenses</t>
    </r>
    <r>
      <rPr>
        <vertAlign val="superscript"/>
        <sz val="9"/>
        <color rgb="FF000000"/>
        <rFont val="Times New Roman"/>
        <family val="1"/>
      </rPr>
      <t xml:space="preserve"> </t>
    </r>
  </si>
  <si>
    <t>(A) 
EPA Hours per Occurrence</t>
  </si>
  <si>
    <t>(B)
Number of occurrences per plant per year</t>
  </si>
  <si>
    <t>(C) 
EPA Person hour per year
(C=AxB)</t>
  </si>
  <si>
    <r>
      <t xml:space="preserve">(D)
Plants per year </t>
    </r>
    <r>
      <rPr>
        <b/>
        <vertAlign val="superscript"/>
        <sz val="9"/>
        <color rgb="FF000000"/>
        <rFont val="Times New Roman"/>
        <family val="1"/>
      </rPr>
      <t>a</t>
    </r>
  </si>
  <si>
    <t>(E) 
Technical hours per year
(E=CxD)</t>
  </si>
  <si>
    <t>(F)
Management hours per year
(F=Ex0.05)</t>
  </si>
  <si>
    <t xml:space="preserve">(G)
Clerical hours per year
(G=Ex0.10) </t>
  </si>
  <si>
    <t>(F)
Management person hours per year 
(F=Ex0.05)</t>
  </si>
  <si>
    <t>(G) 
Clerical person hours per year 
(G=Ex0.1)</t>
  </si>
  <si>
    <r>
      <t>b</t>
    </r>
    <r>
      <rPr>
        <sz val="10"/>
        <color rgb="FF000000"/>
        <rFont val="Times New Roman"/>
        <family val="1"/>
      </rPr>
      <t xml:space="preserve">  This ICR uses the following labor rates: Managerial $129.93 ($61.87+ 110%); Technical $103.97 ($49.51 + 110%);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of Technical hours, and Clerical hours are 10% of Technical hours.</t>
    </r>
  </si>
  <si>
    <t>Assumptions:</t>
  </si>
  <si>
    <r>
      <t>b</t>
    </r>
    <r>
      <rPr>
        <sz val="10"/>
        <color rgb="FF000000"/>
        <rFont val="Times New Roman"/>
        <family val="1"/>
      </rPr>
      <t xml:space="preserve">  This ICR uses the following labor rates: Managerial $62.90 (GS-13, Step 5, $39.31 + 60%); Technical $46.67 (GS-12, Step 1, $29.17 + 60%); and Clerical $25.25 (GS-6, Step 3, $15.78 + 60%).  These rates are from the Office of Personnel Management (OPM), 2014 General Schedule, which excludes locality rates of pay.  The rates have been increased by 60 percent to account for the benefit packages available to government employees.  This ICR assumes that Managerial hours are 5 percent of Technical hours, and Clerical hours are 10 percent of Technical hours.</t>
    </r>
  </si>
  <si>
    <r>
      <t>c</t>
    </r>
    <r>
      <rPr>
        <sz val="10"/>
        <color rgb="FF000000"/>
        <rFont val="Times New Roman"/>
        <family val="1"/>
      </rPr>
      <t xml:space="preserve">  There have been no new subpart D units since 1986, and new units are not expected over the three-year period of this ICR; therefore, this burden item is not applicable.</t>
    </r>
  </si>
  <si>
    <r>
      <t>d</t>
    </r>
    <r>
      <rPr>
        <sz val="10"/>
        <color rgb="FF000000"/>
        <rFont val="Times New Roman"/>
        <family val="1"/>
      </rPr>
      <t xml:space="preserve">  We assume that approximately 70 percent of the sources monitor via CEM and that approximately 30 percent use fuel sampling and analysis.</t>
    </r>
  </si>
  <si>
    <r>
      <t>e</t>
    </r>
    <r>
      <rPr>
        <sz val="10"/>
        <color rgb="FF000000"/>
        <rFont val="Times New Roman"/>
        <family val="1"/>
      </rPr>
      <t xml:space="preserve">  Units using fuel sampling and analysis submit sulfur dioxide compliance reports instead of excess emission reports, which are based on CEM data.  The figures  used in this category are based on research performed during regulation revision.</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</si>
  <si>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 </t>
    </r>
  </si>
  <si>
    <r>
      <t xml:space="preserve">TOTAL LABOR BURDEN AND COST(rounded) </t>
    </r>
    <r>
      <rPr>
        <b/>
        <vertAlign val="superscript"/>
        <sz val="9"/>
        <color theme="1"/>
        <rFont val="Times New Roman"/>
        <family val="1"/>
      </rPr>
      <t>g</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</si>
  <si>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</si>
  <si>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r>
      <t xml:space="preserve">TOTAL ANNUAL BURDEN AND COST (rounded) </t>
    </r>
    <r>
      <rPr>
        <b/>
        <vertAlign val="superscript"/>
        <sz val="9"/>
        <color rgb="FF000000"/>
        <rFont val="Times New Roman"/>
        <family val="1"/>
      </rPr>
      <t>f</t>
    </r>
  </si>
  <si>
    <r>
      <t xml:space="preserve">c   </t>
    </r>
    <r>
      <rPr>
        <sz val="10"/>
        <color rgb="FF000000"/>
        <rFont val="Times New Roman"/>
        <family val="1"/>
      </rPr>
      <t>We assume that all respondents will have to familiarize with regulatory requirements and it will take 1 hour per respondent to familiarize with regulatory requirements.</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</si>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</sst>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0.0"/>
    <numFmt numFmtId="165" formatCode="&quot;$&quot;#,##0.00"/>
    <numFmt numFmtId="166" formatCode="&quot;$&quot;#,##0"/>
  </numFmts>
  <fonts count="20"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9"/>
      <color rgb="FF000000"/>
      <name val="Times New Roman"/>
      <family val="1"/>
    </font>
    <font>
      <b/>
      <sz val="9"/>
      <color theme="1"/>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b/>
      <vertAlign val="superscript"/>
      <sz val="9"/>
      <color theme="1"/>
      <name val="Times New Roman"/>
      <family val="1"/>
    </font>
    <font>
      <b/>
      <u/>
      <sz val="10"/>
      <color theme="1"/>
      <name val="Times New Roman"/>
      <family val="1"/>
    </font>
    <font>
      <b/>
      <sz val="10"/>
      <color theme="1"/>
      <name val="Times New Roman"/>
      <family val="1"/>
    </font>
    <font>
      <vertAlign val="superscript"/>
      <sz val="11"/>
      <color theme="1"/>
      <name val="Times New Roman"/>
      <family val="1"/>
    </font>
    <font>
      <vertAlign val="superscript"/>
      <sz val="11"/>
      <color rgb="FF000000"/>
      <name val="Times New Roman"/>
      <family val="1"/>
    </font>
    <font>
      <sz val="10"/>
      <color rgb="FF000000"/>
      <name val="Times New Roman"/>
      <family val="1"/>
    </font>
    <font>
      <b/>
      <vertAlign val="superscript"/>
      <sz val="10"/>
      <color rgb="FF000000"/>
      <name val="Times New Roman"/>
      <family val="1"/>
    </font>
    <font>
      <vertAlign val="superscript"/>
      <sz val="9"/>
      <color rgb="FF000000"/>
      <name val="Times New Roman"/>
      <family val="1"/>
    </font>
    <font>
      <b/>
      <vertAlign val="superscript"/>
      <sz val="9"/>
      <color rgb="FF000000"/>
      <name val="Times New Roman"/>
      <family val="1"/>
    </font>
    <font>
      <b/>
      <u/>
      <sz val="10"/>
      <color rgb="FF000000"/>
      <name val="Times New Roman"/>
      <family val="1"/>
    </font>
    <font>
      <vertAlign val="superscript"/>
      <sz val="10"/>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8" fontId="6" fillId="0" borderId="1" xfId="0" applyNumberFormat="1" applyFont="1" applyBorder="1" applyAlignment="1">
      <alignment horizontal="right" vertical="center" wrapText="1"/>
    </xf>
    <xf numFmtId="0" fontId="4" fillId="0" borderId="1" xfId="0" applyFont="1" applyBorder="1" applyAlignment="1">
      <alignment vertical="center" wrapText="1"/>
    </xf>
    <xf numFmtId="0" fontId="3" fillId="0" borderId="1" xfId="0" applyFont="1" applyBorder="1" applyAlignment="1">
      <alignment wrapText="1"/>
    </xf>
    <xf numFmtId="0" fontId="6" fillId="0" borderId="1" xfId="0" applyFont="1" applyBorder="1" applyAlignment="1">
      <alignment horizontal="righ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6" fontId="5" fillId="0" borderId="1" xfId="0" applyNumberFormat="1" applyFont="1" applyBorder="1" applyAlignment="1">
      <alignment vertical="center" wrapText="1"/>
    </xf>
    <xf numFmtId="0" fontId="8" fillId="0" borderId="1" xfId="0" applyFont="1" applyBorder="1" applyAlignment="1">
      <alignment vertical="center" wrapText="1"/>
    </xf>
    <xf numFmtId="0" fontId="0" fillId="0" borderId="1" xfId="0" applyBorder="1"/>
    <xf numFmtId="0" fontId="5" fillId="0" borderId="1" xfId="0" applyFont="1" applyBorder="1" applyAlignment="1">
      <alignment wrapText="1"/>
    </xf>
    <xf numFmtId="0" fontId="10" fillId="0" borderId="0" xfId="0" applyFont="1" applyAlignment="1">
      <alignment vertical="center"/>
    </xf>
    <xf numFmtId="0" fontId="13" fillId="0" borderId="0" xfId="0" applyFont="1"/>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vertical="center" wrapText="1"/>
    </xf>
    <xf numFmtId="166" fontId="11" fillId="0" borderId="1" xfId="0" applyNumberFormat="1" applyFont="1" applyBorder="1" applyAlignment="1">
      <alignment wrapText="1"/>
    </xf>
    <xf numFmtId="0" fontId="8" fillId="0" borderId="1" xfId="0" applyFont="1" applyBorder="1" applyAlignment="1">
      <alignment horizontal="center" vertical="center" wrapText="1"/>
    </xf>
    <xf numFmtId="0" fontId="18" fillId="0" borderId="0" xfId="0" applyFont="1" applyAlignment="1">
      <alignment vertical="center"/>
    </xf>
    <xf numFmtId="6" fontId="4" fillId="0" borderId="1" xfId="0" applyNumberFormat="1" applyFont="1" applyBorder="1" applyAlignment="1">
      <alignment horizontal="right" vertical="center" wrapText="1"/>
    </xf>
    <xf numFmtId="1" fontId="0" fillId="0" borderId="0" xfId="0" applyNumberFormat="1"/>
    <xf numFmtId="0" fontId="13" fillId="0" borderId="0" xfId="0" applyFont="1" applyAlignment="1">
      <alignment horizontal="left" vertical="center" wrapText="1"/>
    </xf>
    <xf numFmtId="0" fontId="7" fillId="0" borderId="0" xfId="0" applyFont="1" applyAlignment="1">
      <alignment horizontal="left"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12" fillId="0" borderId="0" xfId="0" applyFont="1" applyAlignment="1">
      <alignment horizontal="left" vertical="center" wrapText="1"/>
    </xf>
    <xf numFmtId="3" fontId="4"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workbookViewId="0">
      <selection activeCell="A3" sqref="A3"/>
    </sheetView>
  </sheetViews>
  <sheetFormatPr defaultRowHeight="15" x14ac:dyDescent="0.25"/>
  <cols>
    <col min="1" max="1" width="36.28515625" customWidth="1"/>
    <col min="3" max="3" width="10.42578125" customWidth="1"/>
    <col min="5" max="5" width="10.28515625" customWidth="1"/>
    <col min="9" max="9" width="11.28515625" bestFit="1" customWidth="1"/>
  </cols>
  <sheetData>
    <row r="1" spans="1:9" ht="15.75" x14ac:dyDescent="0.25">
      <c r="A1" s="2" t="s">
        <v>1</v>
      </c>
    </row>
    <row r="2" spans="1:9" ht="15.75" x14ac:dyDescent="0.25">
      <c r="A2" s="1" t="s">
        <v>0</v>
      </c>
      <c r="F2">
        <v>103.97</v>
      </c>
      <c r="G2">
        <v>129.93</v>
      </c>
      <c r="H2">
        <v>51.79</v>
      </c>
    </row>
    <row r="3" spans="1:9" ht="72" x14ac:dyDescent="0.25">
      <c r="A3" s="12" t="s">
        <v>2</v>
      </c>
      <c r="B3" s="4" t="s">
        <v>18</v>
      </c>
      <c r="C3" s="4" t="s">
        <v>19</v>
      </c>
      <c r="D3" s="4" t="s">
        <v>20</v>
      </c>
      <c r="E3" s="4" t="s">
        <v>21</v>
      </c>
      <c r="F3" s="4" t="s">
        <v>22</v>
      </c>
      <c r="G3" s="4" t="s">
        <v>70</v>
      </c>
      <c r="H3" s="4" t="s">
        <v>71</v>
      </c>
      <c r="I3" s="4" t="s">
        <v>23</v>
      </c>
    </row>
    <row r="4" spans="1:9" x14ac:dyDescent="0.25">
      <c r="A4" s="5" t="s">
        <v>3</v>
      </c>
      <c r="B4" s="6" t="s">
        <v>4</v>
      </c>
      <c r="C4" s="5"/>
      <c r="D4" s="5"/>
      <c r="E4" s="5"/>
      <c r="F4" s="5"/>
      <c r="G4" s="5"/>
      <c r="H4" s="5"/>
      <c r="I4" s="5"/>
    </row>
    <row r="5" spans="1:9" x14ac:dyDescent="0.25">
      <c r="A5" s="5" t="s">
        <v>5</v>
      </c>
      <c r="B5" s="6" t="s">
        <v>4</v>
      </c>
      <c r="C5" s="5"/>
      <c r="D5" s="5"/>
      <c r="E5" s="5"/>
      <c r="F5" s="5"/>
      <c r="G5" s="5"/>
      <c r="H5" s="5"/>
      <c r="I5" s="5"/>
    </row>
    <row r="6" spans="1:9" x14ac:dyDescent="0.25">
      <c r="A6" s="5" t="s">
        <v>6</v>
      </c>
      <c r="B6" s="5"/>
      <c r="C6" s="5"/>
      <c r="D6" s="5"/>
      <c r="E6" s="5"/>
      <c r="F6" s="5"/>
      <c r="G6" s="5"/>
      <c r="H6" s="5"/>
      <c r="I6" s="5"/>
    </row>
    <row r="7" spans="1:9" ht="27.75" x14ac:dyDescent="0.25">
      <c r="A7" s="5" t="s">
        <v>24</v>
      </c>
      <c r="B7" s="19">
        <v>1</v>
      </c>
      <c r="C7" s="19">
        <v>1</v>
      </c>
      <c r="D7" s="19">
        <f>B7*C7</f>
        <v>1</v>
      </c>
      <c r="E7" s="19">
        <v>660</v>
      </c>
      <c r="F7" s="21">
        <f>D7*E7</f>
        <v>660</v>
      </c>
      <c r="G7" s="19">
        <f>F7*0.05</f>
        <v>33</v>
      </c>
      <c r="H7" s="19">
        <f>F7*0.1</f>
        <v>66</v>
      </c>
      <c r="I7" s="23">
        <f>$F$2*F7+$G$2*G7+$H$2*H7</f>
        <v>76326.03</v>
      </c>
    </row>
    <row r="8" spans="1:9" x14ac:dyDescent="0.25">
      <c r="A8" s="5" t="s">
        <v>7</v>
      </c>
      <c r="B8" s="6"/>
      <c r="C8" s="5"/>
      <c r="D8" s="5"/>
      <c r="E8" s="5"/>
      <c r="F8" s="5"/>
      <c r="G8" s="5"/>
      <c r="H8" s="5"/>
      <c r="I8" s="5"/>
    </row>
    <row r="9" spans="1:9" ht="15.75" x14ac:dyDescent="0.25">
      <c r="A9" s="5" t="s">
        <v>36</v>
      </c>
      <c r="B9" s="6" t="s">
        <v>4</v>
      </c>
      <c r="C9" s="5"/>
      <c r="D9" s="5"/>
      <c r="E9" s="5"/>
      <c r="F9" s="5"/>
      <c r="G9" s="5"/>
      <c r="H9" s="5"/>
      <c r="I9" s="5"/>
    </row>
    <row r="10" spans="1:9" ht="15.75" x14ac:dyDescent="0.25">
      <c r="A10" s="5" t="s">
        <v>37</v>
      </c>
      <c r="B10" s="6" t="s">
        <v>4</v>
      </c>
      <c r="C10" s="5"/>
      <c r="D10" s="5"/>
      <c r="E10" s="5"/>
      <c r="F10" s="5"/>
      <c r="G10" s="5"/>
      <c r="H10" s="5"/>
      <c r="I10" s="5"/>
    </row>
    <row r="11" spans="1:9" x14ac:dyDescent="0.25">
      <c r="A11" s="5" t="s">
        <v>8</v>
      </c>
      <c r="B11" s="6" t="s">
        <v>25</v>
      </c>
      <c r="C11" s="5"/>
      <c r="D11" s="5"/>
      <c r="E11" s="5"/>
      <c r="F11" s="5"/>
      <c r="G11" s="5"/>
      <c r="H11" s="5"/>
      <c r="I11" s="5"/>
    </row>
    <row r="12" spans="1:9" x14ac:dyDescent="0.25">
      <c r="A12" s="5" t="s">
        <v>9</v>
      </c>
      <c r="B12" s="6"/>
      <c r="C12" s="5"/>
      <c r="D12" s="5"/>
      <c r="E12" s="5"/>
      <c r="F12" s="5"/>
      <c r="G12" s="5"/>
      <c r="H12" s="5"/>
      <c r="I12" s="5"/>
    </row>
    <row r="13" spans="1:9" ht="15" customHeight="1" x14ac:dyDescent="0.25">
      <c r="A13" s="5" t="s">
        <v>38</v>
      </c>
      <c r="B13" s="6" t="s">
        <v>4</v>
      </c>
      <c r="C13" s="5"/>
      <c r="D13" s="5"/>
      <c r="E13" s="5"/>
      <c r="F13" s="5"/>
      <c r="G13" s="5"/>
      <c r="H13" s="5"/>
      <c r="I13" s="5"/>
    </row>
    <row r="14" spans="1:9" ht="15.75" x14ac:dyDescent="0.25">
      <c r="A14" s="5" t="s">
        <v>39</v>
      </c>
      <c r="B14" s="6" t="s">
        <v>4</v>
      </c>
      <c r="C14" s="5"/>
      <c r="D14" s="5"/>
      <c r="E14" s="5"/>
      <c r="F14" s="5"/>
      <c r="G14" s="5"/>
      <c r="H14" s="5"/>
      <c r="I14" s="5"/>
    </row>
    <row r="15" spans="1:9" ht="15.75" x14ac:dyDescent="0.25">
      <c r="A15" s="5" t="s">
        <v>40</v>
      </c>
      <c r="B15" s="6" t="s">
        <v>4</v>
      </c>
      <c r="C15" s="5"/>
      <c r="D15" s="5"/>
      <c r="E15" s="5"/>
      <c r="F15" s="5"/>
      <c r="G15" s="5"/>
      <c r="H15" s="5"/>
      <c r="I15" s="5"/>
    </row>
    <row r="16" spans="1:9" ht="15.75" x14ac:dyDescent="0.25">
      <c r="A16" s="5" t="s">
        <v>41</v>
      </c>
      <c r="B16" s="6" t="s">
        <v>4</v>
      </c>
      <c r="C16" s="5"/>
      <c r="D16" s="5"/>
      <c r="E16" s="5"/>
      <c r="F16" s="5"/>
      <c r="G16" s="5"/>
      <c r="H16" s="5"/>
      <c r="I16" s="5"/>
    </row>
    <row r="17" spans="1:11" ht="15.75" x14ac:dyDescent="0.25">
      <c r="A17" s="5" t="s">
        <v>42</v>
      </c>
      <c r="B17" s="6">
        <v>1</v>
      </c>
      <c r="C17" s="6">
        <v>2</v>
      </c>
      <c r="D17" s="19">
        <f>B17*C17</f>
        <v>2</v>
      </c>
      <c r="E17" s="6">
        <v>660</v>
      </c>
      <c r="F17" s="21">
        <f>D17*E17</f>
        <v>1320</v>
      </c>
      <c r="G17" s="19">
        <f>F17*0.05</f>
        <v>66</v>
      </c>
      <c r="H17" s="19">
        <f>F17*0.1</f>
        <v>132</v>
      </c>
      <c r="I17" s="23">
        <f>$F$2*F17+$G$2*G17+$H$2*H17</f>
        <v>152652.06</v>
      </c>
    </row>
    <row r="18" spans="1:11" x14ac:dyDescent="0.25">
      <c r="A18" s="8" t="s">
        <v>10</v>
      </c>
      <c r="B18" s="5"/>
      <c r="C18" s="5"/>
      <c r="D18" s="5"/>
      <c r="E18" s="5"/>
      <c r="F18" s="33">
        <f>SUM(F7:H17)</f>
        <v>2277</v>
      </c>
      <c r="G18" s="34"/>
      <c r="H18" s="35"/>
      <c r="I18" s="24">
        <f>SUM(I7:I17)</f>
        <v>228978.09</v>
      </c>
    </row>
    <row r="19" spans="1:11" x14ac:dyDescent="0.25">
      <c r="A19" s="5" t="s">
        <v>11</v>
      </c>
      <c r="B19" s="10"/>
      <c r="C19" s="5"/>
      <c r="D19" s="5"/>
      <c r="E19" s="5"/>
      <c r="F19" s="5"/>
      <c r="G19" s="5"/>
      <c r="H19" s="5"/>
      <c r="I19" s="5"/>
    </row>
    <row r="20" spans="1:11" ht="27.75" x14ac:dyDescent="0.25">
      <c r="A20" s="5" t="s">
        <v>24</v>
      </c>
      <c r="B20" s="6" t="s">
        <v>26</v>
      </c>
      <c r="C20" s="5"/>
      <c r="D20" s="5"/>
      <c r="E20" s="5"/>
      <c r="F20" s="5"/>
      <c r="G20" s="5"/>
      <c r="H20" s="5"/>
      <c r="I20" s="5"/>
    </row>
    <row r="21" spans="1:11" x14ac:dyDescent="0.25">
      <c r="A21" s="5" t="s">
        <v>12</v>
      </c>
      <c r="B21" s="6" t="s">
        <v>27</v>
      </c>
      <c r="C21" s="5"/>
      <c r="D21" s="5"/>
      <c r="E21" s="5"/>
      <c r="F21" s="5"/>
      <c r="G21" s="5"/>
      <c r="H21" s="5"/>
      <c r="I21" s="5"/>
    </row>
    <row r="22" spans="1:11" x14ac:dyDescent="0.25">
      <c r="A22" s="5" t="s">
        <v>13</v>
      </c>
      <c r="B22" s="6" t="s">
        <v>28</v>
      </c>
      <c r="C22" s="5"/>
      <c r="D22" s="5"/>
      <c r="E22" s="5"/>
      <c r="F22" s="5"/>
      <c r="G22" s="5"/>
      <c r="H22" s="5"/>
      <c r="I22" s="5"/>
    </row>
    <row r="23" spans="1:11" x14ac:dyDescent="0.25">
      <c r="A23" s="5" t="s">
        <v>14</v>
      </c>
      <c r="B23" s="6" t="s">
        <v>4</v>
      </c>
      <c r="C23" s="5"/>
      <c r="D23" s="5"/>
      <c r="E23" s="5"/>
      <c r="F23" s="5"/>
      <c r="G23" s="5"/>
      <c r="H23" s="5"/>
      <c r="I23" s="5"/>
    </row>
    <row r="24" spans="1:11" ht="27.75" x14ac:dyDescent="0.25">
      <c r="A24" s="5" t="s">
        <v>43</v>
      </c>
      <c r="B24" s="6">
        <v>0.25</v>
      </c>
      <c r="C24" s="6">
        <v>365</v>
      </c>
      <c r="D24" s="19">
        <f>B24*C24</f>
        <v>91.25</v>
      </c>
      <c r="E24" s="6">
        <v>660</v>
      </c>
      <c r="F24" s="21">
        <f>D24*E24</f>
        <v>60225</v>
      </c>
      <c r="G24" s="20">
        <f>F24*0.05</f>
        <v>3011.25</v>
      </c>
      <c r="H24" s="22">
        <f>F24*0.1</f>
        <v>6022.5</v>
      </c>
      <c r="I24" s="23">
        <f>$F$2*F24+$G$2*G24+$H$2*H24</f>
        <v>6964750.2375000007</v>
      </c>
    </row>
    <row r="25" spans="1:11" x14ac:dyDescent="0.25">
      <c r="A25" s="5" t="s">
        <v>15</v>
      </c>
      <c r="B25" s="6" t="s">
        <v>4</v>
      </c>
      <c r="C25" s="5"/>
      <c r="D25" s="5"/>
      <c r="E25" s="5"/>
      <c r="F25" s="9"/>
      <c r="G25" s="6"/>
      <c r="H25" s="6"/>
      <c r="I25" s="5"/>
    </row>
    <row r="26" spans="1:11" x14ac:dyDescent="0.25">
      <c r="A26" s="5" t="s">
        <v>16</v>
      </c>
      <c r="B26" s="6" t="s">
        <v>4</v>
      </c>
      <c r="C26" s="5"/>
      <c r="D26" s="5"/>
      <c r="E26" s="5"/>
      <c r="F26" s="6"/>
      <c r="G26" s="5"/>
      <c r="H26" s="6"/>
      <c r="I26" s="5"/>
    </row>
    <row r="27" spans="1:11" x14ac:dyDescent="0.25">
      <c r="A27" s="8" t="s">
        <v>17</v>
      </c>
      <c r="B27" s="5"/>
      <c r="C27" s="5"/>
      <c r="D27" s="5"/>
      <c r="E27" s="5"/>
      <c r="F27" s="33">
        <f>SUM(F19:H26)</f>
        <v>69258.75</v>
      </c>
      <c r="G27" s="34"/>
      <c r="H27" s="35"/>
      <c r="I27" s="24">
        <f>SUM(I19:I26)</f>
        <v>6964750.2375000007</v>
      </c>
    </row>
    <row r="28" spans="1:11" ht="26.25" x14ac:dyDescent="0.25">
      <c r="A28" s="11" t="s">
        <v>79</v>
      </c>
      <c r="B28" s="14"/>
      <c r="C28" s="14"/>
      <c r="D28" s="14"/>
      <c r="E28" s="14"/>
      <c r="F28" s="31">
        <f>ROUND(F18+F27,-2)</f>
        <v>71500</v>
      </c>
      <c r="G28" s="32"/>
      <c r="H28" s="32"/>
      <c r="I28" s="13">
        <f>ROUND(I18+I27,-4)</f>
        <v>7190000</v>
      </c>
    </row>
    <row r="29" spans="1:11" x14ac:dyDescent="0.25">
      <c r="A29" s="11" t="s">
        <v>29</v>
      </c>
      <c r="B29" s="14"/>
      <c r="C29" s="14"/>
      <c r="D29" s="14"/>
      <c r="E29" s="14"/>
      <c r="F29" s="15"/>
      <c r="G29" s="15"/>
      <c r="H29" s="15"/>
      <c r="I29" s="13">
        <v>9900000</v>
      </c>
    </row>
    <row r="30" spans="1:11" x14ac:dyDescent="0.25">
      <c r="A30" s="16" t="s">
        <v>30</v>
      </c>
      <c r="B30" s="14"/>
      <c r="C30" s="14"/>
      <c r="D30" s="14"/>
      <c r="E30" s="14"/>
      <c r="F30" s="11"/>
      <c r="G30" s="11"/>
      <c r="H30" s="11"/>
      <c r="I30" s="13">
        <f>ROUND(I28+I29,-5)</f>
        <v>17100000</v>
      </c>
    </row>
    <row r="31" spans="1:11" x14ac:dyDescent="0.25">
      <c r="K31" s="28">
        <f>F28/1320</f>
        <v>54.166666666666664</v>
      </c>
    </row>
    <row r="32" spans="1:11" x14ac:dyDescent="0.25">
      <c r="A32" s="17" t="s">
        <v>31</v>
      </c>
      <c r="K32" t="s">
        <v>83</v>
      </c>
    </row>
    <row r="33" spans="1:9" ht="32.25" customHeight="1" x14ac:dyDescent="0.25">
      <c r="A33" s="36" t="s">
        <v>35</v>
      </c>
      <c r="B33" s="36"/>
      <c r="C33" s="36"/>
      <c r="D33" s="36"/>
      <c r="E33" s="36"/>
      <c r="F33" s="36"/>
      <c r="G33" s="36"/>
      <c r="H33" s="36"/>
      <c r="I33" s="36"/>
    </row>
    <row r="34" spans="1:9" ht="70.5" customHeight="1" x14ac:dyDescent="0.25">
      <c r="A34" s="29" t="s">
        <v>72</v>
      </c>
      <c r="B34" s="29"/>
      <c r="C34" s="29"/>
      <c r="D34" s="29"/>
      <c r="E34" s="29"/>
      <c r="F34" s="29"/>
      <c r="G34" s="29"/>
      <c r="H34" s="29"/>
      <c r="I34" s="29"/>
    </row>
    <row r="35" spans="1:9" ht="31.5" customHeight="1" x14ac:dyDescent="0.25">
      <c r="A35" s="30" t="s">
        <v>82</v>
      </c>
      <c r="B35" s="30"/>
      <c r="C35" s="30"/>
      <c r="D35" s="30"/>
      <c r="E35" s="30"/>
      <c r="F35" s="30"/>
      <c r="G35" s="30"/>
      <c r="H35" s="30"/>
      <c r="I35" s="30"/>
    </row>
    <row r="36" spans="1:9" ht="29.25" customHeight="1" x14ac:dyDescent="0.25">
      <c r="A36" s="29" t="s">
        <v>32</v>
      </c>
      <c r="B36" s="29"/>
      <c r="C36" s="29"/>
      <c r="D36" s="29"/>
      <c r="E36" s="29"/>
      <c r="F36" s="29"/>
      <c r="G36" s="29"/>
      <c r="H36" s="29"/>
      <c r="I36" s="29"/>
    </row>
    <row r="37" spans="1:9" ht="30.75" customHeight="1" x14ac:dyDescent="0.25">
      <c r="A37" s="29" t="s">
        <v>33</v>
      </c>
      <c r="B37" s="29"/>
      <c r="C37" s="29"/>
      <c r="D37" s="29"/>
      <c r="E37" s="29"/>
      <c r="F37" s="29"/>
      <c r="G37" s="29"/>
      <c r="H37" s="29"/>
      <c r="I37" s="29"/>
    </row>
    <row r="38" spans="1:9" ht="18" x14ac:dyDescent="0.25">
      <c r="A38" s="18" t="s">
        <v>34</v>
      </c>
    </row>
    <row r="39" spans="1:9" ht="16.5" x14ac:dyDescent="0.25">
      <c r="A39" s="3" t="s">
        <v>78</v>
      </c>
    </row>
  </sheetData>
  <mergeCells count="8">
    <mergeCell ref="F18:H18"/>
    <mergeCell ref="A33:I33"/>
    <mergeCell ref="A34:I34"/>
    <mergeCell ref="A36:I36"/>
    <mergeCell ref="A37:I37"/>
    <mergeCell ref="A35:I35"/>
    <mergeCell ref="F28:H28"/>
    <mergeCell ref="F27: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L29" sqref="L29"/>
    </sheetView>
  </sheetViews>
  <sheetFormatPr defaultRowHeight="15" x14ac:dyDescent="0.25"/>
  <cols>
    <col min="1" max="1" width="26.28515625" customWidth="1"/>
    <col min="2" max="2" width="9.5703125" customWidth="1"/>
    <col min="3" max="3" width="10.140625" customWidth="1"/>
    <col min="4" max="4" width="10" customWidth="1"/>
    <col min="5" max="5" width="9" customWidth="1"/>
    <col min="7" max="7" width="10.5703125" customWidth="1"/>
  </cols>
  <sheetData>
    <row r="1" spans="1:9" ht="15.75" x14ac:dyDescent="0.25">
      <c r="A1" s="1" t="s">
        <v>45</v>
      </c>
    </row>
    <row r="2" spans="1:9" ht="15.75" x14ac:dyDescent="0.25">
      <c r="A2" s="1" t="s">
        <v>44</v>
      </c>
      <c r="F2">
        <v>46.67</v>
      </c>
      <c r="G2">
        <v>62.9</v>
      </c>
      <c r="H2">
        <v>25.25</v>
      </c>
    </row>
    <row r="3" spans="1:9" ht="72" x14ac:dyDescent="0.25">
      <c r="A3" s="12" t="s">
        <v>2</v>
      </c>
      <c r="B3" s="12" t="s">
        <v>63</v>
      </c>
      <c r="C3" s="12" t="s">
        <v>64</v>
      </c>
      <c r="D3" s="12" t="s">
        <v>65</v>
      </c>
      <c r="E3" s="12" t="s">
        <v>66</v>
      </c>
      <c r="F3" s="12" t="s">
        <v>67</v>
      </c>
      <c r="G3" s="12" t="s">
        <v>68</v>
      </c>
      <c r="H3" s="12" t="s">
        <v>69</v>
      </c>
      <c r="I3" s="4" t="s">
        <v>23</v>
      </c>
    </row>
    <row r="4" spans="1:9" ht="24" x14ac:dyDescent="0.25">
      <c r="A4" s="8" t="s">
        <v>46</v>
      </c>
      <c r="B4" s="9"/>
      <c r="C4" s="5"/>
      <c r="D4" s="5"/>
      <c r="E4" s="5"/>
      <c r="F4" s="5"/>
      <c r="G4" s="5"/>
      <c r="H4" s="5"/>
      <c r="I4" s="5"/>
    </row>
    <row r="5" spans="1:9" x14ac:dyDescent="0.25">
      <c r="A5" s="5" t="s">
        <v>47</v>
      </c>
      <c r="B5" s="6" t="s">
        <v>4</v>
      </c>
      <c r="C5" s="9"/>
      <c r="D5" s="9"/>
      <c r="E5" s="9"/>
      <c r="F5" s="9"/>
      <c r="G5" s="9"/>
      <c r="H5" s="9"/>
      <c r="I5" s="9"/>
    </row>
    <row r="6" spans="1:9" ht="15" customHeight="1" x14ac:dyDescent="0.25">
      <c r="A6" s="5" t="s">
        <v>48</v>
      </c>
      <c r="B6" s="6" t="s">
        <v>4</v>
      </c>
      <c r="C6" s="9"/>
      <c r="D6" s="9"/>
      <c r="E6" s="9"/>
      <c r="F6" s="9"/>
      <c r="G6" s="9"/>
      <c r="H6" s="9"/>
      <c r="I6" s="9"/>
    </row>
    <row r="7" spans="1:9" x14ac:dyDescent="0.25">
      <c r="A7" s="5" t="s">
        <v>49</v>
      </c>
      <c r="B7" s="6" t="s">
        <v>4</v>
      </c>
      <c r="C7" s="9"/>
      <c r="D7" s="9"/>
      <c r="E7" s="9"/>
      <c r="F7" s="9"/>
      <c r="G7" s="9"/>
      <c r="H7" s="9"/>
      <c r="I7" s="9"/>
    </row>
    <row r="8" spans="1:9" x14ac:dyDescent="0.25">
      <c r="A8" s="5" t="s">
        <v>50</v>
      </c>
      <c r="B8" s="5"/>
      <c r="C8" s="5"/>
      <c r="D8" s="5"/>
      <c r="E8" s="5"/>
      <c r="F8" s="5"/>
      <c r="G8" s="5"/>
      <c r="H8" s="5"/>
      <c r="I8" s="5"/>
    </row>
    <row r="9" spans="1:9" ht="15.75" x14ac:dyDescent="0.25">
      <c r="A9" s="5" t="s">
        <v>51</v>
      </c>
      <c r="B9" s="6" t="s">
        <v>4</v>
      </c>
      <c r="C9" s="5"/>
      <c r="D9" s="5"/>
      <c r="E9" s="5"/>
      <c r="F9" s="5"/>
      <c r="G9" s="5"/>
      <c r="H9" s="5"/>
      <c r="I9" s="5"/>
    </row>
    <row r="10" spans="1:9" ht="15.75" x14ac:dyDescent="0.25">
      <c r="A10" s="5" t="s">
        <v>52</v>
      </c>
      <c r="B10" s="6" t="s">
        <v>4</v>
      </c>
      <c r="C10" s="5"/>
      <c r="D10" s="5"/>
      <c r="E10" s="5"/>
      <c r="F10" s="5"/>
      <c r="G10" s="5"/>
      <c r="H10" s="5"/>
      <c r="I10" s="5"/>
    </row>
    <row r="11" spans="1:9" ht="15.75" x14ac:dyDescent="0.25">
      <c r="A11" s="5" t="s">
        <v>53</v>
      </c>
      <c r="B11" s="6" t="s">
        <v>4</v>
      </c>
      <c r="C11" s="5"/>
      <c r="D11" s="5"/>
      <c r="E11" s="5"/>
      <c r="F11" s="5"/>
      <c r="G11" s="5"/>
      <c r="H11" s="5"/>
      <c r="I11" s="5"/>
    </row>
    <row r="12" spans="1:9" x14ac:dyDescent="0.25">
      <c r="A12" s="5" t="s">
        <v>54</v>
      </c>
      <c r="B12" s="5"/>
      <c r="C12" s="5"/>
      <c r="D12" s="5"/>
      <c r="E12" s="5"/>
      <c r="F12" s="5"/>
      <c r="G12" s="5"/>
      <c r="H12" s="5"/>
      <c r="I12" s="5"/>
    </row>
    <row r="13" spans="1:9" ht="15.75" x14ac:dyDescent="0.25">
      <c r="A13" s="5" t="s">
        <v>51</v>
      </c>
      <c r="B13" s="6" t="s">
        <v>4</v>
      </c>
      <c r="C13" s="5"/>
      <c r="D13" s="5"/>
      <c r="E13" s="5"/>
      <c r="F13" s="5"/>
      <c r="G13" s="5"/>
      <c r="H13" s="5"/>
      <c r="I13" s="5"/>
    </row>
    <row r="14" spans="1:9" ht="15.75" x14ac:dyDescent="0.25">
      <c r="A14" s="5" t="s">
        <v>52</v>
      </c>
      <c r="B14" s="6" t="s">
        <v>4</v>
      </c>
      <c r="C14" s="5"/>
      <c r="D14" s="5"/>
      <c r="E14" s="5"/>
      <c r="F14" s="5"/>
      <c r="G14" s="5"/>
      <c r="H14" s="5"/>
      <c r="I14" s="5"/>
    </row>
    <row r="15" spans="1:9" ht="15.75" x14ac:dyDescent="0.25">
      <c r="A15" s="5" t="s">
        <v>53</v>
      </c>
      <c r="B15" s="6" t="s">
        <v>4</v>
      </c>
      <c r="C15" s="5"/>
      <c r="D15" s="5"/>
      <c r="E15" s="5"/>
      <c r="F15" s="5"/>
      <c r="G15" s="5"/>
      <c r="H15" s="5"/>
      <c r="I15" s="5"/>
    </row>
    <row r="16" spans="1:9" ht="24" x14ac:dyDescent="0.25">
      <c r="A16" s="5" t="s">
        <v>55</v>
      </c>
      <c r="B16" s="5"/>
      <c r="C16" s="5"/>
      <c r="D16" s="5"/>
      <c r="E16" s="5"/>
      <c r="F16" s="5"/>
      <c r="G16" s="5"/>
      <c r="H16" s="5"/>
      <c r="I16" s="5"/>
    </row>
    <row r="17" spans="1:9" ht="15.75" x14ac:dyDescent="0.25">
      <c r="A17" s="5" t="s">
        <v>51</v>
      </c>
      <c r="B17" s="6" t="s">
        <v>4</v>
      </c>
      <c r="C17" s="5"/>
      <c r="D17" s="5"/>
      <c r="E17" s="5"/>
      <c r="F17" s="5"/>
      <c r="G17" s="5"/>
      <c r="H17" s="5"/>
      <c r="I17" s="5"/>
    </row>
    <row r="18" spans="1:9" ht="15.75" x14ac:dyDescent="0.25">
      <c r="A18" s="5" t="s">
        <v>52</v>
      </c>
      <c r="B18" s="6" t="s">
        <v>4</v>
      </c>
      <c r="C18" s="5"/>
      <c r="D18" s="5"/>
      <c r="E18" s="5"/>
      <c r="F18" s="5"/>
      <c r="G18" s="5"/>
      <c r="H18" s="5"/>
      <c r="I18" s="5"/>
    </row>
    <row r="19" spans="1:9" ht="15.75" x14ac:dyDescent="0.25">
      <c r="A19" s="5" t="s">
        <v>53</v>
      </c>
      <c r="B19" s="6" t="s">
        <v>4</v>
      </c>
      <c r="C19" s="5"/>
      <c r="D19" s="5"/>
      <c r="E19" s="5"/>
      <c r="F19" s="5"/>
      <c r="G19" s="5"/>
      <c r="H19" s="5"/>
      <c r="I19" s="5"/>
    </row>
    <row r="20" spans="1:9" ht="24" x14ac:dyDescent="0.25">
      <c r="A20" s="5" t="s">
        <v>56</v>
      </c>
      <c r="B20" s="5"/>
      <c r="C20" s="5"/>
      <c r="D20" s="5"/>
      <c r="E20" s="5"/>
      <c r="F20" s="5"/>
      <c r="G20" s="5"/>
      <c r="H20" s="5"/>
      <c r="I20" s="5"/>
    </row>
    <row r="21" spans="1:9" ht="15.75" x14ac:dyDescent="0.25">
      <c r="A21" s="5" t="s">
        <v>51</v>
      </c>
      <c r="B21" s="6" t="s">
        <v>4</v>
      </c>
      <c r="C21" s="5"/>
      <c r="D21" s="5"/>
      <c r="E21" s="5"/>
      <c r="F21" s="5"/>
      <c r="G21" s="5"/>
      <c r="H21" s="5"/>
      <c r="I21" s="5"/>
    </row>
    <row r="22" spans="1:9" ht="15.75" x14ac:dyDescent="0.25">
      <c r="A22" s="5" t="s">
        <v>52</v>
      </c>
      <c r="B22" s="6" t="s">
        <v>4</v>
      </c>
      <c r="C22" s="5"/>
      <c r="D22" s="5"/>
      <c r="E22" s="5"/>
      <c r="F22" s="5"/>
      <c r="G22" s="5"/>
      <c r="H22" s="5"/>
      <c r="I22" s="5"/>
    </row>
    <row r="23" spans="1:9" x14ac:dyDescent="0.25">
      <c r="A23" s="5" t="s">
        <v>57</v>
      </c>
      <c r="B23" s="6" t="s">
        <v>4</v>
      </c>
      <c r="C23" s="5"/>
      <c r="D23" s="5"/>
      <c r="E23" s="5"/>
      <c r="F23" s="5"/>
      <c r="G23" s="5"/>
      <c r="H23" s="5"/>
      <c r="I23" s="5"/>
    </row>
    <row r="24" spans="1:9" ht="15.75" x14ac:dyDescent="0.25">
      <c r="A24" s="5" t="s">
        <v>58</v>
      </c>
      <c r="B24" s="6">
        <v>1</v>
      </c>
      <c r="C24" s="6">
        <v>2</v>
      </c>
      <c r="D24" s="6">
        <f>B24*C24</f>
        <v>2</v>
      </c>
      <c r="E24" s="6">
        <v>460</v>
      </c>
      <c r="F24" s="6">
        <f>D24*E24</f>
        <v>920</v>
      </c>
      <c r="G24" s="6">
        <f>F24*0.05</f>
        <v>46</v>
      </c>
      <c r="H24" s="6">
        <f>F24*0.1</f>
        <v>92</v>
      </c>
      <c r="I24" s="7">
        <f>$F$2*F24+$G$2*G24+$H$2*H24</f>
        <v>48152.800000000003</v>
      </c>
    </row>
    <row r="25" spans="1:9" ht="27.75" x14ac:dyDescent="0.25">
      <c r="A25" s="5" t="s">
        <v>59</v>
      </c>
      <c r="B25" s="5"/>
      <c r="C25" s="5"/>
      <c r="D25" s="5"/>
      <c r="E25" s="5"/>
      <c r="F25" s="6"/>
      <c r="G25" s="6"/>
      <c r="H25" s="6"/>
      <c r="I25" s="10"/>
    </row>
    <row r="26" spans="1:9" x14ac:dyDescent="0.25">
      <c r="A26" s="5" t="s">
        <v>60</v>
      </c>
      <c r="B26" s="6">
        <v>2</v>
      </c>
      <c r="C26" s="6">
        <v>2</v>
      </c>
      <c r="D26" s="6">
        <f>B26*C26</f>
        <v>4</v>
      </c>
      <c r="E26" s="6">
        <v>133</v>
      </c>
      <c r="F26" s="6">
        <f>D26*E26</f>
        <v>532</v>
      </c>
      <c r="G26" s="6">
        <f>F26*0.05</f>
        <v>26.6</v>
      </c>
      <c r="H26" s="6">
        <f>F26*0.1</f>
        <v>53.2</v>
      </c>
      <c r="I26" s="7">
        <f>$F$2*F26+$G$2*G26+$H$2*H26</f>
        <v>27844.880000000001</v>
      </c>
    </row>
    <row r="27" spans="1:9" x14ac:dyDescent="0.25">
      <c r="A27" s="5" t="s">
        <v>61</v>
      </c>
      <c r="B27" s="6">
        <v>2</v>
      </c>
      <c r="C27" s="25">
        <v>2</v>
      </c>
      <c r="D27" s="6">
        <f>B27*C27</f>
        <v>4</v>
      </c>
      <c r="E27" s="25">
        <v>67</v>
      </c>
      <c r="F27" s="6">
        <f>D27*E27</f>
        <v>268</v>
      </c>
      <c r="G27" s="6">
        <f>F27*0.05</f>
        <v>13.4</v>
      </c>
      <c r="H27" s="6">
        <f>F27*0.1</f>
        <v>26.8</v>
      </c>
      <c r="I27" s="7">
        <f>$F$2*F27+$G$2*G27+$H$2*H27</f>
        <v>14027.120000000003</v>
      </c>
    </row>
    <row r="28" spans="1:9" x14ac:dyDescent="0.25">
      <c r="A28" s="5" t="s">
        <v>62</v>
      </c>
      <c r="B28" s="6" t="s">
        <v>4</v>
      </c>
      <c r="C28" s="5"/>
      <c r="D28" s="5"/>
      <c r="E28" s="5"/>
      <c r="F28" s="5"/>
      <c r="G28" s="6"/>
      <c r="H28" s="6"/>
      <c r="I28" s="9"/>
    </row>
    <row r="29" spans="1:9" ht="26.25" x14ac:dyDescent="0.25">
      <c r="A29" s="8" t="s">
        <v>81</v>
      </c>
      <c r="B29" s="5"/>
      <c r="C29" s="5"/>
      <c r="D29" s="5"/>
      <c r="E29" s="5"/>
      <c r="F29" s="37">
        <f>ROUND(SUM(F5:H28),-1)</f>
        <v>1980</v>
      </c>
      <c r="G29" s="37"/>
      <c r="H29" s="37"/>
      <c r="I29" s="27">
        <f>ROUND(SUM(I5:I28),-2)</f>
        <v>90000</v>
      </c>
    </row>
    <row r="31" spans="1:9" x14ac:dyDescent="0.25">
      <c r="A31" s="26" t="s">
        <v>73</v>
      </c>
    </row>
    <row r="32" spans="1:9" ht="30.75" customHeight="1" x14ac:dyDescent="0.25">
      <c r="A32" s="36" t="s">
        <v>35</v>
      </c>
      <c r="B32" s="36"/>
      <c r="C32" s="36"/>
      <c r="D32" s="36"/>
      <c r="E32" s="36"/>
      <c r="F32" s="36"/>
      <c r="G32" s="36"/>
      <c r="H32" s="36"/>
      <c r="I32" s="36"/>
    </row>
    <row r="33" spans="1:9" ht="67.5" customHeight="1" x14ac:dyDescent="0.25">
      <c r="A33" s="30" t="s">
        <v>74</v>
      </c>
      <c r="B33" s="30"/>
      <c r="C33" s="30"/>
      <c r="D33" s="30"/>
      <c r="E33" s="30"/>
      <c r="F33" s="30"/>
      <c r="G33" s="30"/>
      <c r="H33" s="30"/>
      <c r="I33" s="30"/>
    </row>
    <row r="34" spans="1:9" ht="24.75" customHeight="1" x14ac:dyDescent="0.25">
      <c r="A34" s="30" t="s">
        <v>75</v>
      </c>
      <c r="B34" s="30"/>
      <c r="C34" s="30"/>
      <c r="D34" s="30"/>
      <c r="E34" s="30"/>
      <c r="F34" s="30"/>
      <c r="G34" s="30"/>
      <c r="H34" s="30"/>
      <c r="I34" s="30"/>
    </row>
    <row r="35" spans="1:9" ht="29.25" customHeight="1" x14ac:dyDescent="0.25">
      <c r="A35" s="30" t="s">
        <v>76</v>
      </c>
      <c r="B35" s="30"/>
      <c r="C35" s="30"/>
      <c r="D35" s="30"/>
      <c r="E35" s="30"/>
      <c r="F35" s="30"/>
      <c r="G35" s="30"/>
      <c r="H35" s="30"/>
      <c r="I35" s="30"/>
    </row>
    <row r="36" spans="1:9" ht="27.75" customHeight="1" x14ac:dyDescent="0.25">
      <c r="A36" s="30" t="s">
        <v>77</v>
      </c>
      <c r="B36" s="30"/>
      <c r="C36" s="30"/>
      <c r="D36" s="30"/>
      <c r="E36" s="30"/>
      <c r="F36" s="30"/>
      <c r="G36" s="30"/>
      <c r="H36" s="30"/>
      <c r="I36" s="30"/>
    </row>
    <row r="37" spans="1:9" ht="16.5" x14ac:dyDescent="0.25">
      <c r="A37" s="3" t="s">
        <v>80</v>
      </c>
    </row>
  </sheetData>
  <mergeCells count="6">
    <mergeCell ref="F29:H29"/>
    <mergeCell ref="A32:I32"/>
    <mergeCell ref="A33:I33"/>
    <mergeCell ref="A34:I34"/>
    <mergeCell ref="A36:I36"/>
    <mergeCell ref="A35:I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2015-09-29T12:17:44Z</dcterms:created>
  <dcterms:modified xsi:type="dcterms:W3CDTF">2016-02-25T13:23:59Z</dcterms:modified>
</cp:coreProperties>
</file>