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28800" windowHeight="12135"/>
  </bookViews>
  <sheets>
    <sheet name="Table 1" sheetId="1" r:id="rId1"/>
    <sheet name="Table 2"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9" i="1" l="1"/>
  <c r="F15" i="2" l="1"/>
  <c r="I15" i="2"/>
  <c r="I14" i="2"/>
  <c r="I12" i="2"/>
  <c r="I11" i="2"/>
  <c r="I10" i="2"/>
  <c r="I9" i="2"/>
  <c r="I8" i="2"/>
  <c r="I7" i="2"/>
  <c r="H14" i="2"/>
  <c r="H12" i="2"/>
  <c r="H11" i="2"/>
  <c r="H10" i="2"/>
  <c r="H9" i="2"/>
  <c r="H8" i="2"/>
  <c r="H7" i="2"/>
  <c r="G14" i="2"/>
  <c r="G12" i="2"/>
  <c r="G11" i="2"/>
  <c r="G10" i="2"/>
  <c r="G9" i="2"/>
  <c r="G8" i="2"/>
  <c r="G7" i="2"/>
  <c r="F14" i="2"/>
  <c r="F12" i="2"/>
  <c r="F11" i="2"/>
  <c r="F10" i="2"/>
  <c r="F9" i="2"/>
  <c r="F8" i="2"/>
  <c r="F7" i="2"/>
  <c r="I35" i="1"/>
  <c r="I27" i="1"/>
  <c r="I26" i="1"/>
  <c r="I24" i="1"/>
  <c r="I22" i="1"/>
  <c r="I21" i="1"/>
  <c r="I20" i="1"/>
  <c r="I19" i="1"/>
  <c r="I14" i="1"/>
  <c r="I13" i="1"/>
  <c r="I12" i="1"/>
  <c r="I36" i="1"/>
  <c r="D35" i="1"/>
  <c r="F35" i="1" s="1"/>
  <c r="D27" i="1"/>
  <c r="F27" i="1" s="1"/>
  <c r="D26" i="1"/>
  <c r="F26" i="1" s="1"/>
  <c r="D24" i="1"/>
  <c r="F24" i="1" s="1"/>
  <c r="D22" i="1"/>
  <c r="F22" i="1" s="1"/>
  <c r="D21" i="1"/>
  <c r="F21" i="1" s="1"/>
  <c r="D20" i="1"/>
  <c r="F20" i="1" s="1"/>
  <c r="D19" i="1"/>
  <c r="F19" i="1" s="1"/>
  <c r="D14" i="1"/>
  <c r="F14" i="1" s="1"/>
  <c r="D13" i="1"/>
  <c r="F13" i="1" s="1"/>
  <c r="D12" i="1"/>
  <c r="F12" i="1" s="1"/>
  <c r="D8" i="1"/>
  <c r="F8" i="1" s="1"/>
  <c r="H13" i="1" l="1"/>
  <c r="G13" i="1"/>
  <c r="H21" i="1"/>
  <c r="G21" i="1"/>
  <c r="H27" i="1"/>
  <c r="G27" i="1"/>
  <c r="H14" i="1"/>
  <c r="G14" i="1"/>
  <c r="H22" i="1"/>
  <c r="G22" i="1"/>
  <c r="F36" i="1"/>
  <c r="H35" i="1"/>
  <c r="G35" i="1"/>
  <c r="H8" i="1"/>
  <c r="G8" i="1"/>
  <c r="F28" i="1" s="1"/>
  <c r="F37" i="1" s="1"/>
  <c r="H19" i="1"/>
  <c r="G19" i="1"/>
  <c r="H24" i="1"/>
  <c r="G24" i="1"/>
  <c r="H12" i="1"/>
  <c r="G12" i="1"/>
  <c r="H20" i="1"/>
  <c r="G20" i="1"/>
  <c r="H26" i="1"/>
  <c r="G26" i="1"/>
  <c r="I8" i="1" l="1"/>
  <c r="I28" i="1" s="1"/>
  <c r="I37" i="1" s="1"/>
</calcChain>
</file>

<file path=xl/comments1.xml><?xml version="1.0" encoding="utf-8"?>
<comments xmlns="http://schemas.openxmlformats.org/spreadsheetml/2006/main">
  <authors>
    <author>DWang</author>
  </authors>
  <commentList>
    <comment ref="E8" authorId="0" shapeId="0">
      <text>
        <r>
          <rPr>
            <b/>
            <sz val="9"/>
            <color indexed="81"/>
            <rFont val="Tahoma"/>
            <family val="2"/>
          </rPr>
          <t>DWang:</t>
        </r>
        <r>
          <rPr>
            <sz val="9"/>
            <color indexed="81"/>
            <rFont val="Tahoma"/>
            <family val="2"/>
          </rPr>
          <t xml:space="preserve">
Changed from 0 to 13.</t>
        </r>
      </text>
    </comment>
    <comment ref="A49" authorId="0" shapeId="0">
      <text>
        <r>
          <rPr>
            <b/>
            <sz val="9"/>
            <color indexed="81"/>
            <rFont val="Tahoma"/>
            <family val="2"/>
          </rPr>
          <t>DWang:</t>
        </r>
        <r>
          <rPr>
            <sz val="9"/>
            <color indexed="81"/>
            <rFont val="Tahoma"/>
            <family val="2"/>
          </rPr>
          <t xml:space="preserve">
Does this mean that each source will submit only one semiannual report over the three year period? Because the calc table has all sources submitting 2 semiannual reports each year.</t>
        </r>
      </text>
    </comment>
  </commentList>
</comments>
</file>

<file path=xl/sharedStrings.xml><?xml version="1.0" encoding="utf-8"?>
<sst xmlns="http://schemas.openxmlformats.org/spreadsheetml/2006/main" count="107" uniqueCount="89">
  <si>
    <t>Burden Item</t>
  </si>
  <si>
    <t>A</t>
  </si>
  <si>
    <t>B</t>
  </si>
  <si>
    <t>C</t>
  </si>
  <si>
    <t>D</t>
  </si>
  <si>
    <t>E</t>
  </si>
  <si>
    <t>F</t>
  </si>
  <si>
    <t>G</t>
  </si>
  <si>
    <t>H</t>
  </si>
  <si>
    <t>Person Hours Per Occurrence</t>
  </si>
  <si>
    <t>Number of Occurrences Per Respondent Per Year</t>
  </si>
  <si>
    <t>Person Hours Per Respondent Per Year (C=AxB)</t>
  </si>
  <si>
    <r>
      <t xml:space="preserve">Respondents Per Year </t>
    </r>
    <r>
      <rPr>
        <b/>
        <vertAlign val="superscript"/>
        <sz val="10"/>
        <color theme="1"/>
        <rFont val="Times New Roman"/>
        <family val="1"/>
      </rPr>
      <t>a</t>
    </r>
  </si>
  <si>
    <t>Technical Person-Hours Per Year (E=CxD)</t>
  </si>
  <si>
    <r>
      <t>Total Costs Per Year ($)</t>
    </r>
    <r>
      <rPr>
        <b/>
        <vertAlign val="superscript"/>
        <sz val="10"/>
        <color theme="1"/>
        <rFont val="Times New Roman"/>
        <family val="1"/>
      </rPr>
      <t>b</t>
    </r>
  </si>
  <si>
    <t xml:space="preserve">1.  Applications </t>
  </si>
  <si>
    <t>N/A</t>
  </si>
  <si>
    <t>2.  Survey and  Studies</t>
  </si>
  <si>
    <t>3.  Reporting Requirements</t>
  </si>
  <si>
    <t xml:space="preserve">   B.  Required activities</t>
  </si>
  <si>
    <t>New Sources</t>
  </si>
  <si>
    <t xml:space="preserve">      Initial Performance Test</t>
  </si>
  <si>
    <r>
      <t xml:space="preserve">            AOCA Method 9 tests </t>
    </r>
    <r>
      <rPr>
        <b/>
        <vertAlign val="superscript"/>
        <sz val="10"/>
        <color theme="1"/>
        <rFont val="Times New Roman"/>
        <family val="1"/>
      </rPr>
      <t>c</t>
    </r>
  </si>
  <si>
    <r>
      <t xml:space="preserve">      Repeat performance test </t>
    </r>
    <r>
      <rPr>
        <b/>
        <vertAlign val="superscript"/>
        <sz val="10"/>
        <color theme="1"/>
        <rFont val="Times New Roman"/>
        <family val="1"/>
      </rPr>
      <t>e</t>
    </r>
  </si>
  <si>
    <t xml:space="preserve">   C.  Create Information</t>
  </si>
  <si>
    <t xml:space="preserve">   D.  Gather existing information</t>
  </si>
  <si>
    <t xml:space="preserve">   E.  Write Report</t>
  </si>
  <si>
    <t xml:space="preserve">          Notification of construction/reconstruction</t>
  </si>
  <si>
    <t xml:space="preserve">          Notification of actual startup</t>
  </si>
  <si>
    <t xml:space="preserve">          Notification of initial performance test</t>
  </si>
  <si>
    <t xml:space="preserve">          Notification of CMS demonstration</t>
  </si>
  <si>
    <t xml:space="preserve">     Report of initial performance test</t>
  </si>
  <si>
    <r>
      <t xml:space="preserve">     Site-specific methodology plan </t>
    </r>
    <r>
      <rPr>
        <b/>
        <vertAlign val="superscript"/>
        <sz val="10"/>
        <color theme="1"/>
        <rFont val="Times New Roman"/>
        <family val="1"/>
      </rPr>
      <t xml:space="preserve">f </t>
    </r>
  </si>
  <si>
    <t>Existing Sources</t>
  </si>
  <si>
    <r>
      <t xml:space="preserve">          Notification of operational change </t>
    </r>
    <r>
      <rPr>
        <b/>
        <vertAlign val="superscript"/>
        <sz val="10"/>
        <color theme="1"/>
        <rFont val="Times New Roman"/>
        <family val="1"/>
      </rPr>
      <t>g</t>
    </r>
  </si>
  <si>
    <r>
      <t xml:space="preserve">          Semiannual report of exceedances </t>
    </r>
    <r>
      <rPr>
        <b/>
        <vertAlign val="superscript"/>
        <sz val="10"/>
        <color theme="1"/>
        <rFont val="Times New Roman"/>
        <family val="1"/>
      </rPr>
      <t xml:space="preserve">h </t>
    </r>
  </si>
  <si>
    <t>Subtotal Reporting Requirements</t>
  </si>
  <si>
    <t xml:space="preserve">    B.  Plan activities</t>
  </si>
  <si>
    <t xml:space="preserve">    C.  Implement activities</t>
  </si>
  <si>
    <t xml:space="preserve">    D.  Develop record system</t>
  </si>
  <si>
    <t xml:space="preserve">    E.  Time to enter information</t>
  </si>
  <si>
    <t>Subtotal Recordkeeping Requirements</t>
  </si>
  <si>
    <t xml:space="preserve">Table 1: Annual Respondent Burden and Cost – NSPS for Phosphate Fertilizer Industry (40 CFR Part 60, Subparts T, U, V, 
  W and X) (Renewal)
</t>
  </si>
  <si>
    <t>Management Person Hours Per Year
(E x 0.05)</t>
  </si>
  <si>
    <t>Clerical Person Hours Per Year
(E x 0.10)</t>
  </si>
  <si>
    <r>
      <t>Assumptions</t>
    </r>
    <r>
      <rPr>
        <sz val="10"/>
        <color theme="1"/>
        <rFont val="Times New Roman"/>
        <family val="1"/>
      </rPr>
      <t>:</t>
    </r>
  </si>
  <si>
    <r>
      <t>c.</t>
    </r>
    <r>
      <rPr>
        <sz val="10"/>
        <color theme="1"/>
        <rFont val="Times New Roman"/>
        <family val="1"/>
      </rPr>
      <t xml:space="preserve"> As specified in the general provisions, each performance test shall consist of three separate runs using the applicable test method.  Sources are required to use the spectrophotometric molybdovanadophosphate method (AOAC) Method 9 published in the 11 Edition of the Official Methods of Analysis of the Association of Official Analytical Chemists dated 1970, to determine the P</t>
    </r>
    <r>
      <rPr>
        <vertAlign val="subscript"/>
        <sz val="10"/>
        <color theme="1"/>
        <rFont val="Times New Roman"/>
        <family val="1"/>
      </rPr>
      <t>2</t>
    </r>
    <r>
      <rPr>
        <sz val="10"/>
        <color theme="1"/>
        <rFont val="Times New Roman"/>
        <family val="1"/>
      </rPr>
      <t>O</t>
    </r>
    <r>
      <rPr>
        <vertAlign val="subscript"/>
        <sz val="10"/>
        <color theme="1"/>
        <rFont val="Times New Roman"/>
        <family val="1"/>
      </rPr>
      <t>5</t>
    </r>
    <r>
      <rPr>
        <sz val="10"/>
        <color theme="1"/>
        <rFont val="Times New Roman"/>
        <family val="1"/>
      </rPr>
      <t xml:space="preserve"> feed rate.</t>
    </r>
  </si>
  <si>
    <r>
      <t>d.</t>
    </r>
    <r>
      <rPr>
        <sz val="10"/>
        <color theme="1"/>
        <rFont val="Times New Roman"/>
        <family val="1"/>
      </rPr>
      <t xml:space="preserve"> As specified in the general provisions, each performance test shall consist of three separate runs using the applicable test method.  Each run shall be conducted for the time and under the conditions specific in the applicable rule.  For these rules, the total fluoride concentration and volumetric flow rate of the effluent gas shall be determined by Method 13 which requires a sampling time and a sample volume for each run of at least 60 minutes and 0.85 dscm (30 dscf).</t>
    </r>
  </si>
  <si>
    <r>
      <t>e.</t>
    </r>
    <r>
      <rPr>
        <sz val="10"/>
        <color theme="1"/>
        <rFont val="Times New Roman"/>
        <family val="1"/>
      </rPr>
      <t xml:space="preserve"> We assume that 20 percent of initial performance tests must be repeated due to failure.</t>
    </r>
  </si>
  <si>
    <r>
      <t>f.</t>
    </r>
    <r>
      <rPr>
        <sz val="10"/>
        <color theme="1"/>
        <rFont val="Times New Roman"/>
        <family val="1"/>
      </rPr>
      <t xml:space="preserve"> Only sources that have a granular triple superphosphate storage facility are required to submit this initial plan.</t>
    </r>
  </si>
  <si>
    <r>
      <t>g.</t>
    </r>
    <r>
      <rPr>
        <sz val="10"/>
        <color theme="1"/>
        <rFont val="Times New Roman"/>
        <family val="1"/>
      </rPr>
      <t xml:space="preserve"> We assume that 15 percent of the source would be attributed to operational changes.</t>
    </r>
  </si>
  <si>
    <r>
      <t>h.</t>
    </r>
    <r>
      <rPr>
        <sz val="10"/>
        <color theme="1"/>
        <rFont val="Times New Roman"/>
        <family val="1"/>
      </rPr>
      <t xml:space="preserve"> We assume that each source will submit a semiannual report due to excess emission and monitoring systems performance over the three-year period.</t>
    </r>
  </si>
  <si>
    <r>
      <t>i.</t>
    </r>
    <r>
      <rPr>
        <sz val="10"/>
        <color theme="1"/>
        <rFont val="Times New Roman"/>
        <family val="1"/>
      </rPr>
      <t xml:space="preserve"> Sources are required to maintain a daily record of operating parameters (e.g., determine equivalent P</t>
    </r>
    <r>
      <rPr>
        <vertAlign val="subscript"/>
        <sz val="10"/>
        <color theme="1"/>
        <rFont val="Times New Roman"/>
        <family val="1"/>
      </rPr>
      <t>2</t>
    </r>
    <r>
      <rPr>
        <sz val="10"/>
        <color theme="1"/>
        <rFont val="Times New Roman"/>
        <family val="1"/>
      </rPr>
      <t>O</t>
    </r>
    <r>
      <rPr>
        <vertAlign val="subscript"/>
        <sz val="10"/>
        <color theme="1"/>
        <rFont val="Times New Roman"/>
        <family val="1"/>
      </rPr>
      <t>5</t>
    </r>
    <r>
      <rPr>
        <sz val="10"/>
        <color theme="1"/>
        <rFont val="Times New Roman"/>
        <family val="1"/>
      </rPr>
      <t xml:space="preserve"> content and total pressure drop across the scrubbing system).  We assume that the operation is 350 days per year as specified in the NSPS review document.</t>
    </r>
  </si>
  <si>
    <t>Table 2: Average Annual EPA Burden and Cost –NSPS for Phosphate Fertilizer Industry (40 CFR Part 60, Subparts T, U, V,
  W and X) (Renewal)</t>
  </si>
  <si>
    <t>EPA Hours per Occurrence</t>
  </si>
  <si>
    <t>Number of Occurrences Per Year</t>
  </si>
  <si>
    <r>
      <t xml:space="preserve">Plants Per Year </t>
    </r>
    <r>
      <rPr>
        <b/>
        <vertAlign val="superscript"/>
        <sz val="10"/>
        <color theme="1"/>
        <rFont val="Times New Roman"/>
        <family val="1"/>
      </rPr>
      <t>a</t>
    </r>
  </si>
  <si>
    <t>Report Review</t>
  </si>
  <si>
    <r>
      <t xml:space="preserve">   </t>
    </r>
    <r>
      <rPr>
        <b/>
        <sz val="9"/>
        <color theme="1"/>
        <rFont val="Times New Roman"/>
        <family val="1"/>
      </rPr>
      <t>New Plants</t>
    </r>
  </si>
  <si>
    <t xml:space="preserve">          Notification of initial startup</t>
  </si>
  <si>
    <t xml:space="preserve">          Notification of initial  test</t>
  </si>
  <si>
    <t xml:space="preserve">          Review test results</t>
  </si>
  <si>
    <t xml:space="preserve">   Existing Plants</t>
  </si>
  <si>
    <t>Assumptions:</t>
  </si>
  <si>
    <r>
      <t>a.</t>
    </r>
    <r>
      <rPr>
        <vertAlign val="superscript"/>
        <sz val="11"/>
        <color theme="1"/>
        <rFont val="Times New Roman"/>
        <family val="1"/>
      </rPr>
      <t xml:space="preserve"> </t>
    </r>
    <r>
      <rPr>
        <sz val="10"/>
        <color theme="1"/>
        <rFont val="Times New Roman"/>
        <family val="1"/>
      </rPr>
      <t xml:space="preserve"> We have assumed that the average number of respondents that will be subject to the rule will be 13.  There will be no additional new sources that will become subject to the rule over the three-year period of this ICR.</t>
    </r>
  </si>
  <si>
    <r>
      <t>c.</t>
    </r>
    <r>
      <rPr>
        <sz val="10"/>
        <color theme="1"/>
        <rFont val="Times New Roman"/>
        <family val="1"/>
      </rPr>
      <t xml:space="preserve">  We have assumed that each plant will take one hour twice per year to review semiannual report.</t>
    </r>
  </si>
  <si>
    <t>EPA Person Hours Per Year
(A x B)</t>
  </si>
  <si>
    <t>Technical Hours Per Year
(C x D)</t>
  </si>
  <si>
    <t>Management Hours Per Year
(E x 0.05)</t>
  </si>
  <si>
    <t>Clerical Hours Per Year
(E x 0.10)</t>
  </si>
  <si>
    <r>
      <t xml:space="preserve">Total Cost Per Year 
($) </t>
    </r>
    <r>
      <rPr>
        <b/>
        <vertAlign val="superscript"/>
        <sz val="9"/>
        <color theme="1"/>
        <rFont val="Times New Roman"/>
        <family val="1"/>
      </rPr>
      <t>b</t>
    </r>
  </si>
  <si>
    <r>
      <t xml:space="preserve">Reference Method 13A or 13B tests </t>
    </r>
    <r>
      <rPr>
        <b/>
        <vertAlign val="superscript"/>
        <sz val="10"/>
        <color theme="1"/>
        <rFont val="Times New Roman"/>
        <family val="1"/>
      </rPr>
      <t>d</t>
    </r>
  </si>
  <si>
    <t>See 3B</t>
  </si>
  <si>
    <t>See 3E</t>
  </si>
  <si>
    <t>See 3A</t>
  </si>
  <si>
    <r>
      <t>b.</t>
    </r>
    <r>
      <rPr>
        <sz val="10"/>
        <color theme="1"/>
        <rFont val="Times New Roman"/>
        <family val="1"/>
      </rPr>
      <t xml:space="preserve"> This ICR uses the following labor rates: Technical $103.97 ($49.51 + 110%); Managerial $129.93 ($61.87+ 110%); and Clerical $51.79 ($24.66 + 110%). These rates are from the United States Department of Labor, Bureau of Labor Statistics, June 2014, “Table 2. Civilian Workers, by occupational and industry group.”  The rates are from column 1, “Total compensation.”  The rates have been increased by 110 percent to account for the benefit packages available to those employed by private industry.  This ICR assumes that Managerial hours are 5 percent of Technical hours, and Clerical hours are 10 percent of Technical hours. </t>
    </r>
  </si>
  <si>
    <t xml:space="preserve">   A.  Read and understand rule requirements</t>
  </si>
  <si>
    <t xml:space="preserve">    A.  Read and understand rule requirements</t>
  </si>
  <si>
    <r>
      <t xml:space="preserve">j.  </t>
    </r>
    <r>
      <rPr>
        <sz val="10"/>
        <color theme="1"/>
        <rFont val="Times New Roman"/>
        <family val="1"/>
      </rPr>
      <t xml:space="preserve">Totals have been rounded to 3 significant figures.  Figures may not add exactly due to rounding. </t>
    </r>
  </si>
  <si>
    <r>
      <t>Total Capital/O&amp;M Costs (rounded)</t>
    </r>
    <r>
      <rPr>
        <b/>
        <vertAlign val="superscript"/>
        <sz val="10"/>
        <rFont val="Times New Roman"/>
        <family val="1"/>
      </rPr>
      <t>j</t>
    </r>
  </si>
  <si>
    <r>
      <t>Grand Total (Labor and Capital/O&amp;M Costs)(rounded)</t>
    </r>
    <r>
      <rPr>
        <b/>
        <vertAlign val="superscript"/>
        <sz val="10"/>
        <rFont val="Times New Roman"/>
        <family val="1"/>
      </rPr>
      <t>j</t>
    </r>
  </si>
  <si>
    <r>
      <t xml:space="preserve">d </t>
    </r>
    <r>
      <rPr>
        <sz val="10"/>
        <color theme="1"/>
        <rFont val="Times New Roman"/>
        <family val="1"/>
      </rPr>
      <t xml:space="preserve">Totals have been rounded to 3 significant figures.  Figures may not add exactly due to rounding. </t>
    </r>
  </si>
  <si>
    <r>
      <t>TOTAL ANNUAL BURDEN AND COST (rounded)</t>
    </r>
    <r>
      <rPr>
        <b/>
        <vertAlign val="superscript"/>
        <sz val="9"/>
        <color theme="1"/>
        <rFont val="Times New Roman"/>
        <family val="1"/>
      </rPr>
      <t>d</t>
    </r>
  </si>
  <si>
    <r>
      <t>b.</t>
    </r>
    <r>
      <rPr>
        <sz val="10"/>
        <color theme="1"/>
        <rFont val="Times New Roman"/>
        <family val="1"/>
      </rPr>
      <t xml:space="preserve"> This cost is based on the average hourly labor rate as follows: Technical $46.67 (GS-12, Step 1, $29.17 + 60%); Managerial $62.90 (GS-13, Step 5, $39.31 + 60%); and Clerical $25.25 (GS-6, Step 3, $15.78 + 60%).  This ICR assumes that Managerial hours are 5 percent of Technical hours, and Clerical hours are 10 percent of Technical hours.  These rates are from the OPM, 2014 General Schedule, which excludes locality, rates of pay.  The rates have been increased by 60 percent to account for the benefit packages available to government employees.</t>
    </r>
  </si>
  <si>
    <r>
      <t xml:space="preserve">          Semiannual report</t>
    </r>
    <r>
      <rPr>
        <vertAlign val="superscript"/>
        <sz val="9"/>
        <color theme="1"/>
        <rFont val="Times New Roman"/>
        <family val="1"/>
      </rPr>
      <t>c</t>
    </r>
  </si>
  <si>
    <r>
      <t>4</t>
    </r>
    <r>
      <rPr>
        <b/>
        <sz val="10"/>
        <color theme="1"/>
        <rFont val="Times New Roman"/>
        <family val="1"/>
      </rPr>
      <t xml:space="preserve">.  </t>
    </r>
    <r>
      <rPr>
        <sz val="10"/>
        <color theme="1"/>
        <rFont val="Times New Roman"/>
        <family val="1"/>
      </rPr>
      <t>Recordkeeping Requirements</t>
    </r>
  </si>
  <si>
    <r>
      <t xml:space="preserve">            Records of operation parameters and  emissions</t>
    </r>
    <r>
      <rPr>
        <vertAlign val="superscript"/>
        <sz val="10"/>
        <color theme="1"/>
        <rFont val="Times New Roman"/>
        <family val="1"/>
      </rPr>
      <t xml:space="preserve"> i</t>
    </r>
  </si>
  <si>
    <r>
      <t>TOTAL LABOR BURDEN AND COST (rounded)</t>
    </r>
    <r>
      <rPr>
        <b/>
        <vertAlign val="superscript"/>
        <sz val="10"/>
        <color theme="1"/>
        <rFont val="Times New Roman"/>
        <family val="1"/>
      </rPr>
      <t>j</t>
    </r>
  </si>
  <si>
    <r>
      <t>a.</t>
    </r>
    <r>
      <rPr>
        <sz val="10"/>
        <color theme="1"/>
        <rFont val="Times New Roman"/>
        <family val="1"/>
      </rPr>
      <t xml:space="preserve"> We have assumed that the average number of respondents that will be subject to the rule will be 13.  There will be no additional new sources that will become subject to the rule over the three-year period of this ICR.</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</si>
</sst>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4" formatCode="0.0"/>
  </numFmts>
  <fonts count="23" x14ac:knownFonts="1">
    <font>
      <sz val="11"/>
      <color theme="1"/>
      <name val="Calibri"/>
      <family val="2"/>
      <scheme val="minor"/>
    </font>
    <font>
      <sz val="11"/>
      <color theme="0"/>
      <name val="Calibri"/>
      <family val="2"/>
      <scheme val="minor"/>
    </font>
    <font>
      <sz val="10"/>
      <color theme="1"/>
      <name val="Times New Roman"/>
      <family val="1"/>
    </font>
    <font>
      <b/>
      <sz val="9"/>
      <color theme="1"/>
      <name val="Times New Roman"/>
      <family val="1"/>
    </font>
    <font>
      <b/>
      <vertAlign val="superscript"/>
      <sz val="10"/>
      <color theme="1"/>
      <name val="Times New Roman"/>
      <family val="1"/>
    </font>
    <font>
      <sz val="9"/>
      <color theme="1"/>
      <name val="Times New Roman"/>
      <family val="1"/>
    </font>
    <font>
      <u/>
      <sz val="10"/>
      <color theme="1"/>
      <name val="Times New Roman"/>
      <family val="1"/>
    </font>
    <font>
      <vertAlign val="superscript"/>
      <sz val="12"/>
      <color theme="1"/>
      <name val="Times New Roman"/>
      <family val="1"/>
    </font>
    <font>
      <vertAlign val="superscript"/>
      <sz val="11"/>
      <color theme="1"/>
      <name val="Times New Roman"/>
      <family val="1"/>
    </font>
    <font>
      <vertAlign val="subscript"/>
      <sz val="10"/>
      <color theme="1"/>
      <name val="Times New Roman"/>
      <family val="1"/>
    </font>
    <font>
      <sz val="9"/>
      <color theme="1"/>
      <name val="Arial"/>
      <family val="2"/>
    </font>
    <font>
      <vertAlign val="superscript"/>
      <sz val="10"/>
      <color theme="1"/>
      <name val="Times New Roman"/>
      <family val="1"/>
    </font>
    <font>
      <b/>
      <vertAlign val="superscript"/>
      <sz val="9"/>
      <color theme="1"/>
      <name val="Times New Roman"/>
      <family val="1"/>
    </font>
    <font>
      <vertAlign val="superscript"/>
      <sz val="9"/>
      <color theme="1"/>
      <name val="Times New Roman"/>
      <family val="1"/>
    </font>
    <font>
      <b/>
      <sz val="10"/>
      <color theme="1"/>
      <name val="Times New Roman"/>
      <family val="1"/>
    </font>
    <font>
      <b/>
      <i/>
      <sz val="10"/>
      <color theme="1"/>
      <name val="Times New Roman"/>
      <family val="1"/>
    </font>
    <font>
      <sz val="9"/>
      <color indexed="81"/>
      <name val="Tahoma"/>
      <family val="2"/>
    </font>
    <font>
      <b/>
      <sz val="9"/>
      <color indexed="81"/>
      <name val="Tahoma"/>
      <family val="2"/>
    </font>
    <font>
      <sz val="10"/>
      <color theme="1"/>
      <name val="Calibri"/>
      <family val="2"/>
      <scheme val="minor"/>
    </font>
    <font>
      <b/>
      <sz val="10"/>
      <name val="Times New Roman"/>
      <family val="1"/>
    </font>
    <font>
      <b/>
      <vertAlign val="superscript"/>
      <sz val="10"/>
      <name val="Times New Roman"/>
      <family val="1"/>
    </font>
    <font>
      <sz val="10"/>
      <color theme="0"/>
      <name val="Calibri"/>
      <family val="2"/>
      <scheme val="minor"/>
    </font>
    <font>
      <u/>
      <sz val="10"/>
      <color theme="1"/>
      <name val="Calibri"/>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2">
    <xf numFmtId="0" fontId="0" fillId="0" borderId="0" xfId="0"/>
    <xf numFmtId="0" fontId="0" fillId="0" borderId="0" xfId="0" applyAlignment="1"/>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 fillId="0" borderId="1" xfId="0" applyFont="1" applyBorder="1" applyAlignment="1">
      <alignment wrapText="1"/>
    </xf>
    <xf numFmtId="0" fontId="5" fillId="0" borderId="1" xfId="0" applyFont="1" applyBorder="1" applyAlignment="1">
      <alignment horizontal="right" vertical="center" wrapText="1"/>
    </xf>
    <xf numFmtId="0" fontId="5" fillId="0" borderId="1" xfId="0" applyFont="1" applyBorder="1" applyAlignment="1">
      <alignment vertical="center"/>
    </xf>
    <xf numFmtId="0" fontId="5" fillId="0" borderId="1" xfId="0" applyFont="1" applyBorder="1" applyAlignment="1">
      <alignment horizontal="center" vertical="center"/>
    </xf>
    <xf numFmtId="0" fontId="5" fillId="0" borderId="1" xfId="0" applyFont="1" applyBorder="1" applyAlignment="1">
      <alignment horizontal="right" vertical="center"/>
    </xf>
    <xf numFmtId="0" fontId="3" fillId="0" borderId="1" xfId="0" applyFont="1" applyBorder="1" applyAlignment="1">
      <alignment vertical="center"/>
    </xf>
    <xf numFmtId="0" fontId="2" fillId="0" borderId="1" xfId="0" applyFont="1" applyBorder="1"/>
    <xf numFmtId="0" fontId="6" fillId="0" borderId="0" xfId="0" applyFont="1" applyAlignment="1">
      <alignment vertical="center"/>
    </xf>
    <xf numFmtId="0" fontId="10" fillId="0" borderId="1" xfId="0" applyFont="1" applyBorder="1" applyAlignment="1">
      <alignment horizontal="right" vertical="center" wrapText="1"/>
    </xf>
    <xf numFmtId="8" fontId="5" fillId="0" borderId="1" xfId="0" applyNumberFormat="1" applyFont="1" applyBorder="1" applyAlignment="1">
      <alignment horizontal="right" vertical="center"/>
    </xf>
    <xf numFmtId="6" fontId="3" fillId="0" borderId="1" xfId="0" applyNumberFormat="1" applyFont="1" applyBorder="1" applyAlignment="1">
      <alignment vertical="center"/>
    </xf>
    <xf numFmtId="6" fontId="15" fillId="0" borderId="1" xfId="0" applyNumberFormat="1" applyFont="1" applyBorder="1" applyAlignment="1">
      <alignment wrapText="1"/>
    </xf>
    <xf numFmtId="6" fontId="15" fillId="0" borderId="1" xfId="0" applyNumberFormat="1" applyFont="1" applyBorder="1"/>
    <xf numFmtId="0" fontId="1" fillId="0" borderId="0" xfId="0" applyFont="1"/>
    <xf numFmtId="6" fontId="14" fillId="0" borderId="1" xfId="0" applyNumberFormat="1" applyFont="1" applyBorder="1" applyAlignment="1">
      <alignment horizontal="right" vertical="center" wrapText="1" indent="1"/>
    </xf>
    <xf numFmtId="0" fontId="18" fillId="0" borderId="0" xfId="0" applyFont="1" applyAlignment="1"/>
    <xf numFmtId="0" fontId="18" fillId="0" borderId="0" xfId="0" applyFont="1"/>
    <xf numFmtId="0" fontId="21" fillId="0" borderId="0" xfId="0" applyFont="1"/>
    <xf numFmtId="0" fontId="14"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right" vertical="center" wrapText="1"/>
    </xf>
    <xf numFmtId="0" fontId="2" fillId="0" borderId="1" xfId="0" applyFont="1" applyBorder="1" applyAlignment="1">
      <alignment vertical="center"/>
    </xf>
    <xf numFmtId="0" fontId="2" fillId="0" borderId="1" xfId="0" applyFont="1" applyBorder="1" applyAlignment="1">
      <alignment horizontal="center" vertical="center"/>
    </xf>
    <xf numFmtId="8" fontId="2" fillId="0" borderId="1" xfId="0" applyNumberFormat="1" applyFont="1" applyBorder="1" applyAlignment="1">
      <alignment horizontal="right" vertical="center" wrapText="1"/>
    </xf>
    <xf numFmtId="0" fontId="2" fillId="0" borderId="1" xfId="0" applyFont="1" applyBorder="1" applyAlignment="1">
      <alignment horizontal="right" vertical="center"/>
    </xf>
    <xf numFmtId="0" fontId="14" fillId="0" borderId="1" xfId="0" applyFont="1" applyBorder="1" applyAlignment="1">
      <alignment vertical="center"/>
    </xf>
    <xf numFmtId="0" fontId="2" fillId="0" borderId="1" xfId="0" applyFont="1" applyBorder="1" applyAlignment="1">
      <alignment horizontal="left" vertical="center" indent="4"/>
    </xf>
    <xf numFmtId="0" fontId="2" fillId="0" borderId="1" xfId="0" applyFont="1" applyBorder="1" applyAlignment="1">
      <alignment horizontal="left" vertical="center"/>
    </xf>
    <xf numFmtId="0" fontId="15" fillId="0" borderId="1" xfId="0" applyFont="1" applyBorder="1" applyAlignment="1">
      <alignment vertical="center" wrapText="1"/>
    </xf>
    <xf numFmtId="164"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15" fillId="0" borderId="1" xfId="0" applyFont="1" applyBorder="1" applyAlignment="1">
      <alignment horizontal="center" vertical="center"/>
    </xf>
    <xf numFmtId="6" fontId="14" fillId="0" borderId="1" xfId="0" applyNumberFormat="1" applyFont="1" applyBorder="1" applyAlignment="1">
      <alignment vertical="center"/>
    </xf>
    <xf numFmtId="0" fontId="22" fillId="0" borderId="0" xfId="0" applyFont="1"/>
    <xf numFmtId="0" fontId="2" fillId="0" borderId="1" xfId="0" applyFont="1" applyFill="1" applyBorder="1" applyAlignment="1">
      <alignment horizontal="center" vertical="center" wrapText="1"/>
    </xf>
    <xf numFmtId="0" fontId="11" fillId="0" borderId="0" xfId="0" applyFont="1" applyAlignment="1">
      <alignment horizontal="left" vertical="center" wrapText="1"/>
    </xf>
    <xf numFmtId="0" fontId="18" fillId="0" borderId="0" xfId="0" applyFont="1" applyAlignment="1">
      <alignment horizontal="left"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9" fillId="0" borderId="5" xfId="0" applyFont="1" applyBorder="1" applyAlignment="1">
      <alignment horizontal="left"/>
    </xf>
    <xf numFmtId="0" fontId="19" fillId="0" borderId="6" xfId="0" applyFont="1" applyBorder="1" applyAlignment="1">
      <alignment horizontal="left"/>
    </xf>
    <xf numFmtId="0" fontId="18" fillId="0" borderId="5" xfId="0" applyFont="1" applyBorder="1" applyAlignment="1">
      <alignment horizontal="left"/>
    </xf>
    <xf numFmtId="0" fontId="18" fillId="0" borderId="6" xfId="0" applyFont="1" applyBorder="1" applyAlignment="1">
      <alignment horizontal="left"/>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3" fontId="15" fillId="0" borderId="1" xfId="0" applyNumberFormat="1" applyFont="1" applyBorder="1" applyAlignment="1">
      <alignment horizontal="center" vertical="center"/>
    </xf>
    <xf numFmtId="3" fontId="14" fillId="0" borderId="1" xfId="0" applyNumberFormat="1" applyFont="1" applyBorder="1" applyAlignment="1">
      <alignment horizontal="center" vertical="center"/>
    </xf>
    <xf numFmtId="1" fontId="15" fillId="0" borderId="4" xfId="0" applyNumberFormat="1" applyFont="1" applyBorder="1" applyAlignment="1">
      <alignment horizontal="center" vertical="center"/>
    </xf>
    <xf numFmtId="1" fontId="15" fillId="0" borderId="5" xfId="0" applyNumberFormat="1" applyFont="1" applyBorder="1" applyAlignment="1">
      <alignment horizontal="center" vertical="center"/>
    </xf>
    <xf numFmtId="1" fontId="15" fillId="0" borderId="6" xfId="0" applyNumberFormat="1" applyFont="1" applyBorder="1" applyAlignment="1">
      <alignment horizontal="center" vertical="center"/>
    </xf>
    <xf numFmtId="0" fontId="11" fillId="0" borderId="0" xfId="0" applyFont="1" applyAlignment="1">
      <alignment horizontal="left" vertical="center"/>
    </xf>
    <xf numFmtId="0" fontId="18" fillId="0" borderId="0" xfId="0" applyFont="1" applyAlignment="1">
      <alignment horizontal="left" vertical="center"/>
    </xf>
    <xf numFmtId="1" fontId="3"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1"/>
  <sheetViews>
    <sheetView tabSelected="1" topLeftCell="A4" workbookViewId="0">
      <selection activeCell="F10" sqref="F10"/>
    </sheetView>
  </sheetViews>
  <sheetFormatPr defaultRowHeight="12.75" x14ac:dyDescent="0.2"/>
  <cols>
    <col min="1" max="1" width="44.28515625" style="20" customWidth="1"/>
    <col min="2" max="9" width="12" style="20" customWidth="1"/>
    <col min="10" max="16384" width="9.140625" style="20"/>
  </cols>
  <sheetData>
    <row r="1" spans="1:9" x14ac:dyDescent="0.2">
      <c r="A1" s="19" t="s">
        <v>42</v>
      </c>
      <c r="B1" s="19"/>
    </row>
    <row r="2" spans="1:9" x14ac:dyDescent="0.2">
      <c r="F2" s="21">
        <v>103.97</v>
      </c>
      <c r="G2" s="21">
        <v>129.93</v>
      </c>
      <c r="H2" s="21">
        <v>51.79</v>
      </c>
    </row>
    <row r="3" spans="1:9" x14ac:dyDescent="0.2">
      <c r="A3" s="42" t="s">
        <v>0</v>
      </c>
      <c r="B3" s="22" t="s">
        <v>1</v>
      </c>
      <c r="C3" s="22" t="s">
        <v>2</v>
      </c>
      <c r="D3" s="22" t="s">
        <v>3</v>
      </c>
      <c r="E3" s="22" t="s">
        <v>4</v>
      </c>
      <c r="F3" s="22" t="s">
        <v>5</v>
      </c>
      <c r="G3" s="22" t="s">
        <v>6</v>
      </c>
      <c r="H3" s="22" t="s">
        <v>7</v>
      </c>
      <c r="I3" s="22" t="s">
        <v>8</v>
      </c>
    </row>
    <row r="4" spans="1:9" ht="56.25" customHeight="1" x14ac:dyDescent="0.2">
      <c r="A4" s="43"/>
      <c r="B4" s="22" t="s">
        <v>9</v>
      </c>
      <c r="C4" s="22" t="s">
        <v>10</v>
      </c>
      <c r="D4" s="22" t="s">
        <v>11</v>
      </c>
      <c r="E4" s="22" t="s">
        <v>12</v>
      </c>
      <c r="F4" s="22" t="s">
        <v>13</v>
      </c>
      <c r="G4" s="22" t="s">
        <v>43</v>
      </c>
      <c r="H4" s="22" t="s">
        <v>44</v>
      </c>
      <c r="I4" s="22" t="s">
        <v>14</v>
      </c>
    </row>
    <row r="5" spans="1:9" x14ac:dyDescent="0.2">
      <c r="A5" s="23" t="s">
        <v>15</v>
      </c>
      <c r="B5" s="24" t="s">
        <v>16</v>
      </c>
      <c r="C5" s="4"/>
      <c r="D5" s="4"/>
      <c r="E5" s="4"/>
      <c r="F5" s="4"/>
      <c r="G5" s="4"/>
      <c r="H5" s="4"/>
      <c r="I5" s="4"/>
    </row>
    <row r="6" spans="1:9" x14ac:dyDescent="0.2">
      <c r="A6" s="23" t="s">
        <v>17</v>
      </c>
      <c r="B6" s="24" t="s">
        <v>16</v>
      </c>
      <c r="C6" s="4"/>
      <c r="D6" s="4"/>
      <c r="E6" s="4"/>
      <c r="F6" s="4"/>
      <c r="G6" s="4"/>
      <c r="H6" s="4"/>
      <c r="I6" s="4"/>
    </row>
    <row r="7" spans="1:9" x14ac:dyDescent="0.2">
      <c r="A7" s="23" t="s">
        <v>18</v>
      </c>
      <c r="B7" s="23"/>
      <c r="C7" s="23"/>
      <c r="D7" s="23"/>
      <c r="E7" s="23"/>
      <c r="F7" s="23"/>
      <c r="G7" s="23"/>
      <c r="H7" s="23"/>
      <c r="I7" s="25"/>
    </row>
    <row r="8" spans="1:9" x14ac:dyDescent="0.2">
      <c r="A8" s="26" t="s">
        <v>76</v>
      </c>
      <c r="B8" s="24">
        <v>1</v>
      </c>
      <c r="C8" s="24">
        <v>1</v>
      </c>
      <c r="D8" s="27">
        <f>B8*C8</f>
        <v>1</v>
      </c>
      <c r="E8" s="39">
        <v>13</v>
      </c>
      <c r="F8" s="24">
        <f>D8*E8</f>
        <v>13</v>
      </c>
      <c r="G8" s="24">
        <f>F8*0.05</f>
        <v>0.65</v>
      </c>
      <c r="H8" s="24">
        <f>F8*0.1</f>
        <v>1.3</v>
      </c>
      <c r="I8" s="28">
        <f>F8*$F$2+G8*$G$2+H8*$H$2</f>
        <v>1503.3915</v>
      </c>
    </row>
    <row r="9" spans="1:9" x14ac:dyDescent="0.2">
      <c r="A9" s="26" t="s">
        <v>19</v>
      </c>
      <c r="B9" s="27"/>
      <c r="C9" s="27"/>
      <c r="D9" s="27"/>
      <c r="E9" s="27"/>
      <c r="F9" s="27"/>
      <c r="G9" s="27"/>
      <c r="H9" s="27"/>
      <c r="I9" s="29"/>
    </row>
    <row r="10" spans="1:9" x14ac:dyDescent="0.2">
      <c r="A10" s="30" t="s">
        <v>20</v>
      </c>
      <c r="B10" s="27"/>
      <c r="C10" s="27"/>
      <c r="D10" s="27"/>
      <c r="E10" s="27"/>
      <c r="F10" s="27"/>
      <c r="G10" s="27"/>
      <c r="H10" s="27"/>
      <c r="I10" s="29"/>
    </row>
    <row r="11" spans="1:9" x14ac:dyDescent="0.2">
      <c r="A11" s="26" t="s">
        <v>21</v>
      </c>
      <c r="B11" s="27"/>
      <c r="C11" s="27"/>
      <c r="D11" s="27"/>
      <c r="E11" s="27"/>
      <c r="F11" s="27"/>
      <c r="G11" s="27"/>
      <c r="H11" s="27"/>
      <c r="I11" s="29"/>
    </row>
    <row r="12" spans="1:9" ht="15.75" x14ac:dyDescent="0.2">
      <c r="A12" s="26" t="s">
        <v>22</v>
      </c>
      <c r="B12" s="27">
        <v>29.7</v>
      </c>
      <c r="C12" s="27">
        <v>1</v>
      </c>
      <c r="D12" s="27">
        <f t="shared" ref="D12:D14" si="0">B12*C12</f>
        <v>29.7</v>
      </c>
      <c r="E12" s="24">
        <v>0</v>
      </c>
      <c r="F12" s="24">
        <f t="shared" ref="F12:F14" si="1">D12*E12</f>
        <v>0</v>
      </c>
      <c r="G12" s="24">
        <f t="shared" ref="G12:G14" si="2">F12*0.05</f>
        <v>0</v>
      </c>
      <c r="H12" s="24">
        <f t="shared" ref="H12:H14" si="3">F12*0.1</f>
        <v>0</v>
      </c>
      <c r="I12" s="28">
        <f t="shared" ref="I12:I14" si="4">F12*$F$2+G12*$G$2+H12*$H$2</f>
        <v>0</v>
      </c>
    </row>
    <row r="13" spans="1:9" ht="15.75" x14ac:dyDescent="0.2">
      <c r="A13" s="31" t="s">
        <v>71</v>
      </c>
      <c r="B13" s="27">
        <v>4</v>
      </c>
      <c r="C13" s="27">
        <v>1</v>
      </c>
      <c r="D13" s="27">
        <f t="shared" si="0"/>
        <v>4</v>
      </c>
      <c r="E13" s="24">
        <v>0</v>
      </c>
      <c r="F13" s="24">
        <f t="shared" si="1"/>
        <v>0</v>
      </c>
      <c r="G13" s="24">
        <f t="shared" si="2"/>
        <v>0</v>
      </c>
      <c r="H13" s="24">
        <f t="shared" si="3"/>
        <v>0</v>
      </c>
      <c r="I13" s="28">
        <f t="shared" si="4"/>
        <v>0</v>
      </c>
    </row>
    <row r="14" spans="1:9" ht="15.75" x14ac:dyDescent="0.2">
      <c r="A14" s="26" t="s">
        <v>23</v>
      </c>
      <c r="B14" s="27">
        <v>4</v>
      </c>
      <c r="C14" s="27">
        <v>0.2</v>
      </c>
      <c r="D14" s="27">
        <f t="shared" si="0"/>
        <v>0.8</v>
      </c>
      <c r="E14" s="27">
        <v>0</v>
      </c>
      <c r="F14" s="24">
        <f t="shared" si="1"/>
        <v>0</v>
      </c>
      <c r="G14" s="24">
        <f t="shared" si="2"/>
        <v>0</v>
      </c>
      <c r="H14" s="24">
        <f t="shared" si="3"/>
        <v>0</v>
      </c>
      <c r="I14" s="28">
        <f t="shared" si="4"/>
        <v>0</v>
      </c>
    </row>
    <row r="15" spans="1:9" x14ac:dyDescent="0.2">
      <c r="A15" s="26" t="s">
        <v>24</v>
      </c>
      <c r="B15" s="27" t="s">
        <v>72</v>
      </c>
      <c r="C15" s="27"/>
      <c r="D15" s="27"/>
      <c r="E15" s="27"/>
      <c r="F15" s="27"/>
      <c r="G15" s="27"/>
      <c r="H15" s="27"/>
      <c r="I15" s="25"/>
    </row>
    <row r="16" spans="1:9" x14ac:dyDescent="0.2">
      <c r="A16" s="26" t="s">
        <v>25</v>
      </c>
      <c r="B16" s="27" t="s">
        <v>73</v>
      </c>
      <c r="C16" s="27"/>
      <c r="D16" s="27"/>
      <c r="E16" s="27"/>
      <c r="F16" s="27"/>
      <c r="G16" s="27"/>
      <c r="H16" s="27"/>
      <c r="I16" s="25"/>
    </row>
    <row r="17" spans="1:9" x14ac:dyDescent="0.2">
      <c r="A17" s="26" t="s">
        <v>26</v>
      </c>
      <c r="B17" s="27"/>
      <c r="C17" s="27"/>
      <c r="D17" s="27"/>
      <c r="E17" s="27"/>
      <c r="F17" s="24"/>
      <c r="G17" s="24"/>
      <c r="H17" s="24"/>
      <c r="I17" s="25"/>
    </row>
    <row r="18" spans="1:9" x14ac:dyDescent="0.2">
      <c r="A18" s="30" t="s">
        <v>20</v>
      </c>
      <c r="B18" s="27"/>
      <c r="C18" s="27"/>
      <c r="D18" s="27"/>
      <c r="E18" s="27"/>
      <c r="F18" s="24"/>
      <c r="G18" s="24"/>
      <c r="H18" s="24"/>
      <c r="I18" s="25"/>
    </row>
    <row r="19" spans="1:9" x14ac:dyDescent="0.2">
      <c r="A19" s="32" t="s">
        <v>27</v>
      </c>
      <c r="B19" s="27">
        <v>2</v>
      </c>
      <c r="C19" s="27">
        <v>1</v>
      </c>
      <c r="D19" s="27">
        <f t="shared" ref="D19:D22" si="5">B19*C19</f>
        <v>2</v>
      </c>
      <c r="E19" s="27">
        <v>0</v>
      </c>
      <c r="F19" s="24">
        <f t="shared" ref="F19:F22" si="6">D19*E19</f>
        <v>0</v>
      </c>
      <c r="G19" s="24">
        <f t="shared" ref="G19:G22" si="7">F19*0.05</f>
        <v>0</v>
      </c>
      <c r="H19" s="24">
        <f t="shared" ref="H19:H22" si="8">F19*0.1</f>
        <v>0</v>
      </c>
      <c r="I19" s="28">
        <f t="shared" ref="I19:I22" si="9">F19*$F$2+G19*$G$2+H19*$H$2</f>
        <v>0</v>
      </c>
    </row>
    <row r="20" spans="1:9" x14ac:dyDescent="0.2">
      <c r="A20" s="26" t="s">
        <v>28</v>
      </c>
      <c r="B20" s="27">
        <v>2</v>
      </c>
      <c r="C20" s="27">
        <v>1</v>
      </c>
      <c r="D20" s="27">
        <f t="shared" si="5"/>
        <v>2</v>
      </c>
      <c r="E20" s="27">
        <v>0</v>
      </c>
      <c r="F20" s="24">
        <f t="shared" si="6"/>
        <v>0</v>
      </c>
      <c r="G20" s="24">
        <f t="shared" si="7"/>
        <v>0</v>
      </c>
      <c r="H20" s="24">
        <f t="shared" si="8"/>
        <v>0</v>
      </c>
      <c r="I20" s="28">
        <f t="shared" si="9"/>
        <v>0</v>
      </c>
    </row>
    <row r="21" spans="1:9" x14ac:dyDescent="0.2">
      <c r="A21" s="32" t="s">
        <v>29</v>
      </c>
      <c r="B21" s="27">
        <v>2</v>
      </c>
      <c r="C21" s="27">
        <v>1</v>
      </c>
      <c r="D21" s="27">
        <f t="shared" si="5"/>
        <v>2</v>
      </c>
      <c r="E21" s="27">
        <v>0</v>
      </c>
      <c r="F21" s="24">
        <f t="shared" si="6"/>
        <v>0</v>
      </c>
      <c r="G21" s="24">
        <f t="shared" si="7"/>
        <v>0</v>
      </c>
      <c r="H21" s="24">
        <f t="shared" si="8"/>
        <v>0</v>
      </c>
      <c r="I21" s="28">
        <f t="shared" si="9"/>
        <v>0</v>
      </c>
    </row>
    <row r="22" spans="1:9" x14ac:dyDescent="0.2">
      <c r="A22" s="32" t="s">
        <v>30</v>
      </c>
      <c r="B22" s="27">
        <v>2</v>
      </c>
      <c r="C22" s="27">
        <v>1</v>
      </c>
      <c r="D22" s="27">
        <f t="shared" si="5"/>
        <v>2</v>
      </c>
      <c r="E22" s="27">
        <v>0</v>
      </c>
      <c r="F22" s="24">
        <f t="shared" si="6"/>
        <v>0</v>
      </c>
      <c r="G22" s="24">
        <f t="shared" si="7"/>
        <v>0</v>
      </c>
      <c r="H22" s="24">
        <f t="shared" si="8"/>
        <v>0</v>
      </c>
      <c r="I22" s="28">
        <f t="shared" si="9"/>
        <v>0</v>
      </c>
    </row>
    <row r="23" spans="1:9" x14ac:dyDescent="0.2">
      <c r="A23" s="26" t="s">
        <v>31</v>
      </c>
      <c r="B23" s="27" t="s">
        <v>72</v>
      </c>
      <c r="C23" s="27"/>
      <c r="D23" s="27"/>
      <c r="E23" s="27"/>
      <c r="F23" s="24"/>
      <c r="G23" s="24"/>
      <c r="H23" s="24"/>
      <c r="I23" s="25"/>
    </row>
    <row r="24" spans="1:9" ht="15.75" x14ac:dyDescent="0.2">
      <c r="A24" s="26" t="s">
        <v>32</v>
      </c>
      <c r="B24" s="27">
        <v>2</v>
      </c>
      <c r="C24" s="27">
        <v>1</v>
      </c>
      <c r="D24" s="27">
        <f>B24*C24</f>
        <v>2</v>
      </c>
      <c r="E24" s="27">
        <v>0</v>
      </c>
      <c r="F24" s="24">
        <f>D24*E24</f>
        <v>0</v>
      </c>
      <c r="G24" s="24">
        <f>F24*0.05</f>
        <v>0</v>
      </c>
      <c r="H24" s="24">
        <f>F24*0.1</f>
        <v>0</v>
      </c>
      <c r="I24" s="28">
        <f>F24*$F$2+G24*$G$2+H24*$H$2</f>
        <v>0</v>
      </c>
    </row>
    <row r="25" spans="1:9" x14ac:dyDescent="0.2">
      <c r="A25" s="30" t="s">
        <v>33</v>
      </c>
      <c r="B25" s="27"/>
      <c r="C25" s="27"/>
      <c r="D25" s="27"/>
      <c r="E25" s="27"/>
      <c r="F25" s="27"/>
      <c r="G25" s="27"/>
      <c r="H25" s="27"/>
      <c r="I25" s="25"/>
    </row>
    <row r="26" spans="1:9" ht="15.75" x14ac:dyDescent="0.2">
      <c r="A26" s="32" t="s">
        <v>34</v>
      </c>
      <c r="B26" s="27">
        <v>2</v>
      </c>
      <c r="C26" s="27">
        <v>1</v>
      </c>
      <c r="D26" s="27">
        <f t="shared" ref="D26:D27" si="10">B26*C26</f>
        <v>2</v>
      </c>
      <c r="E26" s="27">
        <v>2</v>
      </c>
      <c r="F26" s="24">
        <f t="shared" ref="F26:F27" si="11">D26*E26</f>
        <v>4</v>
      </c>
      <c r="G26" s="24">
        <f t="shared" ref="G26:G27" si="12">F26*0.05</f>
        <v>0.2</v>
      </c>
      <c r="H26" s="24">
        <f t="shared" ref="H26:H27" si="13">F26*0.1</f>
        <v>0.4</v>
      </c>
      <c r="I26" s="28">
        <f t="shared" ref="I26:I27" si="14">F26*$F$2+G26*$G$2+H26*$H$2</f>
        <v>462.58199999999999</v>
      </c>
    </row>
    <row r="27" spans="1:9" ht="15.75" x14ac:dyDescent="0.2">
      <c r="A27" s="26" t="s">
        <v>35</v>
      </c>
      <c r="B27" s="27">
        <v>2</v>
      </c>
      <c r="C27" s="27">
        <v>2</v>
      </c>
      <c r="D27" s="27">
        <f t="shared" si="10"/>
        <v>4</v>
      </c>
      <c r="E27" s="27">
        <v>13</v>
      </c>
      <c r="F27" s="24">
        <f t="shared" si="11"/>
        <v>52</v>
      </c>
      <c r="G27" s="24">
        <f t="shared" si="12"/>
        <v>2.6</v>
      </c>
      <c r="H27" s="24">
        <f t="shared" si="13"/>
        <v>5.2</v>
      </c>
      <c r="I27" s="28">
        <f t="shared" si="14"/>
        <v>6013.5659999999998</v>
      </c>
    </row>
    <row r="28" spans="1:9" ht="13.5" x14ac:dyDescent="0.25">
      <c r="A28" s="33" t="s">
        <v>36</v>
      </c>
      <c r="B28" s="27"/>
      <c r="C28" s="27"/>
      <c r="D28" s="24"/>
      <c r="E28" s="27"/>
      <c r="F28" s="53">
        <f>SUM(F8:H27)</f>
        <v>79.349999999999994</v>
      </c>
      <c r="G28" s="54"/>
      <c r="H28" s="55"/>
      <c r="I28" s="15">
        <f>SUM(I8:I27)</f>
        <v>7979.5394999999999</v>
      </c>
    </row>
    <row r="29" spans="1:9" x14ac:dyDescent="0.2">
      <c r="A29" s="23" t="s">
        <v>85</v>
      </c>
      <c r="B29" s="10"/>
      <c r="C29" s="27"/>
      <c r="D29" s="10"/>
      <c r="E29" s="27"/>
      <c r="F29" s="27"/>
      <c r="G29" s="27"/>
      <c r="H29" s="27"/>
      <c r="I29" s="25"/>
    </row>
    <row r="30" spans="1:9" x14ac:dyDescent="0.2">
      <c r="A30" s="26" t="s">
        <v>77</v>
      </c>
      <c r="B30" s="27" t="s">
        <v>74</v>
      </c>
      <c r="C30" s="27"/>
      <c r="D30" s="27"/>
      <c r="E30" s="27"/>
      <c r="F30" s="27"/>
      <c r="G30" s="27"/>
      <c r="H30" s="27"/>
      <c r="I30" s="29"/>
    </row>
    <row r="31" spans="1:9" x14ac:dyDescent="0.2">
      <c r="A31" s="26" t="s">
        <v>37</v>
      </c>
      <c r="B31" s="27" t="s">
        <v>72</v>
      </c>
      <c r="C31" s="27"/>
      <c r="D31" s="24"/>
      <c r="E31" s="27"/>
      <c r="F31" s="27"/>
      <c r="G31" s="27"/>
      <c r="H31" s="27"/>
      <c r="I31" s="25"/>
    </row>
    <row r="32" spans="1:9" x14ac:dyDescent="0.2">
      <c r="A32" s="26" t="s">
        <v>38</v>
      </c>
      <c r="B32" s="27" t="s">
        <v>72</v>
      </c>
      <c r="C32" s="27"/>
      <c r="D32" s="24"/>
      <c r="E32" s="27"/>
      <c r="F32" s="27"/>
      <c r="G32" s="27"/>
      <c r="H32" s="27"/>
      <c r="I32" s="25"/>
    </row>
    <row r="33" spans="1:9" x14ac:dyDescent="0.2">
      <c r="A33" s="26" t="s">
        <v>39</v>
      </c>
      <c r="B33" s="24" t="s">
        <v>16</v>
      </c>
      <c r="C33" s="27"/>
      <c r="D33" s="24"/>
      <c r="E33" s="27"/>
      <c r="F33" s="27"/>
      <c r="G33" s="27"/>
      <c r="H33" s="27"/>
      <c r="I33" s="25"/>
    </row>
    <row r="34" spans="1:9" x14ac:dyDescent="0.2">
      <c r="A34" s="26" t="s">
        <v>40</v>
      </c>
      <c r="B34" s="26"/>
      <c r="C34" s="27"/>
      <c r="D34" s="27"/>
      <c r="E34" s="27"/>
      <c r="F34" s="26"/>
      <c r="G34" s="26"/>
      <c r="H34" s="26"/>
      <c r="I34" s="29"/>
    </row>
    <row r="35" spans="1:9" ht="15.75" x14ac:dyDescent="0.2">
      <c r="A35" s="32" t="s">
        <v>86</v>
      </c>
      <c r="B35" s="27">
        <v>0.25</v>
      </c>
      <c r="C35" s="27">
        <v>350</v>
      </c>
      <c r="D35" s="27">
        <f>B35*C35</f>
        <v>87.5</v>
      </c>
      <c r="E35" s="27">
        <v>13</v>
      </c>
      <c r="F35" s="34">
        <f>D35*E35</f>
        <v>1137.5</v>
      </c>
      <c r="G35" s="35">
        <f>F35*0.05</f>
        <v>56.875</v>
      </c>
      <c r="H35" s="24">
        <f>F35*0.1</f>
        <v>113.75</v>
      </c>
      <c r="I35" s="28">
        <f t="shared" ref="I35" si="15">F35*$F$2+G35*$G$2+H35*$H$2</f>
        <v>131546.75625000001</v>
      </c>
    </row>
    <row r="36" spans="1:9" ht="13.5" x14ac:dyDescent="0.25">
      <c r="A36" s="33" t="s">
        <v>41</v>
      </c>
      <c r="B36" s="36"/>
      <c r="C36" s="36"/>
      <c r="D36" s="36"/>
      <c r="E36" s="36"/>
      <c r="F36" s="51">
        <f>SUM(F35:H35)</f>
        <v>1308.125</v>
      </c>
      <c r="G36" s="51"/>
      <c r="H36" s="51"/>
      <c r="I36" s="16">
        <f>SUM(I35)</f>
        <v>131546.75625000001</v>
      </c>
    </row>
    <row r="37" spans="1:9" ht="15.75" x14ac:dyDescent="0.2">
      <c r="A37" s="48" t="s">
        <v>87</v>
      </c>
      <c r="B37" s="49"/>
      <c r="C37" s="49"/>
      <c r="D37" s="49"/>
      <c r="E37" s="50"/>
      <c r="F37" s="52">
        <f>ROUND(SUM(F28,F36),-1)</f>
        <v>1390</v>
      </c>
      <c r="G37" s="52"/>
      <c r="H37" s="52"/>
      <c r="I37" s="37">
        <f>ROUND(SUM(I36,I28),-3)</f>
        <v>140000</v>
      </c>
    </row>
    <row r="38" spans="1:9" s="38" customFormat="1" ht="15.75" x14ac:dyDescent="0.2">
      <c r="A38" s="44" t="s">
        <v>79</v>
      </c>
      <c r="B38" s="44"/>
      <c r="C38" s="44"/>
      <c r="D38" s="44"/>
      <c r="E38" s="44"/>
      <c r="F38" s="44"/>
      <c r="G38" s="44"/>
      <c r="H38" s="45"/>
      <c r="I38" s="18">
        <v>320000</v>
      </c>
    </row>
    <row r="39" spans="1:9" ht="15.75" x14ac:dyDescent="0.2">
      <c r="A39" s="44" t="s">
        <v>80</v>
      </c>
      <c r="B39" s="46"/>
      <c r="C39" s="46"/>
      <c r="D39" s="46"/>
      <c r="E39" s="46"/>
      <c r="F39" s="46"/>
      <c r="G39" s="46"/>
      <c r="H39" s="47"/>
      <c r="I39" s="18">
        <f>SUM(I37:I38)</f>
        <v>460000</v>
      </c>
    </row>
    <row r="41" spans="1:9" x14ac:dyDescent="0.2">
      <c r="A41" s="11" t="s">
        <v>45</v>
      </c>
    </row>
    <row r="42" spans="1:9" ht="34.5" customHeight="1" x14ac:dyDescent="0.2">
      <c r="A42" s="40" t="s">
        <v>88</v>
      </c>
      <c r="B42" s="40"/>
      <c r="C42" s="40"/>
      <c r="D42" s="40"/>
      <c r="E42" s="40"/>
      <c r="F42" s="40"/>
      <c r="G42" s="40"/>
      <c r="H42" s="40"/>
      <c r="I42" s="40"/>
    </row>
    <row r="43" spans="1:9" ht="62.25" customHeight="1" x14ac:dyDescent="0.2">
      <c r="A43" s="40" t="s">
        <v>75</v>
      </c>
      <c r="B43" s="40"/>
      <c r="C43" s="40"/>
      <c r="D43" s="40"/>
      <c r="E43" s="40"/>
      <c r="F43" s="40"/>
      <c r="G43" s="40"/>
      <c r="H43" s="40"/>
      <c r="I43" s="40"/>
    </row>
    <row r="44" spans="1:9" ht="49.5" customHeight="1" x14ac:dyDescent="0.2">
      <c r="A44" s="40" t="s">
        <v>46</v>
      </c>
      <c r="B44" s="40"/>
      <c r="C44" s="40"/>
      <c r="D44" s="40"/>
      <c r="E44" s="40"/>
      <c r="F44" s="40"/>
      <c r="G44" s="40"/>
      <c r="H44" s="40"/>
      <c r="I44" s="40"/>
    </row>
    <row r="45" spans="1:9" ht="47.25" customHeight="1" x14ac:dyDescent="0.2">
      <c r="A45" s="40" t="s">
        <v>47</v>
      </c>
      <c r="B45" s="41"/>
      <c r="C45" s="41"/>
      <c r="D45" s="41"/>
      <c r="E45" s="41"/>
      <c r="F45" s="41"/>
      <c r="G45" s="41"/>
      <c r="H45" s="41"/>
      <c r="I45" s="41"/>
    </row>
    <row r="46" spans="1:9" ht="15.75" x14ac:dyDescent="0.2">
      <c r="A46" s="56" t="s">
        <v>48</v>
      </c>
      <c r="B46" s="56"/>
      <c r="C46" s="56"/>
      <c r="D46" s="56"/>
      <c r="E46" s="56"/>
      <c r="F46" s="56"/>
      <c r="G46" s="56"/>
      <c r="H46" s="56"/>
      <c r="I46" s="56"/>
    </row>
    <row r="47" spans="1:9" ht="15.75" x14ac:dyDescent="0.2">
      <c r="A47" s="56" t="s">
        <v>49</v>
      </c>
      <c r="B47" s="57"/>
      <c r="C47" s="57"/>
      <c r="D47" s="57"/>
      <c r="E47" s="57"/>
      <c r="F47" s="57"/>
      <c r="G47" s="57"/>
      <c r="H47" s="57"/>
      <c r="I47" s="57"/>
    </row>
    <row r="48" spans="1:9" ht="15.75" x14ac:dyDescent="0.2">
      <c r="A48" s="56" t="s">
        <v>50</v>
      </c>
      <c r="B48" s="57"/>
      <c r="C48" s="57"/>
      <c r="D48" s="57"/>
      <c r="E48" s="57"/>
      <c r="F48" s="57"/>
      <c r="G48" s="57"/>
      <c r="H48" s="57"/>
      <c r="I48" s="57"/>
    </row>
    <row r="49" spans="1:9" ht="15.75" x14ac:dyDescent="0.2">
      <c r="A49" s="56" t="s">
        <v>51</v>
      </c>
      <c r="B49" s="57"/>
      <c r="C49" s="57"/>
      <c r="D49" s="57"/>
      <c r="E49" s="57"/>
      <c r="F49" s="57"/>
      <c r="G49" s="57"/>
      <c r="H49" s="57"/>
      <c r="I49" s="57"/>
    </row>
    <row r="50" spans="1:9" ht="33.75" customHeight="1" x14ac:dyDescent="0.2">
      <c r="A50" s="40" t="s">
        <v>52</v>
      </c>
      <c r="B50" s="41"/>
      <c r="C50" s="41"/>
      <c r="D50" s="41"/>
      <c r="E50" s="41"/>
      <c r="F50" s="41"/>
      <c r="G50" s="41"/>
      <c r="H50" s="41"/>
      <c r="I50" s="41"/>
    </row>
    <row r="51" spans="1:9" x14ac:dyDescent="0.2">
      <c r="A51" s="40" t="s">
        <v>78</v>
      </c>
      <c r="B51" s="41"/>
      <c r="C51" s="41"/>
      <c r="D51" s="41"/>
      <c r="E51" s="41"/>
      <c r="F51" s="41"/>
      <c r="G51" s="41"/>
      <c r="H51" s="41"/>
      <c r="I51" s="41"/>
    </row>
  </sheetData>
  <mergeCells count="17">
    <mergeCell ref="A49:I49"/>
    <mergeCell ref="A51:I51"/>
    <mergeCell ref="A3:A4"/>
    <mergeCell ref="A42:I42"/>
    <mergeCell ref="A43:I43"/>
    <mergeCell ref="A44:I44"/>
    <mergeCell ref="A45:I45"/>
    <mergeCell ref="A38:H38"/>
    <mergeCell ref="A39:H39"/>
    <mergeCell ref="A37:E37"/>
    <mergeCell ref="F36:H36"/>
    <mergeCell ref="F37:H37"/>
    <mergeCell ref="F28:H28"/>
    <mergeCell ref="A50:I50"/>
    <mergeCell ref="A46:I46"/>
    <mergeCell ref="A47:I47"/>
    <mergeCell ref="A48:I48"/>
  </mergeCells>
  <pageMargins left="0.7" right="0.7" top="0.75" bottom="0.75" header="0.3" footer="0.3"/>
  <pageSetup orientation="portrait" horizontalDpi="4294967293"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workbookViewId="0">
      <selection activeCell="F15" sqref="F15:H15"/>
    </sheetView>
  </sheetViews>
  <sheetFormatPr defaultRowHeight="15" x14ac:dyDescent="0.25"/>
  <cols>
    <col min="1" max="1" width="46" customWidth="1"/>
    <col min="2" max="9" width="12.85546875" customWidth="1"/>
  </cols>
  <sheetData>
    <row r="1" spans="1:9" x14ac:dyDescent="0.25">
      <c r="A1" s="1" t="s">
        <v>53</v>
      </c>
    </row>
    <row r="2" spans="1:9" x14ac:dyDescent="0.25">
      <c r="F2" s="17">
        <v>46.67</v>
      </c>
      <c r="G2" s="17">
        <v>62.9</v>
      </c>
      <c r="H2" s="17">
        <v>25.25</v>
      </c>
    </row>
    <row r="3" spans="1:9" x14ac:dyDescent="0.25">
      <c r="A3" s="59" t="s">
        <v>0</v>
      </c>
      <c r="B3" s="2" t="s">
        <v>1</v>
      </c>
      <c r="C3" s="2" t="s">
        <v>2</v>
      </c>
      <c r="D3" s="2" t="s">
        <v>3</v>
      </c>
      <c r="E3" s="2" t="s">
        <v>4</v>
      </c>
      <c r="F3" s="2" t="s">
        <v>5</v>
      </c>
      <c r="G3" s="2" t="s">
        <v>6</v>
      </c>
      <c r="H3" s="2" t="s">
        <v>7</v>
      </c>
      <c r="I3" s="2" t="s">
        <v>8</v>
      </c>
    </row>
    <row r="4" spans="1:9" ht="49.5" customHeight="1" x14ac:dyDescent="0.25">
      <c r="A4" s="60"/>
      <c r="B4" s="2" t="s">
        <v>54</v>
      </c>
      <c r="C4" s="2" t="s">
        <v>55</v>
      </c>
      <c r="D4" s="2" t="s">
        <v>66</v>
      </c>
      <c r="E4" s="2" t="s">
        <v>56</v>
      </c>
      <c r="F4" s="2" t="s">
        <v>67</v>
      </c>
      <c r="G4" s="2" t="s">
        <v>68</v>
      </c>
      <c r="H4" s="2" t="s">
        <v>69</v>
      </c>
      <c r="I4" s="2" t="s">
        <v>70</v>
      </c>
    </row>
    <row r="5" spans="1:9" x14ac:dyDescent="0.25">
      <c r="A5" s="9" t="s">
        <v>57</v>
      </c>
      <c r="B5" s="3"/>
      <c r="C5" s="3"/>
      <c r="D5" s="3"/>
      <c r="E5" s="3"/>
      <c r="F5" s="3"/>
      <c r="G5" s="3"/>
      <c r="H5" s="3"/>
      <c r="I5" s="12"/>
    </row>
    <row r="6" spans="1:9" x14ac:dyDescent="0.25">
      <c r="A6" s="6" t="s">
        <v>58</v>
      </c>
      <c r="B6" s="7"/>
      <c r="C6" s="7"/>
      <c r="D6" s="7"/>
      <c r="E6" s="7"/>
      <c r="F6" s="7"/>
      <c r="G6" s="7"/>
      <c r="H6" s="7"/>
      <c r="I6" s="8"/>
    </row>
    <row r="7" spans="1:9" x14ac:dyDescent="0.25">
      <c r="A7" s="6" t="s">
        <v>27</v>
      </c>
      <c r="B7" s="7">
        <v>2</v>
      </c>
      <c r="C7" s="7">
        <v>1</v>
      </c>
      <c r="D7" s="3">
        <v>2</v>
      </c>
      <c r="E7" s="7">
        <v>0</v>
      </c>
      <c r="F7" s="7">
        <f>D7*E7</f>
        <v>0</v>
      </c>
      <c r="G7" s="3">
        <f>F7*0.05</f>
        <v>0</v>
      </c>
      <c r="H7" s="7">
        <f>F7*0.1</f>
        <v>0</v>
      </c>
      <c r="I7" s="13">
        <f>F7*$F$2+G7*$G$2+H7*$H$2</f>
        <v>0</v>
      </c>
    </row>
    <row r="8" spans="1:9" x14ac:dyDescent="0.25">
      <c r="A8" s="6" t="s">
        <v>59</v>
      </c>
      <c r="B8" s="7">
        <v>0.5</v>
      </c>
      <c r="C8" s="7">
        <v>1</v>
      </c>
      <c r="D8" s="3">
        <v>0.5</v>
      </c>
      <c r="E8" s="7">
        <v>0</v>
      </c>
      <c r="F8" s="7">
        <f t="shared" ref="F8:F12" si="0">D8*E8</f>
        <v>0</v>
      </c>
      <c r="G8" s="3">
        <f t="shared" ref="G8:G12" si="1">F8*0.05</f>
        <v>0</v>
      </c>
      <c r="H8" s="7">
        <f t="shared" ref="H8:H12" si="2">F8*0.1</f>
        <v>0</v>
      </c>
      <c r="I8" s="13">
        <f t="shared" ref="I8:I12" si="3">F8*$F$2+G8*$G$2+H8*$H$2</f>
        <v>0</v>
      </c>
    </row>
    <row r="9" spans="1:9" x14ac:dyDescent="0.25">
      <c r="A9" s="6" t="s">
        <v>28</v>
      </c>
      <c r="B9" s="7">
        <v>0.5</v>
      </c>
      <c r="C9" s="7">
        <v>1</v>
      </c>
      <c r="D9" s="3">
        <v>0.5</v>
      </c>
      <c r="E9" s="7">
        <v>0</v>
      </c>
      <c r="F9" s="7">
        <f t="shared" si="0"/>
        <v>0</v>
      </c>
      <c r="G9" s="3">
        <f t="shared" si="1"/>
        <v>0</v>
      </c>
      <c r="H9" s="7">
        <f t="shared" si="2"/>
        <v>0</v>
      </c>
      <c r="I9" s="13">
        <f t="shared" si="3"/>
        <v>0</v>
      </c>
    </row>
    <row r="10" spans="1:9" x14ac:dyDescent="0.25">
      <c r="A10" s="6" t="s">
        <v>60</v>
      </c>
      <c r="B10" s="7">
        <v>0.5</v>
      </c>
      <c r="C10" s="7">
        <v>1.2</v>
      </c>
      <c r="D10" s="3">
        <v>0.6</v>
      </c>
      <c r="E10" s="7">
        <v>0</v>
      </c>
      <c r="F10" s="7">
        <f t="shared" si="0"/>
        <v>0</v>
      </c>
      <c r="G10" s="3">
        <f t="shared" si="1"/>
        <v>0</v>
      </c>
      <c r="H10" s="7">
        <f t="shared" si="2"/>
        <v>0</v>
      </c>
      <c r="I10" s="13">
        <f t="shared" si="3"/>
        <v>0</v>
      </c>
    </row>
    <row r="11" spans="1:9" x14ac:dyDescent="0.25">
      <c r="A11" s="6" t="s">
        <v>61</v>
      </c>
      <c r="B11" s="7">
        <v>8</v>
      </c>
      <c r="C11" s="7">
        <v>1.2</v>
      </c>
      <c r="D11" s="3">
        <v>9.6</v>
      </c>
      <c r="E11" s="7">
        <v>0</v>
      </c>
      <c r="F11" s="7">
        <f t="shared" si="0"/>
        <v>0</v>
      </c>
      <c r="G11" s="3">
        <f t="shared" si="1"/>
        <v>0</v>
      </c>
      <c r="H11" s="7">
        <f t="shared" si="2"/>
        <v>0</v>
      </c>
      <c r="I11" s="13">
        <f t="shared" si="3"/>
        <v>0</v>
      </c>
    </row>
    <row r="12" spans="1:9" x14ac:dyDescent="0.25">
      <c r="A12" s="6" t="s">
        <v>30</v>
      </c>
      <c r="B12" s="7">
        <v>0.5</v>
      </c>
      <c r="C12" s="7">
        <v>1</v>
      </c>
      <c r="D12" s="3">
        <v>0.5</v>
      </c>
      <c r="E12" s="7">
        <v>0</v>
      </c>
      <c r="F12" s="7">
        <f t="shared" si="0"/>
        <v>0</v>
      </c>
      <c r="G12" s="3">
        <f t="shared" si="1"/>
        <v>0</v>
      </c>
      <c r="H12" s="7">
        <f t="shared" si="2"/>
        <v>0</v>
      </c>
      <c r="I12" s="13">
        <f t="shared" si="3"/>
        <v>0</v>
      </c>
    </row>
    <row r="13" spans="1:9" x14ac:dyDescent="0.25">
      <c r="A13" s="9" t="s">
        <v>62</v>
      </c>
      <c r="B13" s="7"/>
      <c r="C13" s="7"/>
      <c r="D13" s="7"/>
      <c r="E13" s="7"/>
      <c r="F13" s="7"/>
      <c r="G13" s="7"/>
      <c r="H13" s="7"/>
      <c r="I13" s="5"/>
    </row>
    <row r="14" spans="1:9" x14ac:dyDescent="0.25">
      <c r="A14" s="6" t="s">
        <v>84</v>
      </c>
      <c r="B14" s="7">
        <v>1</v>
      </c>
      <c r="C14" s="7">
        <v>2</v>
      </c>
      <c r="D14" s="3">
        <v>2</v>
      </c>
      <c r="E14" s="7">
        <v>13</v>
      </c>
      <c r="F14" s="7">
        <f>D14*E14</f>
        <v>26</v>
      </c>
      <c r="G14" s="3">
        <f>F14*0.05</f>
        <v>1.3</v>
      </c>
      <c r="H14" s="7">
        <f>F14*0.1</f>
        <v>2.6</v>
      </c>
      <c r="I14" s="13">
        <f>F14*$F$2+G14*$G$2+H14*$H$2</f>
        <v>1360.8400000000001</v>
      </c>
    </row>
    <row r="15" spans="1:9" x14ac:dyDescent="0.25">
      <c r="A15" s="9" t="s">
        <v>82</v>
      </c>
      <c r="B15" s="7"/>
      <c r="C15" s="7"/>
      <c r="D15" s="7"/>
      <c r="E15" s="7"/>
      <c r="F15" s="58">
        <f>SUM(F7:H14)</f>
        <v>29.900000000000002</v>
      </c>
      <c r="G15" s="58"/>
      <c r="H15" s="58"/>
      <c r="I15" s="14">
        <f>ROUND(SUM(I7:I14),-1)</f>
        <v>1360</v>
      </c>
    </row>
    <row r="17" spans="1:9" x14ac:dyDescent="0.25">
      <c r="A17" s="11" t="s">
        <v>63</v>
      </c>
    </row>
    <row r="18" spans="1:9" ht="36" customHeight="1" x14ac:dyDescent="0.25">
      <c r="A18" s="61" t="s">
        <v>64</v>
      </c>
      <c r="B18" s="61"/>
      <c r="C18" s="61"/>
      <c r="D18" s="61"/>
      <c r="E18" s="61"/>
      <c r="F18" s="61"/>
      <c r="G18" s="61"/>
      <c r="H18" s="61"/>
      <c r="I18" s="61"/>
    </row>
    <row r="19" spans="1:9" ht="49.5" customHeight="1" x14ac:dyDescent="0.25">
      <c r="A19" s="61" t="s">
        <v>83</v>
      </c>
      <c r="B19" s="61"/>
      <c r="C19" s="61"/>
      <c r="D19" s="61"/>
      <c r="E19" s="61"/>
      <c r="F19" s="61"/>
      <c r="G19" s="61"/>
      <c r="H19" s="61"/>
      <c r="I19" s="61"/>
    </row>
    <row r="20" spans="1:9" ht="15.75" x14ac:dyDescent="0.25">
      <c r="A20" s="56" t="s">
        <v>65</v>
      </c>
      <c r="B20" s="56"/>
      <c r="C20" s="56"/>
      <c r="D20" s="56"/>
      <c r="E20" s="56"/>
      <c r="F20" s="56"/>
      <c r="G20" s="56"/>
      <c r="H20" s="56"/>
      <c r="I20" s="56"/>
    </row>
    <row r="21" spans="1:9" x14ac:dyDescent="0.25">
      <c r="A21" s="40" t="s">
        <v>81</v>
      </c>
      <c r="B21" s="41"/>
      <c r="C21" s="41"/>
      <c r="D21" s="41"/>
      <c r="E21" s="41"/>
      <c r="F21" s="41"/>
      <c r="G21" s="41"/>
      <c r="H21" s="41"/>
      <c r="I21" s="41"/>
    </row>
  </sheetData>
  <mergeCells count="6">
    <mergeCell ref="F15:H15"/>
    <mergeCell ref="A3:A4"/>
    <mergeCell ref="A21:I21"/>
    <mergeCell ref="A18:I18"/>
    <mergeCell ref="A19:I19"/>
    <mergeCell ref="A20:I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Table 1</vt:lpstr>
      <vt:lpstr>Table 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wwrigley</cp:lastModifiedBy>
  <dcterms:created xsi:type="dcterms:W3CDTF">2015-09-22T15:21:42Z</dcterms:created>
  <dcterms:modified xsi:type="dcterms:W3CDTF">2015-12-28T15:13:59Z</dcterms:modified>
</cp:coreProperties>
</file>