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OECA\ICR Renewals\FY2016 (WA 2-04)\Expires 2015-12\1894.08\"/>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1" l="1"/>
  <c r="F18" i="2"/>
  <c r="I18" i="2"/>
  <c r="F17" i="2"/>
  <c r="D17" i="2"/>
  <c r="G17" i="2" l="1"/>
  <c r="I17" i="2" s="1"/>
  <c r="H17" i="2"/>
  <c r="D46" i="1"/>
  <c r="F46" i="1" s="1"/>
  <c r="D34" i="1"/>
  <c r="F34" i="1" s="1"/>
  <c r="D35" i="1"/>
  <c r="F35" i="1" s="1"/>
  <c r="D27" i="1"/>
  <c r="F27" i="1" s="1"/>
  <c r="G27" i="1" l="1"/>
  <c r="F29" i="1"/>
  <c r="H27" i="1"/>
  <c r="H46" i="1"/>
  <c r="G46" i="1"/>
  <c r="I46" i="1" s="1"/>
  <c r="G34" i="1"/>
  <c r="H34" i="1"/>
  <c r="H35" i="1"/>
  <c r="G35" i="1"/>
  <c r="F48" i="1" s="1"/>
  <c r="I27" i="1"/>
  <c r="H15" i="2"/>
  <c r="H14" i="2"/>
  <c r="H13" i="2"/>
  <c r="H12" i="2"/>
  <c r="H11" i="2"/>
  <c r="H6" i="2"/>
  <c r="H5" i="2"/>
  <c r="I5" i="2" s="1"/>
  <c r="G15" i="2"/>
  <c r="G14" i="2"/>
  <c r="G13" i="2"/>
  <c r="G11" i="2"/>
  <c r="G6" i="2"/>
  <c r="G5" i="2"/>
  <c r="F15" i="2"/>
  <c r="F14" i="2"/>
  <c r="F13" i="2"/>
  <c r="F12" i="2"/>
  <c r="G12" i="2" s="1"/>
  <c r="F11" i="2"/>
  <c r="F7" i="2"/>
  <c r="H7" i="2" s="1"/>
  <c r="F6" i="2"/>
  <c r="F5" i="2"/>
  <c r="D15" i="2"/>
  <c r="D14" i="2"/>
  <c r="D13" i="2"/>
  <c r="D12" i="2"/>
  <c r="D11" i="2"/>
  <c r="D7" i="2"/>
  <c r="D6" i="2"/>
  <c r="D5" i="2"/>
  <c r="I15" i="2"/>
  <c r="I11" i="2"/>
  <c r="I35" i="1" l="1"/>
  <c r="I34" i="1"/>
  <c r="F49" i="1"/>
  <c r="I12" i="2"/>
  <c r="G7" i="2"/>
  <c r="I7" i="2" s="1"/>
  <c r="I14" i="2"/>
  <c r="I13" i="2"/>
  <c r="I6" i="2"/>
  <c r="D45" i="1" l="1"/>
  <c r="F45" i="1" s="1"/>
  <c r="D44" i="1"/>
  <c r="F44" i="1" s="1"/>
  <c r="D41" i="1"/>
  <c r="F41" i="1" s="1"/>
  <c r="D40" i="1"/>
  <c r="F40" i="1" s="1"/>
  <c r="D39" i="1"/>
  <c r="F39" i="1" s="1"/>
  <c r="D31" i="1"/>
  <c r="F31" i="1" s="1"/>
  <c r="H31" i="1" s="1"/>
  <c r="D26" i="1"/>
  <c r="F26" i="1" s="1"/>
  <c r="D24" i="1"/>
  <c r="F24" i="1" s="1"/>
  <c r="D23" i="1"/>
  <c r="F23" i="1" s="1"/>
  <c r="H23" i="1" s="1"/>
  <c r="D22" i="1"/>
  <c r="F22" i="1" s="1"/>
  <c r="D18" i="1"/>
  <c r="F18" i="1" s="1"/>
  <c r="D13" i="1"/>
  <c r="F13" i="1" s="1"/>
  <c r="D12" i="1"/>
  <c r="F12" i="1" s="1"/>
  <c r="D11" i="1"/>
  <c r="F11" i="1" s="1"/>
  <c r="D9" i="1"/>
  <c r="F9" i="1" s="1"/>
  <c r="D7" i="1"/>
  <c r="F7" i="1" s="1"/>
  <c r="H7" i="1" l="1"/>
  <c r="G7" i="1"/>
  <c r="I7" i="1" s="1"/>
  <c r="H13" i="1"/>
  <c r="G13" i="1"/>
  <c r="H24" i="1"/>
  <c r="G24" i="1"/>
  <c r="I24" i="1" s="1"/>
  <c r="H39" i="1"/>
  <c r="G39" i="1"/>
  <c r="H45" i="1"/>
  <c r="G45" i="1"/>
  <c r="G9" i="1"/>
  <c r="H9" i="1"/>
  <c r="G18" i="1"/>
  <c r="H18" i="1"/>
  <c r="G26" i="1"/>
  <c r="H26" i="1"/>
  <c r="G40" i="1"/>
  <c r="H40" i="1"/>
  <c r="H11" i="1"/>
  <c r="G11" i="1"/>
  <c r="H22" i="1"/>
  <c r="G22" i="1"/>
  <c r="H41" i="1"/>
  <c r="G41" i="1"/>
  <c r="I41" i="1" s="1"/>
  <c r="G12" i="1"/>
  <c r="G23" i="1"/>
  <c r="G31" i="1"/>
  <c r="I31" i="1" s="1"/>
  <c r="G44" i="1"/>
  <c r="I44" i="1" s="1"/>
  <c r="H12" i="1"/>
  <c r="H44" i="1"/>
  <c r="I23" i="1"/>
  <c r="I45" i="1" l="1"/>
  <c r="I12" i="1"/>
  <c r="I13" i="1"/>
  <c r="I40" i="1"/>
  <c r="I18" i="1"/>
  <c r="I22" i="1"/>
  <c r="I26" i="1"/>
  <c r="I9" i="1"/>
  <c r="I39" i="1"/>
  <c r="I48" i="1" s="1"/>
  <c r="I11" i="1"/>
  <c r="I29" i="1" l="1"/>
  <c r="I49" i="1" l="1"/>
  <c r="I51" i="1" s="1"/>
</calcChain>
</file>

<file path=xl/comments1.xml><?xml version="1.0" encoding="utf-8"?>
<comments xmlns="http://schemas.openxmlformats.org/spreadsheetml/2006/main">
  <authors>
    <author>DWang</author>
  </authors>
  <commentList>
    <comment ref="E7" authorId="0" shapeId="0">
      <text>
        <r>
          <rPr>
            <b/>
            <sz val="9"/>
            <color indexed="81"/>
            <rFont val="Tahoma"/>
            <family val="2"/>
          </rPr>
          <t>DWang:</t>
        </r>
        <r>
          <rPr>
            <sz val="9"/>
            <color indexed="81"/>
            <rFont val="Tahoma"/>
            <family val="2"/>
          </rPr>
          <t xml:space="preserve">
Changed from 70 to 0</t>
        </r>
      </text>
    </comment>
    <comment ref="B9" authorId="0" shapeId="0">
      <text>
        <r>
          <rPr>
            <b/>
            <sz val="9"/>
            <color indexed="81"/>
            <rFont val="Tahoma"/>
            <family val="2"/>
          </rPr>
          <t>DWang:</t>
        </r>
        <r>
          <rPr>
            <sz val="9"/>
            <color indexed="81"/>
            <rFont val="Tahoma"/>
            <family val="2"/>
          </rPr>
          <t xml:space="preserve">
Changed from 0.13 to 1</t>
        </r>
      </text>
    </comment>
    <comment ref="E9" authorId="0" shapeId="0">
      <text>
        <r>
          <rPr>
            <b/>
            <sz val="9"/>
            <color indexed="81"/>
            <rFont val="Tahoma"/>
            <family val="2"/>
          </rPr>
          <t>DWang:</t>
        </r>
        <r>
          <rPr>
            <sz val="9"/>
            <color indexed="81"/>
            <rFont val="Tahoma"/>
            <family val="2"/>
          </rPr>
          <t xml:space="preserve">
Changed from 70 to 161</t>
        </r>
      </text>
    </comment>
    <comment ref="E13" authorId="0" shapeId="0">
      <text>
        <r>
          <rPr>
            <b/>
            <sz val="9"/>
            <color indexed="81"/>
            <rFont val="Tahoma"/>
            <family val="2"/>
          </rPr>
          <t>DWang:</t>
        </r>
        <r>
          <rPr>
            <sz val="9"/>
            <color indexed="81"/>
            <rFont val="Tahoma"/>
            <family val="2"/>
          </rPr>
          <t xml:space="preserve">
Changed from 70 to 0</t>
        </r>
      </text>
    </comment>
    <comment ref="E18" authorId="0" shapeId="0">
      <text>
        <r>
          <rPr>
            <b/>
            <sz val="9"/>
            <color indexed="81"/>
            <rFont val="Tahoma"/>
            <family val="2"/>
          </rPr>
          <t>DWang:</t>
        </r>
        <r>
          <rPr>
            <sz val="9"/>
            <color indexed="81"/>
            <rFont val="Tahoma"/>
            <family val="2"/>
          </rPr>
          <t xml:space="preserve">
Changed from 70 to 0</t>
        </r>
      </text>
    </comment>
    <comment ref="E23" authorId="0" shapeId="0">
      <text>
        <r>
          <rPr>
            <b/>
            <sz val="9"/>
            <color indexed="81"/>
            <rFont val="Tahoma"/>
            <family val="2"/>
          </rPr>
          <t>DWang:</t>
        </r>
        <r>
          <rPr>
            <sz val="9"/>
            <color indexed="81"/>
            <rFont val="Tahoma"/>
            <family val="2"/>
          </rPr>
          <t xml:space="preserve">
Changed from 81 to 53</t>
        </r>
      </text>
    </comment>
    <comment ref="E26" authorId="0" shapeId="0">
      <text>
        <r>
          <rPr>
            <b/>
            <sz val="9"/>
            <color indexed="81"/>
            <rFont val="Tahoma"/>
            <family val="2"/>
          </rPr>
          <t>DWang:</t>
        </r>
        <r>
          <rPr>
            <sz val="9"/>
            <color indexed="81"/>
            <rFont val="Tahoma"/>
            <family val="2"/>
          </rPr>
          <t xml:space="preserve">
Changed from 1764 to 161</t>
        </r>
      </text>
    </comment>
    <comment ref="A27" authorId="0" shapeId="0">
      <text>
        <r>
          <rPr>
            <b/>
            <sz val="9"/>
            <color indexed="81"/>
            <rFont val="Tahoma"/>
            <family val="2"/>
          </rPr>
          <t>DWang:</t>
        </r>
        <r>
          <rPr>
            <sz val="9"/>
            <color indexed="81"/>
            <rFont val="Tahoma"/>
            <family val="2"/>
          </rPr>
          <t xml:space="preserve">
Added from 2015 amendment</t>
        </r>
      </text>
    </comment>
    <comment ref="E31" authorId="0" shapeId="0">
      <text>
        <r>
          <rPr>
            <b/>
            <sz val="9"/>
            <color indexed="81"/>
            <rFont val="Tahoma"/>
            <family val="2"/>
          </rPr>
          <t>DWang:</t>
        </r>
        <r>
          <rPr>
            <sz val="9"/>
            <color indexed="81"/>
            <rFont val="Tahoma"/>
            <family val="2"/>
          </rPr>
          <t xml:space="preserve">
Changed from 81 to 53</t>
        </r>
      </text>
    </comment>
    <comment ref="A35" authorId="0" shapeId="0">
      <text>
        <r>
          <rPr>
            <b/>
            <sz val="9"/>
            <color indexed="81"/>
            <rFont val="Tahoma"/>
            <family val="2"/>
          </rPr>
          <t>DWang:</t>
        </r>
        <r>
          <rPr>
            <sz val="9"/>
            <color indexed="81"/>
            <rFont val="Tahoma"/>
            <family val="2"/>
          </rPr>
          <t xml:space="preserve">
Added from 2015 amendment</t>
        </r>
      </text>
    </comment>
    <comment ref="E39" authorId="0" shapeId="0">
      <text>
        <r>
          <rPr>
            <b/>
            <sz val="9"/>
            <color indexed="81"/>
            <rFont val="Tahoma"/>
            <family val="2"/>
          </rPr>
          <t>DWang:</t>
        </r>
        <r>
          <rPr>
            <sz val="9"/>
            <color indexed="81"/>
            <rFont val="Tahoma"/>
            <family val="2"/>
          </rPr>
          <t xml:space="preserve">
Changed from 81 to 53</t>
        </r>
      </text>
    </comment>
    <comment ref="A40" authorId="0" shapeId="0">
      <text>
        <r>
          <rPr>
            <b/>
            <sz val="9"/>
            <color indexed="81"/>
            <rFont val="Tahoma"/>
            <family val="2"/>
          </rPr>
          <t>DWang:</t>
        </r>
        <r>
          <rPr>
            <sz val="9"/>
            <color indexed="81"/>
            <rFont val="Tahoma"/>
            <family val="2"/>
          </rPr>
          <t xml:space="preserve">
Changed from "Sweat furnaces" to "area sources"</t>
        </r>
      </text>
    </comment>
    <comment ref="E40" authorId="0" shapeId="0">
      <text>
        <r>
          <rPr>
            <b/>
            <sz val="9"/>
            <color indexed="81"/>
            <rFont val="Tahoma"/>
            <family val="2"/>
          </rPr>
          <t>DWang:</t>
        </r>
        <r>
          <rPr>
            <sz val="9"/>
            <color indexed="81"/>
            <rFont val="Tahoma"/>
            <family val="2"/>
          </rPr>
          <t xml:space="preserve">
Changed from 1683 to 108</t>
        </r>
      </text>
    </comment>
    <comment ref="E41" authorId="0" shapeId="0">
      <text>
        <r>
          <rPr>
            <b/>
            <sz val="9"/>
            <color indexed="81"/>
            <rFont val="Tahoma"/>
            <family val="2"/>
          </rPr>
          <t>DWang:</t>
        </r>
        <r>
          <rPr>
            <sz val="9"/>
            <color indexed="81"/>
            <rFont val="Tahoma"/>
            <family val="2"/>
          </rPr>
          <t xml:space="preserve">
Changed from 70 to 0</t>
        </r>
      </text>
    </comment>
    <comment ref="E44" authorId="0" shapeId="0">
      <text>
        <r>
          <rPr>
            <b/>
            <sz val="9"/>
            <color indexed="81"/>
            <rFont val="Tahoma"/>
            <family val="2"/>
          </rPr>
          <t>DWang:</t>
        </r>
        <r>
          <rPr>
            <sz val="9"/>
            <color indexed="81"/>
            <rFont val="Tahoma"/>
            <family val="2"/>
          </rPr>
          <t xml:space="preserve">
Changed from 70 to 0</t>
        </r>
      </text>
    </comment>
    <comment ref="E45" authorId="0" shapeId="0">
      <text>
        <r>
          <rPr>
            <b/>
            <sz val="9"/>
            <color indexed="81"/>
            <rFont val="Tahoma"/>
            <family val="2"/>
          </rPr>
          <t>DWang:</t>
        </r>
        <r>
          <rPr>
            <sz val="9"/>
            <color indexed="81"/>
            <rFont val="Tahoma"/>
            <family val="2"/>
          </rPr>
          <t xml:space="preserve">
Changed from 1764 to 161</t>
        </r>
      </text>
    </comment>
    <comment ref="A46" authorId="0" shapeId="0">
      <text>
        <r>
          <rPr>
            <b/>
            <sz val="9"/>
            <color indexed="81"/>
            <rFont val="Tahoma"/>
            <family val="2"/>
          </rPr>
          <t>DWang:</t>
        </r>
        <r>
          <rPr>
            <sz val="9"/>
            <color indexed="81"/>
            <rFont val="Tahoma"/>
            <family val="2"/>
          </rPr>
          <t xml:space="preserve">
Added from 2015 amendment</t>
        </r>
      </text>
    </comment>
    <comment ref="A54" authorId="0" shapeId="0">
      <text>
        <r>
          <rPr>
            <b/>
            <sz val="9"/>
            <color indexed="81"/>
            <rFont val="Tahoma"/>
            <family val="2"/>
          </rPr>
          <t>DWang:</t>
        </r>
        <r>
          <rPr>
            <sz val="9"/>
            <color indexed="81"/>
            <rFont val="Tahoma"/>
            <family val="2"/>
          </rPr>
          <t xml:space="preserve">
The amendment ICR does not say if there will be any new area sources, so I am assuming that there willl not be any.</t>
        </r>
      </text>
    </comment>
    <comment ref="A56" authorId="0" shapeId="0">
      <text>
        <r>
          <rPr>
            <b/>
            <sz val="9"/>
            <color indexed="81"/>
            <rFont val="Tahoma"/>
            <family val="2"/>
          </rPr>
          <t>DWang:</t>
        </r>
        <r>
          <rPr>
            <sz val="9"/>
            <color indexed="81"/>
            <rFont val="Tahoma"/>
            <family val="2"/>
          </rPr>
          <t xml:space="preserve">
Changed from "new sweat furnaces" to "new respondents".</t>
        </r>
      </text>
    </comment>
    <comment ref="A57" authorId="0" shapeId="0">
      <text>
        <r>
          <rPr>
            <b/>
            <sz val="9"/>
            <color indexed="81"/>
            <rFont val="Tahoma"/>
            <family val="2"/>
          </rPr>
          <t>DWang:</t>
        </r>
        <r>
          <rPr>
            <sz val="9"/>
            <color indexed="81"/>
            <rFont val="Tahoma"/>
            <family val="2"/>
          </rPr>
          <t xml:space="preserve">
Changing from 0.13 to 1 hour and changed "read instructions" to "read and understand the rule requirements. "</t>
        </r>
      </text>
    </comment>
    <comment ref="A58" authorId="0" shapeId="0">
      <text>
        <r>
          <rPr>
            <b/>
            <sz val="9"/>
            <color indexed="81"/>
            <rFont val="Tahoma"/>
            <family val="2"/>
          </rPr>
          <t>DWang:</t>
        </r>
        <r>
          <rPr>
            <sz val="9"/>
            <color indexed="81"/>
            <rFont val="Tahoma"/>
            <family val="2"/>
          </rPr>
          <t xml:space="preserve">
Changed "sweat furnace" to "area sources"</t>
        </r>
      </text>
    </comment>
    <comment ref="A59" authorId="0" shapeId="0">
      <text>
        <r>
          <rPr>
            <b/>
            <sz val="9"/>
            <color indexed="81"/>
            <rFont val="Tahoma"/>
            <family val="2"/>
          </rPr>
          <t xml:space="preserve">DWang:
</t>
        </r>
        <r>
          <rPr>
            <sz val="9"/>
            <color indexed="81"/>
            <rFont val="Tahoma"/>
            <family val="2"/>
          </rPr>
          <t>Changed "sweat furnace" to "area sources"</t>
        </r>
      </text>
    </comment>
    <comment ref="A65" authorId="0" shapeId="0">
      <text>
        <r>
          <rPr>
            <b/>
            <sz val="9"/>
            <color indexed="81"/>
            <rFont val="Tahoma"/>
            <family val="2"/>
          </rPr>
          <t xml:space="preserve">DWang:
</t>
        </r>
        <r>
          <rPr>
            <sz val="9"/>
            <color indexed="81"/>
            <rFont val="Tahoma"/>
            <family val="2"/>
          </rPr>
          <t>Changed "sweat furnace" to "area sources"</t>
        </r>
      </text>
    </comment>
    <comment ref="A66" authorId="0" shapeId="0">
      <text>
        <r>
          <rPr>
            <b/>
            <sz val="9"/>
            <color indexed="81"/>
            <rFont val="Tahoma"/>
            <family val="2"/>
          </rPr>
          <t>DWang:</t>
        </r>
        <r>
          <rPr>
            <sz val="9"/>
            <color indexed="81"/>
            <rFont val="Tahoma"/>
            <family val="2"/>
          </rPr>
          <t xml:space="preserve">
Changed from "new sweat furance employees" to "new employees"</t>
        </r>
      </text>
    </comment>
    <comment ref="A67" authorId="0" shapeId="0">
      <text>
        <r>
          <rPr>
            <b/>
            <sz val="9"/>
            <color indexed="81"/>
            <rFont val="Tahoma"/>
            <family val="2"/>
          </rPr>
          <t>DWang:</t>
        </r>
        <r>
          <rPr>
            <sz val="9"/>
            <color indexed="81"/>
            <rFont val="Tahoma"/>
            <family val="2"/>
          </rPr>
          <t xml:space="preserve">
Changed from "new sweat furnace respondent" to "new respondent"</t>
        </r>
      </text>
    </comment>
  </commentList>
</comments>
</file>

<file path=xl/comments2.xml><?xml version="1.0" encoding="utf-8"?>
<comments xmlns="http://schemas.openxmlformats.org/spreadsheetml/2006/main">
  <authors>
    <author>DWang</author>
  </authors>
  <commentList>
    <comment ref="E7" authorId="0" shapeId="0">
      <text>
        <r>
          <rPr>
            <b/>
            <sz val="9"/>
            <color indexed="81"/>
            <rFont val="Tahoma"/>
            <family val="2"/>
          </rPr>
          <t>DWang:</t>
        </r>
        <r>
          <rPr>
            <sz val="9"/>
            <color indexed="81"/>
            <rFont val="Tahoma"/>
            <family val="2"/>
          </rPr>
          <t xml:space="preserve">
Changed from 70 to 0</t>
        </r>
      </text>
    </comment>
    <comment ref="E12" authorId="0" shapeId="0">
      <text>
        <r>
          <rPr>
            <b/>
            <sz val="9"/>
            <color indexed="81"/>
            <rFont val="Tahoma"/>
            <family val="2"/>
          </rPr>
          <t>DWang:</t>
        </r>
        <r>
          <rPr>
            <sz val="9"/>
            <color indexed="81"/>
            <rFont val="Tahoma"/>
            <family val="2"/>
          </rPr>
          <t xml:space="preserve">
Changed from 70 to 0</t>
        </r>
      </text>
    </comment>
    <comment ref="E15" authorId="0" shapeId="0">
      <text>
        <r>
          <rPr>
            <b/>
            <sz val="9"/>
            <color indexed="81"/>
            <rFont val="Tahoma"/>
            <family val="2"/>
          </rPr>
          <t>DWang:</t>
        </r>
        <r>
          <rPr>
            <sz val="9"/>
            <color indexed="81"/>
            <rFont val="Tahoma"/>
            <family val="2"/>
          </rPr>
          <t xml:space="preserve">
Changed from 1764 to 161</t>
        </r>
      </text>
    </comment>
    <comment ref="A16" authorId="0" shapeId="0">
      <text>
        <r>
          <rPr>
            <b/>
            <sz val="9"/>
            <color indexed="81"/>
            <rFont val="Tahoma"/>
            <family val="2"/>
          </rPr>
          <t>DWang:</t>
        </r>
        <r>
          <rPr>
            <sz val="9"/>
            <color indexed="81"/>
            <rFont val="Tahoma"/>
            <family val="2"/>
          </rPr>
          <t xml:space="preserve">
Changed to remove burden</t>
        </r>
      </text>
    </comment>
    <comment ref="A21" authorId="0" shapeId="0">
      <text>
        <r>
          <rPr>
            <b/>
            <sz val="9"/>
            <color indexed="81"/>
            <rFont val="Tahoma"/>
            <family val="2"/>
          </rPr>
          <t>DWang:</t>
        </r>
        <r>
          <rPr>
            <sz val="9"/>
            <color indexed="81"/>
            <rFont val="Tahoma"/>
            <family val="2"/>
          </rPr>
          <t xml:space="preserve">
The amendment ICR does not say if there will be any new area sources, so I am assuming that there willl not be any.</t>
        </r>
      </text>
    </comment>
  </commentList>
</comments>
</file>

<file path=xl/sharedStrings.xml><?xml version="1.0" encoding="utf-8"?>
<sst xmlns="http://schemas.openxmlformats.org/spreadsheetml/2006/main" count="144" uniqueCount="116">
  <si>
    <t>Table 1:  Annual Respondent Burden and Cost – NESHAP for Secondary Aluminum Production (40 CFR Part 63, Subpart
 RRR) (Renewal)</t>
  </si>
  <si>
    <t>Burden item</t>
  </si>
  <si>
    <t>(A)</t>
  </si>
  <si>
    <t>Person hours per occurrence</t>
  </si>
  <si>
    <t>(B)</t>
  </si>
  <si>
    <t>No. of occurrences per respondent per year</t>
  </si>
  <si>
    <t>(C)</t>
  </si>
  <si>
    <t>(D)</t>
  </si>
  <si>
    <t>(E)</t>
  </si>
  <si>
    <t>(F)</t>
  </si>
  <si>
    <t>(G)</t>
  </si>
  <si>
    <t>(H)</t>
  </si>
  <si>
    <t>1.  Applications</t>
  </si>
  <si>
    <t>N/A</t>
  </si>
  <si>
    <t>2.  Surveys and studies</t>
  </si>
  <si>
    <t>4.  Reporting requirements</t>
  </si>
  <si>
    <t xml:space="preserve">     b.  Required activities</t>
  </si>
  <si>
    <t xml:space="preserve">     c.  Create information</t>
  </si>
  <si>
    <t>See 4B</t>
  </si>
  <si>
    <t xml:space="preserve">     d.  Gather existing information</t>
  </si>
  <si>
    <t xml:space="preserve">     e.  Write report</t>
  </si>
  <si>
    <t xml:space="preserve">        Notification of construction/reconstruction</t>
  </si>
  <si>
    <t xml:space="preserve">        Notification/report of actual startup</t>
  </si>
  <si>
    <t xml:space="preserve">        Report of performance test</t>
  </si>
  <si>
    <t>Subtotal  for Reporting  Requirements</t>
  </si>
  <si>
    <t>5.  Recordkeeping requirements</t>
  </si>
  <si>
    <t xml:space="preserve">     b.  Plan activities </t>
  </si>
  <si>
    <t>See 4E</t>
  </si>
  <si>
    <t xml:space="preserve">     c.  Implement activities</t>
  </si>
  <si>
    <t xml:space="preserve">     d.  Develop record system</t>
  </si>
  <si>
    <t xml:space="preserve">     e.  Time to enter/transmit information</t>
  </si>
  <si>
    <t xml:space="preserve">    h.  Time to disclose information</t>
  </si>
  <si>
    <t xml:space="preserve">    i.  Time for audits</t>
  </si>
  <si>
    <t xml:space="preserve">N/A                </t>
  </si>
  <si>
    <t xml:space="preserve">Subtotal  for Recordkeeping Requirements  </t>
  </si>
  <si>
    <t>Person hours per respondent per year
(C=AxB)</t>
  </si>
  <si>
    <t>Technical person- hours per year
(E=CxD)</t>
  </si>
  <si>
    <t>Management person hours per year
(Ex0.05)</t>
  </si>
  <si>
    <t>Clerical person hours per year
(Ex0.1)</t>
  </si>
  <si>
    <t>Assumptions:</t>
  </si>
  <si>
    <t xml:space="preserve">        Notification of special compliance requirements</t>
  </si>
  <si>
    <t xml:space="preserve">         Records of all information required by the standards </t>
  </si>
  <si>
    <t xml:space="preserve">    g.  Time to adjust existing ways to comply with previous applicable requirements</t>
  </si>
  <si>
    <r>
      <t>Total Capital/O&amp;M Costs (rounded)</t>
    </r>
    <r>
      <rPr>
        <b/>
        <vertAlign val="superscript"/>
        <sz val="10"/>
        <rFont val="Times New Roman"/>
        <family val="1"/>
      </rPr>
      <t>p</t>
    </r>
  </si>
  <si>
    <r>
      <t>Grand Total (Labor and Capital/O&amp;M Costs)(rounded)</t>
    </r>
    <r>
      <rPr>
        <b/>
        <vertAlign val="superscript"/>
        <sz val="10"/>
        <rFont val="Times New Roman"/>
        <family val="1"/>
      </rPr>
      <t>p</t>
    </r>
  </si>
  <si>
    <t xml:space="preserve">Table 2:  Average Annual EPA Burden and Cost - NESHAP for Secondary Aluminum Production (40 CFR Part 63, Subpart
  RRR) (Renewal)
</t>
  </si>
  <si>
    <t>Activity</t>
  </si>
  <si>
    <t>EPA person- hours per occurrence</t>
  </si>
  <si>
    <t>No. of occurrences per plant per year</t>
  </si>
  <si>
    <t>Initial performance tests</t>
  </si>
  <si>
    <t xml:space="preserve">Notification of applicability </t>
  </si>
  <si>
    <t xml:space="preserve">Notification of construction/reconstruction </t>
  </si>
  <si>
    <t>Notification of actual startup</t>
  </si>
  <si>
    <t>Notification of performance test</t>
  </si>
  <si>
    <t>EPA person- hours per plant per year
(C=AxB)</t>
  </si>
  <si>
    <t>Management person-hours per year
(Ex0.05)</t>
  </si>
  <si>
    <t>Clerical person-hours per year
(Ex0.1)</t>
  </si>
  <si>
    <t>Notification of special compliance requirements</t>
  </si>
  <si>
    <t xml:space="preserve">     a.  Read and understand rule requirements</t>
  </si>
  <si>
    <r>
      <t>b</t>
    </r>
    <r>
      <rPr>
        <sz val="10"/>
        <rFont val="Times New Roman"/>
        <family val="1"/>
      </rPr>
      <t xml:space="preserve">  This cost is based on the following hourly labor rates: $62.90 for Managerial (GS-13, Step 5, $39.31 + 60%), $46.67 for Technical (GS-12, Step 1, $29.17 + 60%) and $25.25 Clerical (GS-6, Step 3, $15.78 + 60%).  These rates are from the Office of Personnel Management (OPM) "2014 General Schedule" which excludes locality rates of pay. The rates have been increased by 60% to account for the benefit packages available to government employees.</t>
    </r>
  </si>
  <si>
    <t xml:space="preserve"> </t>
  </si>
  <si>
    <t xml:space="preserve">        Verify lime injection rate</t>
  </si>
  <si>
    <t>hr/response</t>
  </si>
  <si>
    <r>
      <t xml:space="preserve">Respondents per year  </t>
    </r>
    <r>
      <rPr>
        <b/>
        <vertAlign val="superscript"/>
        <sz val="12"/>
        <rFont val="Times New Roman"/>
        <family val="1"/>
      </rPr>
      <t>a</t>
    </r>
  </si>
  <si>
    <r>
      <t xml:space="preserve">Total Cost 
Per year </t>
    </r>
    <r>
      <rPr>
        <b/>
        <vertAlign val="superscript"/>
        <sz val="10"/>
        <rFont val="Times New Roman"/>
        <family val="1"/>
      </rPr>
      <t>b</t>
    </r>
  </si>
  <si>
    <r>
      <t xml:space="preserve">3.  Acquisition, installation, and utilization of  technology and systems </t>
    </r>
    <r>
      <rPr>
        <vertAlign val="superscript"/>
        <sz val="10"/>
        <rFont val="Times New Roman"/>
        <family val="1"/>
      </rPr>
      <t>c</t>
    </r>
  </si>
  <si>
    <r>
      <t xml:space="preserve">     a.  Read and understand rule requirements </t>
    </r>
    <r>
      <rPr>
        <vertAlign val="superscript"/>
        <sz val="10"/>
        <rFont val="Times New Roman"/>
        <family val="1"/>
      </rPr>
      <t>d</t>
    </r>
    <r>
      <rPr>
        <sz val="10"/>
        <rFont val="Times New Roman"/>
        <family val="1"/>
      </rPr>
      <t xml:space="preserve"> </t>
    </r>
  </si>
  <si>
    <r>
      <t xml:space="preserve">        Initial performance test </t>
    </r>
    <r>
      <rPr>
        <vertAlign val="superscript"/>
        <sz val="10"/>
        <rFont val="Times New Roman"/>
        <family val="1"/>
      </rPr>
      <t>e, f</t>
    </r>
  </si>
  <si>
    <r>
      <t xml:space="preserve">        Repeat performance test </t>
    </r>
    <r>
      <rPr>
        <vertAlign val="superscript"/>
        <sz val="10"/>
        <rFont val="Times New Roman"/>
        <family val="1"/>
      </rPr>
      <t>e, f</t>
    </r>
  </si>
  <si>
    <r>
      <t xml:space="preserve">        Operating, maintenance and monitoring plan </t>
    </r>
    <r>
      <rPr>
        <vertAlign val="superscript"/>
        <sz val="10"/>
        <rFont val="Times New Roman"/>
        <family val="1"/>
      </rPr>
      <t>e, f</t>
    </r>
  </si>
  <si>
    <r>
      <t xml:space="preserve">        Startup, shutdown, malfunction (SSM) plan </t>
    </r>
    <r>
      <rPr>
        <vertAlign val="superscript"/>
        <sz val="10"/>
        <rFont val="Times New Roman"/>
        <family val="1"/>
      </rPr>
      <t>g</t>
    </r>
  </si>
  <si>
    <r>
      <t xml:space="preserve">        Notification of applicability </t>
    </r>
    <r>
      <rPr>
        <vertAlign val="superscript"/>
        <sz val="10"/>
        <rFont val="Times New Roman"/>
        <family val="1"/>
      </rPr>
      <t>e, f</t>
    </r>
  </si>
  <si>
    <r>
      <t xml:space="preserve">        Notification of performance test </t>
    </r>
    <r>
      <rPr>
        <vertAlign val="superscript"/>
        <sz val="10"/>
        <rFont val="Times New Roman"/>
        <family val="1"/>
      </rPr>
      <t>e</t>
    </r>
  </si>
  <si>
    <r>
      <t xml:space="preserve">        Notification of compliance status </t>
    </r>
    <r>
      <rPr>
        <vertAlign val="superscript"/>
        <sz val="10"/>
        <rFont val="Times New Roman"/>
        <family val="1"/>
      </rPr>
      <t>e</t>
    </r>
  </si>
  <si>
    <r>
      <t xml:space="preserve">        Waiver application </t>
    </r>
    <r>
      <rPr>
        <vertAlign val="superscript"/>
        <sz val="10"/>
        <rFont val="Times New Roman"/>
        <family val="1"/>
      </rPr>
      <t>h</t>
    </r>
  </si>
  <si>
    <r>
      <t xml:space="preserve">        Semiannual reports </t>
    </r>
    <r>
      <rPr>
        <vertAlign val="superscript"/>
        <sz val="10"/>
        <rFont val="Times New Roman"/>
        <family val="1"/>
      </rPr>
      <t>i</t>
    </r>
  </si>
  <si>
    <r>
      <t xml:space="preserve">        Changing furnace classification </t>
    </r>
    <r>
      <rPr>
        <vertAlign val="superscript"/>
        <sz val="10"/>
        <rFont val="Times New Roman"/>
        <family val="1"/>
      </rPr>
      <t>j</t>
    </r>
  </si>
  <si>
    <r>
      <t xml:space="preserve">        SSM report </t>
    </r>
    <r>
      <rPr>
        <vertAlign val="superscript"/>
        <sz val="10"/>
        <rFont val="Times New Roman"/>
        <family val="1"/>
      </rPr>
      <t>g</t>
    </r>
  </si>
  <si>
    <r>
      <t xml:space="preserve">               Major sources </t>
    </r>
    <r>
      <rPr>
        <vertAlign val="superscript"/>
        <sz val="10"/>
        <rFont val="Times New Roman"/>
        <family val="1"/>
      </rPr>
      <t>k</t>
    </r>
  </si>
  <si>
    <r>
      <t xml:space="preserve">               Area sources </t>
    </r>
    <r>
      <rPr>
        <vertAlign val="superscript"/>
        <sz val="10"/>
        <rFont val="Times New Roman"/>
        <family val="1"/>
      </rPr>
      <t>l</t>
    </r>
  </si>
  <si>
    <r>
      <t xml:space="preserve">     f.  Time to train personnel </t>
    </r>
    <r>
      <rPr>
        <vertAlign val="superscript"/>
        <sz val="10"/>
        <rFont val="Times New Roman"/>
        <family val="1"/>
      </rPr>
      <t>m</t>
    </r>
  </si>
  <si>
    <r>
      <t xml:space="preserve">              New sources </t>
    </r>
    <r>
      <rPr>
        <vertAlign val="superscript"/>
        <sz val="10"/>
        <rFont val="Times New Roman"/>
        <family val="1"/>
      </rPr>
      <t>n</t>
    </r>
  </si>
  <si>
    <r>
      <t xml:space="preserve">              All sources </t>
    </r>
    <r>
      <rPr>
        <vertAlign val="superscript"/>
        <sz val="10"/>
        <rFont val="Times New Roman"/>
        <family val="1"/>
      </rPr>
      <t>o</t>
    </r>
  </si>
  <si>
    <r>
      <t xml:space="preserve">              Sources that changed furnace classification </t>
    </r>
    <r>
      <rPr>
        <vertAlign val="superscript"/>
        <sz val="10"/>
        <rFont val="Times New Roman"/>
        <family val="1"/>
      </rPr>
      <t>j</t>
    </r>
  </si>
  <si>
    <r>
      <t>TOTAL LABOR BURDEN AND COST (rounded)</t>
    </r>
    <r>
      <rPr>
        <b/>
        <vertAlign val="superscript"/>
        <sz val="10"/>
        <rFont val="Times New Roman"/>
        <family val="1"/>
      </rPr>
      <t>p</t>
    </r>
  </si>
  <si>
    <r>
      <t>a</t>
    </r>
    <r>
      <rPr>
        <sz val="10"/>
        <rFont val="Times New Roman"/>
        <family val="1"/>
      </rPr>
      <t xml:space="preserve">  We have assumed that the average number of respondents that will be subject to this rule will be 161, of which 53 are major sources. There will be no additional new major or area sources over the three-year period of this ICR.</t>
    </r>
  </si>
  <si>
    <r>
      <t>b</t>
    </r>
    <r>
      <rPr>
        <sz val="1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</si>
  <si>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c</t>
    </r>
    <r>
      <rPr>
        <sz val="10"/>
        <rFont val="Times New Roman"/>
        <family val="1"/>
      </rPr>
      <t xml:space="preserve">  We have assumed that it will take each new respondent 54 hours to complete the task.  This burden cost is associated with the monitoring of all control equipment ensuring that respondents of new respondents meet the required specifications of this subpart.  </t>
    </r>
  </si>
  <si>
    <r>
      <t>d</t>
    </r>
    <r>
      <rPr>
        <sz val="10"/>
        <rFont val="Times New Roman"/>
        <family val="1"/>
      </rPr>
      <t xml:space="preserve">  We have assumed that it will take each respondent one hour to read and understand the rule requirements. </t>
    </r>
  </si>
  <si>
    <r>
      <t>e</t>
    </r>
    <r>
      <rPr>
        <sz val="10"/>
        <rFont val="Times New Roman"/>
        <family val="1"/>
      </rPr>
      <t xml:space="preserve">  We have assumed that all existing sources are in compliance with the initial rule requirements.  It is further assumed that new area sources will comply by meeting the equipment specifications rather than by conducting performance tests.  Respondents that are major sources are required to demonstrate initial compliance with the applicable emission limit, equipment, work practice, or operational standard for affected source or emission unit and report results in the notification of compliance status report.</t>
    </r>
  </si>
  <si>
    <r>
      <t>f</t>
    </r>
    <r>
      <rPr>
        <sz val="10"/>
        <rFont val="Times New Roman"/>
        <family val="1"/>
      </rPr>
      <t xml:space="preserve">  Since we have assumed that there will be no new sources over the next three-year period of this ICR, there will be no new sources conducting initial performance tests.  We have determined that respondents of new area sources will not be required to conduct emissions testing to show compliance with the emission limit, since it was determined that sweat furnaces sold in the United States now have an afterburner installed and meet the design residence time of 0.8 seconds or greater and an operating temperature of 1600 </t>
    </r>
    <r>
      <rPr>
        <vertAlign val="superscript"/>
        <sz val="10"/>
        <rFont val="Times New Roman"/>
        <family val="1"/>
      </rPr>
      <t>o</t>
    </r>
    <r>
      <rPr>
        <sz val="10"/>
        <rFont val="Times New Roman"/>
        <family val="1"/>
      </rPr>
      <t>F or greater.  All new respondents are required to submit for approval an operation, maintenance and monitoring plan for affected sources.</t>
    </r>
  </si>
  <si>
    <r>
      <t>g</t>
    </r>
    <r>
      <rPr>
        <sz val="10"/>
        <rFont val="Times New Roman"/>
        <family val="1"/>
      </rPr>
      <t xml:space="preserve">  This burden item is no longer required as a result of the 2015 final amendment.</t>
    </r>
  </si>
  <si>
    <r>
      <t>h</t>
    </r>
    <r>
      <rPr>
        <sz val="10"/>
        <rFont val="Times New Roman"/>
        <family val="1"/>
      </rPr>
      <t xml:space="preserve">  It is assumed that there will be no new sources requiring a waiver from the performance test requirements.</t>
    </r>
  </si>
  <si>
    <r>
      <t>i</t>
    </r>
    <r>
      <rPr>
        <sz val="10"/>
        <rFont val="Times New Roman"/>
        <family val="1"/>
      </rPr>
      <t xml:space="preserve">  It is assumed that each respondent will take 8 hours to write semiannual report of excess emissions or no excess emissions.</t>
    </r>
  </si>
  <si>
    <r>
      <t>j</t>
    </r>
    <r>
      <rPr>
        <sz val="10"/>
        <rFont val="Times New Roman"/>
        <family val="1"/>
      </rPr>
      <t xml:space="preserve">  An estimated 50 facilities would change furnace classifications once per year. </t>
    </r>
  </si>
  <si>
    <r>
      <t>k</t>
    </r>
    <r>
      <rPr>
        <sz val="10"/>
        <rFont val="Times New Roman"/>
        <family val="1"/>
      </rPr>
      <t xml:space="preserve">  It is assumed that it will take 1.5 hours for major source respondents to enter and transmit records.</t>
    </r>
  </si>
  <si>
    <r>
      <t>l</t>
    </r>
    <r>
      <rPr>
        <sz val="10"/>
        <rFont val="Times New Roman"/>
        <family val="1"/>
      </rPr>
      <t xml:space="preserve">   It is assumed that it will take 0.5 hours for existing area source respondents to enter and transmit records.</t>
    </r>
  </si>
  <si>
    <r>
      <t>m</t>
    </r>
    <r>
      <rPr>
        <sz val="10"/>
        <rFont val="Times New Roman"/>
        <family val="1"/>
      </rPr>
      <t xml:space="preserve">  We have assumed that it will take 4 hours to train new employees.</t>
    </r>
  </si>
  <si>
    <r>
      <t>n</t>
    </r>
    <r>
      <rPr>
        <sz val="10"/>
        <rFont val="Times New Roman"/>
        <family val="1"/>
      </rPr>
      <t xml:space="preserve">  We have assumed that it will take 0.25 hours to each new respondent to disclose information.</t>
    </r>
  </si>
  <si>
    <r>
      <t>o</t>
    </r>
    <r>
      <rPr>
        <sz val="10"/>
        <rFont val="Times New Roman"/>
        <family val="1"/>
      </rPr>
      <t xml:space="preserve">  We have assumed that it will take 0.25 hours for each respondent to disclose information.</t>
    </r>
  </si>
  <si>
    <r>
      <t xml:space="preserve">p </t>
    </r>
    <r>
      <rPr>
        <sz val="10"/>
        <rFont val="Times New Roman"/>
        <family val="1"/>
      </rPr>
      <t xml:space="preserve">Totals have been rounded to 3 significant figures.  Figures may not add exactly due to rounding. </t>
    </r>
  </si>
  <si>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</si>
  <si>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</si>
  <si>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Report performance test including retesting </t>
    </r>
    <r>
      <rPr>
        <vertAlign val="superscript"/>
        <sz val="10"/>
        <rFont val="Times New Roman"/>
        <family val="1"/>
      </rPr>
      <t>c</t>
    </r>
  </si>
  <si>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</si>
  <si>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c</t>
    </r>
  </si>
  <si>
    <r>
      <t xml:space="preserve">Repeat of performance test report </t>
    </r>
    <r>
      <rPr>
        <vertAlign val="superscript"/>
        <sz val="10"/>
        <rFont val="Times New Roman"/>
        <family val="1"/>
      </rPr>
      <t>c</t>
    </r>
  </si>
  <si>
    <r>
      <t xml:space="preserve">Semiannual reports </t>
    </r>
    <r>
      <rPr>
        <vertAlign val="superscript"/>
        <sz val="10"/>
        <rFont val="Times New Roman"/>
        <family val="1"/>
      </rPr>
      <t>e</t>
    </r>
  </si>
  <si>
    <r>
      <t xml:space="preserve">Startup, shutdown, malfunction report </t>
    </r>
    <r>
      <rPr>
        <vertAlign val="superscript"/>
        <sz val="10"/>
        <rFont val="Times New Roman"/>
        <family val="1"/>
      </rPr>
      <t>f</t>
    </r>
  </si>
  <si>
    <r>
      <t xml:space="preserve">Review performance test reports and reports from facilities changing furnace classification </t>
    </r>
    <r>
      <rPr>
        <vertAlign val="superscript"/>
        <sz val="10"/>
        <rFont val="Times New Roman"/>
        <family val="1"/>
      </rPr>
      <t>g</t>
    </r>
  </si>
  <si>
    <r>
      <t>TOTAL ANNUAL BURDEN AND COST (rounded)</t>
    </r>
    <r>
      <rPr>
        <b/>
        <vertAlign val="superscript"/>
        <sz val="10"/>
        <rFont val="Times New Roman"/>
        <family val="1"/>
      </rPr>
      <t>h</t>
    </r>
  </si>
  <si>
    <r>
      <t>c</t>
    </r>
    <r>
      <rPr>
        <sz val="10"/>
        <rFont val="Times New Roman"/>
        <family val="1"/>
      </rPr>
      <t xml:space="preserve">  We have assumed that all existing respondent are in compliance with the initial rule requirements.  It is further assumed that new sweat furnaces will comply by meeting the equipment specification than by conducting performance test.</t>
    </r>
  </si>
  <si>
    <r>
      <t>d</t>
    </r>
    <r>
      <rPr>
        <sz val="10"/>
        <rFont val="Times New Roman"/>
        <family val="1"/>
      </rPr>
      <t xml:space="preserve"> We have assumed that it will take 2 hours for each respondent to complete notification of compliance status.</t>
    </r>
  </si>
  <si>
    <r>
      <t>e</t>
    </r>
    <r>
      <rPr>
        <sz val="10"/>
        <rFont val="Times New Roman"/>
        <family val="1"/>
      </rPr>
      <t xml:space="preserve">  We have assumed that each existing respondent will take 4 hours two times per year to complete the semiannual reports.</t>
    </r>
  </si>
  <si>
    <r>
      <t>f</t>
    </r>
    <r>
      <rPr>
        <sz val="10"/>
        <rFont val="Times New Roman"/>
        <family val="1"/>
      </rPr>
      <t xml:space="preserve">  This burden item is no longer required as a result of the 2015 final amendment.</t>
    </r>
  </si>
  <si>
    <r>
      <t xml:space="preserve">h  </t>
    </r>
    <r>
      <rPr>
        <sz val="10"/>
        <rFont val="Times New Roman"/>
        <family val="1"/>
      </rPr>
      <t xml:space="preserve">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</si>
</sst>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5" formatCode="#,##0.0"/>
  </numFmts>
  <fonts count="12" x14ac:knownFonts="1">
    <font>
      <sz val="11"/>
      <color theme="1"/>
      <name val="Calibri"/>
      <family val="2"/>
      <scheme val="minor"/>
    </font>
    <font>
      <b/>
      <sz val="10"/>
      <name val="Times New Roman"/>
      <family val="1"/>
    </font>
    <font>
      <b/>
      <vertAlign val="superscript"/>
      <sz val="10"/>
      <name val="Times New Roman"/>
      <family val="1"/>
    </font>
    <font>
      <vertAlign val="superscript"/>
      <sz val="1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name val="Calibri"/>
      <family val="2"/>
      <scheme val="minor"/>
    </font>
    <font>
      <b/>
      <vertAlign val="superscript"/>
      <sz val="12"/>
      <name val="Times New Roman"/>
      <family val="1"/>
    </font>
    <font>
      <vertAlign val="superscript"/>
      <sz val="12"/>
      <name val="Times New Roman"/>
      <family val="1"/>
    </font>
    <fon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4" fillId="0" borderId="5" xfId="0" applyFont="1" applyFill="1" applyBorder="1" applyAlignment="1">
      <alignment horizontal="center" vertical="center" wrapText="1"/>
    </xf>
    <xf numFmtId="0" fontId="7" fillId="0" borderId="0" xfId="0" applyFont="1" applyFill="1" applyAlignment="1"/>
    <xf numFmtId="0" fontId="8" fillId="0" borderId="0" xfId="0" applyFont="1" applyFill="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indent="1"/>
    </xf>
    <xf numFmtId="3"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1" fillId="0" borderId="1" xfId="0" applyFont="1" applyFill="1" applyBorder="1" applyAlignment="1">
      <alignment horizontal="left" vertical="center" wrapText="1"/>
    </xf>
    <xf numFmtId="3" fontId="1" fillId="0" borderId="4"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6" fontId="1" fillId="0" borderId="1" xfId="0" applyNumberFormat="1" applyFont="1" applyFill="1" applyBorder="1" applyAlignment="1">
      <alignment horizontal="right" vertical="center" wrapText="1" indent="1"/>
    </xf>
    <xf numFmtId="165"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8" fillId="0" borderId="2" xfId="0" applyFont="1" applyFill="1" applyBorder="1" applyAlignment="1">
      <alignment horizontal="left"/>
    </xf>
    <xf numFmtId="0" fontId="8" fillId="0" borderId="3" xfId="0" applyFont="1" applyFill="1" applyBorder="1" applyAlignment="1">
      <alignment horizontal="left"/>
    </xf>
    <xf numFmtId="0" fontId="1" fillId="0" borderId="0" xfId="0" applyFont="1" applyFill="1" applyAlignment="1">
      <alignment vertical="center"/>
    </xf>
    <xf numFmtId="1" fontId="8" fillId="0" borderId="0" xfId="0" applyNumberFormat="1" applyFont="1" applyFill="1"/>
    <xf numFmtId="0" fontId="10" fillId="0" borderId="0" xfId="0" applyFont="1" applyFill="1" applyAlignment="1">
      <alignment horizontal="left" vertical="center" wrapText="1"/>
    </xf>
    <xf numFmtId="0" fontId="8" fillId="0" borderId="0" xfId="0" applyFont="1" applyFill="1" applyAlignment="1">
      <alignment horizontal="left" vertical="center" wrapText="1"/>
    </xf>
    <xf numFmtId="0" fontId="3" fillId="0" borderId="0" xfId="0" applyFont="1" applyFill="1" applyAlignment="1">
      <alignment horizontal="left" vertical="center" wrapText="1"/>
    </xf>
    <xf numFmtId="0" fontId="11" fillId="0" borderId="0" xfId="0" applyFont="1" applyFill="1" applyAlignment="1">
      <alignment horizontal="left" vertical="center" wrapText="1"/>
    </xf>
    <xf numFmtId="6" fontId="4" fillId="0" borderId="1" xfId="0" applyNumberFormat="1" applyFont="1" applyFill="1" applyBorder="1" applyAlignment="1">
      <alignment horizontal="right" vertical="center" wrapText="1"/>
    </xf>
    <xf numFmtId="6" fontId="4" fillId="0" borderId="1" xfId="0" applyNumberFormat="1" applyFont="1" applyFill="1" applyBorder="1" applyAlignment="1">
      <alignment horizontal="right" vertical="center" wrapText="1" indent="1"/>
    </xf>
    <xf numFmtId="6" fontId="4" fillId="0" borderId="1" xfId="0" applyNumberFormat="1" applyFont="1" applyFill="1" applyBorder="1" applyAlignment="1">
      <alignment vertical="center" wrapText="1"/>
    </xf>
    <xf numFmtId="3" fontId="1" fillId="0" borderId="1" xfId="0" applyNumberFormat="1" applyFont="1" applyFill="1" applyBorder="1" applyAlignment="1">
      <alignment horizontal="center" vertical="center" wrapText="1"/>
    </xf>
    <xf numFmtId="0" fontId="3" fillId="0" borderId="0" xfId="0" applyFont="1" applyFill="1" applyAlignment="1">
      <alignment horizontal="left" wrapText="1"/>
    </xf>
    <xf numFmtId="0" fontId="8"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1"/>
  <sheetViews>
    <sheetView tabSelected="1" workbookViewId="0"/>
  </sheetViews>
  <sheetFormatPr defaultRowHeight="15" x14ac:dyDescent="0.25"/>
  <cols>
    <col min="1" max="1" width="44.42578125" style="3" customWidth="1"/>
    <col min="2" max="8" width="13.28515625" style="3" customWidth="1"/>
    <col min="9" max="9" width="14.7109375" style="3" customWidth="1"/>
    <col min="10" max="16384" width="9.140625" style="3"/>
  </cols>
  <sheetData>
    <row r="1" spans="1:9" x14ac:dyDescent="0.25">
      <c r="A1" s="2" t="s">
        <v>0</v>
      </c>
    </row>
    <row r="2" spans="1:9" x14ac:dyDescent="0.25">
      <c r="F2" s="3">
        <v>103.97</v>
      </c>
      <c r="G2" s="3">
        <v>129.93</v>
      </c>
      <c r="H2" s="3">
        <v>51.79</v>
      </c>
    </row>
    <row r="3" spans="1:9" x14ac:dyDescent="0.25">
      <c r="A3" s="4" t="s">
        <v>1</v>
      </c>
      <c r="B3" s="5" t="s">
        <v>2</v>
      </c>
      <c r="C3" s="5" t="s">
        <v>4</v>
      </c>
      <c r="D3" s="5" t="s">
        <v>6</v>
      </c>
      <c r="E3" s="5" t="s">
        <v>7</v>
      </c>
      <c r="F3" s="5" t="s">
        <v>8</v>
      </c>
      <c r="G3" s="5" t="s">
        <v>9</v>
      </c>
      <c r="H3" s="5" t="s">
        <v>10</v>
      </c>
      <c r="I3" s="5" t="s">
        <v>11</v>
      </c>
    </row>
    <row r="4" spans="1:9" ht="51" x14ac:dyDescent="0.25">
      <c r="A4" s="4"/>
      <c r="B4" s="5" t="s">
        <v>3</v>
      </c>
      <c r="C4" s="5" t="s">
        <v>5</v>
      </c>
      <c r="D4" s="5" t="s">
        <v>35</v>
      </c>
      <c r="E4" s="5" t="s">
        <v>63</v>
      </c>
      <c r="F4" s="5" t="s">
        <v>36</v>
      </c>
      <c r="G4" s="5" t="s">
        <v>37</v>
      </c>
      <c r="H4" s="5" t="s">
        <v>38</v>
      </c>
      <c r="I4" s="5" t="s">
        <v>64</v>
      </c>
    </row>
    <row r="5" spans="1:9" x14ac:dyDescent="0.25">
      <c r="A5" s="6" t="s">
        <v>12</v>
      </c>
      <c r="B5" s="7" t="s">
        <v>13</v>
      </c>
      <c r="C5" s="7"/>
      <c r="D5" s="7"/>
      <c r="E5" s="7"/>
      <c r="F5" s="7"/>
      <c r="G5" s="7"/>
      <c r="H5" s="7"/>
      <c r="I5" s="8"/>
    </row>
    <row r="6" spans="1:9" x14ac:dyDescent="0.25">
      <c r="A6" s="6" t="s">
        <v>14</v>
      </c>
      <c r="B6" s="7" t="s">
        <v>13</v>
      </c>
      <c r="C6" s="7"/>
      <c r="D6" s="7"/>
      <c r="E6" s="7"/>
      <c r="F6" s="7"/>
      <c r="G6" s="7"/>
      <c r="H6" s="7"/>
      <c r="I6" s="8"/>
    </row>
    <row r="7" spans="1:9" ht="28.5" x14ac:dyDescent="0.25">
      <c r="A7" s="6" t="s">
        <v>65</v>
      </c>
      <c r="B7" s="7">
        <v>54</v>
      </c>
      <c r="C7" s="7">
        <v>1</v>
      </c>
      <c r="D7" s="7">
        <f>B7*C7</f>
        <v>54</v>
      </c>
      <c r="E7" s="7">
        <v>0</v>
      </c>
      <c r="F7" s="9">
        <f>D7*E7</f>
        <v>0</v>
      </c>
      <c r="G7" s="7">
        <f>F7*0.05</f>
        <v>0</v>
      </c>
      <c r="H7" s="7">
        <f>F7*0.1</f>
        <v>0</v>
      </c>
      <c r="I7" s="10">
        <f>F7*$F$2+G7*$G$2+H7*$H$2</f>
        <v>0</v>
      </c>
    </row>
    <row r="8" spans="1:9" x14ac:dyDescent="0.25">
      <c r="A8" s="6" t="s">
        <v>15</v>
      </c>
      <c r="B8" s="7"/>
      <c r="C8" s="7"/>
      <c r="D8" s="7"/>
      <c r="E8" s="7"/>
      <c r="F8" s="7"/>
      <c r="G8" s="7"/>
      <c r="H8" s="7"/>
      <c r="I8" s="8"/>
    </row>
    <row r="9" spans="1:9" ht="15.75" x14ac:dyDescent="0.25">
      <c r="A9" s="6" t="s">
        <v>66</v>
      </c>
      <c r="B9" s="7">
        <v>1</v>
      </c>
      <c r="C9" s="7">
        <v>1</v>
      </c>
      <c r="D9" s="7">
        <f>B9*C9</f>
        <v>1</v>
      </c>
      <c r="E9" s="7">
        <v>161</v>
      </c>
      <c r="F9" s="9">
        <f>D9*E9</f>
        <v>161</v>
      </c>
      <c r="G9" s="7">
        <f>F9*0.05</f>
        <v>8.0500000000000007</v>
      </c>
      <c r="H9" s="7">
        <f>F9*0.1</f>
        <v>16.100000000000001</v>
      </c>
      <c r="I9" s="10">
        <f>F9*$F$2+G9*$G$2+H9*$H$2</f>
        <v>18618.925499999998</v>
      </c>
    </row>
    <row r="10" spans="1:9" x14ac:dyDescent="0.25">
      <c r="A10" s="6" t="s">
        <v>16</v>
      </c>
      <c r="B10" s="7"/>
      <c r="C10" s="7"/>
      <c r="D10" s="7"/>
      <c r="E10" s="7"/>
      <c r="F10" s="7"/>
      <c r="G10" s="7"/>
      <c r="H10" s="7"/>
      <c r="I10" s="8"/>
    </row>
    <row r="11" spans="1:9" ht="15.75" x14ac:dyDescent="0.25">
      <c r="A11" s="6" t="s">
        <v>67</v>
      </c>
      <c r="B11" s="7">
        <v>24</v>
      </c>
      <c r="C11" s="7">
        <v>1</v>
      </c>
      <c r="D11" s="7">
        <f t="shared" ref="D11:D13" si="0">B11*C11</f>
        <v>24</v>
      </c>
      <c r="E11" s="7">
        <v>0</v>
      </c>
      <c r="F11" s="9">
        <f t="shared" ref="F11:F13" si="1">D11*E11</f>
        <v>0</v>
      </c>
      <c r="G11" s="7">
        <f t="shared" ref="G11:G13" si="2">F11*0.05</f>
        <v>0</v>
      </c>
      <c r="H11" s="7">
        <f t="shared" ref="H11:H13" si="3">F11*0.1</f>
        <v>0</v>
      </c>
      <c r="I11" s="10">
        <f>F11*$F$2+G11*$G$2+H11*$H$2</f>
        <v>0</v>
      </c>
    </row>
    <row r="12" spans="1:9" ht="15.75" x14ac:dyDescent="0.25">
      <c r="A12" s="6" t="s">
        <v>68</v>
      </c>
      <c r="B12" s="7">
        <v>24</v>
      </c>
      <c r="C12" s="7">
        <v>0.2</v>
      </c>
      <c r="D12" s="7">
        <f t="shared" si="0"/>
        <v>4.8000000000000007</v>
      </c>
      <c r="E12" s="7">
        <v>0</v>
      </c>
      <c r="F12" s="9">
        <f t="shared" si="1"/>
        <v>0</v>
      </c>
      <c r="G12" s="7">
        <f t="shared" si="2"/>
        <v>0</v>
      </c>
      <c r="H12" s="7">
        <f t="shared" si="3"/>
        <v>0</v>
      </c>
      <c r="I12" s="10">
        <f>F12*$F$2+G12*$G$2+H12*$H$2</f>
        <v>0</v>
      </c>
    </row>
    <row r="13" spans="1:9" ht="15.75" x14ac:dyDescent="0.25">
      <c r="A13" s="6" t="s">
        <v>69</v>
      </c>
      <c r="B13" s="7">
        <v>32</v>
      </c>
      <c r="C13" s="7">
        <v>1</v>
      </c>
      <c r="D13" s="7">
        <f t="shared" si="0"/>
        <v>32</v>
      </c>
      <c r="E13" s="7">
        <v>0</v>
      </c>
      <c r="F13" s="9">
        <f t="shared" si="1"/>
        <v>0</v>
      </c>
      <c r="G13" s="7">
        <f t="shared" si="2"/>
        <v>0</v>
      </c>
      <c r="H13" s="7">
        <f t="shared" si="3"/>
        <v>0</v>
      </c>
      <c r="I13" s="10">
        <f>F13*$F$2+G13*$G$2+H13*$H$2</f>
        <v>0</v>
      </c>
    </row>
    <row r="14" spans="1:9" ht="15.75" x14ac:dyDescent="0.25">
      <c r="A14" s="6" t="s">
        <v>70</v>
      </c>
      <c r="B14" s="7" t="s">
        <v>13</v>
      </c>
      <c r="C14" s="7"/>
      <c r="D14" s="7"/>
      <c r="E14" s="7"/>
      <c r="F14" s="9"/>
      <c r="G14" s="7"/>
      <c r="H14" s="7"/>
      <c r="I14" s="10"/>
    </row>
    <row r="15" spans="1:9" x14ac:dyDescent="0.25">
      <c r="A15" s="6" t="s">
        <v>17</v>
      </c>
      <c r="B15" s="7" t="s">
        <v>18</v>
      </c>
      <c r="C15" s="7"/>
      <c r="D15" s="7"/>
      <c r="E15" s="7"/>
      <c r="F15" s="7"/>
      <c r="G15" s="7"/>
      <c r="H15" s="7"/>
      <c r="I15" s="8"/>
    </row>
    <row r="16" spans="1:9" x14ac:dyDescent="0.25">
      <c r="A16" s="6" t="s">
        <v>19</v>
      </c>
      <c r="B16" s="7" t="s">
        <v>18</v>
      </c>
      <c r="C16" s="7"/>
      <c r="D16" s="7"/>
      <c r="E16" s="7"/>
      <c r="F16" s="7"/>
      <c r="G16" s="7"/>
      <c r="H16" s="7"/>
      <c r="I16" s="8"/>
    </row>
    <row r="17" spans="1:9" x14ac:dyDescent="0.25">
      <c r="A17" s="6" t="s">
        <v>20</v>
      </c>
      <c r="B17" s="7"/>
      <c r="C17" s="7"/>
      <c r="D17" s="7"/>
      <c r="E17" s="7"/>
      <c r="F17" s="7"/>
      <c r="G17" s="7"/>
      <c r="H17" s="7"/>
      <c r="I17" s="8"/>
    </row>
    <row r="18" spans="1:9" ht="15.75" x14ac:dyDescent="0.25">
      <c r="A18" s="6" t="s">
        <v>71</v>
      </c>
      <c r="B18" s="7">
        <v>2</v>
      </c>
      <c r="C18" s="7">
        <v>1</v>
      </c>
      <c r="D18" s="7">
        <f>B18*C18</f>
        <v>2</v>
      </c>
      <c r="E18" s="7">
        <v>0</v>
      </c>
      <c r="F18" s="9">
        <f>D18*E18</f>
        <v>0</v>
      </c>
      <c r="G18" s="7">
        <f>F18*0.05</f>
        <v>0</v>
      </c>
      <c r="H18" s="7">
        <f>F18*0.1</f>
        <v>0</v>
      </c>
      <c r="I18" s="10">
        <f>F18*$F$2+G18*$G$2+H18*$H$2</f>
        <v>0</v>
      </c>
    </row>
    <row r="19" spans="1:9" x14ac:dyDescent="0.25">
      <c r="A19" s="6" t="s">
        <v>21</v>
      </c>
      <c r="B19" s="7" t="s">
        <v>13</v>
      </c>
      <c r="C19" s="7"/>
      <c r="D19" s="7"/>
      <c r="E19" s="7"/>
      <c r="F19" s="7"/>
      <c r="G19" s="7"/>
      <c r="H19" s="7"/>
      <c r="I19" s="8"/>
    </row>
    <row r="20" spans="1:9" x14ac:dyDescent="0.25">
      <c r="A20" s="6" t="s">
        <v>22</v>
      </c>
      <c r="B20" s="7" t="s">
        <v>13</v>
      </c>
      <c r="C20" s="7"/>
      <c r="D20" s="7"/>
      <c r="E20" s="7"/>
      <c r="F20" s="7"/>
      <c r="G20" s="7"/>
      <c r="H20" s="7"/>
      <c r="I20" s="8"/>
    </row>
    <row r="21" spans="1:9" x14ac:dyDescent="0.25">
      <c r="A21" s="6" t="s">
        <v>40</v>
      </c>
      <c r="B21" s="7" t="s">
        <v>13</v>
      </c>
      <c r="C21" s="11"/>
      <c r="D21" s="11"/>
      <c r="E21" s="11"/>
      <c r="F21" s="11"/>
      <c r="G21" s="11"/>
      <c r="H21" s="11"/>
      <c r="I21" s="11"/>
    </row>
    <row r="22" spans="1:9" ht="15.75" x14ac:dyDescent="0.25">
      <c r="A22" s="6" t="s">
        <v>72</v>
      </c>
      <c r="B22" s="7">
        <v>2</v>
      </c>
      <c r="C22" s="7">
        <v>1</v>
      </c>
      <c r="D22" s="7">
        <f t="shared" ref="D22:D24" si="4">B22*C22</f>
        <v>2</v>
      </c>
      <c r="E22" s="7">
        <v>0</v>
      </c>
      <c r="F22" s="9">
        <f t="shared" ref="F22:F24" si="5">D22*E22</f>
        <v>0</v>
      </c>
      <c r="G22" s="7">
        <f t="shared" ref="G22:G24" si="6">F22*0.05</f>
        <v>0</v>
      </c>
      <c r="H22" s="7">
        <f t="shared" ref="H22:H24" si="7">F22*0.1</f>
        <v>0</v>
      </c>
      <c r="I22" s="10">
        <f>F22*$F$2+G22*$G$2+H22*$H$2</f>
        <v>0</v>
      </c>
    </row>
    <row r="23" spans="1:9" ht="15.75" x14ac:dyDescent="0.25">
      <c r="A23" s="6" t="s">
        <v>73</v>
      </c>
      <c r="B23" s="7">
        <v>4</v>
      </c>
      <c r="C23" s="7">
        <v>1</v>
      </c>
      <c r="D23" s="7">
        <f t="shared" si="4"/>
        <v>4</v>
      </c>
      <c r="E23" s="7">
        <v>53</v>
      </c>
      <c r="F23" s="9">
        <f t="shared" si="5"/>
        <v>212</v>
      </c>
      <c r="G23" s="7">
        <f t="shared" si="6"/>
        <v>10.600000000000001</v>
      </c>
      <c r="H23" s="7">
        <f t="shared" si="7"/>
        <v>21.200000000000003</v>
      </c>
      <c r="I23" s="10">
        <f>F23*$F$2+G23*$G$2+H23*$H$2</f>
        <v>24516.846000000001</v>
      </c>
    </row>
    <row r="24" spans="1:9" ht="15.75" x14ac:dyDescent="0.25">
      <c r="A24" s="6" t="s">
        <v>74</v>
      </c>
      <c r="B24" s="7">
        <v>2</v>
      </c>
      <c r="C24" s="7">
        <v>1</v>
      </c>
      <c r="D24" s="7">
        <f t="shared" si="4"/>
        <v>2</v>
      </c>
      <c r="E24" s="7">
        <v>0</v>
      </c>
      <c r="F24" s="9">
        <f t="shared" si="5"/>
        <v>0</v>
      </c>
      <c r="G24" s="7">
        <f t="shared" si="6"/>
        <v>0</v>
      </c>
      <c r="H24" s="7">
        <f t="shared" si="7"/>
        <v>0</v>
      </c>
      <c r="I24" s="10">
        <f>F24*$F$2+G24*$G$2+H24*$H$2</f>
        <v>0</v>
      </c>
    </row>
    <row r="25" spans="1:9" x14ac:dyDescent="0.25">
      <c r="A25" s="6" t="s">
        <v>23</v>
      </c>
      <c r="B25" s="7" t="s">
        <v>18</v>
      </c>
      <c r="C25" s="7"/>
      <c r="D25" s="7"/>
      <c r="E25" s="7"/>
      <c r="F25" s="7"/>
      <c r="G25" s="7"/>
      <c r="H25" s="7"/>
      <c r="I25" s="8"/>
    </row>
    <row r="26" spans="1:9" ht="15.75" x14ac:dyDescent="0.25">
      <c r="A26" s="6" t="s">
        <v>75</v>
      </c>
      <c r="B26" s="7">
        <v>8</v>
      </c>
      <c r="C26" s="7">
        <v>2</v>
      </c>
      <c r="D26" s="7">
        <f t="shared" ref="D26" si="8">B26*C26</f>
        <v>16</v>
      </c>
      <c r="E26" s="9">
        <v>161</v>
      </c>
      <c r="F26" s="9">
        <f t="shared" ref="F26:F27" si="9">D26*E26</f>
        <v>2576</v>
      </c>
      <c r="G26" s="7">
        <f t="shared" ref="G26:G27" si="10">F26*0.05</f>
        <v>128.80000000000001</v>
      </c>
      <c r="H26" s="7">
        <f t="shared" ref="H26:H27" si="11">F26*0.1</f>
        <v>257.60000000000002</v>
      </c>
      <c r="I26" s="10">
        <f>F26*$F$2+G26*$G$2+H26*$H$2</f>
        <v>297902.80799999996</v>
      </c>
    </row>
    <row r="27" spans="1:9" ht="15.75" x14ac:dyDescent="0.25">
      <c r="A27" s="6" t="s">
        <v>76</v>
      </c>
      <c r="B27" s="7">
        <v>2</v>
      </c>
      <c r="C27" s="7">
        <v>1</v>
      </c>
      <c r="D27" s="7">
        <f t="shared" ref="D27" si="12">B27*C27</f>
        <v>2</v>
      </c>
      <c r="E27" s="9">
        <v>50</v>
      </c>
      <c r="F27" s="9">
        <f t="shared" si="9"/>
        <v>100</v>
      </c>
      <c r="G27" s="7">
        <f t="shared" si="10"/>
        <v>5</v>
      </c>
      <c r="H27" s="7">
        <f t="shared" si="11"/>
        <v>10</v>
      </c>
      <c r="I27" s="10">
        <f>F27*$F$2+G27*$G$2+H27*$H$2</f>
        <v>11564.55</v>
      </c>
    </row>
    <row r="28" spans="1:9" ht="15.75" x14ac:dyDescent="0.25">
      <c r="A28" s="6" t="s">
        <v>77</v>
      </c>
      <c r="B28" s="7" t="s">
        <v>13</v>
      </c>
      <c r="C28" s="7"/>
      <c r="D28" s="7"/>
      <c r="E28" s="7"/>
      <c r="F28" s="9"/>
      <c r="G28" s="7"/>
      <c r="H28" s="7"/>
      <c r="I28" s="10"/>
    </row>
    <row r="29" spans="1:9" x14ac:dyDescent="0.25">
      <c r="A29" s="12" t="s">
        <v>24</v>
      </c>
      <c r="B29" s="5"/>
      <c r="C29" s="5"/>
      <c r="D29" s="5"/>
      <c r="E29" s="5"/>
      <c r="F29" s="13">
        <f>SUM(F7:H28)</f>
        <v>3506.35</v>
      </c>
      <c r="G29" s="14"/>
      <c r="H29" s="15"/>
      <c r="I29" s="16">
        <f>SUM(I7:I28)</f>
        <v>352603.12949999998</v>
      </c>
    </row>
    <row r="30" spans="1:9" x14ac:dyDescent="0.25">
      <c r="A30" s="6" t="s">
        <v>25</v>
      </c>
      <c r="B30" s="7"/>
      <c r="C30" s="7"/>
      <c r="D30" s="7"/>
      <c r="E30" s="7"/>
      <c r="F30" s="7"/>
      <c r="G30" s="7"/>
      <c r="H30" s="7"/>
      <c r="I30" s="8"/>
    </row>
    <row r="31" spans="1:9" x14ac:dyDescent="0.25">
      <c r="A31" s="6" t="s">
        <v>58</v>
      </c>
      <c r="B31" s="7">
        <v>4</v>
      </c>
      <c r="C31" s="7">
        <v>1</v>
      </c>
      <c r="D31" s="7">
        <f>B31*C31</f>
        <v>4</v>
      </c>
      <c r="E31" s="7">
        <v>53</v>
      </c>
      <c r="F31" s="9">
        <f>D31*E31</f>
        <v>212</v>
      </c>
      <c r="G31" s="7">
        <f>F31*0.05</f>
        <v>10.600000000000001</v>
      </c>
      <c r="H31" s="7">
        <f t="shared" ref="H31" si="13">F31*0.1</f>
        <v>21.200000000000003</v>
      </c>
      <c r="I31" s="10">
        <f>F31*$F$2+G31*$G$2+H31*$H$2</f>
        <v>24516.846000000001</v>
      </c>
    </row>
    <row r="32" spans="1:9" x14ac:dyDescent="0.25">
      <c r="A32" s="6" t="s">
        <v>26</v>
      </c>
      <c r="B32" s="7" t="s">
        <v>27</v>
      </c>
      <c r="C32" s="7"/>
      <c r="D32" s="7"/>
      <c r="E32" s="7"/>
      <c r="F32" s="7"/>
      <c r="G32" s="7"/>
      <c r="H32" s="7"/>
      <c r="I32" s="8"/>
    </row>
    <row r="33" spans="1:9" x14ac:dyDescent="0.25">
      <c r="A33" s="6" t="s">
        <v>28</v>
      </c>
      <c r="B33" s="7" t="s">
        <v>18</v>
      </c>
      <c r="C33" s="7"/>
      <c r="D33" s="7"/>
      <c r="E33" s="7"/>
      <c r="F33" s="7"/>
      <c r="G33" s="7"/>
      <c r="H33" s="7"/>
      <c r="I33" s="8"/>
    </row>
    <row r="34" spans="1:9" x14ac:dyDescent="0.25">
      <c r="A34" s="6" t="s">
        <v>61</v>
      </c>
      <c r="B34" s="7">
        <v>0.1</v>
      </c>
      <c r="C34" s="7">
        <v>36</v>
      </c>
      <c r="D34" s="7">
        <f t="shared" ref="D34" si="14">B34*C34</f>
        <v>3.6</v>
      </c>
      <c r="E34" s="7">
        <v>161</v>
      </c>
      <c r="F34" s="17">
        <f t="shared" ref="F34" si="15">D34*E34</f>
        <v>579.6</v>
      </c>
      <c r="G34" s="7">
        <f t="shared" ref="G34" si="16">F34*0.05</f>
        <v>28.980000000000004</v>
      </c>
      <c r="H34" s="7">
        <f t="shared" ref="H34" si="17">F34*0.1</f>
        <v>57.960000000000008</v>
      </c>
      <c r="I34" s="10">
        <f>F34*$F$2+G34*$G$2+H34*$H$2</f>
        <v>67028.131800000003</v>
      </c>
    </row>
    <row r="35" spans="1:9" ht="15.75" x14ac:dyDescent="0.25">
      <c r="A35" s="6" t="s">
        <v>76</v>
      </c>
      <c r="B35" s="7">
        <v>2</v>
      </c>
      <c r="C35" s="7">
        <v>1</v>
      </c>
      <c r="D35" s="7">
        <f t="shared" ref="D35" si="18">B35*C35</f>
        <v>2</v>
      </c>
      <c r="E35" s="9">
        <v>50</v>
      </c>
      <c r="F35" s="9">
        <f t="shared" ref="F35" si="19">D35*E35</f>
        <v>100</v>
      </c>
      <c r="G35" s="7">
        <f t="shared" ref="G35" si="20">F35*0.05</f>
        <v>5</v>
      </c>
      <c r="H35" s="7">
        <f t="shared" ref="H35" si="21">F35*0.1</f>
        <v>10</v>
      </c>
      <c r="I35" s="10">
        <f>F35*$F$2+G35*$G$2+H35*$H$2</f>
        <v>11564.55</v>
      </c>
    </row>
    <row r="36" spans="1:9" x14ac:dyDescent="0.25">
      <c r="A36" s="6" t="s">
        <v>29</v>
      </c>
      <c r="B36" s="7" t="s">
        <v>13</v>
      </c>
      <c r="C36" s="7"/>
      <c r="D36" s="7"/>
      <c r="E36" s="7"/>
      <c r="F36" s="7"/>
      <c r="G36" s="7"/>
      <c r="H36" s="7"/>
      <c r="I36" s="8"/>
    </row>
    <row r="37" spans="1:9" x14ac:dyDescent="0.25">
      <c r="A37" s="6" t="s">
        <v>30</v>
      </c>
      <c r="B37" s="7"/>
      <c r="C37" s="7"/>
      <c r="D37" s="7"/>
      <c r="E37" s="7"/>
      <c r="F37" s="7"/>
      <c r="G37" s="7"/>
      <c r="H37" s="7"/>
      <c r="I37" s="8"/>
    </row>
    <row r="38" spans="1:9" ht="25.5" x14ac:dyDescent="0.25">
      <c r="A38" s="6" t="s">
        <v>41</v>
      </c>
      <c r="B38" s="7" t="s">
        <v>13</v>
      </c>
      <c r="C38" s="11"/>
      <c r="D38" s="11"/>
      <c r="E38" s="11"/>
      <c r="F38" s="11"/>
      <c r="G38" s="11"/>
      <c r="H38" s="11"/>
      <c r="I38" s="11"/>
    </row>
    <row r="39" spans="1:9" ht="15.75" x14ac:dyDescent="0.25">
      <c r="A39" s="6" t="s">
        <v>78</v>
      </c>
      <c r="B39" s="7">
        <v>1.5</v>
      </c>
      <c r="C39" s="7">
        <v>52</v>
      </c>
      <c r="D39" s="7">
        <f t="shared" ref="D39:D41" si="22">B39*C39</f>
        <v>78</v>
      </c>
      <c r="E39" s="7">
        <v>53</v>
      </c>
      <c r="F39" s="9">
        <f t="shared" ref="F39:F41" si="23">D39*E39</f>
        <v>4134</v>
      </c>
      <c r="G39" s="7">
        <f t="shared" ref="G39:G41" si="24">F39*0.05</f>
        <v>206.70000000000002</v>
      </c>
      <c r="H39" s="7">
        <f t="shared" ref="H39:H41" si="25">F39*0.1</f>
        <v>413.40000000000003</v>
      </c>
      <c r="I39" s="10">
        <f>F39*$F$2+G39*$G$2+H39*$H$2</f>
        <v>478078.49699999997</v>
      </c>
    </row>
    <row r="40" spans="1:9" ht="15.75" x14ac:dyDescent="0.25">
      <c r="A40" s="6" t="s">
        <v>79</v>
      </c>
      <c r="B40" s="7">
        <v>0.5</v>
      </c>
      <c r="C40" s="7">
        <v>52</v>
      </c>
      <c r="D40" s="7">
        <f t="shared" si="22"/>
        <v>26</v>
      </c>
      <c r="E40" s="9">
        <v>108</v>
      </c>
      <c r="F40" s="9">
        <f t="shared" si="23"/>
        <v>2808</v>
      </c>
      <c r="G40" s="7">
        <f t="shared" si="24"/>
        <v>140.4</v>
      </c>
      <c r="H40" s="7">
        <f t="shared" si="25"/>
        <v>280.8</v>
      </c>
      <c r="I40" s="10">
        <f>F40*$F$2+G40*$G$2+H40*$H$2</f>
        <v>324732.56400000001</v>
      </c>
    </row>
    <row r="41" spans="1:9" ht="15.75" x14ac:dyDescent="0.25">
      <c r="A41" s="6" t="s">
        <v>80</v>
      </c>
      <c r="B41" s="7">
        <v>4</v>
      </c>
      <c r="C41" s="7">
        <v>1</v>
      </c>
      <c r="D41" s="7">
        <f t="shared" si="22"/>
        <v>4</v>
      </c>
      <c r="E41" s="7">
        <v>0</v>
      </c>
      <c r="F41" s="9">
        <f t="shared" si="23"/>
        <v>0</v>
      </c>
      <c r="G41" s="7">
        <f t="shared" si="24"/>
        <v>0</v>
      </c>
      <c r="H41" s="7">
        <f t="shared" si="25"/>
        <v>0</v>
      </c>
      <c r="I41" s="10">
        <f>F41*$F$2+G41*$G$2+H41*$H$2</f>
        <v>0</v>
      </c>
    </row>
    <row r="42" spans="1:9" ht="25.5" x14ac:dyDescent="0.25">
      <c r="A42" s="6" t="s">
        <v>42</v>
      </c>
      <c r="B42" s="7" t="s">
        <v>13</v>
      </c>
      <c r="C42" s="11"/>
      <c r="D42" s="11"/>
      <c r="E42" s="11"/>
      <c r="F42" s="11"/>
      <c r="G42" s="11"/>
      <c r="H42" s="11"/>
      <c r="I42" s="11"/>
    </row>
    <row r="43" spans="1:9" x14ac:dyDescent="0.25">
      <c r="A43" s="6" t="s">
        <v>31</v>
      </c>
      <c r="B43" s="7"/>
      <c r="C43" s="7"/>
      <c r="D43" s="7"/>
      <c r="E43" s="7"/>
      <c r="F43" s="7"/>
      <c r="G43" s="7"/>
      <c r="H43" s="7"/>
      <c r="I43" s="8"/>
    </row>
    <row r="44" spans="1:9" ht="15.75" x14ac:dyDescent="0.25">
      <c r="A44" s="6" t="s">
        <v>81</v>
      </c>
      <c r="B44" s="7">
        <v>0.25</v>
      </c>
      <c r="C44" s="7">
        <v>2</v>
      </c>
      <c r="D44" s="7">
        <f t="shared" ref="D44:D45" si="26">B44*C44</f>
        <v>0.5</v>
      </c>
      <c r="E44" s="7">
        <v>0</v>
      </c>
      <c r="F44" s="9">
        <f t="shared" ref="F44:F45" si="27">D44*E44</f>
        <v>0</v>
      </c>
      <c r="G44" s="7">
        <f t="shared" ref="G44:G45" si="28">F44*0.05</f>
        <v>0</v>
      </c>
      <c r="H44" s="7">
        <f t="shared" ref="H44:H45" si="29">F44*0.1</f>
        <v>0</v>
      </c>
      <c r="I44" s="10">
        <f>F44*$F$2+G44*$G$2+H44*$H$2</f>
        <v>0</v>
      </c>
    </row>
    <row r="45" spans="1:9" ht="15.75" x14ac:dyDescent="0.25">
      <c r="A45" s="6" t="s">
        <v>82</v>
      </c>
      <c r="B45" s="7">
        <v>0.25</v>
      </c>
      <c r="C45" s="7">
        <v>2</v>
      </c>
      <c r="D45" s="7">
        <f t="shared" si="26"/>
        <v>0.5</v>
      </c>
      <c r="E45" s="9">
        <v>161</v>
      </c>
      <c r="F45" s="9">
        <f t="shared" si="27"/>
        <v>80.5</v>
      </c>
      <c r="G45" s="18">
        <f t="shared" si="28"/>
        <v>4.0250000000000004</v>
      </c>
      <c r="H45" s="7">
        <f t="shared" si="29"/>
        <v>8.0500000000000007</v>
      </c>
      <c r="I45" s="10">
        <f>F45*$F$2+G45*$G$2+H45*$H$2</f>
        <v>9309.4627499999988</v>
      </c>
    </row>
    <row r="46" spans="1:9" ht="15.75" x14ac:dyDescent="0.25">
      <c r="A46" s="6" t="s">
        <v>83</v>
      </c>
      <c r="B46" s="7">
        <v>1</v>
      </c>
      <c r="C46" s="7">
        <v>1</v>
      </c>
      <c r="D46" s="7">
        <f t="shared" ref="D46" si="30">B46*C46</f>
        <v>1</v>
      </c>
      <c r="E46" s="9">
        <v>50</v>
      </c>
      <c r="F46" s="9">
        <f t="shared" ref="F46" si="31">D46*E46</f>
        <v>50</v>
      </c>
      <c r="G46" s="7">
        <f t="shared" ref="G46" si="32">F46*0.05</f>
        <v>2.5</v>
      </c>
      <c r="H46" s="7">
        <f t="shared" ref="H46" si="33">F46*0.1</f>
        <v>5</v>
      </c>
      <c r="I46" s="10">
        <f>F46*$F$2+G46*$G$2+H46*$H$2</f>
        <v>5782.2749999999996</v>
      </c>
    </row>
    <row r="47" spans="1:9" x14ac:dyDescent="0.25">
      <c r="A47" s="6" t="s">
        <v>32</v>
      </c>
      <c r="B47" s="7" t="s">
        <v>33</v>
      </c>
      <c r="C47" s="7"/>
      <c r="D47" s="7"/>
      <c r="E47" s="7"/>
      <c r="F47" s="7"/>
      <c r="G47" s="7"/>
      <c r="H47" s="7"/>
      <c r="I47" s="8"/>
    </row>
    <row r="48" spans="1:9" x14ac:dyDescent="0.25">
      <c r="A48" s="12" t="s">
        <v>34</v>
      </c>
      <c r="B48" s="5"/>
      <c r="C48" s="5"/>
      <c r="D48" s="5"/>
      <c r="E48" s="5"/>
      <c r="F48" s="13">
        <f>SUM(F31:H45)</f>
        <v>9101.2149999999965</v>
      </c>
      <c r="G48" s="14"/>
      <c r="H48" s="15"/>
      <c r="I48" s="16">
        <f>SUM(I31:I45)</f>
        <v>915230.05154999997</v>
      </c>
    </row>
    <row r="49" spans="1:11" x14ac:dyDescent="0.25">
      <c r="A49" s="19" t="s">
        <v>84</v>
      </c>
      <c r="B49" s="20"/>
      <c r="C49" s="20"/>
      <c r="D49" s="20"/>
      <c r="E49" s="21"/>
      <c r="F49" s="13">
        <f>ROUND(SUM(F29,F48),-2)</f>
        <v>12600</v>
      </c>
      <c r="G49" s="14"/>
      <c r="H49" s="15"/>
      <c r="I49" s="16">
        <f>ROUND(SUM(I48,I29),-4)</f>
        <v>1270000</v>
      </c>
    </row>
    <row r="50" spans="1:11" ht="16.5" x14ac:dyDescent="0.25">
      <c r="A50" s="22" t="s">
        <v>43</v>
      </c>
      <c r="B50" s="22"/>
      <c r="C50" s="22"/>
      <c r="D50" s="22"/>
      <c r="E50" s="22"/>
      <c r="F50" s="22"/>
      <c r="G50" s="22"/>
      <c r="H50" s="23"/>
      <c r="I50" s="16">
        <v>4110000</v>
      </c>
    </row>
    <row r="51" spans="1:11" ht="16.5" x14ac:dyDescent="0.25">
      <c r="A51" s="22" t="s">
        <v>44</v>
      </c>
      <c r="B51" s="24"/>
      <c r="C51" s="24"/>
      <c r="D51" s="24"/>
      <c r="E51" s="24"/>
      <c r="F51" s="24"/>
      <c r="G51" s="24"/>
      <c r="H51" s="25"/>
      <c r="I51" s="16">
        <f>SUM(I49:I50)</f>
        <v>5380000</v>
      </c>
    </row>
    <row r="53" spans="1:11" x14ac:dyDescent="0.25">
      <c r="A53" s="26" t="s">
        <v>39</v>
      </c>
      <c r="J53" s="27">
        <f>F49/426</f>
        <v>29.577464788732396</v>
      </c>
      <c r="K53" s="3" t="s">
        <v>62</v>
      </c>
    </row>
    <row r="54" spans="1:11" ht="35.25" customHeight="1" x14ac:dyDescent="0.25">
      <c r="A54" s="28" t="s">
        <v>85</v>
      </c>
      <c r="B54" s="28"/>
      <c r="C54" s="28"/>
      <c r="D54" s="28"/>
      <c r="E54" s="28"/>
      <c r="F54" s="28"/>
      <c r="G54" s="28"/>
      <c r="H54" s="28"/>
      <c r="I54" s="28"/>
    </row>
    <row r="55" spans="1:11" ht="55.5" customHeight="1" x14ac:dyDescent="0.25">
      <c r="A55" s="28" t="s">
        <v>86</v>
      </c>
      <c r="B55" s="29"/>
      <c r="C55" s="29"/>
      <c r="D55" s="29"/>
      <c r="E55" s="29"/>
      <c r="F55" s="29"/>
      <c r="G55" s="29"/>
      <c r="H55" s="29"/>
      <c r="I55" s="29"/>
    </row>
    <row r="56" spans="1:11" ht="30" customHeight="1" x14ac:dyDescent="0.25">
      <c r="A56" s="30" t="s">
        <v>87</v>
      </c>
      <c r="B56" s="29"/>
      <c r="C56" s="29"/>
      <c r="D56" s="29"/>
      <c r="E56" s="29"/>
      <c r="F56" s="29"/>
      <c r="G56" s="29"/>
      <c r="H56" s="29"/>
      <c r="I56" s="29"/>
    </row>
    <row r="57" spans="1:11" x14ac:dyDescent="0.25">
      <c r="A57" s="28" t="s">
        <v>88</v>
      </c>
      <c r="B57" s="29"/>
      <c r="C57" s="29"/>
      <c r="D57" s="29"/>
      <c r="E57" s="29"/>
      <c r="F57" s="29"/>
      <c r="G57" s="29"/>
      <c r="H57" s="29"/>
      <c r="I57" s="29"/>
    </row>
    <row r="58" spans="1:11" ht="47.25" customHeight="1" x14ac:dyDescent="0.25">
      <c r="A58" s="28" t="s">
        <v>89</v>
      </c>
      <c r="B58" s="29"/>
      <c r="C58" s="29"/>
      <c r="D58" s="29"/>
      <c r="E58" s="29"/>
      <c r="F58" s="29"/>
      <c r="G58" s="29"/>
      <c r="H58" s="29"/>
      <c r="I58" s="29"/>
    </row>
    <row r="59" spans="1:11" ht="65.25" customHeight="1" x14ac:dyDescent="0.25">
      <c r="A59" s="28" t="s">
        <v>90</v>
      </c>
      <c r="B59" s="29"/>
      <c r="C59" s="29"/>
      <c r="D59" s="29"/>
      <c r="E59" s="29"/>
      <c r="F59" s="29"/>
      <c r="G59" s="29"/>
      <c r="H59" s="29"/>
      <c r="I59" s="29"/>
    </row>
    <row r="60" spans="1:11" ht="15.75" customHeight="1" x14ac:dyDescent="0.25">
      <c r="A60" s="28" t="s">
        <v>91</v>
      </c>
      <c r="B60" s="29"/>
      <c r="C60" s="29"/>
      <c r="D60" s="29"/>
      <c r="E60" s="29"/>
      <c r="F60" s="29"/>
      <c r="G60" s="29"/>
      <c r="H60" s="29"/>
      <c r="I60" s="29"/>
    </row>
    <row r="61" spans="1:11" x14ac:dyDescent="0.25">
      <c r="A61" s="28" t="s">
        <v>92</v>
      </c>
      <c r="B61" s="29"/>
      <c r="C61" s="29"/>
      <c r="D61" s="29"/>
      <c r="E61" s="29"/>
      <c r="F61" s="29"/>
      <c r="G61" s="29"/>
      <c r="H61" s="29"/>
      <c r="I61" s="29"/>
    </row>
    <row r="62" spans="1:11" x14ac:dyDescent="0.25">
      <c r="A62" s="28" t="s">
        <v>93</v>
      </c>
      <c r="B62" s="29"/>
      <c r="C62" s="29"/>
      <c r="D62" s="29"/>
      <c r="E62" s="29"/>
      <c r="F62" s="29"/>
      <c r="G62" s="29"/>
      <c r="H62" s="29"/>
      <c r="I62" s="29"/>
    </row>
    <row r="63" spans="1:11" x14ac:dyDescent="0.25">
      <c r="A63" s="30" t="s">
        <v>94</v>
      </c>
      <c r="B63" s="29"/>
      <c r="C63" s="29"/>
      <c r="D63" s="29"/>
      <c r="E63" s="29"/>
      <c r="F63" s="29"/>
      <c r="G63" s="29"/>
      <c r="H63" s="29"/>
      <c r="I63" s="29"/>
    </row>
    <row r="64" spans="1:11" x14ac:dyDescent="0.25">
      <c r="A64" s="30" t="s">
        <v>95</v>
      </c>
      <c r="B64" s="29"/>
      <c r="C64" s="29"/>
      <c r="D64" s="29"/>
      <c r="E64" s="29"/>
      <c r="F64" s="29"/>
      <c r="G64" s="29"/>
      <c r="H64" s="29"/>
      <c r="I64" s="29"/>
    </row>
    <row r="65" spans="1:9" x14ac:dyDescent="0.25">
      <c r="A65" s="30" t="s">
        <v>96</v>
      </c>
      <c r="B65" s="29"/>
      <c r="C65" s="29"/>
      <c r="D65" s="29"/>
      <c r="E65" s="29"/>
      <c r="F65" s="29"/>
      <c r="G65" s="29"/>
      <c r="H65" s="29"/>
      <c r="I65" s="29"/>
    </row>
    <row r="66" spans="1:9" x14ac:dyDescent="0.25">
      <c r="A66" s="30" t="s">
        <v>97</v>
      </c>
      <c r="B66" s="29"/>
      <c r="C66" s="29"/>
      <c r="D66" s="29"/>
      <c r="E66" s="29"/>
      <c r="F66" s="29"/>
      <c r="G66" s="29"/>
      <c r="H66" s="29"/>
      <c r="I66" s="29"/>
    </row>
    <row r="67" spans="1:9" x14ac:dyDescent="0.25">
      <c r="A67" s="30" t="s">
        <v>98</v>
      </c>
      <c r="B67" s="29"/>
      <c r="C67" s="29"/>
      <c r="D67" s="29"/>
      <c r="E67" s="29"/>
      <c r="F67" s="29"/>
      <c r="G67" s="29"/>
      <c r="H67" s="29"/>
      <c r="I67" s="29"/>
    </row>
    <row r="68" spans="1:9" x14ac:dyDescent="0.25">
      <c r="A68" s="30" t="s">
        <v>99</v>
      </c>
      <c r="B68" s="29"/>
      <c r="C68" s="29"/>
      <c r="D68" s="29"/>
      <c r="E68" s="29"/>
      <c r="F68" s="29"/>
      <c r="G68" s="29"/>
      <c r="H68" s="29"/>
      <c r="I68" s="29"/>
    </row>
    <row r="69" spans="1:9" x14ac:dyDescent="0.25">
      <c r="A69" s="30" t="s">
        <v>100</v>
      </c>
      <c r="B69" s="31"/>
      <c r="C69" s="31"/>
      <c r="D69" s="31"/>
      <c r="E69" s="31"/>
      <c r="F69" s="31"/>
      <c r="G69" s="31"/>
      <c r="H69" s="31"/>
      <c r="I69" s="31"/>
    </row>
    <row r="71" spans="1:9" x14ac:dyDescent="0.25">
      <c r="A71" s="3" t="s">
        <v>60</v>
      </c>
    </row>
  </sheetData>
  <mergeCells count="23">
    <mergeCell ref="A3:A4"/>
    <mergeCell ref="A60:I60"/>
    <mergeCell ref="A54:I54"/>
    <mergeCell ref="A55:I55"/>
    <mergeCell ref="A56:I56"/>
    <mergeCell ref="A57:I57"/>
    <mergeCell ref="A58:I58"/>
    <mergeCell ref="F49:H49"/>
    <mergeCell ref="F48:H48"/>
    <mergeCell ref="A49:E49"/>
    <mergeCell ref="F29:H29"/>
    <mergeCell ref="A69:I69"/>
    <mergeCell ref="A66:I66"/>
    <mergeCell ref="A67:I67"/>
    <mergeCell ref="A68:I68"/>
    <mergeCell ref="A50:H50"/>
    <mergeCell ref="A51:H51"/>
    <mergeCell ref="A61:I61"/>
    <mergeCell ref="A62:I62"/>
    <mergeCell ref="A64:I64"/>
    <mergeCell ref="A65:I65"/>
    <mergeCell ref="A63:I63"/>
    <mergeCell ref="A59:I59"/>
  </mergeCell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topLeftCell="A2" workbookViewId="0">
      <selection activeCell="A2" sqref="A1:XFD1048576"/>
    </sheetView>
  </sheetViews>
  <sheetFormatPr defaultRowHeight="15" x14ac:dyDescent="0.25"/>
  <cols>
    <col min="1" max="1" width="41.28515625" style="3" customWidth="1"/>
    <col min="2" max="9" width="13.5703125" style="3" customWidth="1"/>
    <col min="10" max="16384" width="9.140625" style="3"/>
  </cols>
  <sheetData>
    <row r="1" spans="1:9" x14ac:dyDescent="0.25">
      <c r="A1" s="2" t="s">
        <v>45</v>
      </c>
    </row>
    <row r="2" spans="1:9" x14ac:dyDescent="0.25">
      <c r="F2" s="3">
        <v>46.67</v>
      </c>
      <c r="G2" s="3">
        <v>62.9</v>
      </c>
      <c r="H2" s="3">
        <v>25.25</v>
      </c>
    </row>
    <row r="3" spans="1:9" x14ac:dyDescent="0.25">
      <c r="A3" s="4" t="s">
        <v>46</v>
      </c>
      <c r="B3" s="5" t="s">
        <v>2</v>
      </c>
      <c r="C3" s="5" t="s">
        <v>4</v>
      </c>
      <c r="D3" s="5" t="s">
        <v>6</v>
      </c>
      <c r="E3" s="5" t="s">
        <v>7</v>
      </c>
      <c r="F3" s="5" t="s">
        <v>8</v>
      </c>
      <c r="G3" s="5" t="s">
        <v>9</v>
      </c>
      <c r="H3" s="5" t="s">
        <v>10</v>
      </c>
      <c r="I3" s="5" t="s">
        <v>11</v>
      </c>
    </row>
    <row r="4" spans="1:9" ht="51" x14ac:dyDescent="0.25">
      <c r="A4" s="4"/>
      <c r="B4" s="5" t="s">
        <v>47</v>
      </c>
      <c r="C4" s="5" t="s">
        <v>48</v>
      </c>
      <c r="D4" s="5" t="s">
        <v>54</v>
      </c>
      <c r="E4" s="5" t="s">
        <v>101</v>
      </c>
      <c r="F4" s="5" t="s">
        <v>36</v>
      </c>
      <c r="G4" s="5" t="s">
        <v>55</v>
      </c>
      <c r="H4" s="5" t="s">
        <v>56</v>
      </c>
      <c r="I4" s="5" t="s">
        <v>102</v>
      </c>
    </row>
    <row r="5" spans="1:9" x14ac:dyDescent="0.25">
      <c r="A5" s="6" t="s">
        <v>49</v>
      </c>
      <c r="B5" s="7">
        <v>40</v>
      </c>
      <c r="C5" s="7">
        <v>1.4</v>
      </c>
      <c r="D5" s="7">
        <f>B5*C5</f>
        <v>56</v>
      </c>
      <c r="E5" s="7">
        <v>0</v>
      </c>
      <c r="F5" s="7">
        <f>D5*E5</f>
        <v>0</v>
      </c>
      <c r="G5" s="7">
        <f>F5*0.05</f>
        <v>0</v>
      </c>
      <c r="H5" s="7">
        <f>F5*0.1</f>
        <v>0</v>
      </c>
      <c r="I5" s="32">
        <f>F5*$F$2+G5*$G$2+H5*$H$2</f>
        <v>0</v>
      </c>
    </row>
    <row r="6" spans="1:9" ht="15.75" x14ac:dyDescent="0.25">
      <c r="A6" s="6" t="s">
        <v>103</v>
      </c>
      <c r="B6" s="7">
        <v>48</v>
      </c>
      <c r="C6" s="7">
        <v>1</v>
      </c>
      <c r="D6" s="7">
        <f t="shared" ref="D6:D7" si="0">B6*C6</f>
        <v>48</v>
      </c>
      <c r="E6" s="7">
        <v>0</v>
      </c>
      <c r="F6" s="7">
        <f t="shared" ref="F6:F7" si="1">D6*E6</f>
        <v>0</v>
      </c>
      <c r="G6" s="7">
        <f t="shared" ref="G6:G7" si="2">F6*0.05</f>
        <v>0</v>
      </c>
      <c r="H6" s="7">
        <f t="shared" ref="H6:H7" si="3">F6*0.1</f>
        <v>0</v>
      </c>
      <c r="I6" s="32">
        <f t="shared" ref="I6:I7" si="4">F6*$F$2+G6*$G$2+H6*$H$2</f>
        <v>0</v>
      </c>
    </row>
    <row r="7" spans="1:9" x14ac:dyDescent="0.25">
      <c r="A7" s="6" t="s">
        <v>50</v>
      </c>
      <c r="B7" s="7">
        <v>0.5</v>
      </c>
      <c r="C7" s="7">
        <v>1</v>
      </c>
      <c r="D7" s="7">
        <f t="shared" si="0"/>
        <v>0.5</v>
      </c>
      <c r="E7" s="7">
        <v>0</v>
      </c>
      <c r="F7" s="7">
        <f t="shared" si="1"/>
        <v>0</v>
      </c>
      <c r="G7" s="7">
        <f t="shared" si="2"/>
        <v>0</v>
      </c>
      <c r="H7" s="7">
        <f t="shared" si="3"/>
        <v>0</v>
      </c>
      <c r="I7" s="32">
        <f t="shared" si="4"/>
        <v>0</v>
      </c>
    </row>
    <row r="8" spans="1:9" x14ac:dyDescent="0.25">
      <c r="A8" s="6" t="s">
        <v>51</v>
      </c>
      <c r="B8" s="7" t="s">
        <v>13</v>
      </c>
      <c r="C8" s="7"/>
      <c r="D8" s="6"/>
      <c r="E8" s="7"/>
      <c r="F8" s="7"/>
      <c r="G8" s="7"/>
      <c r="H8" s="7"/>
      <c r="I8" s="33"/>
    </row>
    <row r="9" spans="1:9" x14ac:dyDescent="0.25">
      <c r="A9" s="6" t="s">
        <v>52</v>
      </c>
      <c r="B9" s="7" t="s">
        <v>13</v>
      </c>
      <c r="C9" s="7"/>
      <c r="D9" s="7"/>
      <c r="E9" s="7"/>
      <c r="F9" s="7"/>
      <c r="G9" s="7"/>
      <c r="H9" s="7"/>
      <c r="I9" s="33"/>
    </row>
    <row r="10" spans="1:9" x14ac:dyDescent="0.25">
      <c r="A10" s="6" t="s">
        <v>57</v>
      </c>
      <c r="B10" s="7" t="s">
        <v>13</v>
      </c>
      <c r="C10" s="11"/>
      <c r="D10" s="11"/>
      <c r="E10" s="11"/>
      <c r="F10" s="11"/>
      <c r="G10" s="11"/>
      <c r="H10" s="11"/>
      <c r="I10" s="34"/>
    </row>
    <row r="11" spans="1:9" x14ac:dyDescent="0.25">
      <c r="A11" s="6" t="s">
        <v>53</v>
      </c>
      <c r="B11" s="7">
        <v>2</v>
      </c>
      <c r="C11" s="7">
        <v>1</v>
      </c>
      <c r="D11" s="7">
        <f t="shared" ref="D11:D17" si="5">B11*C11</f>
        <v>2</v>
      </c>
      <c r="E11" s="7">
        <v>0</v>
      </c>
      <c r="F11" s="7">
        <f t="shared" ref="F11:F15" si="6">D11*E11</f>
        <v>0</v>
      </c>
      <c r="G11" s="7">
        <f t="shared" ref="G11:G15" si="7">F11*0.05</f>
        <v>0</v>
      </c>
      <c r="H11" s="7">
        <f t="shared" ref="H11:H15" si="8">F11*0.1</f>
        <v>0</v>
      </c>
      <c r="I11" s="32">
        <f t="shared" ref="I11:I15" si="9">F11*$F$2+G11*$G$2+H11*$H$2</f>
        <v>0</v>
      </c>
    </row>
    <row r="12" spans="1:9" ht="15.75" x14ac:dyDescent="0.25">
      <c r="A12" s="6" t="s">
        <v>104</v>
      </c>
      <c r="B12" s="7">
        <v>2</v>
      </c>
      <c r="C12" s="7">
        <v>1</v>
      </c>
      <c r="D12" s="7">
        <f t="shared" si="5"/>
        <v>2</v>
      </c>
      <c r="E12" s="7">
        <v>0</v>
      </c>
      <c r="F12" s="7">
        <f t="shared" si="6"/>
        <v>0</v>
      </c>
      <c r="G12" s="7">
        <f t="shared" si="7"/>
        <v>0</v>
      </c>
      <c r="H12" s="7">
        <f t="shared" si="8"/>
        <v>0</v>
      </c>
      <c r="I12" s="32">
        <f t="shared" si="9"/>
        <v>0</v>
      </c>
    </row>
    <row r="13" spans="1:9" ht="15.75" x14ac:dyDescent="0.25">
      <c r="A13" s="6" t="s">
        <v>105</v>
      </c>
      <c r="B13" s="7">
        <v>40</v>
      </c>
      <c r="C13" s="7">
        <v>1</v>
      </c>
      <c r="D13" s="7">
        <f t="shared" si="5"/>
        <v>40</v>
      </c>
      <c r="E13" s="7">
        <v>0</v>
      </c>
      <c r="F13" s="7">
        <f t="shared" si="6"/>
        <v>0</v>
      </c>
      <c r="G13" s="7">
        <f t="shared" si="7"/>
        <v>0</v>
      </c>
      <c r="H13" s="7">
        <f t="shared" si="8"/>
        <v>0</v>
      </c>
      <c r="I13" s="32">
        <f t="shared" si="9"/>
        <v>0</v>
      </c>
    </row>
    <row r="14" spans="1:9" ht="15.75" x14ac:dyDescent="0.25">
      <c r="A14" s="6" t="s">
        <v>106</v>
      </c>
      <c r="B14" s="7">
        <v>40</v>
      </c>
      <c r="C14" s="7">
        <v>1</v>
      </c>
      <c r="D14" s="7">
        <f t="shared" si="5"/>
        <v>40</v>
      </c>
      <c r="E14" s="7">
        <v>0</v>
      </c>
      <c r="F14" s="7">
        <f t="shared" si="6"/>
        <v>0</v>
      </c>
      <c r="G14" s="7">
        <f t="shared" si="7"/>
        <v>0</v>
      </c>
      <c r="H14" s="7">
        <f t="shared" si="8"/>
        <v>0</v>
      </c>
      <c r="I14" s="32">
        <f t="shared" si="9"/>
        <v>0</v>
      </c>
    </row>
    <row r="15" spans="1:9" ht="15.75" x14ac:dyDescent="0.25">
      <c r="A15" s="6" t="s">
        <v>107</v>
      </c>
      <c r="B15" s="7">
        <v>4</v>
      </c>
      <c r="C15" s="7">
        <v>2</v>
      </c>
      <c r="D15" s="7">
        <f t="shared" si="5"/>
        <v>8</v>
      </c>
      <c r="E15" s="9">
        <v>161</v>
      </c>
      <c r="F15" s="7">
        <f t="shared" si="6"/>
        <v>1288</v>
      </c>
      <c r="G15" s="7">
        <f t="shared" si="7"/>
        <v>64.400000000000006</v>
      </c>
      <c r="H15" s="7">
        <f t="shared" si="8"/>
        <v>128.80000000000001</v>
      </c>
      <c r="I15" s="10">
        <f t="shared" si="9"/>
        <v>67413.919999999998</v>
      </c>
    </row>
    <row r="16" spans="1:9" ht="15.75" x14ac:dyDescent="0.25">
      <c r="A16" s="6" t="s">
        <v>108</v>
      </c>
      <c r="B16" s="7" t="s">
        <v>13</v>
      </c>
      <c r="C16" s="7"/>
      <c r="D16" s="7"/>
      <c r="E16" s="7"/>
      <c r="F16" s="7"/>
      <c r="G16" s="7"/>
      <c r="H16" s="7"/>
      <c r="I16" s="10"/>
    </row>
    <row r="17" spans="1:9" ht="28.5" x14ac:dyDescent="0.25">
      <c r="A17" s="6" t="s">
        <v>109</v>
      </c>
      <c r="B17" s="1">
        <v>4</v>
      </c>
      <c r="C17" s="1">
        <v>1</v>
      </c>
      <c r="D17" s="7">
        <f t="shared" si="5"/>
        <v>4</v>
      </c>
      <c r="E17" s="1">
        <v>59</v>
      </c>
      <c r="F17" s="7">
        <f t="shared" ref="F17" si="10">D17*E17</f>
        <v>236</v>
      </c>
      <c r="G17" s="7">
        <f t="shared" ref="G17" si="11">F17*0.05</f>
        <v>11.8</v>
      </c>
      <c r="H17" s="7">
        <f t="shared" ref="H17" si="12">F17*0.1</f>
        <v>23.6</v>
      </c>
      <c r="I17" s="10">
        <f t="shared" ref="I17" si="13">F17*$F$2+G17*$G$2+H17*$H$2</f>
        <v>12352.24</v>
      </c>
    </row>
    <row r="18" spans="1:9" x14ac:dyDescent="0.25">
      <c r="A18" s="19" t="s">
        <v>110</v>
      </c>
      <c r="B18" s="20"/>
      <c r="C18" s="20"/>
      <c r="D18" s="20"/>
      <c r="E18" s="21"/>
      <c r="F18" s="35">
        <f>ROUND(SUM(F5:H17),-1)</f>
        <v>1750</v>
      </c>
      <c r="G18" s="35"/>
      <c r="H18" s="35"/>
      <c r="I18" s="16">
        <f>ROUND(SUM(I5:I17),-2)</f>
        <v>79800</v>
      </c>
    </row>
    <row r="20" spans="1:9" x14ac:dyDescent="0.25">
      <c r="A20" s="26" t="s">
        <v>39</v>
      </c>
    </row>
    <row r="21" spans="1:9" ht="47.25" customHeight="1" x14ac:dyDescent="0.25">
      <c r="A21" s="28" t="s">
        <v>85</v>
      </c>
      <c r="B21" s="28"/>
      <c r="C21" s="28"/>
      <c r="D21" s="28"/>
      <c r="E21" s="28"/>
      <c r="F21" s="28"/>
      <c r="G21" s="28"/>
      <c r="H21" s="28"/>
      <c r="I21" s="28"/>
    </row>
    <row r="22" spans="1:9" ht="48.75" customHeight="1" x14ac:dyDescent="0.25">
      <c r="A22" s="36" t="s">
        <v>59</v>
      </c>
      <c r="B22" s="37"/>
      <c r="C22" s="37"/>
      <c r="D22" s="37"/>
      <c r="E22" s="37"/>
      <c r="F22" s="37"/>
      <c r="G22" s="37"/>
      <c r="H22" s="37"/>
      <c r="I22" s="37"/>
    </row>
    <row r="23" spans="1:9" ht="34.5" customHeight="1" x14ac:dyDescent="0.25">
      <c r="A23" s="28" t="s">
        <v>111</v>
      </c>
      <c r="B23" s="29"/>
      <c r="C23" s="29"/>
      <c r="D23" s="29"/>
      <c r="E23" s="29"/>
      <c r="F23" s="29"/>
      <c r="G23" s="29"/>
      <c r="H23" s="29"/>
      <c r="I23" s="29"/>
    </row>
    <row r="24" spans="1:9" ht="19.5" customHeight="1" x14ac:dyDescent="0.25">
      <c r="A24" s="28" t="s">
        <v>112</v>
      </c>
      <c r="B24" s="29"/>
      <c r="C24" s="29"/>
      <c r="D24" s="29"/>
      <c r="E24" s="29"/>
      <c r="F24" s="29"/>
      <c r="G24" s="29"/>
      <c r="H24" s="29"/>
      <c r="I24" s="29"/>
    </row>
    <row r="25" spans="1:9" ht="19.5" customHeight="1" x14ac:dyDescent="0.25">
      <c r="A25" s="30" t="s">
        <v>113</v>
      </c>
      <c r="B25" s="29"/>
      <c r="C25" s="29"/>
      <c r="D25" s="29"/>
      <c r="E25" s="29"/>
      <c r="F25" s="29"/>
      <c r="G25" s="29"/>
      <c r="H25" s="29"/>
      <c r="I25" s="29"/>
    </row>
    <row r="26" spans="1:9" ht="19.5" customHeight="1" x14ac:dyDescent="0.25">
      <c r="A26" s="30" t="s">
        <v>114</v>
      </c>
      <c r="B26" s="29"/>
      <c r="C26" s="29"/>
      <c r="D26" s="29"/>
      <c r="E26" s="29"/>
      <c r="F26" s="29"/>
      <c r="G26" s="29"/>
      <c r="H26" s="29"/>
      <c r="I26" s="29"/>
    </row>
    <row r="27" spans="1:9" x14ac:dyDescent="0.25">
      <c r="A27" s="30" t="s">
        <v>115</v>
      </c>
      <c r="B27" s="31"/>
      <c r="C27" s="31"/>
      <c r="D27" s="31"/>
      <c r="E27" s="31"/>
      <c r="F27" s="31"/>
      <c r="G27" s="31"/>
      <c r="H27" s="31"/>
      <c r="I27" s="31"/>
    </row>
  </sheetData>
  <mergeCells count="10">
    <mergeCell ref="A18:E18"/>
    <mergeCell ref="F18:H18"/>
    <mergeCell ref="A21:I21"/>
    <mergeCell ref="A22:I22"/>
    <mergeCell ref="A3:A4"/>
    <mergeCell ref="A23:I23"/>
    <mergeCell ref="A24:I24"/>
    <mergeCell ref="A25:I25"/>
    <mergeCell ref="A26:I26"/>
    <mergeCell ref="A27:I2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AHou</cp:lastModifiedBy>
  <dcterms:created xsi:type="dcterms:W3CDTF">2015-08-21T22:36:18Z</dcterms:created>
  <dcterms:modified xsi:type="dcterms:W3CDTF">2015-08-28T17:54:59Z</dcterms:modified>
</cp:coreProperties>
</file>