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0659ss13 - Table 1" sheetId="1" r:id="rId1"/>
    <sheet name="0659ss13 - Table 2" sheetId="2" r:id="rId2"/>
    <sheet name="0659ss13 - Captail_O&amp;M" sheetId="3" r:id="rId3"/>
  </sheets>
  <definedNames>
    <definedName name="solver_adj" localSheetId="0" hidden="1">'0659ss13 - Table 1'!$P$14:$R$14</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'0659ss13 - Table 1'!$P$15</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3897355</definedName>
    <definedName name="solver_ver" localSheetId="0" hidden="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 l="1"/>
  <c r="N27" i="1"/>
  <c r="K19" i="1"/>
  <c r="K27" i="1"/>
  <c r="J19" i="2" l="1"/>
  <c r="N10" i="1" l="1"/>
  <c r="N9" i="1"/>
  <c r="N29" i="1"/>
  <c r="N26" i="1"/>
  <c r="K26" i="1"/>
  <c r="K7" i="1"/>
  <c r="I25" i="1"/>
  <c r="I23" i="1"/>
  <c r="I18" i="1"/>
  <c r="I17" i="1"/>
  <c r="I15" i="1"/>
  <c r="I14" i="1"/>
  <c r="I13" i="1"/>
  <c r="I10" i="1"/>
  <c r="I9" i="1"/>
  <c r="I7" i="1"/>
  <c r="E4" i="3" l="1"/>
  <c r="H4" i="3"/>
  <c r="E6" i="2"/>
  <c r="G6" i="2" s="1"/>
  <c r="E8" i="2"/>
  <c r="G8" i="2" s="1"/>
  <c r="H8" i="2" s="1"/>
  <c r="E11" i="2"/>
  <c r="G11" i="2" s="1"/>
  <c r="E12" i="2"/>
  <c r="G12" i="2"/>
  <c r="H12" i="2" s="1"/>
  <c r="E13" i="2"/>
  <c r="G13" i="2" s="1"/>
  <c r="E14" i="2"/>
  <c r="G14" i="2"/>
  <c r="H14" i="2" s="1"/>
  <c r="E15" i="2"/>
  <c r="G15" i="2" s="1"/>
  <c r="E17" i="2"/>
  <c r="G17" i="2" s="1"/>
  <c r="E18" i="2"/>
  <c r="G18" i="2" s="1"/>
  <c r="L7" i="1"/>
  <c r="K9" i="1"/>
  <c r="L9" i="1" s="1"/>
  <c r="K10" i="1"/>
  <c r="L10" i="1" s="1"/>
  <c r="K13" i="1"/>
  <c r="L13" i="1" s="1"/>
  <c r="K14" i="1"/>
  <c r="L14" i="1" s="1"/>
  <c r="K15" i="1"/>
  <c r="L15" i="1" s="1"/>
  <c r="K17" i="1"/>
  <c r="L17" i="1" s="1"/>
  <c r="K18" i="1"/>
  <c r="L18" i="1" s="1"/>
  <c r="K23" i="1"/>
  <c r="M23" i="1" s="1"/>
  <c r="K25" i="1"/>
  <c r="M25" i="1" s="1"/>
  <c r="I12" i="2" l="1"/>
  <c r="J12" i="2" s="1"/>
  <c r="I18" i="2"/>
  <c r="H18" i="2"/>
  <c r="H6" i="2"/>
  <c r="I6" i="2"/>
  <c r="I17" i="2"/>
  <c r="H17" i="2"/>
  <c r="I13" i="2"/>
  <c r="H13" i="2"/>
  <c r="H11" i="2"/>
  <c r="J11" i="2" s="1"/>
  <c r="I11" i="2"/>
  <c r="H15" i="2"/>
  <c r="I15" i="2"/>
  <c r="L25" i="1"/>
  <c r="N25" i="1" s="1"/>
  <c r="L23" i="1"/>
  <c r="N23" i="1" s="1"/>
  <c r="M18" i="1"/>
  <c r="N18" i="1" s="1"/>
  <c r="M17" i="1"/>
  <c r="M15" i="1"/>
  <c r="N15" i="1" s="1"/>
  <c r="M14" i="1"/>
  <c r="N14" i="1" s="1"/>
  <c r="M13" i="1"/>
  <c r="N13" i="1" s="1"/>
  <c r="M10" i="1"/>
  <c r="M9" i="1"/>
  <c r="M7" i="1"/>
  <c r="N7" i="1" s="1"/>
  <c r="I14" i="2"/>
  <c r="J14" i="2" s="1"/>
  <c r="I8" i="2"/>
  <c r="J8" i="2" s="1"/>
  <c r="J6" i="2" l="1"/>
  <c r="J17" i="2"/>
  <c r="J18" i="2"/>
  <c r="N17" i="1"/>
  <c r="J15" i="2"/>
  <c r="J13" i="2"/>
  <c r="G19" i="2"/>
</calcChain>
</file>

<file path=xl/comments1.xml><?xml version="1.0" encoding="utf-8"?>
<comments xmlns="http://schemas.openxmlformats.org/spreadsheetml/2006/main">
  <authors>
    <author>DWang</author>
  </authors>
  <commentList>
    <comment ref="J7" authorId="0" shapeId="0">
      <text>
        <r>
          <rPr>
            <b/>
            <sz val="9"/>
            <color indexed="81"/>
            <rFont val="Tahoma"/>
            <family val="2"/>
          </rPr>
          <t>DWang:</t>
        </r>
        <r>
          <rPr>
            <sz val="9"/>
            <color indexed="81"/>
            <rFont val="Tahoma"/>
            <family val="2"/>
          </rPr>
          <t xml:space="preserve">
Changed from 0</t>
        </r>
      </text>
    </comment>
  </commentList>
</comments>
</file>

<file path=xl/sharedStrings.xml><?xml version="1.0" encoding="utf-8"?>
<sst xmlns="http://schemas.openxmlformats.org/spreadsheetml/2006/main" count="124" uniqueCount="96">
  <si>
    <t>Subtotal for Recordkeeping Requirements</t>
  </si>
  <si>
    <r>
      <t xml:space="preserve">Records of Operating Parameter </t>
    </r>
    <r>
      <rPr>
        <vertAlign val="superscript"/>
        <sz val="10"/>
        <color theme="1"/>
        <rFont val="Times New Roman"/>
        <family val="1"/>
      </rPr>
      <t>f</t>
    </r>
  </si>
  <si>
    <t>Develop Record System</t>
  </si>
  <si>
    <t>d.</t>
  </si>
  <si>
    <r>
      <t xml:space="preserve">Implement Activities (Monthly Performance Test) </t>
    </r>
    <r>
      <rPr>
        <vertAlign val="superscript"/>
        <sz val="10"/>
        <color theme="1"/>
        <rFont val="Times New Roman"/>
        <family val="1"/>
      </rPr>
      <t>e</t>
    </r>
  </si>
  <si>
    <t>c.</t>
  </si>
  <si>
    <t>Plan Activities</t>
  </si>
  <si>
    <t>b.</t>
  </si>
  <si>
    <t>a.</t>
  </si>
  <si>
    <t>RECORDKEEPING REQUIREMENTS</t>
  </si>
  <si>
    <t>4.</t>
  </si>
  <si>
    <t>Subtotal for Reporting Requirements</t>
  </si>
  <si>
    <r>
      <t xml:space="preserve">Temperature Variance Report </t>
    </r>
    <r>
      <rPr>
        <vertAlign val="superscript"/>
        <sz val="10"/>
        <color theme="1"/>
        <rFont val="Times New Roman"/>
        <family val="1"/>
      </rPr>
      <t>d</t>
    </r>
  </si>
  <si>
    <r>
      <t xml:space="preserve">Semiannual Report </t>
    </r>
    <r>
      <rPr>
        <vertAlign val="superscript"/>
        <sz val="10"/>
        <color theme="1"/>
        <rFont val="Times New Roman"/>
        <family val="1"/>
      </rPr>
      <t>c</t>
    </r>
  </si>
  <si>
    <t>Report of Performance Test</t>
  </si>
  <si>
    <t>Notification of Actual Startup</t>
  </si>
  <si>
    <t>Notification of Initial Performance Test</t>
  </si>
  <si>
    <t>Notification of Construction/ Reconstruction</t>
  </si>
  <si>
    <t>Write Report</t>
  </si>
  <si>
    <t>Gather Existing Information</t>
  </si>
  <si>
    <t>Repeat Performance Tests</t>
  </si>
  <si>
    <t>Initial Performance Tests</t>
  </si>
  <si>
    <t>Required Activities</t>
  </si>
  <si>
    <t>REPORTING REQUIREMENTS</t>
  </si>
  <si>
    <t>3.</t>
  </si>
  <si>
    <t>SURVEY AND STUDIES</t>
  </si>
  <si>
    <t>2.</t>
  </si>
  <si>
    <t>APPLICATIONS</t>
  </si>
  <si>
    <t>1.</t>
  </si>
  <si>
    <t>Clerical
(per hour)</t>
  </si>
  <si>
    <t>Technical
(per hour)</t>
  </si>
  <si>
    <t>Managerial
(per hour)</t>
  </si>
  <si>
    <t>Clerical Person Hours
(Ex0.10)</t>
  </si>
  <si>
    <t>Managerial Person Hours
(Ex0.05)</t>
  </si>
  <si>
    <t>BURDEN ITEM</t>
  </si>
  <si>
    <t>Existing Plants</t>
  </si>
  <si>
    <t>Review Test Results</t>
  </si>
  <si>
    <t>Notification of Initial Test</t>
  </si>
  <si>
    <t>Notification of Initial Startup</t>
  </si>
  <si>
    <t>Notification of Construction</t>
  </si>
  <si>
    <t>New Plants</t>
  </si>
  <si>
    <t>REPORT REVIEW</t>
  </si>
  <si>
    <t>New Plant</t>
  </si>
  <si>
    <t>REPEAT PERFORMANCE TEST</t>
  </si>
  <si>
    <t>INITIAL PERFORMANCE TESTS</t>
  </si>
  <si>
    <t>Temperature</t>
  </si>
  <si>
    <t>(G)
Total O&amp;M
(E x F)</t>
  </si>
  <si>
    <t>(F)
Number of Respondents with O&amp;M</t>
  </si>
  <si>
    <t>(E)
Annual O&amp;M Costs for One Respondent</t>
  </si>
  <si>
    <t>(D)
Total Capital/Startup Cost
(B x C)</t>
  </si>
  <si>
    <t>(C)
Number of New Respondents</t>
  </si>
  <si>
    <t>(B)
Capital/Startup Cost for One Respondent</t>
  </si>
  <si>
    <t>(A)
Continuous Monitoring Device</t>
  </si>
  <si>
    <t>Capital/Startup vs. Operation and Maintenance (O&amp;M) Costs</t>
  </si>
  <si>
    <t>Assumptions:</t>
  </si>
  <si>
    <r>
      <t>a</t>
    </r>
    <r>
      <rPr>
        <sz val="10"/>
        <color rgb="FF000000"/>
        <rFont val="Times New Roman"/>
        <family val="1"/>
      </rPr>
      <t xml:space="preserve">  We have assumed that there are approximately 72 existing sources currently subject to this rule.  There will be no additional new sources that will become subject to the rule over the three-year period of this ICR.</t>
    </r>
  </si>
  <si>
    <r>
      <t>c</t>
    </r>
    <r>
      <rPr>
        <sz val="10"/>
        <color rgb="FF000000"/>
        <rFont val="Times New Roman"/>
        <family val="1"/>
      </rPr>
      <t xml:space="preserve">  We have assumed that each respondent will take 5 hours twice per year to write the semiannual report.</t>
    </r>
  </si>
  <si>
    <r>
      <t>d</t>
    </r>
    <r>
      <rPr>
        <sz val="10"/>
        <color rgb="FF000000"/>
        <rFont val="Times New Roman"/>
        <family val="1"/>
      </rPr>
      <t xml:space="preserve">  We have assumed that each respondent will take 4 hours twice per year to write the temperature variance report.</t>
    </r>
  </si>
  <si>
    <r>
      <t>e</t>
    </r>
    <r>
      <rPr>
        <sz val="10"/>
        <color rgb="FF000000"/>
        <rFont val="Times New Roman"/>
        <family val="1"/>
      </rPr>
      <t xml:space="preserve">  We have assumed that each respondent will take one hour once per month to record monthly performance tests.</t>
    </r>
  </si>
  <si>
    <r>
      <t>f</t>
    </r>
    <r>
      <rPr>
        <sz val="10"/>
        <color rgb="FF000000"/>
        <rFont val="Times New Roman"/>
        <family val="1"/>
      </rPr>
      <t xml:space="preserve">  We have assumed that each respondent will take 0.25 hours 250 times per year to record operating parameter.</t>
    </r>
  </si>
  <si>
    <t>Table 1: Annual Respondent Burden and Cost – NSPS for Surface Coating of Large Appliances (40 CFR Part 60, Subpart SS)
(Renewal)</t>
  </si>
  <si>
    <r>
      <t>b</t>
    </r>
    <r>
      <rPr>
        <sz val="10"/>
        <color rgb="FF00000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</si>
  <si>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t>Read and Understand Rule Requirement</t>
  </si>
  <si>
    <r>
      <t>TOTAL LABOR BURDEN AND COST (rounded)</t>
    </r>
    <r>
      <rPr>
        <b/>
        <vertAlign val="superscript"/>
        <sz val="10"/>
        <color theme="1"/>
        <rFont val="Times New Roman"/>
        <family val="1"/>
      </rPr>
      <t>g</t>
    </r>
  </si>
  <si>
    <r>
      <t>Total Capital/O&amp;M Costs (rounded)</t>
    </r>
    <r>
      <rPr>
        <b/>
        <vertAlign val="superscript"/>
        <sz val="10"/>
        <color theme="1"/>
        <rFont val="Times New Roman"/>
        <family val="1"/>
      </rPr>
      <t>g</t>
    </r>
  </si>
  <si>
    <r>
      <t>Grand Total (Labor and Capital/O&amp;M Costs) (rounded)</t>
    </r>
    <r>
      <rPr>
        <b/>
        <vertAlign val="superscript"/>
        <sz val="10"/>
        <color theme="1"/>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</si>
  <si>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</si>
  <si>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c</t>
    </r>
    <r>
      <rPr>
        <sz val="10"/>
        <color theme="1"/>
        <rFont val="Times New Roman"/>
        <family val="1"/>
      </rPr>
      <t xml:space="preserve">  We have assumed that each respondent will take two hours twice per year to review semiannual reports and temperature variance reports.</t>
    </r>
    <r>
      <rPr>
        <sz val="12"/>
        <color theme="1"/>
        <rFont val="Times New Roman"/>
        <family val="1"/>
      </rPr>
      <t xml:space="preserve"> </t>
    </r>
  </si>
  <si>
    <t>Table 2: Average Annual EPA Burden and Cost – NSPS for Surface Coating of Large Appliances (40 CFR Part 60, Subpart SS) (Renewal)</t>
  </si>
  <si>
    <r>
      <t>b</t>
    </r>
    <r>
      <rPr>
        <sz val="10"/>
        <color theme="1"/>
        <rFont val="Times New Roman"/>
        <family val="1"/>
      </rPr>
      <t xml:space="preserve">  This cost is based on the following labor rates: $62.90 for Managerial (GS-13, Step 5, $39.31 + 60%), $46.67 for Technical (GS-12, Step 1, $29.17 + 60%), and $25.25 Clerical (GS-6, Step 3, $15.78 + 60).  These rates are from the Office of Personnel Management (OPM) “2014 General Schedule” which excludes locality rates of pay. These rates have been increased by 60 percent to account for the benefit packages available to government employees.</t>
    </r>
  </si>
  <si>
    <r>
      <t xml:space="preserve">Temperature Variance Reports </t>
    </r>
    <r>
      <rPr>
        <vertAlign val="superscript"/>
        <sz val="10"/>
        <color theme="1"/>
        <rFont val="Times New Roman"/>
        <family val="1"/>
      </rPr>
      <t>c</t>
    </r>
  </si>
  <si>
    <r>
      <t xml:space="preserve">Semiannual Reports </t>
    </r>
    <r>
      <rPr>
        <vertAlign val="superscript"/>
        <sz val="10"/>
        <color theme="1"/>
        <rFont val="Times New Roman"/>
        <family val="1"/>
      </rPr>
      <t>c</t>
    </r>
  </si>
  <si>
    <t>See 3b</t>
  </si>
  <si>
    <t>N/A</t>
  </si>
  <si>
    <r>
      <t>TOTAL ANNUAL BURDEN AND COST (rounded)</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</si>
  <si>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</si>
  <si>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t>Activity</t>
  </si>
  <si>
    <t>(A)</t>
  </si>
  <si>
    <t>(B)</t>
  </si>
  <si>
    <t>(D)</t>
  </si>
  <si>
    <t>(C)(</t>
  </si>
  <si>
    <t>(E)</t>
  </si>
  <si>
    <t>(F)</t>
  </si>
  <si>
    <t>(G)</t>
  </si>
  <si>
    <t>(H)</t>
  </si>
  <si>
    <t>EPA Hours/Occurrence</t>
  </si>
  <si>
    <t>Occurences/
Plant/Year</t>
  </si>
  <si>
    <t>EPA Hours/Year
(C=AxB)</t>
  </si>
  <si>
    <t>Plants/Year</t>
  </si>
  <si>
    <t>Technical Person Hours
(E=CxD)</t>
  </si>
  <si>
    <r>
      <t xml:space="preserve">Total Costs/Year </t>
    </r>
    <r>
      <rPr>
        <vertAlign val="superscript"/>
        <sz val="10"/>
        <color theme="1"/>
        <rFont val="Times New Roman"/>
        <family val="1"/>
      </rPr>
      <t>a</t>
    </r>
  </si>
  <si>
    <t>Hours/
Occurrence</t>
  </si>
  <si>
    <t>Occurences/Year</t>
  </si>
  <si>
    <t>Hours/Year
(C=AxB)</t>
  </si>
  <si>
    <r>
      <t xml:space="preserve">Respondents/
Year </t>
    </r>
    <r>
      <rPr>
        <vertAlign val="superscript"/>
        <sz val="10"/>
        <color theme="1"/>
        <rFont val="Times New Roman"/>
        <family val="1"/>
      </rPr>
      <t>a</t>
    </r>
  </si>
  <si>
    <r>
      <t>Total Costs/Year</t>
    </r>
    <r>
      <rPr>
        <vertAlign val="superscript"/>
        <sz val="10"/>
        <color theme="1"/>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</si>
</sst>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quot;$&quot;#,##0"/>
  </numFmts>
  <fonts count="15" x14ac:knownFonts="1">
    <fon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0"/>
      <color theme="1"/>
      <name val="Times New Roman"/>
      <family val="1"/>
    </font>
    <font>
      <sz val="10"/>
      <color rgb="FF000000"/>
      <name val="Times New Roman"/>
      <family val="1"/>
    </font>
    <font>
      <b/>
      <sz val="12"/>
      <color rgb="FF000000"/>
      <name val="Times New Roman"/>
      <family val="1"/>
    </font>
    <font>
      <sz val="12"/>
      <color theme="1"/>
      <name val="Times New Roman"/>
      <family val="1"/>
    </font>
    <font>
      <b/>
      <sz val="10"/>
      <color rgb="FF000000"/>
      <name val="Times New Roman"/>
      <family val="1"/>
    </font>
    <font>
      <vertAlign val="superscript"/>
      <sz val="12"/>
      <color theme="1"/>
      <name val="Times New Roman"/>
      <family val="1"/>
    </font>
    <font>
      <vertAlign val="superscript"/>
      <sz val="10"/>
      <color rgb="FF000000"/>
      <name val="Times New Roman"/>
      <family val="1"/>
    </font>
    <font>
      <b/>
      <i/>
      <sz val="10"/>
      <color theme="1"/>
      <name val="Times New Roman"/>
      <family val="1"/>
    </font>
    <font>
      <b/>
      <vertAlign val="superscript"/>
      <sz val="10"/>
      <color theme="1"/>
      <name val="Times New Roman"/>
      <family val="1"/>
    </font>
    <font>
      <sz val="9"/>
      <color indexed="81"/>
      <name val="Tahoma"/>
      <family val="2"/>
    </font>
    <font>
      <b/>
      <sz val="9"/>
      <color indexed="81"/>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164" fontId="2" fillId="0" borderId="0" xfId="0" applyNumberFormat="1" applyFont="1" applyBorder="1"/>
    <xf numFmtId="0" fontId="2" fillId="0" borderId="0" xfId="0" applyFont="1" applyBorder="1" applyAlignment="1">
      <alignment horizontal="center"/>
    </xf>
    <xf numFmtId="3" fontId="2" fillId="0" borderId="0" xfId="0" applyNumberFormat="1" applyFont="1" applyBorder="1" applyAlignment="1">
      <alignment horizontal="center"/>
    </xf>
    <xf numFmtId="0" fontId="1" fillId="0" borderId="0" xfId="0" applyFont="1" applyBorder="1"/>
    <xf numFmtId="0" fontId="2" fillId="0" borderId="0" xfId="0" applyFont="1" applyBorder="1" applyAlignment="1">
      <alignment horizontal="left" vertical="top"/>
    </xf>
    <xf numFmtId="164" fontId="2" fillId="0" borderId="1" xfId="0" applyNumberFormat="1" applyFont="1" applyBorder="1"/>
    <xf numFmtId="0" fontId="1" fillId="0" borderId="1" xfId="0" applyFont="1" applyBorder="1"/>
    <xf numFmtId="0" fontId="2" fillId="0" borderId="3" xfId="0" applyFont="1" applyBorder="1" applyAlignment="1">
      <alignment horizontal="left" vertical="top"/>
    </xf>
    <xf numFmtId="0" fontId="2" fillId="0" borderId="4" xfId="0" applyFont="1" applyBorder="1" applyAlignment="1">
      <alignment horizontal="left" vertical="top"/>
    </xf>
    <xf numFmtId="0" fontId="1" fillId="0" borderId="4" xfId="0" applyFont="1" applyBorder="1" applyAlignment="1">
      <alignment horizontal="center" vertical="top"/>
    </xf>
    <xf numFmtId="0" fontId="1" fillId="0" borderId="0" xfId="0" applyFont="1" applyBorder="1" applyAlignment="1">
      <alignment horizontal="center"/>
    </xf>
    <xf numFmtId="164" fontId="1" fillId="0" borderId="1" xfId="0" applyNumberFormat="1" applyFont="1" applyBorder="1" applyAlignment="1">
      <alignment horizontal="right"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top"/>
    </xf>
    <xf numFmtId="0" fontId="1" fillId="0" borderId="3" xfId="0" quotePrefix="1" applyFont="1" applyBorder="1" applyAlignment="1">
      <alignment horizontal="center" vertical="top"/>
    </xf>
    <xf numFmtId="0" fontId="1" fillId="0" borderId="4" xfId="0" quotePrefix="1" applyFont="1" applyBorder="1" applyAlignment="1">
      <alignment horizontal="center" vertical="top"/>
    </xf>
    <xf numFmtId="0" fontId="1" fillId="0" borderId="2" xfId="0" applyFont="1" applyBorder="1" applyAlignment="1">
      <alignment horizontal="left" vertical="center"/>
    </xf>
    <xf numFmtId="0" fontId="1" fillId="0" borderId="0" xfId="0" quotePrefix="1" applyFont="1" applyBorder="1" applyAlignment="1">
      <alignment horizontal="center"/>
    </xf>
    <xf numFmtId="164" fontId="1" fillId="0" borderId="1" xfId="0" applyNumberFormat="1" applyFont="1" applyBorder="1" applyAlignment="1">
      <alignment horizontal="center"/>
    </xf>
    <xf numFmtId="8" fontId="1" fillId="0" borderId="1" xfId="0" applyNumberFormat="1" applyFont="1" applyBorder="1" applyAlignment="1">
      <alignment horizontal="center"/>
    </xf>
    <xf numFmtId="0" fontId="1" fillId="0" borderId="1" xfId="0" applyFont="1" applyBorder="1" applyAlignment="1">
      <alignment horizontal="center" wrapText="1"/>
    </xf>
    <xf numFmtId="0" fontId="2" fillId="0" borderId="1" xfId="0" applyFont="1" applyBorder="1"/>
    <xf numFmtId="0" fontId="1" fillId="0" borderId="1" xfId="0" applyFont="1" applyBorder="1" applyAlignment="1">
      <alignment horizontal="center"/>
    </xf>
    <xf numFmtId="164" fontId="1" fillId="0" borderId="1" xfId="0" applyNumberFormat="1" applyFont="1" applyBorder="1"/>
    <xf numFmtId="0" fontId="1" fillId="0" borderId="1" xfId="0" applyFont="1" applyBorder="1" applyAlignment="1">
      <alignment horizontal="left" wrapText="1" indent="4"/>
    </xf>
    <xf numFmtId="0" fontId="1" fillId="0" borderId="1" xfId="0" applyFont="1" applyBorder="1" applyAlignment="1">
      <alignment horizontal="left" wrapText="1"/>
    </xf>
    <xf numFmtId="0" fontId="1" fillId="0" borderId="1" xfId="0" applyFont="1" applyBorder="1" applyAlignment="1">
      <alignment horizontal="left" indent="2"/>
    </xf>
    <xf numFmtId="6" fontId="1" fillId="0" borderId="1" xfId="0" applyNumberFormat="1" applyFont="1" applyBorder="1" applyAlignment="1">
      <alignment horizontal="center"/>
    </xf>
    <xf numFmtId="165" fontId="1" fillId="0" borderId="1" xfId="0" applyNumberFormat="1" applyFont="1" applyBorder="1" applyAlignment="1">
      <alignment horizontal="center"/>
    </xf>
    <xf numFmtId="3" fontId="1" fillId="0" borderId="1" xfId="0" applyNumberFormat="1" applyFont="1" applyBorder="1" applyAlignment="1">
      <alignment horizontal="center"/>
    </xf>
    <xf numFmtId="0" fontId="1" fillId="0" borderId="1" xfId="0" applyFont="1" applyBorder="1" applyAlignment="1">
      <alignment horizontal="left"/>
    </xf>
    <xf numFmtId="0" fontId="5" fillId="0" borderId="1" xfId="0" applyFont="1" applyBorder="1" applyAlignment="1">
      <alignment horizontal="center" wrapText="1"/>
    </xf>
    <xf numFmtId="0" fontId="8" fillId="0" borderId="0" xfId="0" applyFont="1" applyAlignment="1">
      <alignment vertical="center"/>
    </xf>
    <xf numFmtId="0" fontId="1" fillId="0" borderId="0" xfId="0" applyFont="1" applyAlignment="1"/>
    <xf numFmtId="0" fontId="2" fillId="0" borderId="0" xfId="0" applyFont="1" applyAlignment="1">
      <alignment horizontal="left" vertical="top"/>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1" fillId="0" borderId="3" xfId="0" applyFont="1" applyBorder="1" applyAlignment="1"/>
    <xf numFmtId="165" fontId="2" fillId="0" borderId="1" xfId="0" applyNumberFormat="1" applyFont="1" applyBorder="1"/>
    <xf numFmtId="165" fontId="11" fillId="0" borderId="1" xfId="0" applyNumberFormat="1" applyFont="1" applyBorder="1"/>
    <xf numFmtId="165" fontId="11" fillId="0" borderId="1" xfId="0" applyNumberFormat="1" applyFont="1" applyBorder="1" applyAlignment="1">
      <alignment horizontal="right" vertical="center"/>
    </xf>
    <xf numFmtId="0" fontId="2" fillId="0" borderId="4" xfId="0" applyFont="1" applyBorder="1" applyAlignment="1">
      <alignment vertical="top"/>
    </xf>
    <xf numFmtId="0" fontId="2" fillId="0" borderId="3" xfId="0" applyFont="1" applyBorder="1" applyAlignment="1">
      <alignment vertical="top"/>
    </xf>
    <xf numFmtId="0" fontId="2" fillId="0" borderId="2"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1" fillId="0" borderId="7" xfId="0" applyFont="1" applyBorder="1"/>
    <xf numFmtId="165" fontId="2" fillId="0" borderId="8" xfId="0" applyNumberFormat="1" applyFont="1" applyBorder="1"/>
    <xf numFmtId="0" fontId="1" fillId="0" borderId="3" xfId="0" applyFont="1" applyBorder="1"/>
    <xf numFmtId="165" fontId="2" fillId="0" borderId="2" xfId="0" applyNumberFormat="1" applyFont="1" applyBorder="1"/>
    <xf numFmtId="0" fontId="9" fillId="0" borderId="0" xfId="0" applyFont="1" applyAlignment="1">
      <alignment vertical="center"/>
    </xf>
    <xf numFmtId="0" fontId="6" fillId="0" borderId="0" xfId="0" applyFont="1"/>
    <xf numFmtId="0" fontId="2" fillId="0" borderId="0" xfId="0" applyFont="1" applyAlignment="1">
      <alignment vertical="center"/>
    </xf>
    <xf numFmtId="0" fontId="1" fillId="0" borderId="1" xfId="0" applyFont="1" applyBorder="1" applyAlignment="1">
      <alignment vertical="center"/>
    </xf>
    <xf numFmtId="0" fontId="1" fillId="0" borderId="1" xfId="0" quotePrefix="1" applyFont="1" applyBorder="1" applyAlignment="1">
      <alignment horizontal="center" vertical="center"/>
    </xf>
    <xf numFmtId="0" fontId="1" fillId="0" borderId="1" xfId="0" applyFont="1" applyBorder="1" applyAlignment="1">
      <alignment horizontal="right" vertical="center"/>
    </xf>
    <xf numFmtId="0" fontId="1" fillId="0" borderId="4" xfId="0" applyFont="1" applyBorder="1" applyAlignment="1"/>
    <xf numFmtId="0" fontId="1" fillId="0" borderId="3" xfId="0" applyFont="1" applyBorder="1" applyAlignment="1"/>
    <xf numFmtId="0" fontId="1" fillId="0" borderId="2" xfId="0" applyFont="1" applyBorder="1" applyAlignment="1"/>
    <xf numFmtId="0" fontId="10" fillId="0" borderId="0" xfId="0" applyFont="1" applyAlignment="1">
      <alignment horizontal="left" vertical="center" wrapText="1"/>
    </xf>
    <xf numFmtId="0" fontId="0" fillId="0" borderId="0" xfId="0" applyAlignment="1">
      <alignment horizontal="left" vertical="center" wrapText="1"/>
    </xf>
    <xf numFmtId="3" fontId="2" fillId="0" borderId="4" xfId="0" applyNumberFormat="1" applyFont="1" applyBorder="1" applyAlignment="1">
      <alignment horizontal="center"/>
    </xf>
    <xf numFmtId="3" fontId="2" fillId="0" borderId="3" xfId="0" applyNumberFormat="1" applyFont="1" applyBorder="1" applyAlignment="1">
      <alignment horizontal="center"/>
    </xf>
    <xf numFmtId="3" fontId="2" fillId="0" borderId="2" xfId="0" applyNumberFormat="1" applyFont="1" applyBorder="1" applyAlignment="1">
      <alignment horizontal="center"/>
    </xf>
    <xf numFmtId="0" fontId="1" fillId="0" borderId="0" xfId="0" applyFont="1" applyAlignment="1">
      <alignment horizontal="left"/>
    </xf>
    <xf numFmtId="3" fontId="11" fillId="0" borderId="4"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3" fontId="11" fillId="0" borderId="4" xfId="0" applyNumberFormat="1" applyFont="1" applyBorder="1" applyAlignment="1">
      <alignment horizontal="center"/>
    </xf>
    <xf numFmtId="0" fontId="11" fillId="0" borderId="3" xfId="0" applyFont="1" applyBorder="1" applyAlignment="1">
      <alignment horizontal="center"/>
    </xf>
    <xf numFmtId="0" fontId="11" fillId="0" borderId="2" xfId="0" applyFont="1" applyBorder="1" applyAlignment="1">
      <alignment horizont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vertical="center" wrapText="1"/>
    </xf>
    <xf numFmtId="0" fontId="1" fillId="0" borderId="3" xfId="0" applyFont="1" applyBorder="1" applyAlignment="1">
      <alignment vertical="center"/>
    </xf>
    <xf numFmtId="0" fontId="1" fillId="0" borderId="2" xfId="0" applyFont="1" applyBorder="1" applyAlignment="1">
      <alignmen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 fillId="0" borderId="1" xfId="0" applyFont="1" applyBorder="1" applyAlignment="1">
      <alignment horizontal="center" wrapText="1"/>
    </xf>
    <xf numFmtId="0" fontId="9" fillId="0" borderId="0" xfId="0" applyFont="1" applyAlignment="1">
      <alignment horizontal="left" vertical="center" wrapText="1"/>
    </xf>
    <xf numFmtId="0" fontId="6"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tabSelected="1" workbookViewId="0"/>
  </sheetViews>
  <sheetFormatPr defaultRowHeight="12.75" x14ac:dyDescent="0.2"/>
  <cols>
    <col min="1" max="2" width="9.140625" style="2"/>
    <col min="3" max="3" width="4.28515625" style="3" customWidth="1"/>
    <col min="4" max="4" width="4.28515625" style="2" customWidth="1"/>
    <col min="5" max="5" width="1.85546875" style="2" customWidth="1"/>
    <col min="6" max="6" width="34.85546875" style="1" customWidth="1"/>
    <col min="7" max="7" width="10.28515625" style="1" customWidth="1"/>
    <col min="8" max="8" width="10.85546875" style="1" customWidth="1"/>
    <col min="9" max="9" width="11.28515625" style="1" customWidth="1"/>
    <col min="10" max="10" width="11.85546875" style="1" customWidth="1"/>
    <col min="11" max="11" width="11.42578125" style="1" bestFit="1" customWidth="1"/>
    <col min="12" max="12" width="9.5703125" style="1" bestFit="1" customWidth="1"/>
    <col min="13" max="13" width="6.85546875" style="1" bestFit="1" customWidth="1"/>
    <col min="14" max="14" width="14" style="1" bestFit="1" customWidth="1"/>
    <col min="15" max="15" width="9.140625" style="1"/>
    <col min="16" max="16" width="9.7109375" style="1" customWidth="1"/>
    <col min="17" max="16384" width="9.140625" style="1"/>
  </cols>
  <sheetData>
    <row r="1" spans="1:19" x14ac:dyDescent="0.2">
      <c r="C1" s="42" t="s">
        <v>60</v>
      </c>
      <c r="F1" s="41"/>
      <c r="G1" s="41"/>
      <c r="H1" s="41"/>
      <c r="I1" s="41"/>
      <c r="J1" s="41"/>
      <c r="K1" s="41"/>
      <c r="L1" s="41"/>
      <c r="M1" s="41"/>
      <c r="N1" s="41"/>
    </row>
    <row r="2" spans="1:19" ht="15" customHeight="1" x14ac:dyDescent="0.2">
      <c r="C2" s="87" t="s">
        <v>34</v>
      </c>
      <c r="D2" s="87"/>
      <c r="E2" s="87"/>
      <c r="F2" s="87"/>
      <c r="G2" s="30" t="s">
        <v>77</v>
      </c>
      <c r="H2" s="30" t="s">
        <v>78</v>
      </c>
      <c r="I2" s="30" t="s">
        <v>80</v>
      </c>
      <c r="J2" s="30" t="s">
        <v>79</v>
      </c>
      <c r="K2" s="30" t="s">
        <v>81</v>
      </c>
      <c r="L2" s="30" t="s">
        <v>82</v>
      </c>
      <c r="M2" s="30" t="s">
        <v>83</v>
      </c>
      <c r="N2" s="30" t="s">
        <v>84</v>
      </c>
    </row>
    <row r="3" spans="1:19" s="2" customFormat="1" ht="51.75" customHeight="1" x14ac:dyDescent="0.2">
      <c r="A3" s="14"/>
      <c r="B3" s="14"/>
      <c r="C3" s="87"/>
      <c r="D3" s="87"/>
      <c r="E3" s="87"/>
      <c r="F3" s="87"/>
      <c r="G3" s="28" t="s">
        <v>91</v>
      </c>
      <c r="H3" s="28" t="s">
        <v>92</v>
      </c>
      <c r="I3" s="28" t="s">
        <v>93</v>
      </c>
      <c r="J3" s="28" t="s">
        <v>94</v>
      </c>
      <c r="K3" s="28" t="s">
        <v>89</v>
      </c>
      <c r="L3" s="28" t="s">
        <v>33</v>
      </c>
      <c r="M3" s="28" t="s">
        <v>32</v>
      </c>
      <c r="N3" s="28" t="s">
        <v>95</v>
      </c>
      <c r="P3" s="28" t="s">
        <v>31</v>
      </c>
      <c r="Q3" s="28" t="s">
        <v>30</v>
      </c>
      <c r="R3" s="28" t="s">
        <v>29</v>
      </c>
    </row>
    <row r="4" spans="1:19" x14ac:dyDescent="0.2">
      <c r="A4" s="25"/>
      <c r="B4" s="25"/>
      <c r="C4" s="23" t="s">
        <v>28</v>
      </c>
      <c r="D4" s="79" t="s">
        <v>27</v>
      </c>
      <c r="E4" s="79"/>
      <c r="F4" s="80"/>
      <c r="G4" s="17" t="s">
        <v>73</v>
      </c>
      <c r="H4" s="17"/>
      <c r="I4" s="17"/>
      <c r="J4" s="17"/>
      <c r="K4" s="17"/>
      <c r="L4" s="17"/>
      <c r="M4" s="17"/>
      <c r="N4" s="64"/>
      <c r="P4" s="27">
        <v>129.93</v>
      </c>
      <c r="Q4" s="26">
        <v>103.97</v>
      </c>
      <c r="R4" s="26">
        <v>51.79</v>
      </c>
    </row>
    <row r="5" spans="1:19" x14ac:dyDescent="0.2">
      <c r="A5" s="25"/>
      <c r="B5" s="25"/>
      <c r="C5" s="23" t="s">
        <v>26</v>
      </c>
      <c r="D5" s="79" t="s">
        <v>25</v>
      </c>
      <c r="E5" s="79"/>
      <c r="F5" s="80"/>
      <c r="G5" s="17" t="s">
        <v>73</v>
      </c>
      <c r="H5" s="17"/>
      <c r="I5" s="17"/>
      <c r="J5" s="17"/>
      <c r="K5" s="17"/>
      <c r="L5" s="17"/>
      <c r="M5" s="17"/>
      <c r="N5" s="64"/>
    </row>
    <row r="6" spans="1:19" x14ac:dyDescent="0.2">
      <c r="A6" s="25"/>
      <c r="B6" s="25"/>
      <c r="C6" s="23" t="s">
        <v>24</v>
      </c>
      <c r="D6" s="79" t="s">
        <v>23</v>
      </c>
      <c r="E6" s="79"/>
      <c r="F6" s="80"/>
      <c r="G6" s="17"/>
      <c r="H6" s="17"/>
      <c r="I6" s="17"/>
      <c r="J6" s="17"/>
      <c r="K6" s="17"/>
      <c r="L6" s="17"/>
      <c r="M6" s="17"/>
      <c r="N6" s="64"/>
    </row>
    <row r="7" spans="1:19" ht="15" x14ac:dyDescent="0.25">
      <c r="A7" s="14"/>
      <c r="B7" s="14"/>
      <c r="C7" s="13"/>
      <c r="D7" s="22" t="s">
        <v>8</v>
      </c>
      <c r="E7" s="79" t="s">
        <v>62</v>
      </c>
      <c r="F7" s="80"/>
      <c r="G7" s="17">
        <v>1</v>
      </c>
      <c r="H7" s="17">
        <v>1</v>
      </c>
      <c r="I7" s="17">
        <f>G7*H7</f>
        <v>1</v>
      </c>
      <c r="J7" s="17">
        <v>72</v>
      </c>
      <c r="K7" s="17">
        <f>I7*J7</f>
        <v>72</v>
      </c>
      <c r="L7" s="17">
        <f>K7*0.05</f>
        <v>3.6</v>
      </c>
      <c r="M7" s="17">
        <f>K7*0.1</f>
        <v>7.2</v>
      </c>
      <c r="N7" s="15">
        <f>(K7*$Q$4)+(L7*$P$4)+(M7*$R$4)</f>
        <v>8326.4760000000006</v>
      </c>
      <c r="P7"/>
      <c r="Q7"/>
      <c r="R7"/>
      <c r="S7"/>
    </row>
    <row r="8" spans="1:19" ht="15" x14ac:dyDescent="0.25">
      <c r="A8" s="14"/>
      <c r="B8" s="14"/>
      <c r="C8" s="13"/>
      <c r="D8" s="22" t="s">
        <v>7</v>
      </c>
      <c r="E8" s="79" t="s">
        <v>22</v>
      </c>
      <c r="F8" s="80"/>
      <c r="G8" s="17"/>
      <c r="H8" s="17"/>
      <c r="I8" s="17"/>
      <c r="J8" s="17"/>
      <c r="K8" s="17"/>
      <c r="L8" s="17"/>
      <c r="M8" s="17"/>
      <c r="N8" s="64"/>
      <c r="P8"/>
      <c r="Q8"/>
      <c r="R8"/>
      <c r="S8"/>
    </row>
    <row r="9" spans="1:19" ht="15" x14ac:dyDescent="0.25">
      <c r="A9" s="14"/>
      <c r="B9" s="14"/>
      <c r="C9" s="13"/>
      <c r="D9" s="21"/>
      <c r="E9" s="20"/>
      <c r="F9" s="24" t="s">
        <v>21</v>
      </c>
      <c r="G9" s="17">
        <v>60</v>
      </c>
      <c r="H9" s="17">
        <v>1</v>
      </c>
      <c r="I9" s="17">
        <f t="shared" ref="I9:I10" si="0">G9*H9</f>
        <v>60</v>
      </c>
      <c r="J9" s="17">
        <v>0</v>
      </c>
      <c r="K9" s="17">
        <f>I9*J9</f>
        <v>0</v>
      </c>
      <c r="L9" s="17">
        <f>K9*0.05</f>
        <v>0</v>
      </c>
      <c r="M9" s="17">
        <f>K9*0.1</f>
        <v>0</v>
      </c>
      <c r="N9" s="15">
        <f t="shared" ref="N9:N10" si="1">(K9*$Q$4)+(L9*$P$4)+(M9*$R$4)</f>
        <v>0</v>
      </c>
      <c r="P9"/>
      <c r="Q9"/>
      <c r="R9"/>
      <c r="S9"/>
    </row>
    <row r="10" spans="1:19" ht="15" x14ac:dyDescent="0.25">
      <c r="A10" s="14"/>
      <c r="B10" s="14"/>
      <c r="C10" s="13"/>
      <c r="D10" s="21"/>
      <c r="E10" s="20"/>
      <c r="F10" s="24" t="s">
        <v>20</v>
      </c>
      <c r="G10" s="17">
        <v>60</v>
      </c>
      <c r="H10" s="17">
        <v>0.2</v>
      </c>
      <c r="I10" s="17">
        <f t="shared" si="0"/>
        <v>12</v>
      </c>
      <c r="J10" s="17">
        <v>0</v>
      </c>
      <c r="K10" s="17">
        <f>I10*J10</f>
        <v>0</v>
      </c>
      <c r="L10" s="17">
        <f>K10*0.05</f>
        <v>0</v>
      </c>
      <c r="M10" s="17">
        <f>K10*0.1</f>
        <v>0</v>
      </c>
      <c r="N10" s="15">
        <f t="shared" si="1"/>
        <v>0</v>
      </c>
      <c r="P10"/>
      <c r="Q10"/>
      <c r="R10"/>
      <c r="S10"/>
    </row>
    <row r="11" spans="1:19" ht="15" x14ac:dyDescent="0.25">
      <c r="A11" s="14"/>
      <c r="B11" s="14"/>
      <c r="C11" s="13"/>
      <c r="D11" s="22" t="s">
        <v>5</v>
      </c>
      <c r="E11" s="79" t="s">
        <v>19</v>
      </c>
      <c r="F11" s="80"/>
      <c r="G11" s="63" t="s">
        <v>72</v>
      </c>
      <c r="H11" s="17"/>
      <c r="I11" s="17"/>
      <c r="J11" s="17"/>
      <c r="K11" s="17"/>
      <c r="L11" s="17"/>
      <c r="M11" s="17"/>
      <c r="N11" s="64"/>
      <c r="P11"/>
      <c r="Q11"/>
      <c r="R11"/>
      <c r="S11"/>
    </row>
    <row r="12" spans="1:19" ht="15" x14ac:dyDescent="0.25">
      <c r="A12" s="14"/>
      <c r="B12" s="14"/>
      <c r="C12" s="13"/>
      <c r="D12" s="22" t="s">
        <v>3</v>
      </c>
      <c r="E12" s="79" t="s">
        <v>18</v>
      </c>
      <c r="F12" s="80"/>
      <c r="G12" s="17"/>
      <c r="H12" s="17"/>
      <c r="I12" s="17"/>
      <c r="J12" s="17"/>
      <c r="K12" s="17"/>
      <c r="L12" s="17"/>
      <c r="M12" s="17"/>
      <c r="N12" s="64"/>
      <c r="P12"/>
      <c r="Q12"/>
      <c r="R12"/>
      <c r="S12"/>
    </row>
    <row r="13" spans="1:19" ht="25.5" x14ac:dyDescent="0.25">
      <c r="A13" s="14"/>
      <c r="B13" s="14"/>
      <c r="C13" s="13"/>
      <c r="D13" s="21"/>
      <c r="E13" s="20"/>
      <c r="F13" s="19" t="s">
        <v>17</v>
      </c>
      <c r="G13" s="17">
        <v>2</v>
      </c>
      <c r="H13" s="17">
        <v>1</v>
      </c>
      <c r="I13" s="17">
        <f t="shared" ref="I13:I15" si="2">G13*H13</f>
        <v>2</v>
      </c>
      <c r="J13" s="17">
        <v>0</v>
      </c>
      <c r="K13" s="17">
        <f>I13*J13</f>
        <v>0</v>
      </c>
      <c r="L13" s="17">
        <f>K13*0.05</f>
        <v>0</v>
      </c>
      <c r="M13" s="17">
        <f>K13*0.1</f>
        <v>0</v>
      </c>
      <c r="N13" s="15">
        <f>(K13*$Q$4)+(L13*$P$4)+(M13*$R$4)</f>
        <v>0</v>
      </c>
      <c r="P13"/>
      <c r="Q13"/>
      <c r="R13"/>
      <c r="S13"/>
    </row>
    <row r="14" spans="1:19" ht="15" x14ac:dyDescent="0.25">
      <c r="A14" s="14"/>
      <c r="B14" s="14"/>
      <c r="C14" s="13"/>
      <c r="D14" s="21"/>
      <c r="E14" s="20"/>
      <c r="F14" s="19" t="s">
        <v>16</v>
      </c>
      <c r="G14" s="17">
        <v>2</v>
      </c>
      <c r="H14" s="17">
        <v>1</v>
      </c>
      <c r="I14" s="17">
        <f t="shared" si="2"/>
        <v>2</v>
      </c>
      <c r="J14" s="17">
        <v>0</v>
      </c>
      <c r="K14" s="17">
        <f>I14*J14</f>
        <v>0</v>
      </c>
      <c r="L14" s="17">
        <f>K14*0.05</f>
        <v>0</v>
      </c>
      <c r="M14" s="17">
        <f>K14*0.1</f>
        <v>0</v>
      </c>
      <c r="N14" s="15">
        <f>(K14*$Q$4)+(L14*$P$4)+(M14*$R$4)</f>
        <v>0</v>
      </c>
      <c r="P14"/>
      <c r="Q14"/>
      <c r="R14"/>
      <c r="S14"/>
    </row>
    <row r="15" spans="1:19" ht="12.75" customHeight="1" x14ac:dyDescent="0.25">
      <c r="A15" s="14"/>
      <c r="B15" s="14"/>
      <c r="C15" s="13"/>
      <c r="D15" s="21"/>
      <c r="E15" s="20"/>
      <c r="F15" s="19" t="s">
        <v>15</v>
      </c>
      <c r="G15" s="17">
        <v>2</v>
      </c>
      <c r="H15" s="17">
        <v>1</v>
      </c>
      <c r="I15" s="17">
        <f t="shared" si="2"/>
        <v>2</v>
      </c>
      <c r="J15" s="17">
        <v>0</v>
      </c>
      <c r="K15" s="17">
        <f>I15*J15</f>
        <v>0</v>
      </c>
      <c r="L15" s="17">
        <f>K15*0.05</f>
        <v>0</v>
      </c>
      <c r="M15" s="17">
        <f>K15*0.1</f>
        <v>0</v>
      </c>
      <c r="N15" s="15">
        <f>(K15*$Q$4)+(L15*$P$4)+(M15*$R$4)</f>
        <v>0</v>
      </c>
      <c r="P15"/>
      <c r="Q15"/>
      <c r="R15"/>
      <c r="S15"/>
    </row>
    <row r="16" spans="1:19" ht="15" x14ac:dyDescent="0.25">
      <c r="A16" s="14"/>
      <c r="B16" s="14"/>
      <c r="C16" s="13"/>
      <c r="D16" s="21"/>
      <c r="E16" s="20"/>
      <c r="F16" s="19" t="s">
        <v>14</v>
      </c>
      <c r="G16" s="63" t="s">
        <v>72</v>
      </c>
      <c r="H16" s="17"/>
      <c r="I16" s="17"/>
      <c r="J16" s="17"/>
      <c r="K16" s="17"/>
      <c r="L16" s="17"/>
      <c r="M16" s="17"/>
      <c r="N16" s="64"/>
      <c r="P16"/>
      <c r="Q16"/>
      <c r="R16"/>
      <c r="S16"/>
    </row>
    <row r="17" spans="1:14" ht="13.5" customHeight="1" x14ac:dyDescent="0.2">
      <c r="A17" s="14"/>
      <c r="B17" s="14"/>
      <c r="C17" s="13"/>
      <c r="D17" s="21"/>
      <c r="E17" s="20"/>
      <c r="F17" s="19" t="s">
        <v>13</v>
      </c>
      <c r="G17" s="17">
        <v>5</v>
      </c>
      <c r="H17" s="17">
        <v>2</v>
      </c>
      <c r="I17" s="17">
        <f t="shared" ref="I17:I18" si="3">G17*H17</f>
        <v>10</v>
      </c>
      <c r="J17" s="17">
        <v>72</v>
      </c>
      <c r="K17" s="16">
        <f>I17*J17</f>
        <v>720</v>
      </c>
      <c r="L17" s="16">
        <f>K17*0.05</f>
        <v>36</v>
      </c>
      <c r="M17" s="16">
        <f>K17*0.1</f>
        <v>72</v>
      </c>
      <c r="N17" s="15">
        <f>(K17*$Q$4)+(L17*$P$4)+(M17*$R$4)</f>
        <v>83264.759999999995</v>
      </c>
    </row>
    <row r="18" spans="1:14" ht="14.25" customHeight="1" x14ac:dyDescent="0.2">
      <c r="A18" s="14"/>
      <c r="B18" s="14"/>
      <c r="C18" s="13"/>
      <c r="D18" s="21"/>
      <c r="E18" s="20"/>
      <c r="F18" s="19" t="s">
        <v>12</v>
      </c>
      <c r="G18" s="18">
        <v>4</v>
      </c>
      <c r="H18" s="17">
        <v>2</v>
      </c>
      <c r="I18" s="17">
        <f t="shared" si="3"/>
        <v>8</v>
      </c>
      <c r="J18" s="17">
        <v>72</v>
      </c>
      <c r="K18" s="16">
        <f>I18*J18</f>
        <v>576</v>
      </c>
      <c r="L18" s="16">
        <f>K18*0.05</f>
        <v>28.8</v>
      </c>
      <c r="M18" s="16">
        <f>K18*0.1</f>
        <v>57.6</v>
      </c>
      <c r="N18" s="15">
        <f>(K18*$Q$4)+(L18*$P$4)+(M18*$R$4)</f>
        <v>66611.808000000005</v>
      </c>
    </row>
    <row r="19" spans="1:14" ht="13.5" x14ac:dyDescent="0.2">
      <c r="A19" s="14"/>
      <c r="B19" s="14"/>
      <c r="C19" s="13"/>
      <c r="D19" s="91" t="s">
        <v>11</v>
      </c>
      <c r="E19" s="91"/>
      <c r="F19" s="92"/>
      <c r="G19" s="43"/>
      <c r="H19" s="44"/>
      <c r="I19" s="44"/>
      <c r="J19" s="44"/>
      <c r="K19" s="74">
        <f>SUM(K7:M18)</f>
        <v>1573.1999999999998</v>
      </c>
      <c r="L19" s="75"/>
      <c r="M19" s="76"/>
      <c r="N19" s="48">
        <f>SUM(N7:N18)</f>
        <v>158203.04399999999</v>
      </c>
    </row>
    <row r="20" spans="1:14" x14ac:dyDescent="0.2">
      <c r="A20" s="14"/>
      <c r="B20" s="14"/>
      <c r="C20" s="23" t="s">
        <v>10</v>
      </c>
      <c r="D20" s="88" t="s">
        <v>9</v>
      </c>
      <c r="E20" s="89"/>
      <c r="F20" s="90"/>
      <c r="G20" s="84"/>
      <c r="H20" s="85"/>
      <c r="I20" s="85"/>
      <c r="J20" s="85"/>
      <c r="K20" s="85"/>
      <c r="L20" s="85"/>
      <c r="M20" s="85"/>
      <c r="N20" s="86"/>
    </row>
    <row r="21" spans="1:14" x14ac:dyDescent="0.2">
      <c r="A21" s="14"/>
      <c r="B21" s="14"/>
      <c r="C21" s="13"/>
      <c r="D21" s="22" t="s">
        <v>8</v>
      </c>
      <c r="E21" s="79" t="s">
        <v>62</v>
      </c>
      <c r="F21" s="80"/>
      <c r="G21" s="63" t="s">
        <v>72</v>
      </c>
      <c r="H21" s="62"/>
      <c r="I21" s="62"/>
      <c r="J21" s="62"/>
      <c r="K21" s="62"/>
      <c r="L21" s="62"/>
      <c r="M21" s="62"/>
      <c r="N21" s="62"/>
    </row>
    <row r="22" spans="1:14" x14ac:dyDescent="0.2">
      <c r="A22" s="14"/>
      <c r="B22" s="14"/>
      <c r="C22" s="13"/>
      <c r="D22" s="22" t="s">
        <v>7</v>
      </c>
      <c r="E22" s="79" t="s">
        <v>6</v>
      </c>
      <c r="F22" s="80"/>
      <c r="G22" s="63" t="s">
        <v>72</v>
      </c>
      <c r="H22" s="62"/>
      <c r="I22" s="62"/>
      <c r="J22" s="62"/>
      <c r="K22" s="62"/>
      <c r="L22" s="62"/>
      <c r="M22" s="62"/>
      <c r="N22" s="62"/>
    </row>
    <row r="23" spans="1:14" ht="29.25" customHeight="1" x14ac:dyDescent="0.2">
      <c r="A23" s="14"/>
      <c r="B23" s="14"/>
      <c r="C23" s="13"/>
      <c r="D23" s="22" t="s">
        <v>5</v>
      </c>
      <c r="E23" s="77" t="s">
        <v>4</v>
      </c>
      <c r="F23" s="78"/>
      <c r="G23" s="18">
        <v>1</v>
      </c>
      <c r="H23" s="17">
        <v>12</v>
      </c>
      <c r="I23" s="17">
        <f>G23*H23</f>
        <v>12</v>
      </c>
      <c r="J23" s="17">
        <v>72</v>
      </c>
      <c r="K23" s="16">
        <f>I23*J23</f>
        <v>864</v>
      </c>
      <c r="L23" s="16">
        <f>K23*0.05</f>
        <v>43.2</v>
      </c>
      <c r="M23" s="16">
        <f>K23*0.1</f>
        <v>86.4</v>
      </c>
      <c r="N23" s="15">
        <f>(K23*$Q$4)+(L23*$P$4)+(M23*$R$4)</f>
        <v>99917.712</v>
      </c>
    </row>
    <row r="24" spans="1:14" x14ac:dyDescent="0.2">
      <c r="A24" s="14"/>
      <c r="B24" s="14"/>
      <c r="C24" s="13"/>
      <c r="D24" s="22" t="s">
        <v>3</v>
      </c>
      <c r="E24" s="79" t="s">
        <v>2</v>
      </c>
      <c r="F24" s="80"/>
      <c r="G24" s="17" t="s">
        <v>73</v>
      </c>
      <c r="H24" s="62"/>
      <c r="I24" s="62"/>
      <c r="J24" s="62"/>
      <c r="K24" s="62"/>
      <c r="L24" s="62"/>
      <c r="M24" s="62"/>
      <c r="N24" s="62"/>
    </row>
    <row r="25" spans="1:14" ht="15.75" x14ac:dyDescent="0.2">
      <c r="A25" s="14"/>
      <c r="B25" s="14"/>
      <c r="C25" s="13"/>
      <c r="D25" s="21"/>
      <c r="E25" s="20"/>
      <c r="F25" s="19" t="s">
        <v>1</v>
      </c>
      <c r="G25" s="18">
        <v>0.25</v>
      </c>
      <c r="H25" s="17">
        <v>250</v>
      </c>
      <c r="I25" s="17">
        <f>G25*H25</f>
        <v>62.5</v>
      </c>
      <c r="J25" s="17">
        <v>72</v>
      </c>
      <c r="K25" s="16">
        <f>I25*J25</f>
        <v>4500</v>
      </c>
      <c r="L25" s="16">
        <f>K25*0.05</f>
        <v>225</v>
      </c>
      <c r="M25" s="16">
        <f>K25*0.1</f>
        <v>450</v>
      </c>
      <c r="N25" s="15">
        <f>(K25*$Q$4)+(L25*$P$4)+(M25*$R$4)</f>
        <v>520404.75</v>
      </c>
    </row>
    <row r="26" spans="1:14" ht="25.5" customHeight="1" x14ac:dyDescent="0.25">
      <c r="A26" s="14"/>
      <c r="B26" s="14"/>
      <c r="C26" s="13"/>
      <c r="D26" s="45" t="s">
        <v>0</v>
      </c>
      <c r="E26" s="45"/>
      <c r="F26" s="45"/>
      <c r="G26" s="10"/>
      <c r="H26" s="10"/>
      <c r="I26" s="10"/>
      <c r="J26" s="10"/>
      <c r="K26" s="81">
        <f>SUM(K23:M25)</f>
        <v>6168.6</v>
      </c>
      <c r="L26" s="82"/>
      <c r="M26" s="83"/>
      <c r="N26" s="47">
        <f>SUM(N23:N25)</f>
        <v>620322.46200000006</v>
      </c>
    </row>
    <row r="27" spans="1:14" ht="15.75" x14ac:dyDescent="0.2">
      <c r="C27" s="49" t="s">
        <v>63</v>
      </c>
      <c r="D27" s="50"/>
      <c r="E27" s="50"/>
      <c r="F27" s="50"/>
      <c r="G27" s="50"/>
      <c r="H27" s="50"/>
      <c r="I27" s="50"/>
      <c r="J27" s="51"/>
      <c r="K27" s="70">
        <f>ROUND(K26+K19,-1)</f>
        <v>7740</v>
      </c>
      <c r="L27" s="71"/>
      <c r="M27" s="72"/>
      <c r="N27" s="46">
        <f>ROUND(SUM(N26+N19),-3)</f>
        <v>779000</v>
      </c>
    </row>
    <row r="28" spans="1:14" ht="15.75" x14ac:dyDescent="0.2">
      <c r="C28" s="52" t="s">
        <v>64</v>
      </c>
      <c r="D28" s="12"/>
      <c r="E28" s="11"/>
      <c r="F28" s="11"/>
      <c r="G28" s="57"/>
      <c r="H28" s="57"/>
      <c r="I28" s="57"/>
      <c r="J28" s="57"/>
      <c r="K28" s="70"/>
      <c r="L28" s="71"/>
      <c r="M28" s="72"/>
      <c r="N28" s="58">
        <v>8400</v>
      </c>
    </row>
    <row r="29" spans="1:14" ht="15.75" x14ac:dyDescent="0.2">
      <c r="C29" s="53" t="s">
        <v>65</v>
      </c>
      <c r="D29" s="54"/>
      <c r="E29" s="54"/>
      <c r="F29" s="54"/>
      <c r="G29" s="55"/>
      <c r="H29" s="55"/>
      <c r="I29" s="55"/>
      <c r="J29" s="55"/>
      <c r="K29" s="70"/>
      <c r="L29" s="71"/>
      <c r="M29" s="72"/>
      <c r="N29" s="56">
        <f>ROUND(SUM(N27:N28),-3)</f>
        <v>787000</v>
      </c>
    </row>
    <row r="30" spans="1:14" x14ac:dyDescent="0.2">
      <c r="C30" s="8"/>
      <c r="D30" s="8"/>
      <c r="E30" s="8"/>
      <c r="F30" s="8"/>
      <c r="G30" s="7"/>
      <c r="H30" s="7"/>
      <c r="I30" s="7"/>
      <c r="J30" s="7"/>
      <c r="K30" s="6"/>
      <c r="L30" s="5"/>
      <c r="M30" s="5"/>
      <c r="N30" s="4"/>
    </row>
    <row r="31" spans="1:14" ht="15" x14ac:dyDescent="0.25">
      <c r="C31" s="40" t="s">
        <v>54</v>
      </c>
      <c r="D31"/>
      <c r="E31"/>
      <c r="F31"/>
      <c r="G31"/>
      <c r="H31"/>
      <c r="I31"/>
      <c r="J31"/>
      <c r="K31"/>
      <c r="L31"/>
      <c r="M31"/>
      <c r="N31"/>
    </row>
    <row r="32" spans="1:14" ht="32.25" customHeight="1" x14ac:dyDescent="0.2">
      <c r="C32" s="68" t="s">
        <v>55</v>
      </c>
      <c r="D32" s="69"/>
      <c r="E32" s="69"/>
      <c r="F32" s="69"/>
      <c r="G32" s="69"/>
      <c r="H32" s="69"/>
      <c r="I32" s="69"/>
      <c r="J32" s="69"/>
      <c r="K32" s="69"/>
      <c r="L32" s="69"/>
      <c r="M32" s="69"/>
      <c r="N32" s="69"/>
    </row>
    <row r="33" spans="3:14" ht="65.25" customHeight="1" x14ac:dyDescent="0.2">
      <c r="C33" s="68" t="s">
        <v>61</v>
      </c>
      <c r="D33" s="68"/>
      <c r="E33" s="68"/>
      <c r="F33" s="68"/>
      <c r="G33" s="68"/>
      <c r="H33" s="68"/>
      <c r="I33" s="68"/>
      <c r="J33" s="68"/>
      <c r="K33" s="68"/>
      <c r="L33" s="68"/>
      <c r="M33" s="68"/>
      <c r="N33" s="68"/>
    </row>
    <row r="34" spans="3:14" ht="18" customHeight="1" x14ac:dyDescent="0.2">
      <c r="C34" s="68" t="s">
        <v>56</v>
      </c>
      <c r="D34" s="69"/>
      <c r="E34" s="69"/>
      <c r="F34" s="69"/>
      <c r="G34" s="69"/>
      <c r="H34" s="69"/>
      <c r="I34" s="69"/>
      <c r="J34" s="69"/>
      <c r="K34" s="69"/>
      <c r="L34" s="69"/>
      <c r="M34" s="69"/>
      <c r="N34" s="69"/>
    </row>
    <row r="35" spans="3:14" ht="13.5" customHeight="1" x14ac:dyDescent="0.2">
      <c r="C35" s="68" t="s">
        <v>57</v>
      </c>
      <c r="D35" s="69"/>
      <c r="E35" s="69"/>
      <c r="F35" s="69"/>
      <c r="G35" s="69"/>
      <c r="H35" s="69"/>
      <c r="I35" s="69"/>
      <c r="J35" s="69"/>
      <c r="K35" s="69"/>
      <c r="L35" s="69"/>
      <c r="M35" s="69"/>
      <c r="N35" s="69"/>
    </row>
    <row r="36" spans="3:14" ht="22.5" customHeight="1" x14ac:dyDescent="0.2">
      <c r="C36" s="68" t="s">
        <v>58</v>
      </c>
      <c r="D36" s="69"/>
      <c r="E36" s="69"/>
      <c r="F36" s="69"/>
      <c r="G36" s="69"/>
      <c r="H36" s="69"/>
      <c r="I36" s="69"/>
      <c r="J36" s="69"/>
      <c r="K36" s="69"/>
      <c r="L36" s="69"/>
      <c r="M36" s="69"/>
      <c r="N36" s="69"/>
    </row>
    <row r="37" spans="3:14" ht="18" customHeight="1" x14ac:dyDescent="0.2">
      <c r="C37" s="68" t="s">
        <v>59</v>
      </c>
      <c r="D37" s="69"/>
      <c r="E37" s="69"/>
      <c r="F37" s="69"/>
      <c r="G37" s="69"/>
      <c r="H37" s="69"/>
      <c r="I37" s="69"/>
      <c r="J37" s="69"/>
      <c r="K37" s="69"/>
      <c r="L37" s="69"/>
      <c r="M37" s="69"/>
      <c r="N37" s="69"/>
    </row>
    <row r="38" spans="3:14" ht="16.5" customHeight="1" x14ac:dyDescent="0.2">
      <c r="C38" s="73" t="s">
        <v>66</v>
      </c>
      <c r="D38" s="73"/>
      <c r="E38" s="73"/>
      <c r="F38" s="73"/>
      <c r="G38" s="73"/>
      <c r="H38" s="73"/>
      <c r="I38" s="73"/>
      <c r="J38" s="73"/>
      <c r="K38" s="73"/>
      <c r="L38" s="73"/>
      <c r="M38" s="73"/>
      <c r="N38" s="73"/>
    </row>
    <row r="39" spans="3:14" ht="15" x14ac:dyDescent="0.25">
      <c r="C39"/>
      <c r="D39"/>
      <c r="E39"/>
      <c r="F39"/>
      <c r="G39"/>
      <c r="H39"/>
      <c r="I39"/>
      <c r="J39"/>
      <c r="K39"/>
      <c r="L39"/>
      <c r="M39"/>
      <c r="N39"/>
    </row>
    <row r="40" spans="3:14" ht="15" x14ac:dyDescent="0.25">
      <c r="C40"/>
      <c r="D40"/>
      <c r="E40"/>
      <c r="F40"/>
      <c r="G40"/>
      <c r="H40"/>
      <c r="I40"/>
      <c r="J40"/>
      <c r="K40"/>
      <c r="L40"/>
      <c r="M40"/>
      <c r="N40"/>
    </row>
    <row r="41" spans="3:14" ht="15" x14ac:dyDescent="0.25">
      <c r="C41"/>
      <c r="D41"/>
      <c r="E41"/>
      <c r="F41"/>
      <c r="G41"/>
      <c r="H41"/>
      <c r="I41"/>
      <c r="J41"/>
      <c r="K41"/>
      <c r="L41"/>
      <c r="M41"/>
      <c r="N41"/>
    </row>
  </sheetData>
  <mergeCells count="27">
    <mergeCell ref="C2:F3"/>
    <mergeCell ref="D20:F20"/>
    <mergeCell ref="E21:F21"/>
    <mergeCell ref="E7:F7"/>
    <mergeCell ref="D4:F4"/>
    <mergeCell ref="D5:F5"/>
    <mergeCell ref="D6:F6"/>
    <mergeCell ref="E12:F12"/>
    <mergeCell ref="D19:F19"/>
    <mergeCell ref="E8:F8"/>
    <mergeCell ref="E11:F11"/>
    <mergeCell ref="K19:M19"/>
    <mergeCell ref="E23:F23"/>
    <mergeCell ref="E24:F24"/>
    <mergeCell ref="K26:M26"/>
    <mergeCell ref="K27:M27"/>
    <mergeCell ref="G20:N20"/>
    <mergeCell ref="E22:F22"/>
    <mergeCell ref="C32:N32"/>
    <mergeCell ref="K28:M28"/>
    <mergeCell ref="K29:M29"/>
    <mergeCell ref="C38:N38"/>
    <mergeCell ref="C33:N33"/>
    <mergeCell ref="C34:N34"/>
    <mergeCell ref="C35:N35"/>
    <mergeCell ref="C36:N36"/>
    <mergeCell ref="C37:N3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5"/>
  <sheetViews>
    <sheetView workbookViewId="0">
      <selection activeCell="J18" sqref="J18"/>
    </sheetView>
  </sheetViews>
  <sheetFormatPr defaultRowHeight="12.75" x14ac:dyDescent="0.2"/>
  <cols>
    <col min="1" max="1" width="9.140625" style="1"/>
    <col min="2" max="2" width="27.42578125" style="1" customWidth="1"/>
    <col min="3" max="3" width="17.28515625" style="1" customWidth="1"/>
    <col min="4" max="4" width="10.5703125" style="1" customWidth="1"/>
    <col min="5" max="5" width="15.42578125" style="1" customWidth="1"/>
    <col min="6" max="6" width="10.140625" style="1" customWidth="1"/>
    <col min="7" max="8" width="11.42578125" style="1" bestFit="1" customWidth="1"/>
    <col min="9" max="9" width="12.28515625" style="1" bestFit="1" customWidth="1"/>
    <col min="10" max="10" width="10.7109375" style="1" bestFit="1" customWidth="1"/>
    <col min="11" max="11" width="9.140625" style="1"/>
    <col min="12" max="12" width="10" style="1" customWidth="1"/>
    <col min="13" max="16384" width="9.140625" style="1"/>
  </cols>
  <sheetData>
    <row r="2" spans="2:14" ht="15.75" x14ac:dyDescent="0.25">
      <c r="B2" s="60" t="s">
        <v>68</v>
      </c>
    </row>
    <row r="3" spans="2:14" ht="15" customHeight="1" x14ac:dyDescent="0.2">
      <c r="B3" s="93" t="s">
        <v>76</v>
      </c>
      <c r="C3" s="30" t="s">
        <v>77</v>
      </c>
      <c r="D3" s="30" t="s">
        <v>78</v>
      </c>
      <c r="E3" s="30" t="s">
        <v>80</v>
      </c>
      <c r="F3" s="30" t="s">
        <v>79</v>
      </c>
      <c r="G3" s="30" t="s">
        <v>81</v>
      </c>
      <c r="H3" s="30" t="s">
        <v>82</v>
      </c>
      <c r="I3" s="30" t="s">
        <v>83</v>
      </c>
      <c r="J3" s="30" t="s">
        <v>84</v>
      </c>
    </row>
    <row r="4" spans="2:14" s="2" customFormat="1" ht="41.25" customHeight="1" x14ac:dyDescent="0.2">
      <c r="B4" s="93"/>
      <c r="C4" s="28" t="s">
        <v>85</v>
      </c>
      <c r="D4" s="28" t="s">
        <v>86</v>
      </c>
      <c r="E4" s="28" t="s">
        <v>87</v>
      </c>
      <c r="F4" s="28" t="s">
        <v>88</v>
      </c>
      <c r="G4" s="28" t="s">
        <v>89</v>
      </c>
      <c r="H4" s="28" t="s">
        <v>33</v>
      </c>
      <c r="I4" s="28" t="s">
        <v>32</v>
      </c>
      <c r="J4" s="28" t="s">
        <v>90</v>
      </c>
      <c r="L4" s="28" t="s">
        <v>31</v>
      </c>
      <c r="M4" s="28" t="s">
        <v>30</v>
      </c>
      <c r="N4" s="28" t="s">
        <v>29</v>
      </c>
    </row>
    <row r="5" spans="2:14" x14ac:dyDescent="0.2">
      <c r="B5" s="10" t="s">
        <v>44</v>
      </c>
      <c r="C5" s="10"/>
      <c r="D5" s="10"/>
      <c r="E5" s="10"/>
      <c r="F5" s="10"/>
      <c r="G5" s="10"/>
      <c r="H5" s="10"/>
      <c r="I5" s="10"/>
      <c r="J5" s="10"/>
      <c r="L5" s="27">
        <v>62.9</v>
      </c>
      <c r="M5" s="26">
        <v>46.67</v>
      </c>
      <c r="N5" s="26">
        <v>25.25</v>
      </c>
    </row>
    <row r="6" spans="2:14" x14ac:dyDescent="0.2">
      <c r="B6" s="34" t="s">
        <v>42</v>
      </c>
      <c r="C6" s="30">
        <v>24</v>
      </c>
      <c r="D6" s="30">
        <v>1</v>
      </c>
      <c r="E6" s="30">
        <f>C6*D6</f>
        <v>24</v>
      </c>
      <c r="F6" s="30">
        <v>0</v>
      </c>
      <c r="G6" s="30">
        <f>E6*F6</f>
        <v>0</v>
      </c>
      <c r="H6" s="30">
        <f>G6*0.05</f>
        <v>0</v>
      </c>
      <c r="I6" s="30">
        <f>G6*0.1</f>
        <v>0</v>
      </c>
      <c r="J6" s="31">
        <f>($L$5*H6)+(G6*$M$5)+(I6*$N$5)</f>
        <v>0</v>
      </c>
    </row>
    <row r="7" spans="2:14" x14ac:dyDescent="0.2">
      <c r="B7" s="10" t="s">
        <v>43</v>
      </c>
      <c r="C7" s="30"/>
      <c r="D7" s="30"/>
      <c r="E7" s="30"/>
      <c r="F7" s="30"/>
      <c r="G7" s="30"/>
      <c r="H7" s="30"/>
      <c r="I7" s="30"/>
      <c r="J7" s="10"/>
    </row>
    <row r="8" spans="2:14" x14ac:dyDescent="0.2">
      <c r="B8" s="34" t="s">
        <v>42</v>
      </c>
      <c r="C8" s="30">
        <v>24</v>
      </c>
      <c r="D8" s="30">
        <v>0.2</v>
      </c>
      <c r="E8" s="30">
        <f>C8*D8</f>
        <v>4.8000000000000007</v>
      </c>
      <c r="F8" s="30">
        <v>0</v>
      </c>
      <c r="G8" s="30">
        <f>E8*F8</f>
        <v>0</v>
      </c>
      <c r="H8" s="30">
        <f>G8*0.05</f>
        <v>0</v>
      </c>
      <c r="I8" s="30">
        <f>G8*0.1</f>
        <v>0</v>
      </c>
      <c r="J8" s="31">
        <f>($L$5*H8)+(G8*$M$5)+(I8*$N$5)</f>
        <v>0</v>
      </c>
    </row>
    <row r="9" spans="2:14" x14ac:dyDescent="0.2">
      <c r="B9" s="10" t="s">
        <v>41</v>
      </c>
      <c r="C9" s="30"/>
      <c r="D9" s="30"/>
      <c r="E9" s="30"/>
      <c r="F9" s="30"/>
      <c r="G9" s="30"/>
      <c r="H9" s="30"/>
      <c r="I9" s="30"/>
      <c r="J9" s="10"/>
    </row>
    <row r="10" spans="2:14" x14ac:dyDescent="0.2">
      <c r="B10" s="34" t="s">
        <v>40</v>
      </c>
      <c r="C10" s="30"/>
      <c r="D10" s="30"/>
      <c r="E10" s="30"/>
      <c r="F10" s="30"/>
      <c r="G10" s="30"/>
      <c r="H10" s="30"/>
      <c r="I10" s="30"/>
      <c r="J10" s="10"/>
    </row>
    <row r="11" spans="2:14" ht="14.25" customHeight="1" x14ac:dyDescent="0.2">
      <c r="B11" s="32" t="s">
        <v>39</v>
      </c>
      <c r="C11" s="30">
        <v>2</v>
      </c>
      <c r="D11" s="30">
        <v>1</v>
      </c>
      <c r="E11" s="30">
        <f>C11*D11</f>
        <v>2</v>
      </c>
      <c r="F11" s="30">
        <v>0</v>
      </c>
      <c r="G11" s="30">
        <f>E11*F11</f>
        <v>0</v>
      </c>
      <c r="H11" s="30">
        <f>G11*0.05</f>
        <v>0</v>
      </c>
      <c r="I11" s="30">
        <f>G11*0.1</f>
        <v>0</v>
      </c>
      <c r="J11" s="31">
        <f>($L$5*H11)+(G11*$M$5)+(I11*$N$5)</f>
        <v>0</v>
      </c>
    </row>
    <row r="12" spans="2:14" ht="25.5" x14ac:dyDescent="0.2">
      <c r="B12" s="32" t="s">
        <v>38</v>
      </c>
      <c r="C12" s="30">
        <v>0.5</v>
      </c>
      <c r="D12" s="30">
        <v>1</v>
      </c>
      <c r="E12" s="30">
        <f>C12*D12</f>
        <v>0.5</v>
      </c>
      <c r="F12" s="30">
        <v>0</v>
      </c>
      <c r="G12" s="30">
        <f>E12*F12</f>
        <v>0</v>
      </c>
      <c r="H12" s="30">
        <f>G12*0.05</f>
        <v>0</v>
      </c>
      <c r="I12" s="30">
        <f>G12*0.1</f>
        <v>0</v>
      </c>
      <c r="J12" s="31">
        <f>($L$5*H12)+(G12*$M$5)+(I12*$N$5)</f>
        <v>0</v>
      </c>
    </row>
    <row r="13" spans="2:14" ht="25.5" x14ac:dyDescent="0.2">
      <c r="B13" s="32" t="s">
        <v>15</v>
      </c>
      <c r="C13" s="30">
        <v>0.5</v>
      </c>
      <c r="D13" s="30">
        <v>1</v>
      </c>
      <c r="E13" s="30">
        <f>C13*D13</f>
        <v>0.5</v>
      </c>
      <c r="F13" s="30">
        <v>0</v>
      </c>
      <c r="G13" s="30">
        <f>E13*F13</f>
        <v>0</v>
      </c>
      <c r="H13" s="30">
        <f>G13*0.05</f>
        <v>0</v>
      </c>
      <c r="I13" s="30">
        <f>G13*0.1</f>
        <v>0</v>
      </c>
      <c r="J13" s="31">
        <f>($L$5*H13)+(G13*$M$5)+(I13*$N$5)</f>
        <v>0</v>
      </c>
    </row>
    <row r="14" spans="2:14" x14ac:dyDescent="0.2">
      <c r="B14" s="32" t="s">
        <v>37</v>
      </c>
      <c r="C14" s="30">
        <v>0.5</v>
      </c>
      <c r="D14" s="30">
        <v>1.2</v>
      </c>
      <c r="E14" s="30">
        <f>C14*D14</f>
        <v>0.6</v>
      </c>
      <c r="F14" s="30">
        <v>0</v>
      </c>
      <c r="G14" s="30">
        <f>E14*F14</f>
        <v>0</v>
      </c>
      <c r="H14" s="30">
        <f>G14*0.05</f>
        <v>0</v>
      </c>
      <c r="I14" s="30">
        <f>G14*0.1</f>
        <v>0</v>
      </c>
      <c r="J14" s="31">
        <f>($L$5*H14)+(G14*$M$5)+(I14*$N$5)</f>
        <v>0</v>
      </c>
    </row>
    <row r="15" spans="2:14" x14ac:dyDescent="0.2">
      <c r="B15" s="32" t="s">
        <v>36</v>
      </c>
      <c r="C15" s="30">
        <v>8</v>
      </c>
      <c r="D15" s="30">
        <v>1.2</v>
      </c>
      <c r="E15" s="30">
        <f>C15*D15</f>
        <v>9.6</v>
      </c>
      <c r="F15" s="30">
        <v>0</v>
      </c>
      <c r="G15" s="30">
        <f>E15*F15</f>
        <v>0</v>
      </c>
      <c r="H15" s="30">
        <f>G15*0.05</f>
        <v>0</v>
      </c>
      <c r="I15" s="30">
        <f>G15*0.1</f>
        <v>0</v>
      </c>
      <c r="J15" s="31">
        <f>($L$5*H15)+(G15*$M$5)+(I15*$N$5)</f>
        <v>0</v>
      </c>
    </row>
    <row r="16" spans="2:14" x14ac:dyDescent="0.2">
      <c r="B16" s="33" t="s">
        <v>35</v>
      </c>
      <c r="C16" s="30"/>
      <c r="D16" s="30"/>
      <c r="E16" s="30"/>
      <c r="F16" s="30"/>
      <c r="G16" s="30"/>
      <c r="H16" s="30"/>
      <c r="I16" s="30"/>
      <c r="J16" s="10"/>
    </row>
    <row r="17" spans="2:13" ht="15.75" x14ac:dyDescent="0.2">
      <c r="B17" s="32" t="s">
        <v>71</v>
      </c>
      <c r="C17" s="30">
        <v>2</v>
      </c>
      <c r="D17" s="30">
        <v>2</v>
      </c>
      <c r="E17" s="30">
        <f>C17*D17</f>
        <v>4</v>
      </c>
      <c r="F17" s="30">
        <v>72</v>
      </c>
      <c r="G17" s="30">
        <f>E17*F17</f>
        <v>288</v>
      </c>
      <c r="H17" s="30">
        <f>G17*0.05</f>
        <v>14.4</v>
      </c>
      <c r="I17" s="30">
        <f>G17*0.1</f>
        <v>28.8</v>
      </c>
      <c r="J17" s="31">
        <f>($L$5*H17)+(G17*$M$5)+(I17*$N$5)</f>
        <v>15073.920000000002</v>
      </c>
    </row>
    <row r="18" spans="2:13" ht="28.5" x14ac:dyDescent="0.2">
      <c r="B18" s="32" t="s">
        <v>70</v>
      </c>
      <c r="C18" s="30">
        <v>2</v>
      </c>
      <c r="D18" s="30">
        <v>2</v>
      </c>
      <c r="E18" s="30">
        <f>C18*D18</f>
        <v>4</v>
      </c>
      <c r="F18" s="30">
        <v>72</v>
      </c>
      <c r="G18" s="30">
        <f>E18*F18</f>
        <v>288</v>
      </c>
      <c r="H18" s="30">
        <f>G18*0.05</f>
        <v>14.4</v>
      </c>
      <c r="I18" s="30">
        <f>G18*0.1</f>
        <v>28.8</v>
      </c>
      <c r="J18" s="31">
        <f>($L$5*H18)+(G18*$M$5)+(I18*$N$5)</f>
        <v>15073.920000000002</v>
      </c>
    </row>
    <row r="19" spans="2:13" ht="15.75" x14ac:dyDescent="0.2">
      <c r="B19" s="29" t="s">
        <v>74</v>
      </c>
      <c r="C19" s="65"/>
      <c r="D19" s="66"/>
      <c r="E19" s="66"/>
      <c r="F19" s="67"/>
      <c r="G19" s="70">
        <f>SUM(G17:I18)</f>
        <v>662.4</v>
      </c>
      <c r="H19" s="71"/>
      <c r="I19" s="72"/>
      <c r="J19" s="9">
        <f>ROUND(SUM(J17:J18),-2)</f>
        <v>30100</v>
      </c>
    </row>
    <row r="21" spans="2:13" x14ac:dyDescent="0.2">
      <c r="B21" s="61" t="s">
        <v>54</v>
      </c>
    </row>
    <row r="22" spans="2:13" ht="33" customHeight="1" x14ac:dyDescent="0.2">
      <c r="B22" s="68" t="s">
        <v>55</v>
      </c>
      <c r="C22" s="68"/>
      <c r="D22" s="68"/>
      <c r="E22" s="68"/>
      <c r="F22" s="68"/>
      <c r="G22" s="68"/>
      <c r="H22" s="68"/>
      <c r="I22" s="68"/>
      <c r="J22" s="68"/>
    </row>
    <row r="23" spans="2:13" ht="49.5" customHeight="1" x14ac:dyDescent="0.2">
      <c r="B23" s="94" t="s">
        <v>69</v>
      </c>
      <c r="C23" s="94"/>
      <c r="D23" s="94"/>
      <c r="E23" s="94"/>
      <c r="F23" s="94"/>
      <c r="G23" s="94"/>
      <c r="H23" s="94"/>
      <c r="I23" s="94"/>
      <c r="J23" s="94"/>
    </row>
    <row r="24" spans="2:13" ht="18.75" x14ac:dyDescent="0.2">
      <c r="B24" s="59" t="s">
        <v>67</v>
      </c>
    </row>
    <row r="25" spans="2:13" ht="15.75" x14ac:dyDescent="0.2">
      <c r="B25" s="41" t="s">
        <v>75</v>
      </c>
      <c r="C25" s="41"/>
      <c r="D25" s="41"/>
      <c r="E25" s="41"/>
      <c r="F25" s="41"/>
      <c r="G25" s="41"/>
      <c r="H25" s="41"/>
      <c r="I25" s="41"/>
      <c r="J25" s="41"/>
      <c r="K25" s="41"/>
      <c r="L25" s="41"/>
      <c r="M25" s="41"/>
    </row>
  </sheetData>
  <mergeCells count="4">
    <mergeCell ref="B3:B4"/>
    <mergeCell ref="G19:I19"/>
    <mergeCell ref="B22:J22"/>
    <mergeCell ref="B23:J23"/>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
  <sheetViews>
    <sheetView workbookViewId="0">
      <selection activeCell="C28" sqref="C28:N38"/>
    </sheetView>
  </sheetViews>
  <sheetFormatPr defaultRowHeight="15" x14ac:dyDescent="0.25"/>
  <cols>
    <col min="2" max="2" width="10.5703125" bestFit="1" customWidth="1"/>
    <col min="3" max="3" width="12.42578125" bestFit="1" customWidth="1"/>
    <col min="4" max="4" width="11.140625" bestFit="1" customWidth="1"/>
    <col min="5" max="5" width="12.42578125" bestFit="1" customWidth="1"/>
    <col min="6" max="6" width="11.5703125" bestFit="1" customWidth="1"/>
    <col min="7" max="7" width="11.140625" bestFit="1" customWidth="1"/>
    <col min="8" max="8" width="9.85546875" bestFit="1" customWidth="1"/>
  </cols>
  <sheetData>
    <row r="2" spans="2:8" ht="15.75" x14ac:dyDescent="0.25">
      <c r="B2" s="95" t="s">
        <v>53</v>
      </c>
      <c r="C2" s="95"/>
      <c r="D2" s="95"/>
      <c r="E2" s="95"/>
      <c r="F2" s="95"/>
      <c r="G2" s="95"/>
      <c r="H2" s="95"/>
    </row>
    <row r="3" spans="2:8" ht="64.5" x14ac:dyDescent="0.25">
      <c r="B3" s="39" t="s">
        <v>52</v>
      </c>
      <c r="C3" s="39" t="s">
        <v>51</v>
      </c>
      <c r="D3" s="28" t="s">
        <v>50</v>
      </c>
      <c r="E3" s="28" t="s">
        <v>49</v>
      </c>
      <c r="F3" s="28" t="s">
        <v>48</v>
      </c>
      <c r="G3" s="28" t="s">
        <v>47</v>
      </c>
      <c r="H3" s="28" t="s">
        <v>46</v>
      </c>
    </row>
    <row r="4" spans="2:8" x14ac:dyDescent="0.25">
      <c r="B4" s="38" t="s">
        <v>45</v>
      </c>
      <c r="C4" s="37">
        <v>8000</v>
      </c>
      <c r="D4" s="37">
        <v>0</v>
      </c>
      <c r="E4" s="36">
        <f>C4*D4</f>
        <v>0</v>
      </c>
      <c r="F4" s="35">
        <v>2100</v>
      </c>
      <c r="G4" s="30">
        <v>4</v>
      </c>
      <c r="H4" s="35">
        <f>F4*G4</f>
        <v>8400</v>
      </c>
    </row>
  </sheetData>
  <mergeCells count="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0659ss13 - Table 1</vt:lpstr>
      <vt:lpstr>0659ss13 - Table 2</vt:lpstr>
      <vt:lpstr>0659ss13 - Captail_O&amp;M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cp:lastPrinted>2015-12-01T17:31:58Z</cp:lastPrinted>
  <dcterms:created xsi:type="dcterms:W3CDTF">2015-07-08T14:46:47Z</dcterms:created>
  <dcterms:modified xsi:type="dcterms:W3CDTF">2015-12-01T17:32:15Z</dcterms:modified>
</cp:coreProperties>
</file>