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345" windowHeight="5835"/>
  </bookViews>
  <sheets>
    <sheet name="Table 1" sheetId="1" r:id="rId1"/>
    <sheet name="Table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18" i="1"/>
  <c r="I15" i="1"/>
  <c r="I16" i="1"/>
  <c r="I14" i="1"/>
  <c r="I9" i="1"/>
  <c r="I8" i="1"/>
  <c r="H18" i="1"/>
  <c r="G18" i="1"/>
  <c r="F18" i="1"/>
  <c r="F16" i="1"/>
  <c r="H16" i="1" s="1"/>
  <c r="F15" i="1"/>
  <c r="H15" i="1" s="1"/>
  <c r="F14" i="1"/>
  <c r="H14" i="1" s="1"/>
  <c r="F9" i="1"/>
  <c r="H9" i="1" s="1"/>
  <c r="H8" i="1"/>
  <c r="G8" i="1"/>
  <c r="F8" i="1"/>
  <c r="I6" i="1"/>
  <c r="H6" i="1"/>
  <c r="F6" i="1"/>
  <c r="G6" i="1" s="1"/>
  <c r="G16" i="1" l="1"/>
  <c r="G15" i="1"/>
  <c r="G14" i="1"/>
  <c r="G9" i="1"/>
  <c r="I18" i="2"/>
  <c r="F18" i="2"/>
  <c r="I17" i="2"/>
  <c r="I16" i="2"/>
  <c r="I15" i="2"/>
  <c r="H17" i="2"/>
  <c r="H16" i="2"/>
  <c r="H15" i="2"/>
  <c r="G17" i="2"/>
  <c r="G16" i="2"/>
  <c r="G15" i="2"/>
  <c r="F16" i="2"/>
  <c r="F17" i="2"/>
  <c r="F15" i="2"/>
  <c r="D16" i="2"/>
  <c r="D17" i="2"/>
  <c r="D15" i="2"/>
  <c r="D9" i="2"/>
  <c r="D10" i="2"/>
  <c r="D11" i="2"/>
  <c r="D12" i="2"/>
  <c r="D13" i="2"/>
  <c r="D8" i="2"/>
  <c r="D5" i="2"/>
  <c r="D4" i="2"/>
  <c r="I38" i="1"/>
  <c r="I30" i="1"/>
  <c r="I31" i="1"/>
  <c r="I32" i="1"/>
  <c r="I33" i="1"/>
  <c r="I34" i="1"/>
  <c r="I36" i="1"/>
  <c r="I29" i="1"/>
  <c r="F38" i="1"/>
  <c r="F23" i="1"/>
  <c r="F39" i="1" s="1"/>
  <c r="I23" i="1"/>
  <c r="I39" i="1" s="1"/>
  <c r="I41" i="1" s="1"/>
  <c r="I21" i="1"/>
  <c r="I22" i="1"/>
  <c r="I20" i="1"/>
  <c r="F36" i="1"/>
  <c r="H36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2" i="1"/>
  <c r="H22" i="1" s="1"/>
  <c r="F21" i="1"/>
  <c r="H21" i="1" s="1"/>
  <c r="H20" i="1"/>
  <c r="G20" i="1"/>
  <c r="F20" i="1"/>
  <c r="D36" i="1"/>
  <c r="D30" i="1"/>
  <c r="D31" i="1"/>
  <c r="D32" i="1"/>
  <c r="D33" i="1"/>
  <c r="D34" i="1"/>
  <c r="D29" i="1"/>
  <c r="D21" i="1"/>
  <c r="D22" i="1"/>
  <c r="D20" i="1"/>
  <c r="D18" i="1"/>
  <c r="D15" i="1"/>
  <c r="D16" i="1"/>
  <c r="D14" i="1"/>
  <c r="D9" i="1"/>
  <c r="D8" i="1"/>
  <c r="D6" i="1"/>
  <c r="G36" i="1" l="1"/>
  <c r="G34" i="1"/>
  <c r="G33" i="1"/>
  <c r="G32" i="1"/>
  <c r="G31" i="1"/>
  <c r="G30" i="1"/>
  <c r="G29" i="1"/>
  <c r="G22" i="1"/>
  <c r="G21" i="1"/>
</calcChain>
</file>

<file path=xl/comments1.xml><?xml version="1.0" encoding="utf-8"?>
<comments xmlns="http://schemas.openxmlformats.org/spreadsheetml/2006/main">
  <authors>
    <author>AHou</author>
  </authors>
  <commentList>
    <comment ref="E6" authorId="0" shapeId="0">
      <text>
        <r>
          <rPr>
            <b/>
            <sz val="9"/>
            <color indexed="81"/>
            <rFont val="Tahoma"/>
            <charset val="1"/>
          </rPr>
          <t>ERG:</t>
        </r>
        <r>
          <rPr>
            <sz val="9"/>
            <color indexed="81"/>
            <rFont val="Tahoma"/>
            <charset val="1"/>
          </rPr>
          <t xml:space="preserve">
Per OMB, assume all sources have to re-familiarize with rule requirement each year</t>
        </r>
      </text>
    </comment>
  </commentList>
</comments>
</file>

<file path=xl/sharedStrings.xml><?xml version="1.0" encoding="utf-8"?>
<sst xmlns="http://schemas.openxmlformats.org/spreadsheetml/2006/main" count="92" uniqueCount="81">
  <si>
    <t>Burden item</t>
  </si>
  <si>
    <t>1.  Applications</t>
  </si>
  <si>
    <t>N/A</t>
  </si>
  <si>
    <t>2.  Survey and Studies</t>
  </si>
  <si>
    <t>3.  Reporting requirements</t>
  </si>
  <si>
    <r>
      <t xml:space="preserve">        Initial performance  test </t>
    </r>
    <r>
      <rPr>
        <vertAlign val="superscript"/>
        <sz val="10"/>
        <color theme="1"/>
        <rFont val="Times New Roman"/>
        <family val="1"/>
      </rPr>
      <t>d</t>
    </r>
  </si>
  <si>
    <r>
      <t xml:space="preserve">        Repeat performance test </t>
    </r>
    <r>
      <rPr>
        <vertAlign val="superscript"/>
        <sz val="10"/>
        <color theme="1"/>
        <rFont val="Times New Roman"/>
        <family val="1"/>
      </rPr>
      <t>e</t>
    </r>
  </si>
  <si>
    <t xml:space="preserve">     C. Create information</t>
  </si>
  <si>
    <t>See 3B</t>
  </si>
  <si>
    <t xml:space="preserve">     D. Gather existing information</t>
  </si>
  <si>
    <t xml:space="preserve">     E. Write reports</t>
  </si>
  <si>
    <t xml:space="preserve">     New Sources</t>
  </si>
  <si>
    <r>
      <t xml:space="preserve">          Notification of construction/reconstruction </t>
    </r>
    <r>
      <rPr>
        <vertAlign val="superscript"/>
        <sz val="10"/>
        <color theme="1"/>
        <rFont val="Times New Roman"/>
        <family val="1"/>
      </rPr>
      <t>f</t>
    </r>
  </si>
  <si>
    <r>
      <t xml:space="preserve">          Notification of initial startup </t>
    </r>
    <r>
      <rPr>
        <vertAlign val="superscript"/>
        <sz val="10"/>
        <color theme="1"/>
        <rFont val="Times New Roman"/>
        <family val="1"/>
      </rPr>
      <t>g</t>
    </r>
  </si>
  <si>
    <r>
      <t xml:space="preserve">          Notification of actual startup </t>
    </r>
    <r>
      <rPr>
        <vertAlign val="superscript"/>
        <sz val="10"/>
        <color theme="1"/>
        <rFont val="Times New Roman"/>
        <family val="1"/>
      </rPr>
      <t>g</t>
    </r>
  </si>
  <si>
    <t xml:space="preserve">          Report of initial performance test</t>
  </si>
  <si>
    <t xml:space="preserve">          Notification of initial performance test</t>
  </si>
  <si>
    <t xml:space="preserve">     Existing Sources</t>
  </si>
  <si>
    <r>
      <t xml:space="preserve">          Report of annual emission test </t>
    </r>
    <r>
      <rPr>
        <vertAlign val="superscript"/>
        <sz val="10"/>
        <color theme="1"/>
        <rFont val="Times New Roman"/>
        <family val="1"/>
      </rPr>
      <t>h</t>
    </r>
  </si>
  <si>
    <r>
      <t xml:space="preserve">          Submit semiannual report </t>
    </r>
    <r>
      <rPr>
        <vertAlign val="superscript"/>
        <sz val="10"/>
        <color theme="1"/>
        <rFont val="Times New Roman"/>
        <family val="1"/>
      </rPr>
      <t>i</t>
    </r>
  </si>
  <si>
    <r>
      <t xml:space="preserve">          Notification of parameter excursions </t>
    </r>
    <r>
      <rPr>
        <vertAlign val="superscript"/>
        <sz val="10"/>
        <color theme="1"/>
        <rFont val="Times New Roman"/>
        <family val="1"/>
      </rPr>
      <t>j</t>
    </r>
  </si>
  <si>
    <t>Subtotal  for Reporting  Requirements</t>
  </si>
  <si>
    <t>4.  Recordkeeping requirements</t>
  </si>
  <si>
    <t>See 3A</t>
  </si>
  <si>
    <t xml:space="preserve">     B. Plan activities</t>
  </si>
  <si>
    <t xml:space="preserve">     C. Implement activities</t>
  </si>
  <si>
    <t xml:space="preserve">     D. Develop record system</t>
  </si>
  <si>
    <r>
      <t xml:space="preserve">        Record operating parameters </t>
    </r>
    <r>
      <rPr>
        <vertAlign val="superscript"/>
        <sz val="10"/>
        <color theme="1"/>
        <rFont val="Times New Roman"/>
        <family val="1"/>
      </rPr>
      <t>k</t>
    </r>
  </si>
  <si>
    <r>
      <t xml:space="preserve">        Record mercury leaks </t>
    </r>
    <r>
      <rPr>
        <vertAlign val="superscript"/>
        <sz val="10"/>
        <color theme="1"/>
        <rFont val="Times New Roman"/>
        <family val="1"/>
      </rPr>
      <t>l</t>
    </r>
  </si>
  <si>
    <r>
      <t xml:space="preserve">         Record monitored parameters </t>
    </r>
    <r>
      <rPr>
        <vertAlign val="superscript"/>
        <sz val="10"/>
        <color theme="1"/>
        <rFont val="Times New Roman"/>
        <family val="1"/>
      </rPr>
      <t>l</t>
    </r>
  </si>
  <si>
    <r>
      <t xml:space="preserve">         Compile data for semiannual reports </t>
    </r>
    <r>
      <rPr>
        <vertAlign val="superscript"/>
        <sz val="10"/>
        <color theme="1"/>
        <rFont val="Times New Roman"/>
        <family val="1"/>
      </rPr>
      <t>m</t>
    </r>
  </si>
  <si>
    <r>
      <t xml:space="preserve">         Maintain data on mercury leaks </t>
    </r>
    <r>
      <rPr>
        <vertAlign val="superscript"/>
        <sz val="10"/>
        <color theme="1"/>
        <rFont val="Times New Roman"/>
        <family val="1"/>
      </rPr>
      <t>n</t>
    </r>
  </si>
  <si>
    <r>
      <t xml:space="preserve">         Maintain data on monitored parameters </t>
    </r>
    <r>
      <rPr>
        <vertAlign val="superscript"/>
        <sz val="10"/>
        <color theme="1"/>
        <rFont val="Times New Roman"/>
        <family val="1"/>
      </rPr>
      <t>n</t>
    </r>
  </si>
  <si>
    <t xml:space="preserve">     E. Time to enter information</t>
  </si>
  <si>
    <r>
      <t xml:space="preserve">       Records of startup, shutdown, and malfunction </t>
    </r>
    <r>
      <rPr>
        <vertAlign val="superscript"/>
        <sz val="10"/>
        <color theme="1"/>
        <rFont val="Times New Roman"/>
        <family val="1"/>
      </rPr>
      <t>o</t>
    </r>
  </si>
  <si>
    <t xml:space="preserve">     F. Audits</t>
  </si>
  <si>
    <t xml:space="preserve">Subtotal  for Recordkeeping Requirements  </t>
  </si>
  <si>
    <r>
      <t>(H) 
Total Cost Per year</t>
    </r>
    <r>
      <rPr>
        <b/>
        <vertAlign val="superscript"/>
        <sz val="10"/>
        <color theme="1"/>
        <rFont val="Times New Roman"/>
        <family val="1"/>
      </rPr>
      <t xml:space="preserve"> b</t>
    </r>
  </si>
  <si>
    <t>(F)
Mgmt person hr/yr (Ex0.05)</t>
  </si>
  <si>
    <t>(G) 
Clerical person hr/yr 
(Ex0.1)</t>
  </si>
  <si>
    <t>(E) 
Technical person hr/yr (E=CxD)</t>
  </si>
  <si>
    <t>(C) 
Person hours per respondent per year (C=AxB)</t>
  </si>
  <si>
    <t>(B) 
No. of occurrences per respondent per year</t>
  </si>
  <si>
    <t>(A) 
Person hours per occurrence</t>
  </si>
  <si>
    <t>Activity</t>
  </si>
  <si>
    <t>Required activities</t>
  </si>
  <si>
    <t xml:space="preserve">   New Plants</t>
  </si>
  <si>
    <r>
      <t xml:space="preserve">        Initial performance test </t>
    </r>
    <r>
      <rPr>
        <vertAlign val="superscript"/>
        <sz val="10"/>
        <color theme="1"/>
        <rFont val="Times New Roman"/>
        <family val="1"/>
      </rPr>
      <t>c</t>
    </r>
  </si>
  <si>
    <r>
      <t xml:space="preserve">        Repeat performance test </t>
    </r>
    <r>
      <rPr>
        <vertAlign val="superscript"/>
        <sz val="10"/>
        <color theme="1"/>
        <rFont val="Times New Roman"/>
        <family val="1"/>
      </rPr>
      <t>c, d</t>
    </r>
  </si>
  <si>
    <t>Report Review</t>
  </si>
  <si>
    <r>
      <t xml:space="preserve">        Notification of construction </t>
    </r>
    <r>
      <rPr>
        <vertAlign val="superscript"/>
        <sz val="10"/>
        <color theme="1"/>
        <rFont val="Times New Roman"/>
        <family val="1"/>
      </rPr>
      <t xml:space="preserve">e   </t>
    </r>
    <r>
      <rPr>
        <sz val="10"/>
        <color theme="1"/>
        <rFont val="Times New Roman"/>
        <family val="1"/>
      </rPr>
      <t xml:space="preserve">    </t>
    </r>
  </si>
  <si>
    <r>
      <t xml:space="preserve">        Notification of initial startup </t>
    </r>
    <r>
      <rPr>
        <vertAlign val="superscript"/>
        <sz val="10"/>
        <color theme="1"/>
        <rFont val="Times New Roman"/>
        <family val="1"/>
      </rPr>
      <t>e</t>
    </r>
  </si>
  <si>
    <r>
      <t xml:space="preserve">        Notification of actual startup </t>
    </r>
    <r>
      <rPr>
        <vertAlign val="superscript"/>
        <sz val="10"/>
        <color theme="1"/>
        <rFont val="Times New Roman"/>
        <family val="1"/>
      </rPr>
      <t>e</t>
    </r>
  </si>
  <si>
    <r>
      <t xml:space="preserve">        Notification of initial test </t>
    </r>
    <r>
      <rPr>
        <vertAlign val="superscript"/>
        <sz val="10"/>
        <color theme="1"/>
        <rFont val="Times New Roman"/>
        <family val="1"/>
      </rPr>
      <t>e</t>
    </r>
  </si>
  <si>
    <r>
      <t xml:space="preserve">        Review test results</t>
    </r>
    <r>
      <rPr>
        <vertAlign val="superscript"/>
        <sz val="10"/>
        <color theme="1"/>
        <rFont val="Times New Roman"/>
        <family val="1"/>
      </rPr>
      <t xml:space="preserve"> f</t>
    </r>
  </si>
  <si>
    <r>
      <t xml:space="preserve">        Participate in performance test </t>
    </r>
    <r>
      <rPr>
        <vertAlign val="superscript"/>
        <sz val="10"/>
        <color theme="1"/>
        <rFont val="Times New Roman"/>
        <family val="1"/>
      </rPr>
      <t>g</t>
    </r>
  </si>
  <si>
    <t xml:space="preserve">   Existing Plants</t>
  </si>
  <si>
    <t xml:space="preserve">        Annual emission test</t>
  </si>
  <si>
    <r>
      <t xml:space="preserve">        Review semiannual reports </t>
    </r>
    <r>
      <rPr>
        <vertAlign val="superscript"/>
        <sz val="10"/>
        <color theme="1"/>
        <rFont val="Times New Roman"/>
        <family val="1"/>
      </rPr>
      <t>h</t>
    </r>
  </si>
  <si>
    <r>
      <t xml:space="preserve">        Review notification on monitored parameters </t>
    </r>
    <r>
      <rPr>
        <vertAlign val="superscript"/>
        <sz val="10"/>
        <color theme="1"/>
        <rFont val="Times New Roman"/>
        <family val="1"/>
      </rPr>
      <t>i</t>
    </r>
  </si>
  <si>
    <t xml:space="preserve">TOTAL ANNUAL BURDEN AND COST </t>
  </si>
  <si>
    <r>
      <t xml:space="preserve">(H) 
Cost, $ </t>
    </r>
    <r>
      <rPr>
        <b/>
        <vertAlign val="superscript"/>
        <sz val="12"/>
        <color theme="1"/>
        <rFont val="Times New Roman"/>
        <family val="1"/>
      </rPr>
      <t>b</t>
    </r>
  </si>
  <si>
    <t>(F) 
Management person hr/yr (Ex0.05)</t>
  </si>
  <si>
    <t>(G) 
Clerical person hr/yr (Ex0.1)</t>
  </si>
  <si>
    <r>
      <t xml:space="preserve">(D) 
Plants per year </t>
    </r>
    <r>
      <rPr>
        <b/>
        <vertAlign val="superscript"/>
        <sz val="12"/>
        <color theme="1"/>
        <rFont val="Times New Roman"/>
        <family val="1"/>
      </rPr>
      <t>a</t>
    </r>
  </si>
  <si>
    <t>(C) 
EPA person- hours per plant per year (C=AxB)</t>
  </si>
  <si>
    <t>(B) 
No. of occurrences per plant per year</t>
  </si>
  <si>
    <t>(A) 
EPA person- hours per occurrence</t>
  </si>
  <si>
    <t>Tech</t>
  </si>
  <si>
    <t>Mgmt</t>
  </si>
  <si>
    <t>Cler</t>
  </si>
  <si>
    <r>
      <t xml:space="preserve">(D) 
Respondents per year  </t>
    </r>
    <r>
      <rPr>
        <b/>
        <vertAlign val="superscript"/>
        <sz val="10"/>
        <color theme="1"/>
        <rFont val="Times New Roman"/>
        <family val="1"/>
      </rPr>
      <t>a</t>
    </r>
  </si>
  <si>
    <t>Prev: 20,490 hr; $1,984,018</t>
  </si>
  <si>
    <t>Prev: 718 hr; $32,338</t>
  </si>
  <si>
    <t>Capital and O&amp;M Cost (see Section 6(b)(iii))</t>
  </si>
  <si>
    <r>
      <t xml:space="preserve">     A.  Familiarize with rule requirement </t>
    </r>
    <r>
      <rPr>
        <vertAlign val="superscript"/>
        <sz val="10"/>
        <color theme="1"/>
        <rFont val="Times New Roman"/>
        <family val="1"/>
      </rPr>
      <t>c</t>
    </r>
  </si>
  <si>
    <t xml:space="preserve">     A. Familiarize with rule requirement</t>
  </si>
  <si>
    <r>
      <t xml:space="preserve">TOTAL COST  </t>
    </r>
    <r>
      <rPr>
        <vertAlign val="superscript"/>
        <sz val="10"/>
        <color theme="1"/>
        <rFont val="Times New Roman"/>
        <family val="1"/>
      </rPr>
      <t>p</t>
    </r>
  </si>
  <si>
    <r>
      <t xml:space="preserve">TOTAL LABOR BURDEN AND COST (rounded) </t>
    </r>
    <r>
      <rPr>
        <vertAlign val="superscript"/>
        <sz val="10"/>
        <color theme="1"/>
        <rFont val="Times New Roman"/>
        <family val="1"/>
      </rPr>
      <t>p</t>
    </r>
  </si>
  <si>
    <t xml:space="preserve">     B.  Required activities for New Sources</t>
  </si>
  <si>
    <t>hr/response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</si>
</sst>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1"/>
    </xf>
    <xf numFmtId="6" fontId="1" fillId="0" borderId="1" xfId="0" applyNumberFormat="1" applyFont="1" applyBorder="1" applyAlignment="1">
      <alignment horizontal="right" vertical="center" wrapText="1" indent="1"/>
    </xf>
    <xf numFmtId="8" fontId="1" fillId="0" borderId="1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left" vertical="center" wrapText="1" indent="1"/>
    </xf>
    <xf numFmtId="6" fontId="2" fillId="0" borderId="1" xfId="0" applyNumberFormat="1" applyFont="1" applyBorder="1" applyAlignment="1">
      <alignment horizontal="righ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/>
    <xf numFmtId="0" fontId="2" fillId="0" borderId="1" xfId="0" applyFont="1" applyBorder="1"/>
    <xf numFmtId="2" fontId="1" fillId="0" borderId="1" xfId="0" applyNumberFormat="1" applyFont="1" applyBorder="1" applyAlignment="1">
      <alignment horizontal="center" vertical="center" wrapText="1"/>
    </xf>
    <xf numFmtId="6" fontId="2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1" fontId="1" fillId="0" borderId="0" xfId="0" applyNumberFormat="1" applyFont="1"/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"/>
  <sheetViews>
    <sheetView tabSelected="1" topLeftCell="A22" workbookViewId="0">
      <selection activeCell="I43" sqref="I43"/>
    </sheetView>
  </sheetViews>
  <sheetFormatPr defaultRowHeight="12.75" x14ac:dyDescent="0.2"/>
  <cols>
    <col min="1" max="1" width="37.85546875" style="1" customWidth="1"/>
    <col min="2" max="9" width="13.140625" style="1" customWidth="1"/>
    <col min="10" max="16384" width="9.140625" style="1"/>
  </cols>
  <sheetData>
    <row r="1" spans="1:12" ht="63.75" x14ac:dyDescent="0.2">
      <c r="A1" s="2" t="s">
        <v>0</v>
      </c>
      <c r="B1" s="3" t="s">
        <v>43</v>
      </c>
      <c r="C1" s="3" t="s">
        <v>42</v>
      </c>
      <c r="D1" s="3" t="s">
        <v>41</v>
      </c>
      <c r="E1" s="3" t="s">
        <v>71</v>
      </c>
      <c r="F1" s="3" t="s">
        <v>40</v>
      </c>
      <c r="G1" s="3" t="s">
        <v>38</v>
      </c>
      <c r="H1" s="3" t="s">
        <v>39</v>
      </c>
      <c r="I1" s="3" t="s">
        <v>37</v>
      </c>
    </row>
    <row r="2" spans="1:12" x14ac:dyDescent="0.2">
      <c r="A2" s="4" t="s">
        <v>1</v>
      </c>
      <c r="B2" s="5" t="s">
        <v>2</v>
      </c>
      <c r="C2" s="4"/>
      <c r="D2" s="5"/>
      <c r="E2" s="5"/>
      <c r="F2" s="5"/>
      <c r="G2" s="5"/>
      <c r="H2" s="5"/>
      <c r="I2" s="6"/>
    </row>
    <row r="3" spans="1:12" x14ac:dyDescent="0.2">
      <c r="A3" s="4" t="s">
        <v>3</v>
      </c>
      <c r="B3" s="5" t="s">
        <v>2</v>
      </c>
      <c r="C3" s="4"/>
      <c r="D3" s="5"/>
      <c r="E3" s="5"/>
      <c r="F3" s="5"/>
      <c r="G3" s="5"/>
      <c r="H3" s="5"/>
      <c r="I3" s="6"/>
      <c r="K3" s="1" t="s">
        <v>68</v>
      </c>
      <c r="L3" s="1">
        <v>103.97</v>
      </c>
    </row>
    <row r="4" spans="1:12" x14ac:dyDescent="0.2">
      <c r="A4" s="4" t="s">
        <v>4</v>
      </c>
      <c r="B4" s="5"/>
      <c r="C4" s="5"/>
      <c r="D4" s="5"/>
      <c r="E4" s="5"/>
      <c r="F4" s="5"/>
      <c r="G4" s="5"/>
      <c r="H4" s="5"/>
      <c r="I4" s="6"/>
      <c r="K4" s="1" t="s">
        <v>69</v>
      </c>
      <c r="L4" s="1">
        <v>129.93</v>
      </c>
    </row>
    <row r="5" spans="1:12" x14ac:dyDescent="0.2">
      <c r="A5" s="4"/>
      <c r="B5" s="5"/>
      <c r="C5" s="5"/>
      <c r="D5" s="5"/>
      <c r="E5" s="5"/>
      <c r="F5" s="5"/>
      <c r="G5" s="5"/>
      <c r="H5" s="5"/>
      <c r="I5" s="6"/>
      <c r="K5" s="1" t="s">
        <v>70</v>
      </c>
      <c r="L5" s="1">
        <v>51.79</v>
      </c>
    </row>
    <row r="6" spans="1:12" ht="15.75" x14ac:dyDescent="0.2">
      <c r="A6" s="4" t="s">
        <v>75</v>
      </c>
      <c r="B6" s="5">
        <v>1</v>
      </c>
      <c r="C6" s="5">
        <v>1</v>
      </c>
      <c r="D6" s="5">
        <f>B6*C6</f>
        <v>1</v>
      </c>
      <c r="E6" s="19">
        <v>107</v>
      </c>
      <c r="F6" s="11">
        <f>D6*E6</f>
        <v>107</v>
      </c>
      <c r="G6" s="5">
        <f>F6*0.05</f>
        <v>5.3500000000000005</v>
      </c>
      <c r="H6" s="5">
        <f>F6*0.1</f>
        <v>10.700000000000001</v>
      </c>
      <c r="I6" s="8">
        <f>F6*$L$3+G6*$L$4+H6*$L$5</f>
        <v>12374.068499999999</v>
      </c>
    </row>
    <row r="7" spans="1:12" x14ac:dyDescent="0.2">
      <c r="A7" s="4" t="s">
        <v>79</v>
      </c>
      <c r="B7" s="5"/>
      <c r="C7" s="5"/>
      <c r="D7" s="5"/>
      <c r="E7" s="5"/>
      <c r="F7" s="5"/>
      <c r="G7" s="5"/>
      <c r="H7" s="5"/>
      <c r="I7" s="6"/>
    </row>
    <row r="8" spans="1:12" ht="15.75" x14ac:dyDescent="0.2">
      <c r="A8" s="4" t="s">
        <v>5</v>
      </c>
      <c r="B8" s="5">
        <v>24</v>
      </c>
      <c r="C8" s="5">
        <v>1</v>
      </c>
      <c r="D8" s="5">
        <f>B8*C8</f>
        <v>24</v>
      </c>
      <c r="E8" s="5">
        <v>0</v>
      </c>
      <c r="F8" s="11">
        <f>D8*E8</f>
        <v>0</v>
      </c>
      <c r="G8" s="5">
        <f>F8*0.05</f>
        <v>0</v>
      </c>
      <c r="H8" s="5">
        <f>F8*0.1</f>
        <v>0</v>
      </c>
      <c r="I8" s="7">
        <f>F8*$L$3+G8*$L$4+H8*$L$5</f>
        <v>0</v>
      </c>
    </row>
    <row r="9" spans="1:12" ht="15.75" x14ac:dyDescent="0.2">
      <c r="A9" s="4" t="s">
        <v>6</v>
      </c>
      <c r="B9" s="5">
        <v>24</v>
      </c>
      <c r="C9" s="5">
        <v>0.2</v>
      </c>
      <c r="D9" s="5">
        <f>B9*C9</f>
        <v>4.8000000000000007</v>
      </c>
      <c r="E9" s="5">
        <v>0</v>
      </c>
      <c r="F9" s="11">
        <f>D9*E9</f>
        <v>0</v>
      </c>
      <c r="G9" s="5">
        <f>F9*0.05</f>
        <v>0</v>
      </c>
      <c r="H9" s="5">
        <f>F9*0.1</f>
        <v>0</v>
      </c>
      <c r="I9" s="7">
        <f>F9*$L$3+G9*$L$4+H9*$L$5</f>
        <v>0</v>
      </c>
    </row>
    <row r="10" spans="1:12" x14ac:dyDescent="0.2">
      <c r="A10" s="4" t="s">
        <v>7</v>
      </c>
      <c r="B10" s="5" t="s">
        <v>8</v>
      </c>
      <c r="C10" s="5"/>
      <c r="D10" s="5"/>
      <c r="E10" s="5"/>
      <c r="F10" s="5"/>
      <c r="G10" s="5"/>
      <c r="H10" s="5"/>
      <c r="I10" s="6"/>
    </row>
    <row r="11" spans="1:12" x14ac:dyDescent="0.2">
      <c r="A11" s="4" t="s">
        <v>9</v>
      </c>
      <c r="B11" s="5" t="s">
        <v>8</v>
      </c>
      <c r="C11" s="5"/>
      <c r="D11" s="5"/>
      <c r="E11" s="5"/>
      <c r="F11" s="5"/>
      <c r="G11" s="5"/>
      <c r="H11" s="5"/>
      <c r="I11" s="6"/>
    </row>
    <row r="12" spans="1:12" x14ac:dyDescent="0.2">
      <c r="A12" s="4" t="s">
        <v>10</v>
      </c>
      <c r="B12" s="5"/>
      <c r="C12" s="5"/>
      <c r="D12" s="5"/>
      <c r="E12" s="5"/>
      <c r="F12" s="5"/>
      <c r="G12" s="5"/>
      <c r="H12" s="5"/>
      <c r="I12" s="6"/>
    </row>
    <row r="13" spans="1:12" x14ac:dyDescent="0.2">
      <c r="A13" s="4" t="s">
        <v>11</v>
      </c>
      <c r="B13" s="5"/>
      <c r="C13" s="5"/>
      <c r="D13" s="5"/>
      <c r="E13" s="5"/>
      <c r="F13" s="5"/>
      <c r="G13" s="5"/>
      <c r="H13" s="5"/>
      <c r="I13" s="6"/>
    </row>
    <row r="14" spans="1:12" ht="28.5" x14ac:dyDescent="0.2">
      <c r="A14" s="4" t="s">
        <v>12</v>
      </c>
      <c r="B14" s="5">
        <v>2</v>
      </c>
      <c r="C14" s="5">
        <v>1</v>
      </c>
      <c r="D14" s="5">
        <f>B14*C14</f>
        <v>2</v>
      </c>
      <c r="E14" s="5">
        <v>0</v>
      </c>
      <c r="F14" s="11">
        <f>D14*E14</f>
        <v>0</v>
      </c>
      <c r="G14" s="5">
        <f>F14*0.05</f>
        <v>0</v>
      </c>
      <c r="H14" s="5">
        <f>F14*0.1</f>
        <v>0</v>
      </c>
      <c r="I14" s="7">
        <f>F14*$L$3+G14*$L$4+H14*$L$5</f>
        <v>0</v>
      </c>
    </row>
    <row r="15" spans="1:12" ht="15.75" x14ac:dyDescent="0.2">
      <c r="A15" s="4" t="s">
        <v>13</v>
      </c>
      <c r="B15" s="5">
        <v>2</v>
      </c>
      <c r="C15" s="5">
        <v>1</v>
      </c>
      <c r="D15" s="5">
        <f t="shared" ref="D15:D22" si="0">B15*C15</f>
        <v>2</v>
      </c>
      <c r="E15" s="5">
        <v>0</v>
      </c>
      <c r="F15" s="11">
        <f>D15*E15</f>
        <v>0</v>
      </c>
      <c r="G15" s="5">
        <f>F15*0.05</f>
        <v>0</v>
      </c>
      <c r="H15" s="5">
        <f>F15*0.1</f>
        <v>0</v>
      </c>
      <c r="I15" s="7">
        <f t="shared" ref="I15:I18" si="1">F15*$L$3+G15*$L$4+H15*$L$5</f>
        <v>0</v>
      </c>
    </row>
    <row r="16" spans="1:12" ht="15.75" x14ac:dyDescent="0.2">
      <c r="A16" s="4" t="s">
        <v>14</v>
      </c>
      <c r="B16" s="5">
        <v>2</v>
      </c>
      <c r="C16" s="5">
        <v>1</v>
      </c>
      <c r="D16" s="5">
        <f t="shared" si="0"/>
        <v>2</v>
      </c>
      <c r="E16" s="5">
        <v>0</v>
      </c>
      <c r="F16" s="11">
        <f>D16*E16</f>
        <v>0</v>
      </c>
      <c r="G16" s="5">
        <f>F16*0.05</f>
        <v>0</v>
      </c>
      <c r="H16" s="5">
        <f>F16*0.1</f>
        <v>0</v>
      </c>
      <c r="I16" s="7">
        <f t="shared" si="1"/>
        <v>0</v>
      </c>
    </row>
    <row r="17" spans="1:9" x14ac:dyDescent="0.2">
      <c r="A17" s="4" t="s">
        <v>15</v>
      </c>
      <c r="B17" s="5" t="s">
        <v>8</v>
      </c>
      <c r="C17" s="5"/>
      <c r="D17" s="5"/>
      <c r="E17" s="5"/>
      <c r="F17" s="5"/>
      <c r="G17" s="5"/>
      <c r="H17" s="5"/>
      <c r="I17" s="6"/>
    </row>
    <row r="18" spans="1:9" x14ac:dyDescent="0.2">
      <c r="A18" s="4" t="s">
        <v>16</v>
      </c>
      <c r="B18" s="5">
        <v>2</v>
      </c>
      <c r="C18" s="5">
        <v>1</v>
      </c>
      <c r="D18" s="5">
        <f t="shared" si="0"/>
        <v>2</v>
      </c>
      <c r="E18" s="5">
        <v>0</v>
      </c>
      <c r="F18" s="11">
        <f>D18*E18</f>
        <v>0</v>
      </c>
      <c r="G18" s="5">
        <f>F18*0.05</f>
        <v>0</v>
      </c>
      <c r="H18" s="5">
        <f>F18*0.1</f>
        <v>0</v>
      </c>
      <c r="I18" s="7">
        <f t="shared" si="1"/>
        <v>0</v>
      </c>
    </row>
    <row r="19" spans="1:9" x14ac:dyDescent="0.2">
      <c r="A19" s="4" t="s">
        <v>17</v>
      </c>
      <c r="B19" s="5"/>
      <c r="C19" s="5"/>
      <c r="D19" s="5"/>
      <c r="E19" s="5"/>
      <c r="F19" s="5"/>
      <c r="G19" s="5"/>
      <c r="H19" s="5"/>
      <c r="I19" s="6"/>
    </row>
    <row r="20" spans="1:9" ht="15.75" x14ac:dyDescent="0.2">
      <c r="A20" s="4" t="s">
        <v>18</v>
      </c>
      <c r="B20" s="5">
        <v>12</v>
      </c>
      <c r="C20" s="5">
        <v>1</v>
      </c>
      <c r="D20" s="5">
        <f t="shared" si="0"/>
        <v>12</v>
      </c>
      <c r="E20" s="5">
        <v>100</v>
      </c>
      <c r="F20" s="11">
        <f>D20*E20</f>
        <v>1200</v>
      </c>
      <c r="G20" s="5">
        <f>F20*0.05</f>
        <v>60</v>
      </c>
      <c r="H20" s="5">
        <f>F20*0.1</f>
        <v>120</v>
      </c>
      <c r="I20" s="8">
        <f>F20*$L$3+G20*$L$4+H20*$L$5</f>
        <v>138774.59999999998</v>
      </c>
    </row>
    <row r="21" spans="1:9" ht="15.75" x14ac:dyDescent="0.2">
      <c r="A21" s="4" t="s">
        <v>19</v>
      </c>
      <c r="B21" s="5">
        <v>8</v>
      </c>
      <c r="C21" s="5">
        <v>2</v>
      </c>
      <c r="D21" s="5">
        <f t="shared" si="0"/>
        <v>16</v>
      </c>
      <c r="E21" s="5">
        <v>7</v>
      </c>
      <c r="F21" s="11">
        <f>D21*E21</f>
        <v>112</v>
      </c>
      <c r="G21" s="5">
        <f>F21*0.05</f>
        <v>5.6000000000000005</v>
      </c>
      <c r="H21" s="5">
        <f>F21*0.1</f>
        <v>11.200000000000001</v>
      </c>
      <c r="I21" s="8">
        <f t="shared" ref="I21:I22" si="2">F21*$L$3+G21*$L$4+H21*$L$5</f>
        <v>12952.296</v>
      </c>
    </row>
    <row r="22" spans="1:9" ht="15.75" x14ac:dyDescent="0.2">
      <c r="A22" s="4" t="s">
        <v>20</v>
      </c>
      <c r="B22" s="5">
        <v>4</v>
      </c>
      <c r="C22" s="5">
        <v>2</v>
      </c>
      <c r="D22" s="5">
        <f t="shared" si="0"/>
        <v>8</v>
      </c>
      <c r="E22" s="5">
        <v>7</v>
      </c>
      <c r="F22" s="11">
        <f>D22*E22</f>
        <v>56</v>
      </c>
      <c r="G22" s="5">
        <f>F22*0.05</f>
        <v>2.8000000000000003</v>
      </c>
      <c r="H22" s="5">
        <f>F22*0.1</f>
        <v>5.6000000000000005</v>
      </c>
      <c r="I22" s="8">
        <f t="shared" si="2"/>
        <v>6476.1480000000001</v>
      </c>
    </row>
    <row r="23" spans="1:9" ht="15" customHeight="1" x14ac:dyDescent="0.2">
      <c r="A23" s="12" t="s">
        <v>21</v>
      </c>
      <c r="B23" s="5"/>
      <c r="C23" s="5"/>
      <c r="D23" s="5"/>
      <c r="E23" s="5"/>
      <c r="F23" s="21">
        <f>SUM(F6:H22)</f>
        <v>1696.2499999999998</v>
      </c>
      <c r="G23" s="22"/>
      <c r="H23" s="23"/>
      <c r="I23" s="10">
        <f>SUM(I6:I22)</f>
        <v>170577.11249999996</v>
      </c>
    </row>
    <row r="24" spans="1:9" x14ac:dyDescent="0.2">
      <c r="A24" s="4" t="s">
        <v>22</v>
      </c>
      <c r="B24" s="5"/>
      <c r="C24" s="5"/>
      <c r="D24" s="5"/>
      <c r="E24" s="5"/>
      <c r="F24" s="5"/>
      <c r="G24" s="5"/>
      <c r="H24" s="5"/>
      <c r="I24" s="6"/>
    </row>
    <row r="25" spans="1:9" x14ac:dyDescent="0.2">
      <c r="A25" s="4" t="s">
        <v>76</v>
      </c>
      <c r="B25" s="5" t="s">
        <v>23</v>
      </c>
      <c r="C25" s="5"/>
      <c r="D25" s="5"/>
      <c r="E25" s="5"/>
      <c r="F25" s="5"/>
      <c r="G25" s="5"/>
      <c r="H25" s="5"/>
      <c r="I25" s="6"/>
    </row>
    <row r="26" spans="1:9" x14ac:dyDescent="0.2">
      <c r="A26" s="4" t="s">
        <v>24</v>
      </c>
      <c r="B26" s="5" t="s">
        <v>8</v>
      </c>
      <c r="C26" s="5"/>
      <c r="D26" s="5"/>
      <c r="E26" s="5"/>
      <c r="F26" s="5"/>
      <c r="G26" s="5"/>
      <c r="H26" s="5"/>
      <c r="I26" s="6"/>
    </row>
    <row r="27" spans="1:9" x14ac:dyDescent="0.2">
      <c r="A27" s="4" t="s">
        <v>25</v>
      </c>
      <c r="B27" s="5" t="s">
        <v>8</v>
      </c>
      <c r="C27" s="5"/>
      <c r="D27" s="5"/>
      <c r="E27" s="5"/>
      <c r="F27" s="5"/>
      <c r="G27" s="5"/>
      <c r="H27" s="5"/>
      <c r="I27" s="6"/>
    </row>
    <row r="28" spans="1:9" x14ac:dyDescent="0.2">
      <c r="A28" s="4" t="s">
        <v>26</v>
      </c>
      <c r="B28" s="5"/>
      <c r="C28" s="5"/>
      <c r="D28" s="5"/>
      <c r="E28" s="5"/>
      <c r="F28" s="5"/>
      <c r="G28" s="5"/>
      <c r="H28" s="5"/>
      <c r="I28" s="6"/>
    </row>
    <row r="29" spans="1:9" ht="15.75" x14ac:dyDescent="0.2">
      <c r="A29" s="4" t="s">
        <v>27</v>
      </c>
      <c r="B29" s="5">
        <v>0.25</v>
      </c>
      <c r="C29" s="5">
        <v>365</v>
      </c>
      <c r="D29" s="5">
        <f t="shared" ref="D29:D36" si="3">B29*C29</f>
        <v>91.25</v>
      </c>
      <c r="E29" s="5">
        <v>107</v>
      </c>
      <c r="F29" s="13">
        <f t="shared" ref="F29:F34" si="4">D29*E29</f>
        <v>9763.75</v>
      </c>
      <c r="G29" s="17">
        <f t="shared" ref="G29:G34" si="5">F29*0.05</f>
        <v>488.1875</v>
      </c>
      <c r="H29" s="17">
        <f t="shared" ref="H29:H34" si="6">F29*0.1</f>
        <v>976.375</v>
      </c>
      <c r="I29" s="8">
        <f t="shared" ref="I29:I36" si="7">F29*$L$3+G29*$L$4+H29*$L$5</f>
        <v>1129133.7506249999</v>
      </c>
    </row>
    <row r="30" spans="1:9" ht="15.75" x14ac:dyDescent="0.2">
      <c r="A30" s="4" t="s">
        <v>28</v>
      </c>
      <c r="B30" s="5">
        <v>0.25</v>
      </c>
      <c r="C30" s="5">
        <v>365</v>
      </c>
      <c r="D30" s="5">
        <f t="shared" si="3"/>
        <v>91.25</v>
      </c>
      <c r="E30" s="5">
        <v>7</v>
      </c>
      <c r="F30" s="13">
        <f t="shared" si="4"/>
        <v>638.75</v>
      </c>
      <c r="G30" s="17">
        <f t="shared" si="5"/>
        <v>31.9375</v>
      </c>
      <c r="H30" s="17">
        <f t="shared" si="6"/>
        <v>63.875</v>
      </c>
      <c r="I30" s="8">
        <f t="shared" si="7"/>
        <v>73868.563124999986</v>
      </c>
    </row>
    <row r="31" spans="1:9" ht="15.75" x14ac:dyDescent="0.2">
      <c r="A31" s="4" t="s">
        <v>29</v>
      </c>
      <c r="B31" s="5">
        <v>0.5</v>
      </c>
      <c r="C31" s="5">
        <v>365</v>
      </c>
      <c r="D31" s="5">
        <f t="shared" si="3"/>
        <v>182.5</v>
      </c>
      <c r="E31" s="5">
        <v>7</v>
      </c>
      <c r="F31" s="13">
        <f t="shared" si="4"/>
        <v>1277.5</v>
      </c>
      <c r="G31" s="17">
        <f t="shared" si="5"/>
        <v>63.875</v>
      </c>
      <c r="H31" s="17">
        <f t="shared" si="6"/>
        <v>127.75</v>
      </c>
      <c r="I31" s="8">
        <f t="shared" si="7"/>
        <v>147737.12624999997</v>
      </c>
    </row>
    <row r="32" spans="1:9" ht="15.75" x14ac:dyDescent="0.2">
      <c r="A32" s="4" t="s">
        <v>30</v>
      </c>
      <c r="B32" s="5">
        <v>8</v>
      </c>
      <c r="C32" s="5">
        <v>2</v>
      </c>
      <c r="D32" s="5">
        <f t="shared" si="3"/>
        <v>16</v>
      </c>
      <c r="E32" s="5">
        <v>7</v>
      </c>
      <c r="F32" s="11">
        <f t="shared" si="4"/>
        <v>112</v>
      </c>
      <c r="G32" s="5">
        <f t="shared" si="5"/>
        <v>5.6000000000000005</v>
      </c>
      <c r="H32" s="5">
        <f t="shared" si="6"/>
        <v>11.200000000000001</v>
      </c>
      <c r="I32" s="8">
        <f t="shared" si="7"/>
        <v>12952.296</v>
      </c>
    </row>
    <row r="33" spans="1:11" ht="15.75" x14ac:dyDescent="0.2">
      <c r="A33" s="4" t="s">
        <v>31</v>
      </c>
      <c r="B33" s="5">
        <v>0.5</v>
      </c>
      <c r="C33" s="5">
        <v>52</v>
      </c>
      <c r="D33" s="5">
        <f t="shared" si="3"/>
        <v>26</v>
      </c>
      <c r="E33" s="5">
        <v>7</v>
      </c>
      <c r="F33" s="11">
        <f t="shared" si="4"/>
        <v>182</v>
      </c>
      <c r="G33" s="5">
        <f t="shared" si="5"/>
        <v>9.1</v>
      </c>
      <c r="H33" s="5">
        <f t="shared" si="6"/>
        <v>18.2</v>
      </c>
      <c r="I33" s="8">
        <f t="shared" si="7"/>
        <v>21047.481000000003</v>
      </c>
    </row>
    <row r="34" spans="1:11" ht="28.5" x14ac:dyDescent="0.2">
      <c r="A34" s="4" t="s">
        <v>32</v>
      </c>
      <c r="B34" s="5">
        <v>0.5</v>
      </c>
      <c r="C34" s="5">
        <v>52</v>
      </c>
      <c r="D34" s="5">
        <f t="shared" si="3"/>
        <v>26</v>
      </c>
      <c r="E34" s="5">
        <v>7</v>
      </c>
      <c r="F34" s="11">
        <f t="shared" si="4"/>
        <v>182</v>
      </c>
      <c r="G34" s="5">
        <f t="shared" si="5"/>
        <v>9.1</v>
      </c>
      <c r="H34" s="5">
        <f t="shared" si="6"/>
        <v>18.2</v>
      </c>
      <c r="I34" s="8">
        <f t="shared" si="7"/>
        <v>21047.481000000003</v>
      </c>
    </row>
    <row r="35" spans="1:11" x14ac:dyDescent="0.2">
      <c r="A35" s="4" t="s">
        <v>33</v>
      </c>
      <c r="B35" s="5"/>
      <c r="C35" s="5"/>
      <c r="D35" s="5"/>
      <c r="E35" s="5"/>
      <c r="F35" s="5"/>
      <c r="G35" s="5"/>
      <c r="H35" s="5"/>
      <c r="I35" s="8"/>
    </row>
    <row r="36" spans="1:11" ht="28.5" x14ac:dyDescent="0.2">
      <c r="A36" s="14" t="s">
        <v>34</v>
      </c>
      <c r="B36" s="5">
        <v>1.5</v>
      </c>
      <c r="C36" s="5">
        <v>53.5</v>
      </c>
      <c r="D36" s="5">
        <f t="shared" si="3"/>
        <v>80.25</v>
      </c>
      <c r="E36" s="5">
        <v>53.5</v>
      </c>
      <c r="F36" s="13">
        <f>D36*E36</f>
        <v>4293.375</v>
      </c>
      <c r="G36" s="17">
        <f>F36*0.05</f>
        <v>214.66875000000002</v>
      </c>
      <c r="H36" s="17">
        <f>F36*0.1</f>
        <v>429.33750000000003</v>
      </c>
      <c r="I36" s="8">
        <f t="shared" si="7"/>
        <v>496509.4985625</v>
      </c>
    </row>
    <row r="37" spans="1:11" x14ac:dyDescent="0.2">
      <c r="A37" s="4" t="s">
        <v>35</v>
      </c>
      <c r="B37" s="5" t="s">
        <v>2</v>
      </c>
      <c r="C37" s="5"/>
      <c r="D37" s="5"/>
      <c r="E37" s="5"/>
      <c r="F37" s="5"/>
      <c r="G37" s="5"/>
      <c r="H37" s="5"/>
      <c r="I37" s="6"/>
    </row>
    <row r="38" spans="1:11" ht="15" customHeight="1" x14ac:dyDescent="0.2">
      <c r="A38" s="12" t="s">
        <v>36</v>
      </c>
      <c r="B38" s="5"/>
      <c r="C38" s="5"/>
      <c r="D38" s="5"/>
      <c r="E38" s="5"/>
      <c r="F38" s="21">
        <f>SUM(F29:H36)</f>
        <v>18916.781250000004</v>
      </c>
      <c r="G38" s="22"/>
      <c r="H38" s="23"/>
      <c r="I38" s="10">
        <f>SUM(I29:I36)</f>
        <v>1902296.1965624997</v>
      </c>
    </row>
    <row r="39" spans="1:11" ht="28.5" x14ac:dyDescent="0.2">
      <c r="A39" s="9" t="s">
        <v>78</v>
      </c>
      <c r="B39" s="4"/>
      <c r="C39" s="4"/>
      <c r="D39" s="4"/>
      <c r="E39" s="4"/>
      <c r="F39" s="21">
        <f>ROUND(F23+F38, -2)</f>
        <v>20600</v>
      </c>
      <c r="G39" s="22"/>
      <c r="H39" s="23"/>
      <c r="I39" s="10">
        <f>ROUND(I23+I38, -4)</f>
        <v>2070000</v>
      </c>
      <c r="K39" s="1" t="s">
        <v>72</v>
      </c>
    </row>
    <row r="40" spans="1:11" x14ac:dyDescent="0.2">
      <c r="A40" s="15" t="s">
        <v>74</v>
      </c>
      <c r="B40" s="15"/>
      <c r="C40" s="15"/>
      <c r="D40" s="15"/>
      <c r="E40" s="15"/>
      <c r="F40" s="15"/>
      <c r="G40" s="15"/>
      <c r="H40" s="15"/>
      <c r="I40" s="7">
        <v>0</v>
      </c>
    </row>
    <row r="41" spans="1:11" ht="15.75" x14ac:dyDescent="0.2">
      <c r="A41" s="16" t="s">
        <v>77</v>
      </c>
      <c r="B41" s="15"/>
      <c r="C41" s="15"/>
      <c r="D41" s="15"/>
      <c r="E41" s="15"/>
      <c r="F41" s="15"/>
      <c r="G41" s="15"/>
      <c r="H41" s="15"/>
      <c r="I41" s="18">
        <f>I39+I40</f>
        <v>2070000</v>
      </c>
    </row>
    <row r="43" spans="1:11" x14ac:dyDescent="0.2">
      <c r="I43" s="20">
        <f>F39/128</f>
        <v>160.9375</v>
      </c>
      <c r="J43" s="1" t="s">
        <v>80</v>
      </c>
    </row>
  </sheetData>
  <mergeCells count="3">
    <mergeCell ref="F23:H23"/>
    <mergeCell ref="F38:H38"/>
    <mergeCell ref="F39:H39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/>
  </sheetViews>
  <sheetFormatPr defaultRowHeight="15" x14ac:dyDescent="0.25"/>
  <cols>
    <col min="1" max="1" width="33.85546875" customWidth="1"/>
    <col min="2" max="2" width="13.42578125" customWidth="1"/>
    <col min="3" max="3" width="11.85546875" customWidth="1"/>
    <col min="7" max="7" width="11.140625" customWidth="1"/>
    <col min="8" max="8" width="13.7109375" customWidth="1"/>
    <col min="9" max="9" width="13.5703125" customWidth="1"/>
  </cols>
  <sheetData>
    <row r="1" spans="1:12" ht="89.25" x14ac:dyDescent="0.25">
      <c r="A1" s="2" t="s">
        <v>44</v>
      </c>
      <c r="B1" s="3" t="s">
        <v>67</v>
      </c>
      <c r="C1" s="3" t="s">
        <v>66</v>
      </c>
      <c r="D1" s="3" t="s">
        <v>65</v>
      </c>
      <c r="E1" s="3" t="s">
        <v>64</v>
      </c>
      <c r="F1" s="3" t="s">
        <v>40</v>
      </c>
      <c r="G1" s="3" t="s">
        <v>62</v>
      </c>
      <c r="H1" s="3" t="s">
        <v>63</v>
      </c>
      <c r="I1" s="3" t="s">
        <v>61</v>
      </c>
    </row>
    <row r="2" spans="1:12" x14ac:dyDescent="0.25">
      <c r="A2" s="4" t="s">
        <v>45</v>
      </c>
      <c r="B2" s="5"/>
      <c r="C2" s="5"/>
      <c r="D2" s="5"/>
      <c r="E2" s="5"/>
      <c r="F2" s="5"/>
      <c r="G2" s="5"/>
      <c r="H2" s="5"/>
      <c r="I2" s="6"/>
    </row>
    <row r="3" spans="1:12" x14ac:dyDescent="0.25">
      <c r="A3" s="4" t="s">
        <v>46</v>
      </c>
      <c r="B3" s="5"/>
      <c r="C3" s="5"/>
      <c r="D3" s="5"/>
      <c r="E3" s="5"/>
      <c r="F3" s="5"/>
      <c r="G3" s="5"/>
      <c r="H3" s="5"/>
      <c r="I3" s="6"/>
      <c r="K3" s="1" t="s">
        <v>68</v>
      </c>
      <c r="L3">
        <v>46.67</v>
      </c>
    </row>
    <row r="4" spans="1:12" ht="15.75" x14ac:dyDescent="0.25">
      <c r="A4" s="4" t="s">
        <v>47</v>
      </c>
      <c r="B4" s="5">
        <v>24</v>
      </c>
      <c r="C4" s="5">
        <v>1</v>
      </c>
      <c r="D4" s="5">
        <f>B4*C4</f>
        <v>24</v>
      </c>
      <c r="E4" s="5">
        <v>0</v>
      </c>
      <c r="F4" s="5">
        <v>0</v>
      </c>
      <c r="G4" s="5">
        <v>0</v>
      </c>
      <c r="H4" s="5">
        <v>0</v>
      </c>
      <c r="I4" s="7">
        <v>0</v>
      </c>
      <c r="K4" s="1" t="s">
        <v>69</v>
      </c>
      <c r="L4">
        <v>62.9</v>
      </c>
    </row>
    <row r="5" spans="1:12" ht="15.75" x14ac:dyDescent="0.25">
      <c r="A5" s="4" t="s">
        <v>48</v>
      </c>
      <c r="B5" s="5">
        <v>24</v>
      </c>
      <c r="C5" s="5">
        <v>0.2</v>
      </c>
      <c r="D5" s="5">
        <f>B5*C5</f>
        <v>4.8000000000000007</v>
      </c>
      <c r="E5" s="5">
        <v>0</v>
      </c>
      <c r="F5" s="5">
        <v>0</v>
      </c>
      <c r="G5" s="5">
        <v>0</v>
      </c>
      <c r="H5" s="5">
        <v>0</v>
      </c>
      <c r="I5" s="7">
        <v>0</v>
      </c>
      <c r="K5" s="1" t="s">
        <v>70</v>
      </c>
      <c r="L5">
        <v>25.25</v>
      </c>
    </row>
    <row r="6" spans="1:12" x14ac:dyDescent="0.25">
      <c r="A6" s="4" t="s">
        <v>49</v>
      </c>
      <c r="B6" s="5"/>
      <c r="C6" s="5"/>
      <c r="D6" s="5"/>
      <c r="E6" s="5"/>
      <c r="F6" s="5"/>
      <c r="G6" s="5"/>
      <c r="H6" s="5"/>
      <c r="I6" s="6"/>
    </row>
    <row r="7" spans="1:12" x14ac:dyDescent="0.25">
      <c r="A7" s="4" t="s">
        <v>46</v>
      </c>
      <c r="B7" s="5"/>
      <c r="C7" s="5"/>
      <c r="D7" s="5"/>
      <c r="E7" s="5"/>
      <c r="F7" s="5"/>
      <c r="G7" s="5"/>
      <c r="H7" s="5"/>
      <c r="I7" s="6"/>
    </row>
    <row r="8" spans="1:12" ht="15.75" x14ac:dyDescent="0.25">
      <c r="A8" s="4" t="s">
        <v>50</v>
      </c>
      <c r="B8" s="5">
        <v>0.5</v>
      </c>
      <c r="C8" s="5">
        <v>1</v>
      </c>
      <c r="D8" s="5">
        <f>B8*C8</f>
        <v>0.5</v>
      </c>
      <c r="E8" s="5">
        <v>0</v>
      </c>
      <c r="F8" s="5">
        <v>0</v>
      </c>
      <c r="G8" s="5">
        <v>0</v>
      </c>
      <c r="H8" s="5">
        <v>0</v>
      </c>
      <c r="I8" s="7">
        <v>0</v>
      </c>
    </row>
    <row r="9" spans="1:12" ht="15.75" x14ac:dyDescent="0.25">
      <c r="A9" s="4" t="s">
        <v>51</v>
      </c>
      <c r="B9" s="5">
        <v>0.5</v>
      </c>
      <c r="C9" s="5">
        <v>1</v>
      </c>
      <c r="D9" s="5">
        <f t="shared" ref="D9:D17" si="0">B9*C9</f>
        <v>0.5</v>
      </c>
      <c r="E9" s="5">
        <v>0</v>
      </c>
      <c r="F9" s="5">
        <v>0</v>
      </c>
      <c r="G9" s="5">
        <v>0</v>
      </c>
      <c r="H9" s="5">
        <v>0</v>
      </c>
      <c r="I9" s="7">
        <v>0</v>
      </c>
    </row>
    <row r="10" spans="1:12" ht="15.75" x14ac:dyDescent="0.25">
      <c r="A10" s="4" t="s">
        <v>52</v>
      </c>
      <c r="B10" s="5">
        <v>0.5</v>
      </c>
      <c r="C10" s="5">
        <v>1</v>
      </c>
      <c r="D10" s="5">
        <f t="shared" si="0"/>
        <v>0.5</v>
      </c>
      <c r="E10" s="5">
        <v>0</v>
      </c>
      <c r="F10" s="5">
        <v>0</v>
      </c>
      <c r="G10" s="5">
        <v>0</v>
      </c>
      <c r="H10" s="5">
        <v>0</v>
      </c>
      <c r="I10" s="7">
        <v>0</v>
      </c>
    </row>
    <row r="11" spans="1:12" ht="15.75" x14ac:dyDescent="0.25">
      <c r="A11" s="4" t="s">
        <v>53</v>
      </c>
      <c r="B11" s="5">
        <v>0.5</v>
      </c>
      <c r="C11" s="5">
        <v>1</v>
      </c>
      <c r="D11" s="5">
        <f t="shared" si="0"/>
        <v>0.5</v>
      </c>
      <c r="E11" s="5">
        <v>0</v>
      </c>
      <c r="F11" s="5">
        <v>0</v>
      </c>
      <c r="G11" s="5">
        <v>0</v>
      </c>
      <c r="H11" s="5">
        <v>0</v>
      </c>
      <c r="I11" s="7">
        <v>0</v>
      </c>
    </row>
    <row r="12" spans="1:12" ht="15.75" x14ac:dyDescent="0.25">
      <c r="A12" s="4" t="s">
        <v>54</v>
      </c>
      <c r="B12" s="5">
        <v>8</v>
      </c>
      <c r="C12" s="5">
        <v>1</v>
      </c>
      <c r="D12" s="5">
        <f t="shared" si="0"/>
        <v>8</v>
      </c>
      <c r="E12" s="5">
        <v>0</v>
      </c>
      <c r="F12" s="5">
        <v>0</v>
      </c>
      <c r="G12" s="5">
        <v>0</v>
      </c>
      <c r="H12" s="5">
        <v>0</v>
      </c>
      <c r="I12" s="7">
        <v>0</v>
      </c>
    </row>
    <row r="13" spans="1:12" ht="15.75" x14ac:dyDescent="0.25">
      <c r="A13" s="4" t="s">
        <v>55</v>
      </c>
      <c r="B13" s="5">
        <v>24</v>
      </c>
      <c r="C13" s="5">
        <v>1</v>
      </c>
      <c r="D13" s="5">
        <f t="shared" si="0"/>
        <v>24</v>
      </c>
      <c r="E13" s="5">
        <v>0</v>
      </c>
      <c r="F13" s="5">
        <v>0</v>
      </c>
      <c r="G13" s="5">
        <v>0</v>
      </c>
      <c r="H13" s="5">
        <v>0</v>
      </c>
      <c r="I13" s="7">
        <v>0</v>
      </c>
    </row>
    <row r="14" spans="1:12" x14ac:dyDescent="0.25">
      <c r="A14" s="4" t="s">
        <v>56</v>
      </c>
      <c r="B14" s="5"/>
      <c r="C14" s="5"/>
      <c r="D14" s="5"/>
      <c r="E14" s="5"/>
      <c r="F14" s="5"/>
      <c r="G14" s="5"/>
      <c r="H14" s="5"/>
      <c r="I14" s="6"/>
    </row>
    <row r="15" spans="1:12" x14ac:dyDescent="0.25">
      <c r="A15" s="4" t="s">
        <v>57</v>
      </c>
      <c r="B15" s="5">
        <v>4</v>
      </c>
      <c r="C15" s="5">
        <v>1</v>
      </c>
      <c r="D15" s="5">
        <f t="shared" si="0"/>
        <v>4</v>
      </c>
      <c r="E15" s="5">
        <v>100</v>
      </c>
      <c r="F15" s="5">
        <f>D15*E15</f>
        <v>400</v>
      </c>
      <c r="G15" s="5">
        <f>F15*0.05</f>
        <v>20</v>
      </c>
      <c r="H15" s="5">
        <f>F15*0.1</f>
        <v>40</v>
      </c>
      <c r="I15" s="8">
        <f>F15*$L$3+G15*$L$4+H15*$L$5</f>
        <v>20936</v>
      </c>
    </row>
    <row r="16" spans="1:12" ht="15.75" x14ac:dyDescent="0.25">
      <c r="A16" s="4" t="s">
        <v>58</v>
      </c>
      <c r="B16" s="5">
        <v>8</v>
      </c>
      <c r="C16" s="5">
        <v>2</v>
      </c>
      <c r="D16" s="5">
        <f t="shared" si="0"/>
        <v>16</v>
      </c>
      <c r="E16" s="5">
        <v>7</v>
      </c>
      <c r="F16" s="5">
        <f t="shared" ref="F16:F17" si="1">D16*E16</f>
        <v>112</v>
      </c>
      <c r="G16" s="5">
        <f t="shared" ref="G16" si="2">F16*0.05</f>
        <v>5.6000000000000005</v>
      </c>
      <c r="H16" s="5">
        <f t="shared" ref="H16" si="3">F16*0.1</f>
        <v>11.200000000000001</v>
      </c>
      <c r="I16" s="8">
        <f t="shared" ref="I16" si="4">F16*$L$3+G16*$L$4+H16*$L$5</f>
        <v>5862.08</v>
      </c>
    </row>
    <row r="17" spans="1:11" ht="28.5" x14ac:dyDescent="0.25">
      <c r="A17" s="4" t="s">
        <v>59</v>
      </c>
      <c r="B17" s="5">
        <v>8</v>
      </c>
      <c r="C17" s="5">
        <v>2</v>
      </c>
      <c r="D17" s="5">
        <f t="shared" si="0"/>
        <v>16</v>
      </c>
      <c r="E17" s="5">
        <v>7</v>
      </c>
      <c r="F17" s="5">
        <f t="shared" si="1"/>
        <v>112</v>
      </c>
      <c r="G17" s="5">
        <f>F17*0.05</f>
        <v>5.6000000000000005</v>
      </c>
      <c r="H17" s="5">
        <f>F17*0.1</f>
        <v>11.200000000000001</v>
      </c>
      <c r="I17" s="8">
        <f>F17*$L$3+G17*$L$4+H17*$L$5</f>
        <v>5862.08</v>
      </c>
    </row>
    <row r="18" spans="1:11" ht="25.5" x14ac:dyDescent="0.25">
      <c r="A18" s="9" t="s">
        <v>60</v>
      </c>
      <c r="B18" s="4"/>
      <c r="C18" s="4"/>
      <c r="D18" s="4"/>
      <c r="E18" s="4"/>
      <c r="F18" s="24">
        <f>SUM(F4:H17)</f>
        <v>717.60000000000014</v>
      </c>
      <c r="G18" s="24"/>
      <c r="H18" s="24"/>
      <c r="I18" s="10">
        <f>ROUND(SUM(I4:I17), -2)</f>
        <v>32700</v>
      </c>
      <c r="K18" t="s">
        <v>73</v>
      </c>
    </row>
  </sheetData>
  <mergeCells count="1">
    <mergeCell ref="F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AHou</dc:creator>
  <cp:lastModifiedBy>wwrigley</cp:lastModifiedBy>
  <cp:lastPrinted>2015-12-01T14:25:13Z</cp:lastPrinted>
  <dcterms:created xsi:type="dcterms:W3CDTF">2015-07-16T14:44:03Z</dcterms:created>
  <dcterms:modified xsi:type="dcterms:W3CDTF">2015-12-01T14:25:39Z</dcterms:modified>
</cp:coreProperties>
</file>