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3790" windowHeight="12840"/>
  </bookViews>
  <sheets>
    <sheet name="Sheet1" sheetId="2" r:id="rId1"/>
  </sheets>
  <definedNames>
    <definedName name="_xlnm.Print_Titles" localSheetId="0">Sheet1!$3:$4</definedName>
  </definedNames>
  <calcPr calcId="145621"/>
</workbook>
</file>

<file path=xl/calcChain.xml><?xml version="1.0" encoding="utf-8"?>
<calcChain xmlns="http://schemas.openxmlformats.org/spreadsheetml/2006/main">
  <c r="P41" i="2" l="1"/>
  <c r="H27" i="2" l="1"/>
  <c r="O37" i="2" l="1"/>
  <c r="O36" i="2"/>
  <c r="O34" i="2"/>
  <c r="O33" i="2"/>
  <c r="O32" i="2"/>
  <c r="O31" i="2"/>
  <c r="O29" i="2"/>
  <c r="O26" i="2"/>
  <c r="O24" i="2"/>
  <c r="O22" i="2"/>
  <c r="O20" i="2"/>
  <c r="O18" i="2"/>
  <c r="O16" i="2"/>
  <c r="O14" i="2"/>
  <c r="O12" i="2"/>
  <c r="O10" i="2"/>
  <c r="O27" i="2" s="1"/>
  <c r="O8" i="2"/>
  <c r="O6" i="2"/>
  <c r="O5" i="2"/>
  <c r="J40" i="2"/>
  <c r="J37" i="2"/>
  <c r="J36" i="2"/>
  <c r="J35" i="2"/>
  <c r="J34" i="2"/>
  <c r="J33" i="2"/>
  <c r="J32" i="2"/>
  <c r="J31" i="2"/>
  <c r="J30" i="2"/>
  <c r="J29" i="2"/>
  <c r="J28" i="2"/>
  <c r="J26" i="2"/>
  <c r="J25" i="2"/>
  <c r="J24" i="2"/>
  <c r="J23" i="2"/>
  <c r="J22" i="2"/>
  <c r="J21" i="2"/>
  <c r="J20" i="2"/>
  <c r="J19" i="2"/>
  <c r="J18" i="2"/>
  <c r="J17" i="2"/>
  <c r="J16" i="2"/>
  <c r="J15" i="2"/>
  <c r="J14" i="2"/>
  <c r="J13" i="2"/>
  <c r="J12" i="2"/>
  <c r="J11" i="2"/>
  <c r="J10" i="2"/>
  <c r="J9" i="2"/>
  <c r="J8" i="2"/>
  <c r="J7" i="2"/>
  <c r="J6" i="2"/>
  <c r="J5" i="2"/>
  <c r="J27" i="2" l="1"/>
  <c r="J41" i="2" s="1"/>
  <c r="P40" i="2"/>
  <c r="J39" i="2"/>
  <c r="J38" i="2"/>
  <c r="P37" i="2"/>
  <c r="P27" i="2"/>
  <c r="R27" i="2" l="1"/>
  <c r="R41" i="2" s="1"/>
  <c r="R38" i="2"/>
  <c r="R33" i="2"/>
  <c r="R5" i="2"/>
</calcChain>
</file>

<file path=xl/sharedStrings.xml><?xml version="1.0" encoding="utf-8"?>
<sst xmlns="http://schemas.openxmlformats.org/spreadsheetml/2006/main" count="179" uniqueCount="120">
  <si>
    <t>Responsive</t>
  </si>
  <si>
    <t>Non-Response</t>
  </si>
  <si>
    <t>Affected Public</t>
  </si>
  <si>
    <t>ID</t>
  </si>
  <si>
    <t>Data Collection Activity</t>
  </si>
  <si>
    <t>Sample</t>
  </si>
  <si>
    <t>Estimated Number of Respondents</t>
  </si>
  <si>
    <t>Freq of Response</t>
  </si>
  <si>
    <t>Total Annual Responses</t>
  </si>
  <si>
    <t>Average Burden Hours per Response</t>
  </si>
  <si>
    <t>Total Annual Burden Estimate (hours)</t>
  </si>
  <si>
    <t>Grand Total Annual Burden Estimate (hours)</t>
  </si>
  <si>
    <t>Total Annualized Cost of Respondent Burden</t>
  </si>
  <si>
    <t>Parents</t>
  </si>
  <si>
    <t>Subtotal Individuals</t>
  </si>
  <si>
    <t>Grand Total</t>
  </si>
  <si>
    <t>Provider Web Survey</t>
  </si>
  <si>
    <t>Directors</t>
  </si>
  <si>
    <t>Menu Survey</t>
  </si>
  <si>
    <t>Food preparers</t>
  </si>
  <si>
    <t>Reference Portion Measurement Form</t>
  </si>
  <si>
    <t>Infant Food Intake Form</t>
  </si>
  <si>
    <t>Provider staff</t>
  </si>
  <si>
    <t>Sponsors</t>
  </si>
  <si>
    <t xml:space="preserve">Directors </t>
  </si>
  <si>
    <r>
      <t>Businesses</t>
    </r>
    <r>
      <rPr>
        <vertAlign val="superscript"/>
        <sz val="9"/>
        <color rgb="FF000000"/>
        <rFont val="Arial Narrow"/>
        <family val="2"/>
      </rPr>
      <t>b</t>
    </r>
  </si>
  <si>
    <t>Subtotal Businesses</t>
  </si>
  <si>
    <r>
      <t>Respondents</t>
    </r>
    <r>
      <rPr>
        <b/>
        <vertAlign val="superscript"/>
        <sz val="9"/>
        <color rgb="FF000000"/>
        <rFont val="Arial Narrow"/>
        <family val="2"/>
      </rPr>
      <t>a</t>
    </r>
  </si>
  <si>
    <t>Individuals/Households</t>
  </si>
  <si>
    <t>Standing Height and Weight Form</t>
  </si>
  <si>
    <t>Child Food Diary (Child care day)</t>
  </si>
  <si>
    <t>Child Food Diary (Non-child care day)</t>
  </si>
  <si>
    <t>Child Food Diary (Third day)</t>
  </si>
  <si>
    <t>Parent interview</t>
  </si>
  <si>
    <t>Children (collected by on-site study staff)</t>
  </si>
  <si>
    <t>Parents (reporting on children)</t>
  </si>
  <si>
    <t>Notes:</t>
  </si>
  <si>
    <t>a</t>
  </si>
  <si>
    <t>In some cases, an alternate respondent may be called upon by the respondent to provide specific information to complete the data collection activity.  For example, the director may need specific information from a staff person involved in food preparation in order to complete the section of the form asking about meal and snacks policies if he/she does not have this information.</t>
  </si>
  <si>
    <t>b</t>
  </si>
  <si>
    <t>-</t>
  </si>
  <si>
    <t>Sample Sizes, Estimated Burden, and Estimated Cost of Respondent Burden for the Study on Nutrition and Wellness Quality in Child Care Settings</t>
  </si>
  <si>
    <t xml:space="preserve"> Manager</t>
  </si>
  <si>
    <t>Manager</t>
  </si>
  <si>
    <t>Subtotal State Agencies</t>
  </si>
  <si>
    <t>Sponsor Recruitment</t>
  </si>
  <si>
    <t>Provider Recruitment</t>
  </si>
  <si>
    <t>Parent Recruitment</t>
  </si>
  <si>
    <t>D3</t>
  </si>
  <si>
    <t>D5</t>
  </si>
  <si>
    <t>E2</t>
  </si>
  <si>
    <t>E4</t>
  </si>
  <si>
    <t>F1</t>
  </si>
  <si>
    <t>F2</t>
  </si>
  <si>
    <t>F3</t>
  </si>
  <si>
    <t>F4</t>
  </si>
  <si>
    <t>F5</t>
  </si>
  <si>
    <t>CCDF State Agency Recruitment &amp; Administrative Data</t>
  </si>
  <si>
    <t>CACFP State Agency Recruitment &amp; Administrative Data</t>
  </si>
  <si>
    <t xml:space="preserve">Pre-visit Cost Form </t>
  </si>
  <si>
    <t xml:space="preserve">Pre-visit Cost Telephone Interview </t>
  </si>
  <si>
    <t>Sponsor Cost Interview  </t>
  </si>
  <si>
    <t xml:space="preserve">Center Director Cost Interview </t>
  </si>
  <si>
    <t xml:space="preserve">Most of the child care providers that will be included in the study will be businesses, though some will be operated by school districts and thus are public. No data are currently available to allow us to determine the percent that are businesses and the percent that are public. Similar to our procedures for determining burden in other studies of this population, we have classified all providers as businesses. </t>
  </si>
  <si>
    <r>
      <t>Hourly Wage Rate</t>
    </r>
    <r>
      <rPr>
        <b/>
        <vertAlign val="superscript"/>
        <sz val="7"/>
        <color theme="1"/>
        <rFont val="Arial"/>
        <family val="2"/>
      </rPr>
      <t>c</t>
    </r>
  </si>
  <si>
    <t>c</t>
  </si>
  <si>
    <t>d</t>
  </si>
  <si>
    <t>e</t>
  </si>
  <si>
    <t>f</t>
  </si>
  <si>
    <t>g</t>
  </si>
  <si>
    <t>Appendix L: Respondent Burden</t>
  </si>
  <si>
    <t xml:space="preserve">Sponsors will complete these interviews/form for all the providers that their organizations sponsor. Thus, in many cases one sponsor will report for multiple providers.The sample size is the number of providers. We estimate that approximately 247 sponsors will be involved in this aspect of the data collection. </t>
  </si>
  <si>
    <t>Pre-test Provider Web Survey</t>
  </si>
  <si>
    <t>Pre-test Menu Survey (1 day)</t>
  </si>
  <si>
    <t>Pre-test Reference Portion Measurement Form</t>
  </si>
  <si>
    <t>Pre-test Infant Food Intake Form</t>
  </si>
  <si>
    <t>Pre-test Pre-vist Cost Telephone Interview</t>
  </si>
  <si>
    <t xml:space="preserve">Pre-test Pre-visit Cost Form </t>
  </si>
  <si>
    <t>Pre-test Sponsor Cost Interview  </t>
  </si>
  <si>
    <t xml:space="preserve">Pre-test Center Director Cost Interview </t>
  </si>
  <si>
    <t>Pre-test Center Foodservice Cost Interview  </t>
  </si>
  <si>
    <t>Center Foodservice Cost Interview  </t>
  </si>
  <si>
    <t>Pre-test Standing Height and Weight Form</t>
  </si>
  <si>
    <t>Pre-test Child Food Diary</t>
  </si>
  <si>
    <t>Pre-test Parent Interview</t>
  </si>
  <si>
    <t>Burden in minutes: C2 (3); C3 (2); C4 (2); C5 (30); C6 (3).</t>
  </si>
  <si>
    <t>Burden in minutes: C2 (3); C3 (2); C4 (2); C6 (3); C7 (22).</t>
  </si>
  <si>
    <t>Burden in minutes: D2a (100); D2b (100); D2c (10); D2d (7); D2e (15).</t>
  </si>
  <si>
    <t>h</t>
  </si>
  <si>
    <t>One infant intake form will be completed by provider staff for each sampled infant. Each form will take 10 minutes to complete. On average, each provider will complete 5 forms, so the total burden per provider will be 50 minutes. Multiple caregivers will likely complete the forms so they are assembled in booklets with 3 forms each.</t>
  </si>
  <si>
    <t>i</t>
  </si>
  <si>
    <t>j</t>
  </si>
  <si>
    <t>Burden in minutes: E1b (30); E1c (5).</t>
  </si>
  <si>
    <t>k</t>
  </si>
  <si>
    <t>Burden in minutes: E1a (40); E1c (5).</t>
  </si>
  <si>
    <t>l</t>
  </si>
  <si>
    <t>m</t>
  </si>
  <si>
    <t>Burden in minutes: C6 (3); C8 (3); C9 (7); C10 (2).</t>
  </si>
  <si>
    <t>n</t>
  </si>
  <si>
    <t>o</t>
  </si>
  <si>
    <t>Burden in minutes: C1 (75); C2 (3); C3 (2); C4 (2).</t>
  </si>
  <si>
    <r>
      <t>C2, C3, C4, C5, C6</t>
    </r>
    <r>
      <rPr>
        <vertAlign val="superscript"/>
        <sz val="7"/>
        <color theme="1"/>
        <rFont val="Arial"/>
        <family val="2"/>
      </rPr>
      <t>d</t>
    </r>
  </si>
  <si>
    <r>
      <t>C2, C3, C4, C6, C7</t>
    </r>
    <r>
      <rPr>
        <vertAlign val="superscript"/>
        <sz val="7"/>
        <color theme="1"/>
        <rFont val="Arial"/>
        <family val="2"/>
      </rPr>
      <t>e</t>
    </r>
  </si>
  <si>
    <r>
      <t>D1a, D1b</t>
    </r>
    <r>
      <rPr>
        <vertAlign val="superscript"/>
        <sz val="7"/>
        <color theme="1"/>
        <rFont val="Arial"/>
        <family val="2"/>
      </rPr>
      <t>f</t>
    </r>
  </si>
  <si>
    <r>
      <t>D2a, D2b, D2c, d2d, D2e</t>
    </r>
    <r>
      <rPr>
        <vertAlign val="superscript"/>
        <sz val="7"/>
        <color theme="1"/>
        <rFont val="Arial"/>
        <family val="2"/>
      </rPr>
      <t>g</t>
    </r>
  </si>
  <si>
    <r>
      <t>E3</t>
    </r>
    <r>
      <rPr>
        <vertAlign val="superscript"/>
        <sz val="7"/>
        <color theme="1"/>
        <rFont val="Arial"/>
        <family val="2"/>
      </rPr>
      <t>h</t>
    </r>
  </si>
  <si>
    <r>
      <t>Sponsors</t>
    </r>
    <r>
      <rPr>
        <vertAlign val="superscript"/>
        <sz val="7"/>
        <color theme="1"/>
        <rFont val="Arial"/>
        <family val="2"/>
      </rPr>
      <t>i</t>
    </r>
  </si>
  <si>
    <r>
      <t>E1b, E1c</t>
    </r>
    <r>
      <rPr>
        <vertAlign val="superscript"/>
        <sz val="7"/>
        <color theme="1"/>
        <rFont val="Arial"/>
        <family val="2"/>
      </rPr>
      <t>j</t>
    </r>
  </si>
  <si>
    <r>
      <t>E1a, E1c</t>
    </r>
    <r>
      <rPr>
        <vertAlign val="superscript"/>
        <sz val="7"/>
        <color theme="1"/>
        <rFont val="Arial"/>
        <family val="2"/>
      </rPr>
      <t>k</t>
    </r>
  </si>
  <si>
    <r>
      <t>C6, C8, C9, C10</t>
    </r>
    <r>
      <rPr>
        <vertAlign val="superscript"/>
        <sz val="7"/>
        <color theme="1"/>
        <rFont val="Arial"/>
        <family val="2"/>
      </rPr>
      <t>m</t>
    </r>
  </si>
  <si>
    <r>
      <t>State CACFP Administrating Agency</t>
    </r>
    <r>
      <rPr>
        <vertAlign val="superscript"/>
        <sz val="7"/>
        <color theme="1"/>
        <rFont val="Arial"/>
        <family val="2"/>
      </rPr>
      <t>n</t>
    </r>
  </si>
  <si>
    <r>
      <t>C1, C2, C3, C4</t>
    </r>
    <r>
      <rPr>
        <vertAlign val="superscript"/>
        <sz val="7"/>
        <color theme="1"/>
        <rFont val="Arial"/>
        <family val="2"/>
      </rPr>
      <t>o</t>
    </r>
  </si>
  <si>
    <r>
      <t>Businesses</t>
    </r>
    <r>
      <rPr>
        <vertAlign val="superscript"/>
        <sz val="8"/>
        <color theme="1"/>
        <rFont val="Arial"/>
        <family val="2"/>
      </rPr>
      <t>b</t>
    </r>
  </si>
  <si>
    <t>Classroom Waste Observation Form</t>
  </si>
  <si>
    <r>
      <t>E1a or E1b, E1c</t>
    </r>
    <r>
      <rPr>
        <vertAlign val="superscript"/>
        <sz val="7"/>
        <color theme="1"/>
        <rFont val="Arial"/>
        <family val="2"/>
      </rPr>
      <t>l</t>
    </r>
  </si>
  <si>
    <t xml:space="preserve">Average hourly wage rates used included Directors - (Directors, Religious Activities and Education - Elementary and Secondary Schools) - $21.67, Food Preparers (Food Preparation and Serving Related Occupations - Elementary and Secondary Schools) -$11.46, Provider Staff (Childcare Workers) - $10.44, Sponsors (Education Administrators, Preschool and Childcare Center/Program) - $25.09, Parent (All Occupations) - $22.71,  Children were assumed to not have an hourly wage rate, State Agency Managers - (Administrative Services Managers - Local Government) - $40.11, Average hourly wage rates are taken from: Bureau of Labor Statistics, Wages by Occupation, May 2014.           
</t>
  </si>
  <si>
    <t>Half of the parents completing a third diary will complete it for a child care day (30 minutes) and the other half will complete it for a non-child care day (40 minutes). The average burden for the third diary will therefore be 35 minutes [(30+40)/2]. Parents will also spend 5 minutes reviewing the diary with the field interviewer. Therefore the total average time is 40 minutes.</t>
  </si>
  <si>
    <t>Burden in minutes: D1a (56); D1b (9).</t>
  </si>
  <si>
    <t>Pre-test Classroom Waste Observation Form</t>
  </si>
  <si>
    <t xml:space="preserve">State agencies administering the CACFP will provide lists of all the CACFP providers in their states; these data will be used for sampling CACFP providers.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</si>
</sst>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0.00000"/>
  </numFmts>
  <fonts count="12" x14ac:knownFonts="1">
    <font>
      <sz val="11"/>
      <color theme="1"/>
      <name val="Calibri"/>
      <family val="2"/>
      <scheme val="minor"/>
    </font>
    <font>
      <sz val="11"/>
      <color theme="1"/>
      <name val="Calibri"/>
      <family val="2"/>
      <scheme val="minor"/>
    </font>
    <font>
      <b/>
      <sz val="9"/>
      <color theme="1"/>
      <name val="Arial"/>
      <family val="2"/>
    </font>
    <font>
      <sz val="7"/>
      <color theme="1"/>
      <name val="Arial"/>
      <family val="2"/>
    </font>
    <font>
      <b/>
      <sz val="7"/>
      <color theme="1"/>
      <name val="Arial"/>
      <family val="2"/>
    </font>
    <font>
      <vertAlign val="superscript"/>
      <sz val="9"/>
      <color rgb="FF000000"/>
      <name val="Arial Narrow"/>
      <family val="2"/>
    </font>
    <font>
      <b/>
      <vertAlign val="superscript"/>
      <sz val="9"/>
      <color rgb="FF000000"/>
      <name val="Arial Narrow"/>
      <family val="2"/>
    </font>
    <font>
      <sz val="8"/>
      <color theme="1"/>
      <name val="Arial"/>
      <family val="2"/>
    </font>
    <font>
      <vertAlign val="superscript"/>
      <sz val="8"/>
      <color theme="1"/>
      <name val="Arial"/>
      <family val="2"/>
    </font>
    <font>
      <vertAlign val="superscript"/>
      <sz val="8"/>
      <color rgb="FF000000"/>
      <name val="Arial"/>
      <family val="2"/>
    </font>
    <font>
      <b/>
      <vertAlign val="superscript"/>
      <sz val="7"/>
      <color theme="1"/>
      <name val="Arial"/>
      <family val="2"/>
    </font>
    <font>
      <vertAlign val="superscript"/>
      <sz val="7"/>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1">
    <border>
      <left/>
      <right/>
      <top/>
      <bottom/>
      <diagonal/>
    </border>
    <border>
      <left/>
      <right/>
      <top style="thin">
        <color auto="1"/>
      </top>
      <bottom style="thin">
        <color auto="1"/>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3">
    <xf numFmtId="0" fontId="0" fillId="0" borderId="0" xfId="0"/>
    <xf numFmtId="0" fontId="0" fillId="0" borderId="0" xfId="0"/>
    <xf numFmtId="0" fontId="2" fillId="0" borderId="0" xfId="0" applyFont="1" applyBorder="1" applyAlignment="1"/>
    <xf numFmtId="0" fontId="0" fillId="0" borderId="0" xfId="0" applyBorder="1" applyAlignment="1">
      <alignment horizontal="center" wrapText="1"/>
    </xf>
    <xf numFmtId="0" fontId="0" fillId="0" borderId="0" xfId="0" applyBorder="1" applyAlignment="1"/>
    <xf numFmtId="0" fontId="3" fillId="0" borderId="0" xfId="0" applyFont="1" applyBorder="1" applyAlignment="1"/>
    <xf numFmtId="0" fontId="0" fillId="0" borderId="0" xfId="0" applyBorder="1" applyAlignment="1">
      <alignment wrapText="1"/>
    </xf>
    <xf numFmtId="0" fontId="4" fillId="0" borderId="0" xfId="0" applyFont="1" applyBorder="1" applyAlignment="1">
      <alignment horizont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4" fontId="3" fillId="0" borderId="1" xfId="2" applyFont="1" applyBorder="1" applyAlignment="1">
      <alignment horizontal="center" vertical="center"/>
    </xf>
    <xf numFmtId="0" fontId="0" fillId="0" borderId="4" xfId="0" applyBorder="1" applyAlignment="1">
      <alignment wrapText="1"/>
    </xf>
    <xf numFmtId="0" fontId="0" fillId="0" borderId="4" xfId="0" applyBorder="1" applyAlignment="1">
      <alignment horizontal="center" wrapText="1"/>
    </xf>
    <xf numFmtId="0" fontId="0" fillId="0" borderId="4" xfId="0" applyBorder="1" applyAlignment="1"/>
    <xf numFmtId="0" fontId="3" fillId="0" borderId="5" xfId="0" applyFont="1" applyBorder="1" applyAlignment="1"/>
    <xf numFmtId="0" fontId="3" fillId="0" borderId="4" xfId="0" applyFont="1" applyBorder="1" applyAlignment="1"/>
    <xf numFmtId="3" fontId="3" fillId="0" borderId="11" xfId="0" applyNumberFormat="1" applyFont="1" applyBorder="1" applyAlignment="1">
      <alignment horizontal="center" vertical="center"/>
    </xf>
    <xf numFmtId="44" fontId="3" fillId="0" borderId="11" xfId="2" applyFont="1" applyBorder="1" applyAlignment="1">
      <alignment horizontal="center" vertical="center"/>
    </xf>
    <xf numFmtId="0" fontId="3" fillId="0" borderId="11" xfId="0" applyFont="1" applyBorder="1" applyAlignment="1">
      <alignment horizontal="left" vertical="center" wrapText="1"/>
    </xf>
    <xf numFmtId="3" fontId="3" fillId="0" borderId="12" xfId="0" applyNumberFormat="1" applyFont="1" applyBorder="1" applyAlignment="1">
      <alignment horizontal="center" vertical="center"/>
    </xf>
    <xf numFmtId="3" fontId="3" fillId="0" borderId="1" xfId="0" applyNumberFormat="1" applyFont="1" applyBorder="1" applyAlignment="1">
      <alignment horizontal="left" vertical="center"/>
    </xf>
    <xf numFmtId="0" fontId="3" fillId="0" borderId="1" xfId="0" applyFont="1" applyBorder="1" applyAlignment="1">
      <alignment horizontal="left" vertical="center" wrapText="1"/>
    </xf>
    <xf numFmtId="0" fontId="4" fillId="0" borderId="0" xfId="0" applyFont="1" applyBorder="1" applyAlignment="1">
      <alignment wrapText="1"/>
    </xf>
    <xf numFmtId="0" fontId="4" fillId="0" borderId="0"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3" fontId="3" fillId="0" borderId="2"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7" fillId="0" borderId="0" xfId="0" applyFont="1" applyAlignment="1">
      <alignment horizontal="left" vertical="center" indent="2"/>
    </xf>
    <xf numFmtId="0" fontId="7" fillId="0" borderId="0" xfId="0" applyFont="1"/>
    <xf numFmtId="0" fontId="7" fillId="0" borderId="0" xfId="0" applyFont="1" applyBorder="1" applyAlignment="1"/>
    <xf numFmtId="0" fontId="8" fillId="0" borderId="0" xfId="0" applyFont="1" applyAlignment="1">
      <alignment horizontal="right" vertical="top" indent="2"/>
    </xf>
    <xf numFmtId="0" fontId="9" fillId="0" borderId="0" xfId="0" applyFont="1" applyAlignment="1">
      <alignment horizontal="right" vertical="top" indent="2"/>
    </xf>
    <xf numFmtId="44" fontId="3" fillId="0" borderId="0" xfId="2" applyFont="1" applyBorder="1" applyAlignment="1">
      <alignment horizontal="center" vertical="center"/>
    </xf>
    <xf numFmtId="44" fontId="3" fillId="0" borderId="13" xfId="2" applyFont="1" applyBorder="1" applyAlignment="1">
      <alignment horizontal="center" vertical="center"/>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3" fontId="3" fillId="0" borderId="11" xfId="0" applyNumberFormat="1" applyFont="1" applyFill="1" applyBorder="1" applyAlignment="1">
      <alignment horizontal="left" vertical="center"/>
    </xf>
    <xf numFmtId="3" fontId="3" fillId="0" borderId="11" xfId="0" applyNumberFormat="1" applyFont="1" applyFill="1" applyBorder="1" applyAlignment="1">
      <alignment horizontal="center" vertical="center"/>
    </xf>
    <xf numFmtId="3" fontId="3" fillId="0" borderId="15" xfId="0" applyNumberFormat="1" applyFont="1" applyFill="1" applyBorder="1" applyAlignment="1">
      <alignment horizontal="center" vertical="center"/>
    </xf>
    <xf numFmtId="0" fontId="3" fillId="0" borderId="11" xfId="0" applyFont="1" applyFill="1" applyBorder="1" applyAlignment="1">
      <alignment horizontal="center" vertical="center"/>
    </xf>
    <xf numFmtId="2" fontId="3" fillId="0" borderId="11" xfId="0" applyNumberFormat="1" applyFont="1" applyFill="1" applyBorder="1" applyAlignment="1">
      <alignment horizontal="center" vertical="center"/>
    </xf>
    <xf numFmtId="4" fontId="3" fillId="0" borderId="12" xfId="0" applyNumberFormat="1" applyFont="1" applyFill="1" applyBorder="1" applyAlignment="1">
      <alignment horizontal="center" vertical="center"/>
    </xf>
    <xf numFmtId="0" fontId="3" fillId="0" borderId="12" xfId="0" applyFont="1" applyFill="1" applyBorder="1" applyAlignment="1">
      <alignment horizontal="center" vertical="center"/>
    </xf>
    <xf numFmtId="44" fontId="3" fillId="0" borderId="11" xfId="2" applyFont="1" applyFill="1" applyBorder="1" applyAlignment="1">
      <alignment horizontal="center" vertical="center"/>
    </xf>
    <xf numFmtId="0" fontId="3" fillId="0" borderId="1"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4" fontId="3" fillId="0" borderId="13" xfId="2" applyFont="1" applyFill="1" applyBorder="1" applyAlignment="1">
      <alignment horizontal="center" vertical="center"/>
    </xf>
    <xf numFmtId="44" fontId="3" fillId="0" borderId="1" xfId="2"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0" borderId="12" xfId="0" applyNumberFormat="1" applyFont="1" applyFill="1" applyBorder="1" applyAlignment="1">
      <alignment horizontal="center" vertical="center"/>
    </xf>
    <xf numFmtId="3" fontId="3" fillId="3" borderId="11" xfId="0" applyNumberFormat="1" applyFont="1" applyFill="1" applyBorder="1" applyAlignment="1">
      <alignment horizontal="left" vertical="center"/>
    </xf>
    <xf numFmtId="0" fontId="3" fillId="3" borderId="11" xfId="0" applyFont="1" applyFill="1" applyBorder="1" applyAlignment="1">
      <alignment horizontal="left" vertical="center" wrapText="1"/>
    </xf>
    <xf numFmtId="0" fontId="3" fillId="3" borderId="1" xfId="0" applyFont="1" applyFill="1" applyBorder="1" applyAlignment="1">
      <alignment horizontal="left" vertical="center" wrapText="1"/>
    </xf>
    <xf numFmtId="3" fontId="3" fillId="3" borderId="11" xfId="0" applyNumberFormat="1" applyFont="1" applyFill="1" applyBorder="1" applyAlignment="1">
      <alignment horizontal="center" vertical="center"/>
    </xf>
    <xf numFmtId="0" fontId="3" fillId="3" borderId="11" xfId="0" applyFont="1" applyFill="1" applyBorder="1" applyAlignment="1">
      <alignment horizontal="center" vertical="center"/>
    </xf>
    <xf numFmtId="2" fontId="3" fillId="3" borderId="1" xfId="0" applyNumberFormat="1" applyFont="1" applyFill="1" applyBorder="1" applyAlignment="1">
      <alignment horizontal="center" vertical="center"/>
    </xf>
    <xf numFmtId="4" fontId="3" fillId="3" borderId="12" xfId="0" applyNumberFormat="1" applyFont="1" applyFill="1" applyBorder="1" applyAlignment="1">
      <alignment horizontal="center" vertical="center"/>
    </xf>
    <xf numFmtId="2" fontId="3" fillId="3" borderId="11" xfId="0" applyNumberFormat="1" applyFont="1" applyFill="1" applyBorder="1" applyAlignment="1">
      <alignment horizontal="center" vertical="center"/>
    </xf>
    <xf numFmtId="44" fontId="3" fillId="3" borderId="1" xfId="2" applyFont="1" applyFill="1" applyBorder="1" applyAlignment="1">
      <alignment horizontal="center" vertical="center"/>
    </xf>
    <xf numFmtId="44" fontId="3" fillId="3" borderId="11" xfId="2" applyFont="1" applyFill="1" applyBorder="1" applyAlignment="1">
      <alignment horizontal="center" vertical="center"/>
    </xf>
    <xf numFmtId="3" fontId="3" fillId="3"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3" fontId="3" fillId="3" borderId="15" xfId="0" applyNumberFormat="1" applyFont="1" applyFill="1" applyBorder="1" applyAlignment="1">
      <alignment horizontal="center" vertical="center"/>
    </xf>
    <xf numFmtId="3" fontId="3" fillId="3" borderId="1" xfId="0" applyNumberFormat="1" applyFont="1" applyFill="1" applyBorder="1" applyAlignment="1">
      <alignment horizontal="left" vertical="center"/>
    </xf>
    <xf numFmtId="3" fontId="3" fillId="3" borderId="12"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12" xfId="0" applyFont="1" applyFill="1" applyBorder="1" applyAlignment="1">
      <alignment horizontal="center" vertical="center"/>
    </xf>
    <xf numFmtId="3" fontId="3" fillId="0" borderId="13" xfId="0" applyNumberFormat="1"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Fill="1" applyBorder="1" applyAlignment="1">
      <alignment horizontal="left" vertical="center" wrapText="1"/>
    </xf>
    <xf numFmtId="3" fontId="3" fillId="0" borderId="10" xfId="0" applyNumberFormat="1" applyFont="1" applyBorder="1" applyAlignment="1">
      <alignment horizontal="center"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3" fontId="3" fillId="0" borderId="0" xfId="0" applyNumberFormat="1" applyFont="1" applyFill="1" applyBorder="1" applyAlignment="1">
      <alignment horizontal="center" vertical="center"/>
    </xf>
    <xf numFmtId="2" fontId="3" fillId="0" borderId="13" xfId="0" applyNumberFormat="1" applyFont="1" applyBorder="1" applyAlignment="1">
      <alignment horizontal="center" vertical="center"/>
    </xf>
    <xf numFmtId="4"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11" xfId="0" applyFont="1" applyBorder="1" applyAlignment="1">
      <alignment vertical="center" wrapText="1"/>
    </xf>
    <xf numFmtId="0" fontId="3" fillId="0" borderId="11" xfId="0" applyFont="1" applyFill="1" applyBorder="1" applyAlignment="1">
      <alignment horizontal="center" vertical="center" wrapText="1"/>
    </xf>
    <xf numFmtId="2" fontId="3" fillId="0" borderId="11" xfId="0" applyNumberFormat="1" applyFont="1" applyFill="1" applyBorder="1" applyAlignment="1">
      <alignment horizontal="center" vertical="center" wrapText="1"/>
    </xf>
    <xf numFmtId="0" fontId="3" fillId="0" borderId="11" xfId="0" applyFont="1" applyFill="1" applyBorder="1" applyAlignment="1">
      <alignment vertical="center" wrapText="1"/>
    </xf>
    <xf numFmtId="3" fontId="3" fillId="0" borderId="15"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2" borderId="16" xfId="0" applyFont="1" applyFill="1" applyBorder="1" applyAlignment="1">
      <alignment vertical="center" wrapText="1"/>
    </xf>
    <xf numFmtId="0" fontId="4" fillId="2" borderId="17" xfId="0" applyFont="1" applyFill="1" applyBorder="1" applyAlignment="1">
      <alignment horizontal="center" vertical="top" wrapText="1"/>
    </xf>
    <xf numFmtId="0" fontId="3" fillId="2" borderId="17" xfId="0" applyFont="1" applyFill="1" applyBorder="1" applyAlignment="1">
      <alignment vertical="top" wrapText="1"/>
    </xf>
    <xf numFmtId="0" fontId="4" fillId="2" borderId="17" xfId="0" applyFont="1" applyFill="1" applyBorder="1" applyAlignment="1">
      <alignment vertical="center" wrapText="1"/>
    </xf>
    <xf numFmtId="3" fontId="4" fillId="2" borderId="17" xfId="0" applyNumberFormat="1" applyFont="1" applyFill="1" applyBorder="1" applyAlignment="1">
      <alignment horizontal="center" vertical="center"/>
    </xf>
    <xf numFmtId="3" fontId="4" fillId="2" borderId="18" xfId="0" applyNumberFormat="1" applyFont="1" applyFill="1" applyBorder="1" applyAlignment="1">
      <alignment horizontal="center" vertical="center"/>
    </xf>
    <xf numFmtId="0" fontId="4" fillId="2" borderId="17" xfId="0" applyFont="1" applyFill="1" applyBorder="1" applyAlignment="1">
      <alignment horizontal="center" vertical="center"/>
    </xf>
    <xf numFmtId="4" fontId="4" fillId="2" borderId="17" xfId="0" applyNumberFormat="1" applyFont="1" applyFill="1" applyBorder="1" applyAlignment="1">
      <alignment horizontal="center" vertical="center"/>
    </xf>
    <xf numFmtId="4" fontId="4" fillId="2" borderId="19"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164" fontId="4" fillId="2" borderId="20" xfId="0" applyNumberFormat="1" applyFont="1" applyFill="1" applyBorder="1" applyAlignment="1">
      <alignment horizontal="center" vertical="center"/>
    </xf>
    <xf numFmtId="0" fontId="3" fillId="0" borderId="13" xfId="0" applyFont="1" applyBorder="1" applyAlignment="1">
      <alignmen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vertical="center" wrapText="1"/>
    </xf>
    <xf numFmtId="3" fontId="3" fillId="0" borderId="14"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3" fontId="3" fillId="0" borderId="15" xfId="0" applyNumberFormat="1" applyFont="1" applyFill="1" applyBorder="1" applyAlignment="1">
      <alignment horizontal="center" vertical="center" wrapText="1"/>
    </xf>
    <xf numFmtId="44" fontId="3" fillId="0" borderId="11" xfId="0" applyNumberFormat="1" applyFont="1" applyFill="1" applyBorder="1" applyAlignment="1">
      <alignment vertical="center" wrapText="1"/>
    </xf>
    <xf numFmtId="0" fontId="4" fillId="2" borderId="17" xfId="0" applyFont="1" applyFill="1" applyBorder="1" applyAlignment="1">
      <alignment horizontal="center" wrapText="1"/>
    </xf>
    <xf numFmtId="0" fontId="4" fillId="2" borderId="17" xfId="0" applyFont="1" applyFill="1" applyBorder="1" applyAlignment="1">
      <alignment vertical="top" wrapText="1"/>
    </xf>
    <xf numFmtId="0" fontId="4" fillId="2" borderId="17" xfId="0" applyFont="1" applyFill="1" applyBorder="1" applyAlignment="1">
      <alignment wrapText="1"/>
    </xf>
    <xf numFmtId="3" fontId="4" fillId="2" borderId="19" xfId="0" applyNumberFormat="1" applyFont="1" applyFill="1" applyBorder="1" applyAlignment="1">
      <alignment horizontal="center" vertical="center"/>
    </xf>
    <xf numFmtId="2" fontId="4" fillId="2" borderId="17" xfId="0" applyNumberFormat="1" applyFont="1" applyFill="1" applyBorder="1" applyAlignment="1">
      <alignment horizontal="center" vertical="center"/>
    </xf>
    <xf numFmtId="2" fontId="3"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xf>
    <xf numFmtId="3" fontId="3" fillId="0" borderId="14" xfId="0" applyNumberFormat="1" applyFont="1" applyFill="1" applyBorder="1" applyAlignment="1">
      <alignment horizontal="center" vertical="center" wrapText="1"/>
    </xf>
    <xf numFmtId="2" fontId="3" fillId="0" borderId="10" xfId="0" applyNumberFormat="1" applyFont="1" applyFill="1" applyBorder="1" applyAlignment="1">
      <alignment horizontal="center" vertical="center"/>
    </xf>
    <xf numFmtId="44" fontId="3" fillId="0" borderId="13" xfId="0" applyNumberFormat="1" applyFont="1" applyFill="1" applyBorder="1" applyAlignment="1">
      <alignmen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center" vertical="top"/>
    </xf>
    <xf numFmtId="0" fontId="4" fillId="2" borderId="17" xfId="0" applyFont="1" applyFill="1" applyBorder="1" applyAlignment="1">
      <alignment horizontal="center"/>
    </xf>
    <xf numFmtId="3" fontId="4" fillId="2" borderId="17" xfId="1" applyNumberFormat="1" applyFont="1" applyFill="1" applyBorder="1" applyAlignment="1">
      <alignment horizontal="center" vertical="center"/>
    </xf>
    <xf numFmtId="3" fontId="4" fillId="2" borderId="18" xfId="1" applyNumberFormat="1" applyFont="1" applyFill="1" applyBorder="1" applyAlignment="1">
      <alignment horizontal="center" vertical="center"/>
    </xf>
    <xf numFmtId="0" fontId="3" fillId="3" borderId="11" xfId="0" applyFont="1" applyFill="1" applyBorder="1" applyAlignment="1">
      <alignment vertical="center" wrapText="1"/>
    </xf>
    <xf numFmtId="0" fontId="3" fillId="3" borderId="7" xfId="0" applyFont="1" applyFill="1" applyBorder="1" applyAlignment="1">
      <alignment vertical="center" wrapText="1"/>
    </xf>
    <xf numFmtId="0" fontId="3" fillId="3" borderId="11" xfId="0" applyFont="1" applyFill="1" applyBorder="1" applyAlignment="1">
      <alignment horizontal="center" vertical="center" wrapText="1"/>
    </xf>
    <xf numFmtId="2" fontId="3" fillId="3" borderId="11" xfId="0" applyNumberFormat="1"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1" fontId="3" fillId="3" borderId="11" xfId="0" applyNumberFormat="1" applyFont="1" applyFill="1" applyBorder="1" applyAlignment="1">
      <alignment horizontal="center" vertical="center" wrapText="1"/>
    </xf>
    <xf numFmtId="0" fontId="3" fillId="3" borderId="13" xfId="0" applyFont="1" applyFill="1" applyBorder="1" applyAlignment="1">
      <alignment vertical="center" wrapText="1"/>
    </xf>
    <xf numFmtId="0" fontId="3" fillId="3" borderId="13" xfId="0" applyFont="1" applyFill="1" applyBorder="1" applyAlignment="1">
      <alignment horizontal="left" vertical="center" wrapText="1"/>
    </xf>
    <xf numFmtId="3" fontId="3" fillId="3" borderId="13" xfId="0" applyNumberFormat="1" applyFont="1" applyFill="1" applyBorder="1" applyAlignment="1">
      <alignment horizontal="center" vertical="center"/>
    </xf>
    <xf numFmtId="3" fontId="3" fillId="3" borderId="14" xfId="0" applyNumberFormat="1" applyFont="1" applyFill="1" applyBorder="1" applyAlignment="1">
      <alignment horizontal="center" vertical="center" wrapText="1"/>
    </xf>
    <xf numFmtId="1" fontId="3" fillId="3" borderId="13" xfId="0" applyNumberFormat="1" applyFont="1" applyFill="1" applyBorder="1" applyAlignment="1">
      <alignment horizontal="center" vertical="center" wrapText="1"/>
    </xf>
    <xf numFmtId="2"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xf>
    <xf numFmtId="4" fontId="3" fillId="0" borderId="11" xfId="0" applyNumberFormat="1" applyFont="1" applyFill="1" applyBorder="1" applyAlignment="1">
      <alignment horizontal="center" vertical="center"/>
    </xf>
    <xf numFmtId="0" fontId="4" fillId="3" borderId="7" xfId="0" applyFont="1" applyFill="1" applyBorder="1" applyAlignment="1">
      <alignment horizontal="center" vertical="top" wrapText="1"/>
    </xf>
    <xf numFmtId="3" fontId="3" fillId="3" borderId="7" xfId="0" applyNumberFormat="1" applyFont="1" applyFill="1" applyBorder="1" applyAlignment="1">
      <alignment horizontal="center" vertical="center"/>
    </xf>
    <xf numFmtId="3" fontId="3" fillId="3" borderId="6" xfId="0" applyNumberFormat="1" applyFont="1" applyFill="1" applyBorder="1" applyAlignment="1">
      <alignment horizontal="center" vertical="center"/>
    </xf>
    <xf numFmtId="0" fontId="3" fillId="3" borderId="7" xfId="0" applyFont="1" applyFill="1" applyBorder="1" applyAlignment="1">
      <alignment horizontal="center" vertical="center"/>
    </xf>
    <xf numFmtId="4" fontId="3" fillId="3" borderId="7" xfId="0" applyNumberFormat="1" applyFont="1" applyFill="1" applyBorder="1" applyAlignment="1">
      <alignment horizontal="center" vertical="center"/>
    </xf>
    <xf numFmtId="4" fontId="3" fillId="3" borderId="8"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2" fontId="3" fillId="3" borderId="6" xfId="0" applyNumberFormat="1" applyFont="1" applyFill="1" applyBorder="1" applyAlignment="1">
      <alignment horizontal="center" vertical="center"/>
    </xf>
    <xf numFmtId="44" fontId="3" fillId="3" borderId="7" xfId="2" applyFont="1" applyFill="1" applyBorder="1" applyAlignment="1">
      <alignment horizontal="center" vertical="center"/>
    </xf>
    <xf numFmtId="3" fontId="3" fillId="0" borderId="2" xfId="0" applyNumberFormat="1" applyFont="1" applyFill="1" applyBorder="1" applyAlignment="1">
      <alignment horizontal="center" vertical="center"/>
    </xf>
    <xf numFmtId="165" fontId="4" fillId="2" borderId="17" xfId="0" applyNumberFormat="1" applyFont="1" applyFill="1" applyBorder="1" applyAlignment="1">
      <alignment horizontal="center" vertical="center"/>
    </xf>
    <xf numFmtId="0" fontId="0" fillId="0" borderId="0" xfId="0" applyFill="1"/>
    <xf numFmtId="3" fontId="3" fillId="0" borderId="1" xfId="0" applyNumberFormat="1" applyFont="1" applyFill="1" applyBorder="1" applyAlignment="1">
      <alignment horizontal="left"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7" fillId="0" borderId="0" xfId="0" applyFont="1" applyAlignment="1">
      <alignment horizontal="left" vertical="top" wrapText="1"/>
    </xf>
    <xf numFmtId="0" fontId="7" fillId="0" borderId="0" xfId="0" applyFont="1" applyBorder="1" applyAlignment="1">
      <alignment horizontal="left" vertical="top" wrapText="1"/>
    </xf>
    <xf numFmtId="0" fontId="0" fillId="0" borderId="0" xfId="0" applyAlignment="1">
      <alignment horizontal="left" vertical="top" wrapText="1"/>
    </xf>
    <xf numFmtId="0" fontId="2" fillId="0" borderId="0" xfId="0" applyFont="1" applyBorder="1" applyAlignment="1">
      <alignment horizontal="left" vertical="top"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tabSelected="1" topLeftCell="C1" zoomScale="140" zoomScaleNormal="140" workbookViewId="0">
      <pane ySplit="4" topLeftCell="A5" activePane="bottomLeft" state="frozen"/>
      <selection pane="bottomLeft" activeCell="P41" sqref="P41"/>
    </sheetView>
  </sheetViews>
  <sheetFormatPr defaultRowHeight="15" x14ac:dyDescent="0.25"/>
  <cols>
    <col min="1" max="1" width="9.7109375" customWidth="1"/>
    <col min="10" max="10" width="9.5703125" customWidth="1"/>
    <col min="18" max="18" width="12.28515625" customWidth="1"/>
  </cols>
  <sheetData>
    <row r="1" spans="1:18" x14ac:dyDescent="0.25">
      <c r="A1" s="162" t="s">
        <v>70</v>
      </c>
      <c r="B1" s="162"/>
      <c r="C1" s="162"/>
      <c r="D1" s="162"/>
      <c r="E1" s="162"/>
      <c r="F1" s="162"/>
      <c r="G1" s="162"/>
      <c r="H1" s="162"/>
      <c r="I1" s="162"/>
      <c r="J1" s="162"/>
      <c r="K1" s="1"/>
      <c r="L1" s="1"/>
      <c r="M1" s="1"/>
      <c r="N1" s="1"/>
      <c r="O1" s="1"/>
      <c r="P1" s="1"/>
      <c r="Q1" s="1"/>
      <c r="R1" s="1"/>
    </row>
    <row r="2" spans="1:18" ht="15.75" thickBot="1" x14ac:dyDescent="0.3">
      <c r="A2" s="2" t="s">
        <v>41</v>
      </c>
      <c r="B2" s="1"/>
      <c r="C2" s="1"/>
      <c r="D2" s="1"/>
      <c r="E2" s="1"/>
      <c r="F2" s="1"/>
      <c r="G2" s="1"/>
      <c r="H2" s="1"/>
      <c r="I2" s="1"/>
      <c r="J2" s="1"/>
      <c r="K2" s="1"/>
      <c r="L2" s="1"/>
      <c r="M2" s="1"/>
      <c r="N2" s="1"/>
      <c r="O2" s="1"/>
      <c r="P2" s="1"/>
      <c r="Q2" s="1"/>
      <c r="R2" s="1"/>
    </row>
    <row r="3" spans="1:18" x14ac:dyDescent="0.25">
      <c r="A3" s="14"/>
      <c r="B3" s="15"/>
      <c r="C3" s="16"/>
      <c r="D3" s="16"/>
      <c r="E3" s="16"/>
      <c r="F3" s="156" t="s">
        <v>0</v>
      </c>
      <c r="G3" s="157"/>
      <c r="H3" s="157"/>
      <c r="I3" s="157"/>
      <c r="J3" s="158"/>
      <c r="K3" s="156" t="s">
        <v>1</v>
      </c>
      <c r="L3" s="157"/>
      <c r="M3" s="157"/>
      <c r="N3" s="157"/>
      <c r="O3" s="158"/>
      <c r="P3" s="17"/>
      <c r="Q3" s="18"/>
      <c r="R3" s="18"/>
    </row>
    <row r="4" spans="1:18" ht="55.5" x14ac:dyDescent="0.25">
      <c r="A4" s="25" t="s">
        <v>2</v>
      </c>
      <c r="B4" s="26" t="s">
        <v>3</v>
      </c>
      <c r="C4" s="26" t="s">
        <v>4</v>
      </c>
      <c r="D4" s="26" t="s">
        <v>27</v>
      </c>
      <c r="E4" s="26" t="s">
        <v>5</v>
      </c>
      <c r="F4" s="27" t="s">
        <v>6</v>
      </c>
      <c r="G4" s="26" t="s">
        <v>7</v>
      </c>
      <c r="H4" s="26" t="s">
        <v>8</v>
      </c>
      <c r="I4" s="26" t="s">
        <v>9</v>
      </c>
      <c r="J4" s="28" t="s">
        <v>10</v>
      </c>
      <c r="K4" s="27" t="s">
        <v>6</v>
      </c>
      <c r="L4" s="26" t="s">
        <v>7</v>
      </c>
      <c r="M4" s="26" t="s">
        <v>8</v>
      </c>
      <c r="N4" s="26" t="s">
        <v>9</v>
      </c>
      <c r="O4" s="26" t="s">
        <v>10</v>
      </c>
      <c r="P4" s="27" t="s">
        <v>11</v>
      </c>
      <c r="Q4" s="26" t="s">
        <v>64</v>
      </c>
      <c r="R4" s="26" t="s">
        <v>12</v>
      </c>
    </row>
    <row r="5" spans="1:18" ht="18" x14ac:dyDescent="0.25">
      <c r="A5" s="41" t="s">
        <v>25</v>
      </c>
      <c r="B5" s="38" t="s">
        <v>101</v>
      </c>
      <c r="C5" s="38" t="s">
        <v>45</v>
      </c>
      <c r="D5" s="38" t="s">
        <v>23</v>
      </c>
      <c r="E5" s="42">
        <v>247</v>
      </c>
      <c r="F5" s="43">
        <v>200</v>
      </c>
      <c r="G5" s="44">
        <v>1</v>
      </c>
      <c r="H5" s="42">
        <v>200</v>
      </c>
      <c r="I5" s="45">
        <v>0.66666666666666663</v>
      </c>
      <c r="J5" s="46">
        <f t="shared" ref="J5:J24" si="0">H5*I5</f>
        <v>133.33333333333331</v>
      </c>
      <c r="K5" s="42">
        <v>47</v>
      </c>
      <c r="L5" s="44">
        <v>1</v>
      </c>
      <c r="M5" s="42">
        <v>47</v>
      </c>
      <c r="N5" s="45">
        <v>0.67</v>
      </c>
      <c r="O5" s="47">
        <f>M5*N5</f>
        <v>31.490000000000002</v>
      </c>
      <c r="P5" s="45">
        <v>164.82333333333332</v>
      </c>
      <c r="Q5" s="48">
        <v>25.09</v>
      </c>
      <c r="R5" s="48">
        <f>P5*Q5</f>
        <v>4135.4174333333331</v>
      </c>
    </row>
    <row r="6" spans="1:18" s="154" customFormat="1" ht="18" x14ac:dyDescent="0.25">
      <c r="A6" s="41" t="s">
        <v>25</v>
      </c>
      <c r="B6" s="38" t="s">
        <v>102</v>
      </c>
      <c r="C6" s="38" t="s">
        <v>46</v>
      </c>
      <c r="D6" s="38" t="s">
        <v>17</v>
      </c>
      <c r="E6" s="42">
        <v>1629</v>
      </c>
      <c r="F6" s="43">
        <v>1326</v>
      </c>
      <c r="G6" s="44">
        <v>1</v>
      </c>
      <c r="H6" s="42">
        <v>1326</v>
      </c>
      <c r="I6" s="45">
        <v>0.53333333333333333</v>
      </c>
      <c r="J6" s="46">
        <f t="shared" si="0"/>
        <v>707.2</v>
      </c>
      <c r="K6" s="42">
        <v>303</v>
      </c>
      <c r="L6" s="44">
        <v>1</v>
      </c>
      <c r="M6" s="42">
        <v>303</v>
      </c>
      <c r="N6" s="45">
        <v>0.53</v>
      </c>
      <c r="O6" s="47">
        <f>M6*N6</f>
        <v>160.59</v>
      </c>
      <c r="P6" s="45">
        <v>867.79</v>
      </c>
      <c r="Q6" s="48">
        <v>21.67</v>
      </c>
      <c r="R6" s="48">
        <v>18805.009999999998</v>
      </c>
    </row>
    <row r="7" spans="1:18" ht="27" x14ac:dyDescent="0.25">
      <c r="A7" s="57" t="s">
        <v>25</v>
      </c>
      <c r="B7" s="58"/>
      <c r="C7" s="58" t="s">
        <v>72</v>
      </c>
      <c r="D7" s="58" t="s">
        <v>17</v>
      </c>
      <c r="E7" s="60">
        <v>8</v>
      </c>
      <c r="F7" s="69">
        <v>8</v>
      </c>
      <c r="G7" s="61">
        <v>1</v>
      </c>
      <c r="H7" s="60">
        <v>8</v>
      </c>
      <c r="I7" s="64">
        <v>0.67</v>
      </c>
      <c r="J7" s="63">
        <f t="shared" si="0"/>
        <v>5.36</v>
      </c>
      <c r="K7" s="60">
        <v>0</v>
      </c>
      <c r="L7" s="61">
        <v>0</v>
      </c>
      <c r="M7" s="60">
        <v>0</v>
      </c>
      <c r="N7" s="64">
        <v>0</v>
      </c>
      <c r="O7" s="64">
        <v>0</v>
      </c>
      <c r="P7" s="68">
        <v>5.36</v>
      </c>
      <c r="Q7" s="66">
        <v>21.67</v>
      </c>
      <c r="R7" s="66">
        <v>116.15120000000002</v>
      </c>
    </row>
    <row r="8" spans="1:18" s="154" customFormat="1" ht="18" x14ac:dyDescent="0.25">
      <c r="A8" s="41" t="s">
        <v>25</v>
      </c>
      <c r="B8" s="38" t="s">
        <v>103</v>
      </c>
      <c r="C8" s="38" t="s">
        <v>16</v>
      </c>
      <c r="D8" s="38" t="s">
        <v>17</v>
      </c>
      <c r="E8" s="42">
        <v>1629</v>
      </c>
      <c r="F8" s="43">
        <v>1326</v>
      </c>
      <c r="G8" s="44">
        <v>1</v>
      </c>
      <c r="H8" s="42">
        <v>1326</v>
      </c>
      <c r="I8" s="45">
        <v>1.0833333333333333</v>
      </c>
      <c r="J8" s="46">
        <f t="shared" si="0"/>
        <v>1436.5</v>
      </c>
      <c r="K8" s="42">
        <v>303</v>
      </c>
      <c r="L8" s="44">
        <v>1</v>
      </c>
      <c r="M8" s="42">
        <v>303</v>
      </c>
      <c r="N8" s="45">
        <v>7.0000000000000007E-2</v>
      </c>
      <c r="O8" s="47">
        <f>M8*N8</f>
        <v>21.21</v>
      </c>
      <c r="P8" s="45">
        <v>1457.71</v>
      </c>
      <c r="Q8" s="48">
        <v>21.67</v>
      </c>
      <c r="R8" s="48">
        <v>31588.58</v>
      </c>
    </row>
    <row r="9" spans="1:18" ht="27" x14ac:dyDescent="0.25">
      <c r="A9" s="57" t="s">
        <v>25</v>
      </c>
      <c r="B9" s="58"/>
      <c r="C9" s="59" t="s">
        <v>73</v>
      </c>
      <c r="D9" s="59" t="s">
        <v>19</v>
      </c>
      <c r="E9" s="60">
        <v>5</v>
      </c>
      <c r="F9" s="67">
        <v>5</v>
      </c>
      <c r="G9" s="61">
        <v>1</v>
      </c>
      <c r="H9" s="60">
        <v>5</v>
      </c>
      <c r="I9" s="62">
        <v>0.4</v>
      </c>
      <c r="J9" s="63">
        <f t="shared" si="0"/>
        <v>2</v>
      </c>
      <c r="K9" s="60">
        <v>0</v>
      </c>
      <c r="L9" s="61">
        <v>0</v>
      </c>
      <c r="M9" s="60">
        <v>0</v>
      </c>
      <c r="N9" s="64">
        <v>0</v>
      </c>
      <c r="O9" s="64">
        <v>0</v>
      </c>
      <c r="P9" s="68">
        <v>2</v>
      </c>
      <c r="Q9" s="65">
        <v>11.46</v>
      </c>
      <c r="R9" s="66">
        <v>22.92</v>
      </c>
    </row>
    <row r="10" spans="1:18" s="154" customFormat="1" ht="27" x14ac:dyDescent="0.25">
      <c r="A10" s="155" t="s">
        <v>25</v>
      </c>
      <c r="B10" s="39" t="s">
        <v>104</v>
      </c>
      <c r="C10" s="39" t="s">
        <v>18</v>
      </c>
      <c r="D10" s="39" t="s">
        <v>19</v>
      </c>
      <c r="E10" s="42">
        <v>1629</v>
      </c>
      <c r="F10" s="43">
        <v>1326</v>
      </c>
      <c r="G10" s="44">
        <v>1</v>
      </c>
      <c r="H10" s="42">
        <v>1326</v>
      </c>
      <c r="I10" s="55">
        <v>3.8666666666666667</v>
      </c>
      <c r="J10" s="46">
        <f t="shared" si="0"/>
        <v>5127.2</v>
      </c>
      <c r="K10" s="42">
        <v>303</v>
      </c>
      <c r="L10" s="44">
        <v>1</v>
      </c>
      <c r="M10" s="42">
        <v>303</v>
      </c>
      <c r="N10" s="55">
        <v>7.0000000000000007E-2</v>
      </c>
      <c r="O10" s="47">
        <f>M10*N10</f>
        <v>21.21</v>
      </c>
      <c r="P10" s="45">
        <v>5148.41</v>
      </c>
      <c r="Q10" s="48">
        <v>11.46</v>
      </c>
      <c r="R10" s="48">
        <v>59000.78</v>
      </c>
    </row>
    <row r="11" spans="1:18" ht="45" x14ac:dyDescent="0.25">
      <c r="A11" s="57" t="s">
        <v>25</v>
      </c>
      <c r="B11" s="58"/>
      <c r="C11" s="59" t="s">
        <v>74</v>
      </c>
      <c r="D11" s="59" t="s">
        <v>19</v>
      </c>
      <c r="E11" s="60">
        <v>5</v>
      </c>
      <c r="F11" s="67">
        <v>5</v>
      </c>
      <c r="G11" s="61">
        <v>1</v>
      </c>
      <c r="H11" s="60">
        <v>5</v>
      </c>
      <c r="I11" s="62">
        <v>0.25</v>
      </c>
      <c r="J11" s="63">
        <f t="shared" si="0"/>
        <v>1.25</v>
      </c>
      <c r="K11" s="60">
        <v>0</v>
      </c>
      <c r="L11" s="61">
        <v>0</v>
      </c>
      <c r="M11" s="60">
        <v>0</v>
      </c>
      <c r="N11" s="64">
        <v>0</v>
      </c>
      <c r="O11" s="64">
        <v>0</v>
      </c>
      <c r="P11" s="68">
        <v>1.25</v>
      </c>
      <c r="Q11" s="65">
        <v>11.46</v>
      </c>
      <c r="R11" s="66">
        <v>14.325000000000001</v>
      </c>
    </row>
    <row r="12" spans="1:18" ht="36" x14ac:dyDescent="0.25">
      <c r="A12" s="23" t="s">
        <v>25</v>
      </c>
      <c r="B12" s="39" t="s">
        <v>48</v>
      </c>
      <c r="C12" s="24" t="s">
        <v>20</v>
      </c>
      <c r="D12" s="39" t="s">
        <v>19</v>
      </c>
      <c r="E12" s="22">
        <v>576</v>
      </c>
      <c r="F12" s="10">
        <v>532</v>
      </c>
      <c r="G12" s="11">
        <v>1</v>
      </c>
      <c r="H12" s="42">
        <v>532</v>
      </c>
      <c r="I12" s="12">
        <v>0.25</v>
      </c>
      <c r="J12" s="46">
        <f t="shared" si="0"/>
        <v>133</v>
      </c>
      <c r="K12" s="42">
        <v>44</v>
      </c>
      <c r="L12" s="11">
        <v>1</v>
      </c>
      <c r="M12" s="42">
        <v>44</v>
      </c>
      <c r="N12" s="12">
        <v>7.0000000000000007E-2</v>
      </c>
      <c r="O12" s="47">
        <f>M12*N12</f>
        <v>3.08</v>
      </c>
      <c r="P12" s="45">
        <v>136.08000000000001</v>
      </c>
      <c r="Q12" s="20">
        <v>11.46</v>
      </c>
      <c r="R12" s="20">
        <v>1559.4768000000004</v>
      </c>
    </row>
    <row r="13" spans="1:18" ht="51" customHeight="1" x14ac:dyDescent="0.25">
      <c r="A13" s="70" t="s">
        <v>112</v>
      </c>
      <c r="B13" s="58"/>
      <c r="C13" s="59" t="s">
        <v>118</v>
      </c>
      <c r="D13" s="59" t="s">
        <v>19</v>
      </c>
      <c r="E13" s="60">
        <v>5</v>
      </c>
      <c r="F13" s="67">
        <v>5</v>
      </c>
      <c r="G13" s="61">
        <v>1</v>
      </c>
      <c r="H13" s="60">
        <v>5</v>
      </c>
      <c r="I13" s="62">
        <v>0.12</v>
      </c>
      <c r="J13" s="63">
        <f t="shared" si="0"/>
        <v>0.6</v>
      </c>
      <c r="K13" s="60">
        <v>0</v>
      </c>
      <c r="L13" s="61">
        <v>0</v>
      </c>
      <c r="M13" s="60">
        <v>0</v>
      </c>
      <c r="N13" s="64">
        <v>0</v>
      </c>
      <c r="O13" s="64">
        <v>0</v>
      </c>
      <c r="P13" s="68">
        <v>0.6</v>
      </c>
      <c r="Q13" s="65">
        <v>11.46</v>
      </c>
      <c r="R13" s="66">
        <v>6.8760000000000003</v>
      </c>
    </row>
    <row r="14" spans="1:18" ht="36" x14ac:dyDescent="0.25">
      <c r="A14" s="23" t="s">
        <v>25</v>
      </c>
      <c r="B14" s="39" t="s">
        <v>49</v>
      </c>
      <c r="C14" s="24" t="s">
        <v>113</v>
      </c>
      <c r="D14" s="39" t="s">
        <v>19</v>
      </c>
      <c r="E14" s="22">
        <v>392</v>
      </c>
      <c r="F14" s="10">
        <v>372</v>
      </c>
      <c r="G14" s="11">
        <v>1</v>
      </c>
      <c r="H14" s="42">
        <v>372</v>
      </c>
      <c r="I14" s="12">
        <v>0.11666666666666667</v>
      </c>
      <c r="J14" s="46">
        <f t="shared" si="0"/>
        <v>43.4</v>
      </c>
      <c r="K14" s="42">
        <v>20</v>
      </c>
      <c r="L14" s="11">
        <v>1</v>
      </c>
      <c r="M14" s="42">
        <v>20</v>
      </c>
      <c r="N14" s="12">
        <v>7.0000000000000007E-2</v>
      </c>
      <c r="O14" s="47">
        <f>M14*N14</f>
        <v>1.4000000000000001</v>
      </c>
      <c r="P14" s="45">
        <v>44.8</v>
      </c>
      <c r="Q14" s="20">
        <v>11.46</v>
      </c>
      <c r="R14" s="20">
        <v>513.40800000000002</v>
      </c>
    </row>
    <row r="15" spans="1:18" ht="27" x14ac:dyDescent="0.25">
      <c r="A15" s="70" t="s">
        <v>112</v>
      </c>
      <c r="B15" s="59"/>
      <c r="C15" s="59" t="s">
        <v>75</v>
      </c>
      <c r="D15" s="59" t="s">
        <v>22</v>
      </c>
      <c r="E15" s="71">
        <v>1</v>
      </c>
      <c r="F15" s="72">
        <v>1</v>
      </c>
      <c r="G15" s="73">
        <v>1</v>
      </c>
      <c r="H15" s="60">
        <v>1</v>
      </c>
      <c r="I15" s="62">
        <v>0.16</v>
      </c>
      <c r="J15" s="63">
        <f t="shared" si="0"/>
        <v>0.16</v>
      </c>
      <c r="K15" s="60">
        <v>0</v>
      </c>
      <c r="L15" s="73">
        <v>0</v>
      </c>
      <c r="M15" s="60">
        <v>0</v>
      </c>
      <c r="N15" s="62">
        <v>0</v>
      </c>
      <c r="O15" s="74">
        <v>0</v>
      </c>
      <c r="P15" s="68">
        <v>0.16</v>
      </c>
      <c r="Q15" s="65">
        <v>10.44</v>
      </c>
      <c r="R15" s="66">
        <v>1.6703999999999999</v>
      </c>
    </row>
    <row r="16" spans="1:18" ht="18" x14ac:dyDescent="0.25">
      <c r="A16" s="23" t="s">
        <v>25</v>
      </c>
      <c r="B16" s="24" t="s">
        <v>105</v>
      </c>
      <c r="C16" s="24" t="s">
        <v>21</v>
      </c>
      <c r="D16" s="39" t="s">
        <v>22</v>
      </c>
      <c r="E16" s="22">
        <v>77</v>
      </c>
      <c r="F16" s="10">
        <v>75</v>
      </c>
      <c r="G16" s="11">
        <v>1</v>
      </c>
      <c r="H16" s="42">
        <v>75</v>
      </c>
      <c r="I16" s="12">
        <v>0.83333333333333337</v>
      </c>
      <c r="J16" s="46">
        <f t="shared" si="0"/>
        <v>62.5</v>
      </c>
      <c r="K16" s="42">
        <v>2</v>
      </c>
      <c r="L16" s="11">
        <v>1</v>
      </c>
      <c r="M16" s="42">
        <v>2</v>
      </c>
      <c r="N16" s="12">
        <v>7.0000000000000007E-2</v>
      </c>
      <c r="O16" s="47">
        <f>M16*N16</f>
        <v>0.14000000000000001</v>
      </c>
      <c r="P16" s="45">
        <v>62.64</v>
      </c>
      <c r="Q16" s="13">
        <v>10.44</v>
      </c>
      <c r="R16" s="20">
        <v>653.96159999999998</v>
      </c>
    </row>
    <row r="17" spans="1:18" ht="36" x14ac:dyDescent="0.25">
      <c r="A17" s="70" t="s">
        <v>112</v>
      </c>
      <c r="B17" s="59"/>
      <c r="C17" s="59" t="s">
        <v>76</v>
      </c>
      <c r="D17" s="59" t="s">
        <v>23</v>
      </c>
      <c r="E17" s="71">
        <v>3</v>
      </c>
      <c r="F17" s="72">
        <v>3</v>
      </c>
      <c r="G17" s="73">
        <v>1</v>
      </c>
      <c r="H17" s="60">
        <v>3</v>
      </c>
      <c r="I17" s="62">
        <v>0.4</v>
      </c>
      <c r="J17" s="63">
        <f t="shared" si="0"/>
        <v>1.2000000000000002</v>
      </c>
      <c r="K17" s="60">
        <v>0</v>
      </c>
      <c r="L17" s="73">
        <v>0</v>
      </c>
      <c r="M17" s="60">
        <v>0</v>
      </c>
      <c r="N17" s="62">
        <v>0</v>
      </c>
      <c r="O17" s="74">
        <v>0</v>
      </c>
      <c r="P17" s="68">
        <v>1.2000000000000002</v>
      </c>
      <c r="Q17" s="65">
        <v>25.09</v>
      </c>
      <c r="R17" s="66">
        <v>30.108000000000004</v>
      </c>
    </row>
    <row r="18" spans="1:18" ht="36" x14ac:dyDescent="0.25">
      <c r="A18" s="23" t="s">
        <v>25</v>
      </c>
      <c r="B18" s="24" t="s">
        <v>52</v>
      </c>
      <c r="C18" s="24" t="s">
        <v>60</v>
      </c>
      <c r="D18" s="39" t="s">
        <v>106</v>
      </c>
      <c r="E18" s="22">
        <v>743</v>
      </c>
      <c r="F18" s="10">
        <v>600</v>
      </c>
      <c r="G18" s="11">
        <v>1</v>
      </c>
      <c r="H18" s="42">
        <v>600</v>
      </c>
      <c r="I18" s="55">
        <v>0.25</v>
      </c>
      <c r="J18" s="46">
        <f t="shared" si="0"/>
        <v>150</v>
      </c>
      <c r="K18" s="42">
        <v>143</v>
      </c>
      <c r="L18" s="11">
        <v>1</v>
      </c>
      <c r="M18" s="42">
        <v>143</v>
      </c>
      <c r="N18" s="12">
        <v>7.0000000000000007E-2</v>
      </c>
      <c r="O18" s="47">
        <f>M18*N18</f>
        <v>10.010000000000002</v>
      </c>
      <c r="P18" s="45">
        <v>160.01</v>
      </c>
      <c r="Q18" s="13">
        <v>25.09</v>
      </c>
      <c r="R18" s="20">
        <v>4014.6508999999996</v>
      </c>
    </row>
    <row r="19" spans="1:18" ht="27" x14ac:dyDescent="0.25">
      <c r="A19" s="70" t="s">
        <v>112</v>
      </c>
      <c r="B19" s="59"/>
      <c r="C19" s="59" t="s">
        <v>77</v>
      </c>
      <c r="D19" s="59" t="s">
        <v>23</v>
      </c>
      <c r="E19" s="71">
        <v>3</v>
      </c>
      <c r="F19" s="72">
        <v>3</v>
      </c>
      <c r="G19" s="73">
        <v>1</v>
      </c>
      <c r="H19" s="60">
        <v>3</v>
      </c>
      <c r="I19" s="62">
        <v>1</v>
      </c>
      <c r="J19" s="63">
        <f t="shared" si="0"/>
        <v>3</v>
      </c>
      <c r="K19" s="60">
        <v>0</v>
      </c>
      <c r="L19" s="73">
        <v>0</v>
      </c>
      <c r="M19" s="60">
        <v>0</v>
      </c>
      <c r="N19" s="62">
        <v>0</v>
      </c>
      <c r="O19" s="74">
        <v>0</v>
      </c>
      <c r="P19" s="68">
        <v>3</v>
      </c>
      <c r="Q19" s="65">
        <v>25.09</v>
      </c>
      <c r="R19" s="66">
        <v>75.27</v>
      </c>
    </row>
    <row r="20" spans="1:18" ht="18" x14ac:dyDescent="0.25">
      <c r="A20" s="23" t="s">
        <v>25</v>
      </c>
      <c r="B20" s="24" t="s">
        <v>53</v>
      </c>
      <c r="C20" s="24" t="s">
        <v>59</v>
      </c>
      <c r="D20" s="39" t="s">
        <v>106</v>
      </c>
      <c r="E20" s="22">
        <v>743</v>
      </c>
      <c r="F20" s="10">
        <v>600</v>
      </c>
      <c r="G20" s="11">
        <v>1</v>
      </c>
      <c r="H20" s="42">
        <v>600</v>
      </c>
      <c r="I20" s="55">
        <v>0.5</v>
      </c>
      <c r="J20" s="46">
        <f t="shared" si="0"/>
        <v>300</v>
      </c>
      <c r="K20" s="42">
        <v>143</v>
      </c>
      <c r="L20" s="11">
        <v>1</v>
      </c>
      <c r="M20" s="42">
        <v>143</v>
      </c>
      <c r="N20" s="12">
        <v>7.0000000000000007E-2</v>
      </c>
      <c r="O20" s="47">
        <f>M20*N20</f>
        <v>10.010000000000002</v>
      </c>
      <c r="P20" s="45">
        <v>310.01</v>
      </c>
      <c r="Q20" s="13">
        <v>25.09</v>
      </c>
      <c r="R20" s="20">
        <v>7778.1508999999996</v>
      </c>
    </row>
    <row r="21" spans="1:18" ht="36" x14ac:dyDescent="0.25">
      <c r="A21" s="70" t="s">
        <v>112</v>
      </c>
      <c r="B21" s="59"/>
      <c r="C21" s="59" t="s">
        <v>78</v>
      </c>
      <c r="D21" s="59" t="s">
        <v>23</v>
      </c>
      <c r="E21" s="71">
        <v>3</v>
      </c>
      <c r="F21" s="72">
        <v>3</v>
      </c>
      <c r="G21" s="73">
        <v>1</v>
      </c>
      <c r="H21" s="60">
        <v>3</v>
      </c>
      <c r="I21" s="62">
        <v>1.32</v>
      </c>
      <c r="J21" s="63">
        <f t="shared" si="0"/>
        <v>3.96</v>
      </c>
      <c r="K21" s="60">
        <v>0</v>
      </c>
      <c r="L21" s="73">
        <v>0</v>
      </c>
      <c r="M21" s="60">
        <v>0</v>
      </c>
      <c r="N21" s="62">
        <v>0</v>
      </c>
      <c r="O21" s="74">
        <v>0</v>
      </c>
      <c r="P21" s="68">
        <v>3.96</v>
      </c>
      <c r="Q21" s="65">
        <v>25.09</v>
      </c>
      <c r="R21" s="66">
        <v>99.356399999999994</v>
      </c>
    </row>
    <row r="22" spans="1:18" ht="27" x14ac:dyDescent="0.25">
      <c r="A22" s="23" t="s">
        <v>25</v>
      </c>
      <c r="B22" s="24" t="s">
        <v>54</v>
      </c>
      <c r="C22" s="24" t="s">
        <v>61</v>
      </c>
      <c r="D22" s="39" t="s">
        <v>106</v>
      </c>
      <c r="E22" s="22">
        <v>743</v>
      </c>
      <c r="F22" s="10">
        <v>600</v>
      </c>
      <c r="G22" s="11">
        <v>1</v>
      </c>
      <c r="H22" s="42">
        <v>600</v>
      </c>
      <c r="I22" s="12">
        <v>2</v>
      </c>
      <c r="J22" s="46">
        <f t="shared" si="0"/>
        <v>1200</v>
      </c>
      <c r="K22" s="42">
        <v>143</v>
      </c>
      <c r="L22" s="11">
        <v>1</v>
      </c>
      <c r="M22" s="42">
        <v>143</v>
      </c>
      <c r="N22" s="12">
        <v>7.0000000000000007E-2</v>
      </c>
      <c r="O22" s="47">
        <f>M22*N22</f>
        <v>10.010000000000002</v>
      </c>
      <c r="P22" s="45">
        <v>1210.01</v>
      </c>
      <c r="Q22" s="13">
        <v>25.09</v>
      </c>
      <c r="R22" s="20">
        <v>30359.150900000001</v>
      </c>
    </row>
    <row r="23" spans="1:18" ht="36" x14ac:dyDescent="0.25">
      <c r="A23" s="70" t="s">
        <v>112</v>
      </c>
      <c r="B23" s="59"/>
      <c r="C23" s="59" t="s">
        <v>79</v>
      </c>
      <c r="D23" s="59" t="s">
        <v>17</v>
      </c>
      <c r="E23" s="71">
        <v>3</v>
      </c>
      <c r="F23" s="72">
        <v>3</v>
      </c>
      <c r="G23" s="73">
        <v>1</v>
      </c>
      <c r="H23" s="60">
        <v>3</v>
      </c>
      <c r="I23" s="62">
        <v>0.17</v>
      </c>
      <c r="J23" s="63">
        <f t="shared" si="0"/>
        <v>0.51</v>
      </c>
      <c r="K23" s="60">
        <v>0</v>
      </c>
      <c r="L23" s="73">
        <v>0</v>
      </c>
      <c r="M23" s="60">
        <v>0</v>
      </c>
      <c r="N23" s="62">
        <v>0</v>
      </c>
      <c r="O23" s="74">
        <v>0</v>
      </c>
      <c r="P23" s="68">
        <v>0.51</v>
      </c>
      <c r="Q23" s="65">
        <v>21.67</v>
      </c>
      <c r="R23" s="66">
        <v>11.0517</v>
      </c>
    </row>
    <row r="24" spans="1:18" ht="27" x14ac:dyDescent="0.25">
      <c r="A24" s="23" t="s">
        <v>25</v>
      </c>
      <c r="B24" s="24" t="s">
        <v>55</v>
      </c>
      <c r="C24" s="24" t="s">
        <v>62</v>
      </c>
      <c r="D24" s="39" t="s">
        <v>24</v>
      </c>
      <c r="E24" s="22">
        <v>743</v>
      </c>
      <c r="F24" s="10">
        <v>600</v>
      </c>
      <c r="G24" s="11">
        <v>1</v>
      </c>
      <c r="H24" s="42">
        <v>600</v>
      </c>
      <c r="I24" s="12">
        <v>0.75</v>
      </c>
      <c r="J24" s="46">
        <f t="shared" si="0"/>
        <v>450</v>
      </c>
      <c r="K24" s="42">
        <v>143</v>
      </c>
      <c r="L24" s="11">
        <v>1</v>
      </c>
      <c r="M24" s="42">
        <v>143</v>
      </c>
      <c r="N24" s="12">
        <v>7.0000000000000007E-2</v>
      </c>
      <c r="O24" s="47">
        <f>M24*N24</f>
        <v>10.010000000000002</v>
      </c>
      <c r="P24" s="45">
        <v>460.01</v>
      </c>
      <c r="Q24" s="13">
        <v>21.67</v>
      </c>
      <c r="R24" s="20">
        <v>9968.4166999999998</v>
      </c>
    </row>
    <row r="25" spans="1:18" ht="45" x14ac:dyDescent="0.25">
      <c r="A25" s="70" t="s">
        <v>112</v>
      </c>
      <c r="B25" s="59"/>
      <c r="C25" s="59" t="s">
        <v>80</v>
      </c>
      <c r="D25" s="59" t="s">
        <v>17</v>
      </c>
      <c r="E25" s="71">
        <v>3</v>
      </c>
      <c r="F25" s="72">
        <v>3</v>
      </c>
      <c r="G25" s="73">
        <v>1</v>
      </c>
      <c r="H25" s="60">
        <v>3</v>
      </c>
      <c r="I25" s="62">
        <v>0.62</v>
      </c>
      <c r="J25" s="63">
        <f>+H25*I25</f>
        <v>1.8599999999999999</v>
      </c>
      <c r="K25" s="60">
        <v>0</v>
      </c>
      <c r="L25" s="73">
        <v>0</v>
      </c>
      <c r="M25" s="60">
        <v>0</v>
      </c>
      <c r="N25" s="62">
        <v>0</v>
      </c>
      <c r="O25" s="74">
        <v>0</v>
      </c>
      <c r="P25" s="68">
        <v>1.8599999999999999</v>
      </c>
      <c r="Q25" s="65">
        <v>21.67</v>
      </c>
      <c r="R25" s="66">
        <v>40.306200000000004</v>
      </c>
    </row>
    <row r="26" spans="1:18" ht="36.75" thickBot="1" x14ac:dyDescent="0.3">
      <c r="A26" s="75" t="s">
        <v>25</v>
      </c>
      <c r="B26" s="76" t="s">
        <v>56</v>
      </c>
      <c r="C26" s="76" t="s">
        <v>81</v>
      </c>
      <c r="D26" s="77" t="s">
        <v>17</v>
      </c>
      <c r="E26" s="78">
        <v>743</v>
      </c>
      <c r="F26" s="79">
        <v>600</v>
      </c>
      <c r="G26" s="80">
        <v>1</v>
      </c>
      <c r="H26" s="81">
        <v>600</v>
      </c>
      <c r="I26" s="82">
        <v>0.5</v>
      </c>
      <c r="J26" s="83">
        <f>H26*I26</f>
        <v>300</v>
      </c>
      <c r="K26" s="81">
        <v>143</v>
      </c>
      <c r="L26" s="80">
        <v>1</v>
      </c>
      <c r="M26" s="81">
        <v>143</v>
      </c>
      <c r="N26" s="82">
        <v>7.0000000000000007E-2</v>
      </c>
      <c r="O26" s="84">
        <f>M26*N26</f>
        <v>10.010000000000002</v>
      </c>
      <c r="P26" s="85">
        <v>310.01</v>
      </c>
      <c r="Q26" s="37">
        <v>21.67</v>
      </c>
      <c r="R26" s="36">
        <v>6717.9167000000007</v>
      </c>
    </row>
    <row r="27" spans="1:18" s="154" customFormat="1" ht="18.75" thickBot="1" x14ac:dyDescent="0.3">
      <c r="A27" s="93" t="s">
        <v>26</v>
      </c>
      <c r="B27" s="94"/>
      <c r="C27" s="95"/>
      <c r="D27" s="96"/>
      <c r="E27" s="97">
        <v>4078</v>
      </c>
      <c r="F27" s="98">
        <v>3343</v>
      </c>
      <c r="G27" s="99"/>
      <c r="H27" s="97">
        <f>SUM(H5:H26)</f>
        <v>8196</v>
      </c>
      <c r="I27" s="100"/>
      <c r="J27" s="101">
        <f>SUM(J5:J26)</f>
        <v>10063.033333333335</v>
      </c>
      <c r="K27" s="98">
        <v>751</v>
      </c>
      <c r="L27" s="102"/>
      <c r="M27" s="97">
        <v>1737</v>
      </c>
      <c r="N27" s="100"/>
      <c r="O27" s="100">
        <f>SUM(O5:O26)</f>
        <v>289.17</v>
      </c>
      <c r="P27" s="98">
        <f>SUM(P5:P26)</f>
        <v>10352.203333333335</v>
      </c>
      <c r="Q27" s="97" t="s">
        <v>40</v>
      </c>
      <c r="R27" s="103">
        <f>SUM(R5:R26)</f>
        <v>175512.95483333332</v>
      </c>
    </row>
    <row r="28" spans="1:18" ht="36" x14ac:dyDescent="0.25">
      <c r="A28" s="127" t="s">
        <v>28</v>
      </c>
      <c r="B28" s="143"/>
      <c r="C28" s="127" t="s">
        <v>82</v>
      </c>
      <c r="D28" s="127" t="s">
        <v>34</v>
      </c>
      <c r="E28" s="144">
        <v>6</v>
      </c>
      <c r="F28" s="145">
        <v>6</v>
      </c>
      <c r="G28" s="146">
        <v>1</v>
      </c>
      <c r="H28" s="144">
        <v>6</v>
      </c>
      <c r="I28" s="147">
        <v>0.05</v>
      </c>
      <c r="J28" s="148">
        <f t="shared" ref="J28:J36" si="1">H28*I28</f>
        <v>0.30000000000000004</v>
      </c>
      <c r="K28" s="144">
        <v>0</v>
      </c>
      <c r="L28" s="149">
        <v>0</v>
      </c>
      <c r="M28" s="144">
        <v>0</v>
      </c>
      <c r="N28" s="147">
        <v>0</v>
      </c>
      <c r="O28" s="147">
        <v>0</v>
      </c>
      <c r="P28" s="150">
        <v>0.30000000000000004</v>
      </c>
      <c r="Q28" s="151">
        <v>0</v>
      </c>
      <c r="R28" s="66">
        <v>0</v>
      </c>
    </row>
    <row r="29" spans="1:18" ht="36" x14ac:dyDescent="0.25">
      <c r="A29" s="86" t="s">
        <v>28</v>
      </c>
      <c r="B29" s="21" t="s">
        <v>50</v>
      </c>
      <c r="C29" s="89" t="s">
        <v>29</v>
      </c>
      <c r="D29" s="89" t="s">
        <v>34</v>
      </c>
      <c r="E29" s="19">
        <v>3158</v>
      </c>
      <c r="F29" s="90">
        <v>3000</v>
      </c>
      <c r="G29" s="91">
        <v>1</v>
      </c>
      <c r="H29" s="42">
        <v>3000</v>
      </c>
      <c r="I29" s="88">
        <v>8.3333333333333329E-2</v>
      </c>
      <c r="J29" s="142">
        <f t="shared" si="1"/>
        <v>250</v>
      </c>
      <c r="K29" s="152">
        <v>158</v>
      </c>
      <c r="L29" s="92">
        <v>1</v>
      </c>
      <c r="M29" s="42">
        <v>158</v>
      </c>
      <c r="N29" s="87">
        <v>0.03</v>
      </c>
      <c r="O29" s="47">
        <f>M29*N29</f>
        <v>4.74</v>
      </c>
      <c r="P29" s="45">
        <v>254.74</v>
      </c>
      <c r="Q29" s="20">
        <v>0</v>
      </c>
      <c r="R29" s="20">
        <v>0</v>
      </c>
    </row>
    <row r="30" spans="1:18" ht="27" x14ac:dyDescent="0.25">
      <c r="A30" s="126" t="s">
        <v>28</v>
      </c>
      <c r="B30" s="58"/>
      <c r="C30" s="126" t="s">
        <v>83</v>
      </c>
      <c r="D30" s="126" t="s">
        <v>35</v>
      </c>
      <c r="E30" s="60">
        <v>9</v>
      </c>
      <c r="F30" s="130">
        <v>9</v>
      </c>
      <c r="G30" s="131">
        <v>1</v>
      </c>
      <c r="H30" s="60">
        <v>9</v>
      </c>
      <c r="I30" s="129">
        <v>0.57999999999999996</v>
      </c>
      <c r="J30" s="63">
        <f t="shared" si="1"/>
        <v>5.22</v>
      </c>
      <c r="K30" s="60">
        <v>0</v>
      </c>
      <c r="L30" s="128">
        <v>0</v>
      </c>
      <c r="M30" s="60">
        <v>0</v>
      </c>
      <c r="N30" s="128">
        <v>0</v>
      </c>
      <c r="O30" s="74">
        <v>0</v>
      </c>
      <c r="P30" s="68">
        <v>5.22</v>
      </c>
      <c r="Q30" s="65">
        <v>22.71</v>
      </c>
      <c r="R30" s="66">
        <v>118.5462</v>
      </c>
    </row>
    <row r="31" spans="1:18" ht="27" x14ac:dyDescent="0.25">
      <c r="A31" s="8" t="s">
        <v>28</v>
      </c>
      <c r="B31" s="24" t="s">
        <v>107</v>
      </c>
      <c r="C31" s="40" t="s">
        <v>30</v>
      </c>
      <c r="D31" s="40" t="s">
        <v>35</v>
      </c>
      <c r="E31" s="10">
        <v>3000</v>
      </c>
      <c r="F31" s="29">
        <v>2685</v>
      </c>
      <c r="G31" s="30">
        <v>1</v>
      </c>
      <c r="H31" s="42">
        <v>2685</v>
      </c>
      <c r="I31" s="52">
        <v>0.58333333333333337</v>
      </c>
      <c r="J31" s="46">
        <f t="shared" si="1"/>
        <v>1566.25</v>
      </c>
      <c r="K31" s="42">
        <v>315</v>
      </c>
      <c r="L31" s="9">
        <v>1</v>
      </c>
      <c r="M31" s="42">
        <v>315</v>
      </c>
      <c r="N31" s="9">
        <v>7.0000000000000007E-2</v>
      </c>
      <c r="O31" s="47">
        <f>M31*N31</f>
        <v>22.05</v>
      </c>
      <c r="P31" s="45">
        <v>1588.3</v>
      </c>
      <c r="Q31" s="13">
        <v>22.71</v>
      </c>
      <c r="R31" s="20">
        <v>36070.292999999998</v>
      </c>
    </row>
    <row r="32" spans="1:18" ht="36" x14ac:dyDescent="0.25">
      <c r="A32" s="8" t="s">
        <v>28</v>
      </c>
      <c r="B32" s="24" t="s">
        <v>108</v>
      </c>
      <c r="C32" s="40" t="s">
        <v>31</v>
      </c>
      <c r="D32" s="40" t="s">
        <v>35</v>
      </c>
      <c r="E32" s="10">
        <v>2685</v>
      </c>
      <c r="F32" s="29">
        <v>2148</v>
      </c>
      <c r="G32" s="30">
        <v>1</v>
      </c>
      <c r="H32" s="42">
        <v>2148</v>
      </c>
      <c r="I32" s="52">
        <v>0.75</v>
      </c>
      <c r="J32" s="46">
        <f t="shared" si="1"/>
        <v>1611</v>
      </c>
      <c r="K32" s="42">
        <v>537</v>
      </c>
      <c r="L32" s="9">
        <v>1</v>
      </c>
      <c r="M32" s="42">
        <v>537</v>
      </c>
      <c r="N32" s="9">
        <v>7.0000000000000007E-2</v>
      </c>
      <c r="O32" s="47">
        <f>M32*N32</f>
        <v>37.590000000000003</v>
      </c>
      <c r="P32" s="45">
        <v>1648.59</v>
      </c>
      <c r="Q32" s="13">
        <v>22.71</v>
      </c>
      <c r="R32" s="20">
        <v>37439.478900000002</v>
      </c>
    </row>
    <row r="33" spans="1:18" ht="27" x14ac:dyDescent="0.25">
      <c r="A33" s="8" t="s">
        <v>28</v>
      </c>
      <c r="B33" s="24" t="s">
        <v>114</v>
      </c>
      <c r="C33" s="40" t="s">
        <v>32</v>
      </c>
      <c r="D33" s="40" t="s">
        <v>35</v>
      </c>
      <c r="E33" s="10">
        <v>501</v>
      </c>
      <c r="F33" s="29">
        <v>416</v>
      </c>
      <c r="G33" s="30">
        <v>1</v>
      </c>
      <c r="H33" s="42">
        <v>416</v>
      </c>
      <c r="I33" s="52">
        <v>0.66666666666666663</v>
      </c>
      <c r="J33" s="46">
        <f t="shared" si="1"/>
        <v>277.33333333333331</v>
      </c>
      <c r="K33" s="42">
        <v>85</v>
      </c>
      <c r="L33" s="9">
        <v>1</v>
      </c>
      <c r="M33" s="42">
        <v>85</v>
      </c>
      <c r="N33" s="9">
        <v>7.0000000000000007E-2</v>
      </c>
      <c r="O33" s="47">
        <f>M33*N33</f>
        <v>5.95</v>
      </c>
      <c r="P33" s="45">
        <v>283.2833333333333</v>
      </c>
      <c r="Q33" s="13">
        <v>22.71</v>
      </c>
      <c r="R33" s="20">
        <f>P33*Q33</f>
        <v>6433.3644999999997</v>
      </c>
    </row>
    <row r="34" spans="1:18" ht="18" x14ac:dyDescent="0.25">
      <c r="A34" s="40" t="s">
        <v>28</v>
      </c>
      <c r="B34" s="39" t="s">
        <v>109</v>
      </c>
      <c r="C34" s="40" t="s">
        <v>47</v>
      </c>
      <c r="D34" s="40" t="s">
        <v>13</v>
      </c>
      <c r="E34" s="10">
        <v>5219</v>
      </c>
      <c r="F34" s="50">
        <v>4175</v>
      </c>
      <c r="G34" s="51">
        <v>1</v>
      </c>
      <c r="H34" s="42">
        <v>4175</v>
      </c>
      <c r="I34" s="52">
        <v>0.25</v>
      </c>
      <c r="J34" s="46">
        <f t="shared" si="1"/>
        <v>1043.75</v>
      </c>
      <c r="K34" s="42">
        <v>1044</v>
      </c>
      <c r="L34" s="49">
        <v>1</v>
      </c>
      <c r="M34" s="42">
        <v>1044</v>
      </c>
      <c r="N34" s="49">
        <v>7.0000000000000007E-2</v>
      </c>
      <c r="O34" s="47">
        <f>M34*N34</f>
        <v>73.080000000000013</v>
      </c>
      <c r="P34" s="45">
        <v>1116.83</v>
      </c>
      <c r="Q34" s="13">
        <v>22.71</v>
      </c>
      <c r="R34" s="54">
        <v>25363.209299999999</v>
      </c>
    </row>
    <row r="35" spans="1:18" ht="27" x14ac:dyDescent="0.25">
      <c r="A35" s="132" t="s">
        <v>28</v>
      </c>
      <c r="B35" s="133"/>
      <c r="C35" s="132" t="s">
        <v>84</v>
      </c>
      <c r="D35" s="132"/>
      <c r="E35" s="134">
        <v>9</v>
      </c>
      <c r="F35" s="135">
        <v>9</v>
      </c>
      <c r="G35" s="136">
        <v>1</v>
      </c>
      <c r="H35" s="72">
        <v>9</v>
      </c>
      <c r="I35" s="139">
        <v>0.16</v>
      </c>
      <c r="J35" s="63">
        <f t="shared" si="1"/>
        <v>1.44</v>
      </c>
      <c r="K35" s="72">
        <v>0</v>
      </c>
      <c r="L35" s="140">
        <v>0</v>
      </c>
      <c r="M35" s="72">
        <v>0</v>
      </c>
      <c r="N35" s="140">
        <v>0</v>
      </c>
      <c r="O35" s="141">
        <v>0</v>
      </c>
      <c r="P35" s="68">
        <v>1.44</v>
      </c>
      <c r="Q35" s="65">
        <v>22.71</v>
      </c>
      <c r="R35" s="66">
        <v>32.702399999999997</v>
      </c>
    </row>
    <row r="36" spans="1:18" ht="18.75" thickBot="1" x14ac:dyDescent="0.3">
      <c r="A36" s="104" t="s">
        <v>28</v>
      </c>
      <c r="B36" s="76" t="s">
        <v>51</v>
      </c>
      <c r="C36" s="104" t="s">
        <v>33</v>
      </c>
      <c r="D36" s="106" t="s">
        <v>13</v>
      </c>
      <c r="E36" s="79">
        <v>4175</v>
      </c>
      <c r="F36" s="107">
        <v>3549</v>
      </c>
      <c r="G36" s="108">
        <v>1</v>
      </c>
      <c r="H36" s="81">
        <v>3549</v>
      </c>
      <c r="I36" s="137">
        <v>0.25</v>
      </c>
      <c r="J36" s="83">
        <f t="shared" si="1"/>
        <v>887.25</v>
      </c>
      <c r="K36" s="81">
        <v>626</v>
      </c>
      <c r="L36" s="138">
        <v>1</v>
      </c>
      <c r="M36" s="81">
        <v>626</v>
      </c>
      <c r="N36" s="138">
        <v>7.0000000000000007E-2</v>
      </c>
      <c r="O36" s="84">
        <f>M36*N36</f>
        <v>43.820000000000007</v>
      </c>
      <c r="P36" s="85">
        <v>931.07</v>
      </c>
      <c r="Q36" s="36">
        <v>22.71</v>
      </c>
      <c r="R36" s="36">
        <v>21144.599700000002</v>
      </c>
    </row>
    <row r="37" spans="1:18" ht="18.75" thickBot="1" x14ac:dyDescent="0.3">
      <c r="A37" s="93" t="s">
        <v>14</v>
      </c>
      <c r="B37" s="111"/>
      <c r="C37" s="112"/>
      <c r="D37" s="113"/>
      <c r="E37" s="114">
        <v>8377</v>
      </c>
      <c r="F37" s="97">
        <v>7190</v>
      </c>
      <c r="G37" s="153"/>
      <c r="H37" s="97">
        <v>15997</v>
      </c>
      <c r="I37" s="153"/>
      <c r="J37" s="101">
        <f>SUM(J28:J36)</f>
        <v>5642.5433333333331</v>
      </c>
      <c r="K37" s="97">
        <v>1202</v>
      </c>
      <c r="L37" s="153"/>
      <c r="M37" s="97">
        <v>2765</v>
      </c>
      <c r="N37" s="153"/>
      <c r="O37" s="100">
        <f>SUM(O28:O36)</f>
        <v>187.23000000000002</v>
      </c>
      <c r="P37" s="98">
        <f>SUM(P28:P36)</f>
        <v>5829.7733333333317</v>
      </c>
      <c r="Q37" s="97" t="s">
        <v>40</v>
      </c>
      <c r="R37" s="103">
        <v>126602.194</v>
      </c>
    </row>
    <row r="38" spans="1:18" ht="54" x14ac:dyDescent="0.25">
      <c r="A38" s="89" t="s">
        <v>110</v>
      </c>
      <c r="B38" s="89" t="s">
        <v>111</v>
      </c>
      <c r="C38" s="89" t="s">
        <v>58</v>
      </c>
      <c r="D38" s="89" t="s">
        <v>42</v>
      </c>
      <c r="E38" s="42">
        <v>20</v>
      </c>
      <c r="F38" s="109">
        <v>20</v>
      </c>
      <c r="G38" s="87">
        <v>1</v>
      </c>
      <c r="H38" s="42">
        <v>20</v>
      </c>
      <c r="I38" s="88">
        <v>1.3666666666666667</v>
      </c>
      <c r="J38" s="46">
        <f>H38*I38</f>
        <v>27.333333333333336</v>
      </c>
      <c r="K38" s="42">
        <v>0</v>
      </c>
      <c r="L38" s="87">
        <v>0</v>
      </c>
      <c r="M38" s="42">
        <v>0</v>
      </c>
      <c r="N38" s="88">
        <v>0</v>
      </c>
      <c r="O38" s="56">
        <v>0</v>
      </c>
      <c r="P38" s="45">
        <v>27.333333333333336</v>
      </c>
      <c r="Q38" s="48">
        <v>40.11</v>
      </c>
      <c r="R38" s="110">
        <f>P38*Q38</f>
        <v>1096.3400000000001</v>
      </c>
    </row>
    <row r="39" spans="1:18" ht="54.75" thickBot="1" x14ac:dyDescent="0.3">
      <c r="A39" s="106" t="s">
        <v>110</v>
      </c>
      <c r="B39" s="106" t="s">
        <v>111</v>
      </c>
      <c r="C39" s="106" t="s">
        <v>57</v>
      </c>
      <c r="D39" s="106" t="s">
        <v>43</v>
      </c>
      <c r="E39" s="117">
        <v>20</v>
      </c>
      <c r="F39" s="118">
        <v>20</v>
      </c>
      <c r="G39" s="105">
        <v>1</v>
      </c>
      <c r="H39" s="81">
        <v>20</v>
      </c>
      <c r="I39" s="116">
        <v>1.3666666666666667</v>
      </c>
      <c r="J39" s="83">
        <f>H39*I39</f>
        <v>27.333333333333336</v>
      </c>
      <c r="K39" s="81">
        <v>0</v>
      </c>
      <c r="L39" s="105">
        <v>0</v>
      </c>
      <c r="M39" s="81">
        <v>0</v>
      </c>
      <c r="N39" s="116">
        <v>0</v>
      </c>
      <c r="O39" s="119">
        <v>0</v>
      </c>
      <c r="P39" s="85">
        <v>27.333333333333336</v>
      </c>
      <c r="Q39" s="53">
        <v>40.11</v>
      </c>
      <c r="R39" s="120">
        <v>1096.3400000000001</v>
      </c>
    </row>
    <row r="40" spans="1:18" ht="27.75" thickBot="1" x14ac:dyDescent="0.3">
      <c r="A40" s="93" t="s">
        <v>44</v>
      </c>
      <c r="B40" s="111"/>
      <c r="C40" s="112"/>
      <c r="D40" s="113"/>
      <c r="E40" s="97">
        <v>40</v>
      </c>
      <c r="F40" s="98">
        <v>40</v>
      </c>
      <c r="G40" s="115"/>
      <c r="H40" s="97">
        <v>40</v>
      </c>
      <c r="I40" s="153"/>
      <c r="J40" s="101">
        <f>J38+J39</f>
        <v>54.666666666666671</v>
      </c>
      <c r="K40" s="97">
        <v>0</v>
      </c>
      <c r="L40" s="115"/>
      <c r="M40" s="97">
        <v>0</v>
      </c>
      <c r="N40" s="115"/>
      <c r="O40" s="97">
        <v>0</v>
      </c>
      <c r="P40" s="98">
        <f>SUM(P38+P39)</f>
        <v>54.666666666666671</v>
      </c>
      <c r="Q40" s="97" t="s">
        <v>40</v>
      </c>
      <c r="R40" s="103">
        <v>2192.6800000000003</v>
      </c>
    </row>
    <row r="41" spans="1:18" s="154" customFormat="1" ht="15.75" thickBot="1" x14ac:dyDescent="0.3">
      <c r="A41" s="121" t="s">
        <v>15</v>
      </c>
      <c r="B41" s="111"/>
      <c r="C41" s="122"/>
      <c r="D41" s="123"/>
      <c r="E41" s="124">
        <v>12495</v>
      </c>
      <c r="F41" s="125">
        <v>10573</v>
      </c>
      <c r="G41" s="115"/>
      <c r="H41" s="97">
        <v>24233</v>
      </c>
      <c r="I41" s="115"/>
      <c r="J41" s="114">
        <f>J27+J37+J40</f>
        <v>15760.243333333334</v>
      </c>
      <c r="K41" s="125">
        <v>1953</v>
      </c>
      <c r="L41" s="115"/>
      <c r="M41" s="97">
        <v>4502</v>
      </c>
      <c r="N41" s="115"/>
      <c r="O41" s="100">
        <v>476.4</v>
      </c>
      <c r="P41" s="98">
        <f>SUM(P27+P37+P40)</f>
        <v>16236.643333333332</v>
      </c>
      <c r="Q41" s="97" t="s">
        <v>40</v>
      </c>
      <c r="R41" s="103">
        <f>R27+R37+R40</f>
        <v>304307.82883333333</v>
      </c>
    </row>
    <row r="42" spans="1:18" x14ac:dyDescent="0.25">
      <c r="A42" s="6"/>
      <c r="B42" s="3"/>
      <c r="C42" s="4"/>
      <c r="D42" s="4"/>
      <c r="E42" s="4"/>
      <c r="F42" s="4"/>
      <c r="G42" s="4"/>
      <c r="H42" s="4"/>
      <c r="I42" s="4"/>
      <c r="J42" s="4"/>
      <c r="K42" s="5"/>
      <c r="L42" s="5"/>
      <c r="M42" s="5"/>
      <c r="N42" s="5"/>
      <c r="O42" s="5"/>
      <c r="P42" s="7"/>
      <c r="Q42" s="7"/>
      <c r="R42" s="7"/>
    </row>
    <row r="43" spans="1:18" x14ac:dyDescent="0.25">
      <c r="A43" s="31" t="s">
        <v>36</v>
      </c>
      <c r="B43" s="32"/>
      <c r="C43" s="33"/>
      <c r="D43" s="33"/>
      <c r="E43" s="33"/>
      <c r="F43" s="33"/>
      <c r="G43" s="33"/>
      <c r="H43" s="33"/>
      <c r="I43" s="33"/>
      <c r="J43" s="33"/>
      <c r="K43" s="1"/>
      <c r="L43" s="1"/>
      <c r="M43" s="1"/>
      <c r="N43" s="1"/>
      <c r="O43" s="1"/>
      <c r="P43" s="1"/>
      <c r="Q43" s="1"/>
      <c r="R43" s="1"/>
    </row>
    <row r="44" spans="1:18" ht="44.25" customHeight="1" x14ac:dyDescent="0.25">
      <c r="A44" s="34" t="s">
        <v>37</v>
      </c>
      <c r="B44" s="159" t="s">
        <v>38</v>
      </c>
      <c r="C44" s="159"/>
      <c r="D44" s="159"/>
      <c r="E44" s="159"/>
      <c r="F44" s="159"/>
      <c r="G44" s="159"/>
      <c r="H44" s="159"/>
      <c r="I44" s="159"/>
      <c r="J44" s="159"/>
      <c r="K44" s="5"/>
      <c r="L44" s="5"/>
      <c r="M44" s="5"/>
      <c r="N44" s="5"/>
      <c r="O44" s="5"/>
      <c r="P44" s="5"/>
      <c r="Q44" s="5"/>
      <c r="R44" s="5"/>
    </row>
    <row r="45" spans="1:18" ht="51" customHeight="1" x14ac:dyDescent="0.25">
      <c r="A45" s="35" t="s">
        <v>39</v>
      </c>
      <c r="B45" s="159" t="s">
        <v>63</v>
      </c>
      <c r="C45" s="159"/>
      <c r="D45" s="159"/>
      <c r="E45" s="159"/>
      <c r="F45" s="159"/>
      <c r="G45" s="159"/>
      <c r="H45" s="159"/>
      <c r="I45" s="159"/>
      <c r="J45" s="159"/>
      <c r="K45" s="5"/>
      <c r="L45" s="5"/>
      <c r="M45" s="5"/>
      <c r="N45" s="5"/>
      <c r="O45" s="5"/>
      <c r="P45" s="5"/>
      <c r="Q45" s="5"/>
      <c r="R45" s="5"/>
    </row>
    <row r="46" spans="1:18" ht="72" customHeight="1" x14ac:dyDescent="0.25">
      <c r="A46" s="35" t="s">
        <v>65</v>
      </c>
      <c r="B46" s="159" t="s">
        <v>115</v>
      </c>
      <c r="C46" s="159"/>
      <c r="D46" s="159"/>
      <c r="E46" s="159"/>
      <c r="F46" s="159"/>
      <c r="G46" s="159"/>
      <c r="H46" s="159"/>
      <c r="I46" s="159"/>
      <c r="J46" s="159"/>
      <c r="K46" s="5"/>
      <c r="L46" s="5"/>
      <c r="M46" s="5"/>
      <c r="N46" s="5"/>
      <c r="O46" s="5"/>
      <c r="P46" s="5"/>
      <c r="Q46" s="5"/>
      <c r="R46" s="5"/>
    </row>
    <row r="47" spans="1:18" ht="16.5" customHeight="1" x14ac:dyDescent="0.25">
      <c r="A47" s="35" t="s">
        <v>66</v>
      </c>
      <c r="B47" s="159" t="s">
        <v>85</v>
      </c>
      <c r="C47" s="161"/>
      <c r="D47" s="161"/>
      <c r="E47" s="161"/>
      <c r="F47" s="161"/>
      <c r="G47" s="161"/>
      <c r="H47" s="161"/>
      <c r="I47" s="161"/>
      <c r="J47" s="161"/>
      <c r="K47" s="5"/>
      <c r="L47" s="5"/>
      <c r="M47" s="5"/>
      <c r="N47" s="5"/>
      <c r="O47" s="5"/>
      <c r="P47" s="5"/>
      <c r="Q47" s="5"/>
      <c r="R47" s="5"/>
    </row>
    <row r="48" spans="1:18" x14ac:dyDescent="0.25">
      <c r="A48" s="35" t="s">
        <v>67</v>
      </c>
      <c r="B48" s="159" t="s">
        <v>86</v>
      </c>
      <c r="C48" s="161"/>
      <c r="D48" s="161"/>
      <c r="E48" s="161"/>
      <c r="F48" s="161"/>
      <c r="G48" s="161"/>
      <c r="H48" s="161"/>
      <c r="I48" s="161"/>
      <c r="J48" s="161"/>
      <c r="K48" s="5"/>
      <c r="L48" s="5"/>
      <c r="M48" s="5"/>
      <c r="N48" s="5"/>
      <c r="O48" s="5"/>
      <c r="P48" s="5"/>
      <c r="Q48" s="5"/>
      <c r="R48" s="5"/>
    </row>
    <row r="49" spans="1:18" x14ac:dyDescent="0.25">
      <c r="A49" s="35" t="s">
        <v>68</v>
      </c>
      <c r="B49" s="159" t="s">
        <v>117</v>
      </c>
      <c r="C49" s="161"/>
      <c r="D49" s="161"/>
      <c r="E49" s="161"/>
      <c r="F49" s="161"/>
      <c r="G49" s="161"/>
      <c r="H49" s="161"/>
      <c r="I49" s="161"/>
      <c r="J49" s="161"/>
      <c r="K49" s="5"/>
      <c r="L49" s="5"/>
      <c r="M49" s="5"/>
      <c r="N49" s="5"/>
      <c r="O49" s="5"/>
      <c r="P49" s="5"/>
      <c r="Q49" s="5"/>
      <c r="R49" s="5"/>
    </row>
    <row r="50" spans="1:18" x14ac:dyDescent="0.25">
      <c r="A50" s="35" t="s">
        <v>69</v>
      </c>
      <c r="B50" s="159" t="s">
        <v>87</v>
      </c>
      <c r="C50" s="161"/>
      <c r="D50" s="161"/>
      <c r="E50" s="161"/>
      <c r="F50" s="161"/>
      <c r="G50" s="161"/>
      <c r="H50" s="161"/>
      <c r="I50" s="161"/>
      <c r="J50" s="161"/>
      <c r="K50" s="1"/>
      <c r="L50" s="1"/>
      <c r="M50" s="1"/>
      <c r="N50" s="1"/>
      <c r="O50" s="1"/>
      <c r="P50" s="1"/>
      <c r="Q50" s="1"/>
      <c r="R50" s="1"/>
    </row>
    <row r="51" spans="1:18" ht="39" customHeight="1" x14ac:dyDescent="0.25">
      <c r="A51" s="35" t="s">
        <v>88</v>
      </c>
      <c r="B51" s="160" t="s">
        <v>89</v>
      </c>
      <c r="C51" s="160"/>
      <c r="D51" s="160"/>
      <c r="E51" s="160"/>
      <c r="F51" s="160"/>
      <c r="G51" s="160"/>
      <c r="H51" s="160"/>
      <c r="I51" s="160"/>
      <c r="J51" s="160"/>
      <c r="K51" s="1"/>
      <c r="L51" s="1"/>
      <c r="M51" s="1"/>
      <c r="N51" s="1"/>
      <c r="O51" s="1"/>
      <c r="P51" s="1"/>
      <c r="Q51" s="1"/>
      <c r="R51" s="1"/>
    </row>
    <row r="52" spans="1:18" ht="33" customHeight="1" x14ac:dyDescent="0.25">
      <c r="A52" s="35" t="s">
        <v>90</v>
      </c>
      <c r="B52" s="160" t="s">
        <v>71</v>
      </c>
      <c r="C52" s="160"/>
      <c r="D52" s="160"/>
      <c r="E52" s="160"/>
      <c r="F52" s="160"/>
      <c r="G52" s="160"/>
      <c r="H52" s="160"/>
      <c r="I52" s="160"/>
      <c r="J52" s="160"/>
      <c r="K52" s="1"/>
      <c r="L52" s="1"/>
      <c r="M52" s="1"/>
      <c r="N52" s="1"/>
      <c r="O52" s="1"/>
      <c r="P52" s="1"/>
      <c r="Q52" s="1"/>
      <c r="R52" s="1"/>
    </row>
    <row r="53" spans="1:18" x14ac:dyDescent="0.25">
      <c r="A53" s="35" t="s">
        <v>91</v>
      </c>
      <c r="B53" s="159" t="s">
        <v>92</v>
      </c>
      <c r="C53" s="161"/>
      <c r="D53" s="161"/>
      <c r="E53" s="161"/>
      <c r="F53" s="161"/>
      <c r="G53" s="161"/>
      <c r="H53" s="161"/>
      <c r="I53" s="161"/>
      <c r="J53" s="161"/>
      <c r="K53" s="1"/>
      <c r="L53" s="1"/>
      <c r="M53" s="1"/>
      <c r="N53" s="1"/>
      <c r="O53" s="1"/>
      <c r="P53" s="1"/>
      <c r="Q53" s="1"/>
      <c r="R53" s="1"/>
    </row>
    <row r="54" spans="1:18" x14ac:dyDescent="0.25">
      <c r="A54" s="35" t="s">
        <v>93</v>
      </c>
      <c r="B54" s="159" t="s">
        <v>94</v>
      </c>
      <c r="C54" s="161"/>
      <c r="D54" s="161"/>
      <c r="E54" s="161"/>
      <c r="F54" s="161"/>
      <c r="G54" s="161"/>
      <c r="H54" s="161"/>
      <c r="I54" s="161"/>
      <c r="J54" s="161"/>
      <c r="K54" s="5"/>
      <c r="L54" s="5"/>
      <c r="M54" s="5"/>
      <c r="N54" s="5"/>
      <c r="O54" s="5"/>
      <c r="P54" s="5"/>
      <c r="Q54" s="5"/>
      <c r="R54" s="5"/>
    </row>
    <row r="55" spans="1:18" ht="50.25" customHeight="1" x14ac:dyDescent="0.25">
      <c r="A55" s="35" t="s">
        <v>95</v>
      </c>
      <c r="B55" s="160" t="s">
        <v>116</v>
      </c>
      <c r="C55" s="160"/>
      <c r="D55" s="160"/>
      <c r="E55" s="160"/>
      <c r="F55" s="160"/>
      <c r="G55" s="160"/>
      <c r="H55" s="160"/>
      <c r="I55" s="160"/>
      <c r="J55" s="160"/>
      <c r="K55" s="5"/>
      <c r="L55" s="5"/>
      <c r="M55" s="5"/>
      <c r="N55" s="5"/>
      <c r="O55" s="5"/>
      <c r="P55" s="5"/>
      <c r="Q55" s="5"/>
      <c r="R55" s="5"/>
    </row>
    <row r="56" spans="1:18" x14ac:dyDescent="0.25">
      <c r="A56" s="35" t="s">
        <v>96</v>
      </c>
      <c r="B56" s="159" t="s">
        <v>97</v>
      </c>
      <c r="C56" s="161"/>
      <c r="D56" s="161"/>
      <c r="E56" s="161"/>
      <c r="F56" s="161"/>
      <c r="G56" s="161"/>
      <c r="H56" s="161"/>
      <c r="I56" s="161"/>
      <c r="J56" s="161"/>
      <c r="K56" s="1"/>
      <c r="L56" s="1"/>
      <c r="M56" s="1"/>
      <c r="N56" s="1"/>
      <c r="O56" s="1"/>
      <c r="P56" s="1"/>
      <c r="Q56" s="1"/>
      <c r="R56" s="1"/>
    </row>
    <row r="57" spans="1:18" ht="27.75" customHeight="1" x14ac:dyDescent="0.25">
      <c r="A57" s="35" t="s">
        <v>98</v>
      </c>
      <c r="B57" s="160" t="s">
        <v>119</v>
      </c>
      <c r="C57" s="160"/>
      <c r="D57" s="160"/>
      <c r="E57" s="160"/>
      <c r="F57" s="160"/>
      <c r="G57" s="160"/>
      <c r="H57" s="160"/>
      <c r="I57" s="160"/>
      <c r="J57" s="160"/>
      <c r="K57" s="1"/>
      <c r="L57" s="1"/>
      <c r="M57" s="1"/>
      <c r="N57" s="1"/>
      <c r="O57" s="1"/>
      <c r="P57" s="1"/>
      <c r="Q57" s="1"/>
      <c r="R57" s="1"/>
    </row>
    <row r="58" spans="1:18" x14ac:dyDescent="0.25">
      <c r="A58" s="35" t="s">
        <v>99</v>
      </c>
      <c r="B58" s="159" t="s">
        <v>100</v>
      </c>
      <c r="C58" s="161"/>
      <c r="D58" s="161"/>
      <c r="E58" s="161"/>
      <c r="F58" s="161"/>
      <c r="G58" s="161"/>
      <c r="H58" s="161"/>
      <c r="I58" s="161"/>
      <c r="J58" s="161"/>
      <c r="K58" s="1"/>
      <c r="L58" s="1"/>
      <c r="M58" s="1"/>
      <c r="N58" s="1"/>
      <c r="O58" s="1"/>
      <c r="P58" s="1"/>
      <c r="Q58" s="1"/>
      <c r="R58" s="1"/>
    </row>
  </sheetData>
  <mergeCells count="18">
    <mergeCell ref="B56:J56"/>
    <mergeCell ref="B58:J58"/>
    <mergeCell ref="B57:J57"/>
    <mergeCell ref="A1:J1"/>
    <mergeCell ref="B55:J55"/>
    <mergeCell ref="F3:J3"/>
    <mergeCell ref="B52:J52"/>
    <mergeCell ref="B53:J53"/>
    <mergeCell ref="B54:J54"/>
    <mergeCell ref="K3:O3"/>
    <mergeCell ref="B44:J44"/>
    <mergeCell ref="B45:J45"/>
    <mergeCell ref="B46:J46"/>
    <mergeCell ref="B51:J51"/>
    <mergeCell ref="B47:J47"/>
    <mergeCell ref="B48:J48"/>
    <mergeCell ref="B49:J49"/>
    <mergeCell ref="B50:J50"/>
  </mergeCells>
  <pageMargins left="0.25" right="0.25" top="0.75" bottom="0.75" header="0.3" footer="0.3"/>
  <pageSetup scale="79" fitToHeight="0"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A8629A58EB224A8D91AFA5AEF71FB1" ma:contentTypeVersion="0" ma:contentTypeDescription="Create a new document." ma:contentTypeScope="" ma:versionID="a725c14d2e10e54c365c4a7112bda01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5F43D3-7C2D-4B00-A2BB-068019A81412}">
  <ds:schemaRefs>
    <ds:schemaRef ds:uri="http://schemas.microsoft.com/sharepoint/v3/contenttype/forms"/>
  </ds:schemaRefs>
</ds:datastoreItem>
</file>

<file path=customXml/itemProps2.xml><?xml version="1.0" encoding="utf-8"?>
<ds:datastoreItem xmlns:ds="http://schemas.openxmlformats.org/officeDocument/2006/customXml" ds:itemID="{297A40E2-52F3-4D04-B72C-49D363593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C75DD87-0520-4472-8BDA-E83D5D0653F0}">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EZeidman</dc:creator>
  <cp:lastModifiedBy>CS</cp:lastModifiedBy>
  <cp:lastPrinted>2016-10-05T20:43:43Z</cp:lastPrinted>
  <dcterms:created xsi:type="dcterms:W3CDTF">2014-03-06T20:38:22Z</dcterms:created>
  <dcterms:modified xsi:type="dcterms:W3CDTF">2016-10-07T20:01:08Z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0x01010094A8629A58EB224A8D91AFA5AEF71FB1</vt:lpwstr>
  </property>
</Properties>
</file>