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570" windowHeight="6630"/>
  </bookViews>
  <sheets>
    <sheet name="10,000 Sample" sheetId="1" r:id="rId1"/>
    <sheet name="5,000 Sample" sheetId="2" r:id="rId2"/>
    <sheet name="10,000 Split" sheetId="4" r:id="rId3"/>
  </sheets>
  <calcPr calcId="145621"/>
</workbook>
</file>

<file path=xl/calcChain.xml><?xml version="1.0" encoding="utf-8"?>
<calcChain xmlns="http://schemas.openxmlformats.org/spreadsheetml/2006/main">
  <c r="B78" i="4" l="1"/>
  <c r="B60" i="4"/>
  <c r="C18" i="4"/>
  <c r="C27" i="4" s="1"/>
  <c r="E82" i="4" s="1"/>
  <c r="C17" i="4"/>
  <c r="C26" i="4" s="1"/>
  <c r="F73" i="4" s="1"/>
  <c r="C16" i="4"/>
  <c r="C25" i="4" s="1"/>
  <c r="C15" i="4"/>
  <c r="C24" i="4" s="1"/>
  <c r="C14" i="4"/>
  <c r="C23" i="4" s="1"/>
  <c r="B43" i="4" s="1"/>
  <c r="C13" i="4"/>
  <c r="C22" i="4" s="1"/>
  <c r="C52" i="4" l="1"/>
  <c r="B53" i="4"/>
  <c r="F53" i="4"/>
  <c r="E54" i="4"/>
  <c r="D55" i="4"/>
  <c r="E51" i="4"/>
  <c r="B52" i="4"/>
  <c r="E53" i="4"/>
  <c r="C55" i="4"/>
  <c r="D52" i="4"/>
  <c r="C53" i="4"/>
  <c r="B54" i="4"/>
  <c r="F54" i="4"/>
  <c r="E55" i="4"/>
  <c r="D51" i="4"/>
  <c r="F51" i="4"/>
  <c r="E52" i="4"/>
  <c r="D53" i="4"/>
  <c r="C54" i="4"/>
  <c r="B55" i="4"/>
  <c r="F55" i="4"/>
  <c r="C51" i="4"/>
  <c r="F52" i="4"/>
  <c r="D54" i="4"/>
  <c r="B51" i="4"/>
  <c r="E32" i="4"/>
  <c r="D33" i="4"/>
  <c r="C34" i="4"/>
  <c r="B35" i="4"/>
  <c r="F35" i="4"/>
  <c r="C31" i="4"/>
  <c r="B34" i="4"/>
  <c r="D31" i="4"/>
  <c r="B32" i="4"/>
  <c r="F32" i="4"/>
  <c r="E33" i="4"/>
  <c r="D34" i="4"/>
  <c r="C35" i="4"/>
  <c r="F31" i="4"/>
  <c r="B31" i="4"/>
  <c r="D32" i="4"/>
  <c r="E35" i="4"/>
  <c r="C32" i="4"/>
  <c r="B33" i="4"/>
  <c r="F33" i="4"/>
  <c r="E34" i="4"/>
  <c r="D35" i="4"/>
  <c r="E31" i="4"/>
  <c r="C33" i="4"/>
  <c r="F34" i="4"/>
  <c r="C64" i="4"/>
  <c r="F46" i="4"/>
  <c r="D42" i="4"/>
  <c r="E46" i="4"/>
  <c r="F45" i="4"/>
  <c r="B45" i="4"/>
  <c r="C44" i="4"/>
  <c r="D43" i="4"/>
  <c r="C45" i="4"/>
  <c r="E42" i="4"/>
  <c r="D46" i="4"/>
  <c r="E45" i="4"/>
  <c r="F44" i="4"/>
  <c r="B44" i="4"/>
  <c r="C43" i="4"/>
  <c r="C42" i="4"/>
  <c r="B46" i="4"/>
  <c r="D44" i="4"/>
  <c r="E43" i="4"/>
  <c r="B42" i="4"/>
  <c r="F42" i="4"/>
  <c r="C46" i="4"/>
  <c r="D45" i="4"/>
  <c r="E44" i="4"/>
  <c r="F43" i="4"/>
  <c r="D60" i="4"/>
  <c r="E63" i="4"/>
  <c r="E79" i="4"/>
  <c r="F82" i="4"/>
  <c r="C61" i="4"/>
  <c r="D64" i="4"/>
  <c r="D80" i="4"/>
  <c r="B62" i="4"/>
  <c r="C81" i="4"/>
  <c r="F62" i="4"/>
  <c r="F78" i="4"/>
  <c r="B82" i="4"/>
  <c r="C69" i="4"/>
  <c r="E60" i="4"/>
  <c r="D61" i="4"/>
  <c r="C62" i="4"/>
  <c r="B63" i="4"/>
  <c r="F63" i="4"/>
  <c r="E64" i="4"/>
  <c r="D69" i="4"/>
  <c r="C70" i="4"/>
  <c r="B71" i="4"/>
  <c r="F71" i="4"/>
  <c r="E72" i="4"/>
  <c r="D73" i="4"/>
  <c r="C78" i="4"/>
  <c r="B79" i="4"/>
  <c r="F79" i="4"/>
  <c r="E80" i="4"/>
  <c r="D81" i="4"/>
  <c r="C82" i="4"/>
  <c r="F70" i="4"/>
  <c r="D72" i="4"/>
  <c r="C73" i="4"/>
  <c r="F60" i="4"/>
  <c r="E61" i="4"/>
  <c r="D62" i="4"/>
  <c r="C63" i="4"/>
  <c r="B64" i="4"/>
  <c r="F64" i="4"/>
  <c r="E69" i="4"/>
  <c r="D70" i="4"/>
  <c r="C71" i="4"/>
  <c r="B72" i="4"/>
  <c r="F72" i="4"/>
  <c r="E73" i="4"/>
  <c r="D78" i="4"/>
  <c r="C79" i="4"/>
  <c r="B80" i="4"/>
  <c r="F80" i="4"/>
  <c r="E81" i="4"/>
  <c r="D82" i="4"/>
  <c r="B70" i="4"/>
  <c r="E71" i="4"/>
  <c r="C60" i="4"/>
  <c r="B61" i="4"/>
  <c r="F61" i="4"/>
  <c r="E62" i="4"/>
  <c r="D63" i="4"/>
  <c r="B69" i="4"/>
  <c r="F69" i="4"/>
  <c r="E70" i="4"/>
  <c r="D71" i="4"/>
  <c r="C72" i="4"/>
  <c r="B73" i="4"/>
  <c r="E78" i="4"/>
  <c r="D79" i="4"/>
  <c r="C80" i="4"/>
  <c r="B81" i="4"/>
  <c r="F81" i="4"/>
  <c r="B20" i="2"/>
  <c r="E48" i="2" s="1"/>
  <c r="B19" i="2"/>
  <c r="F39" i="2" s="1"/>
  <c r="B18" i="2"/>
  <c r="C28" i="2" s="1"/>
  <c r="E45" i="1"/>
  <c r="D46" i="1"/>
  <c r="C47" i="1"/>
  <c r="B48" i="1"/>
  <c r="F48" i="1"/>
  <c r="C44" i="1"/>
  <c r="B26" i="1"/>
  <c r="C28" i="1"/>
  <c r="B19" i="1"/>
  <c r="B36" i="1" s="1"/>
  <c r="B20" i="1"/>
  <c r="B45" i="1" s="1"/>
  <c r="B18" i="1"/>
  <c r="F26" i="1" s="1"/>
  <c r="E45" i="2" l="1"/>
  <c r="C25" i="2"/>
  <c r="D28" i="2"/>
  <c r="D25" i="2"/>
  <c r="E28" i="2"/>
  <c r="F26" i="2"/>
  <c r="B27" i="2"/>
  <c r="D46" i="2"/>
  <c r="D24" i="2"/>
  <c r="B26" i="2"/>
  <c r="E27" i="2"/>
  <c r="B44" i="2"/>
  <c r="C47" i="2"/>
  <c r="E24" i="2"/>
  <c r="C26" i="2"/>
  <c r="F27" i="2"/>
  <c r="F44" i="2"/>
  <c r="B48" i="2"/>
  <c r="F48" i="2"/>
  <c r="C35" i="2"/>
  <c r="C39" i="2"/>
  <c r="D35" i="2"/>
  <c r="F37" i="2"/>
  <c r="D39" i="2"/>
  <c r="C44" i="2"/>
  <c r="B45" i="2"/>
  <c r="F45" i="2"/>
  <c r="E46" i="2"/>
  <c r="D47" i="2"/>
  <c r="C48" i="2"/>
  <c r="B36" i="2"/>
  <c r="E37" i="2"/>
  <c r="D38" i="2"/>
  <c r="C36" i="2"/>
  <c r="B37" i="2"/>
  <c r="E38" i="2"/>
  <c r="B24" i="2"/>
  <c r="F24" i="2"/>
  <c r="E25" i="2"/>
  <c r="D26" i="2"/>
  <c r="C27" i="2"/>
  <c r="B28" i="2"/>
  <c r="F28" i="2"/>
  <c r="E35" i="2"/>
  <c r="D36" i="2"/>
  <c r="C37" i="2"/>
  <c r="B38" i="2"/>
  <c r="F38" i="2"/>
  <c r="E39" i="2"/>
  <c r="D44" i="2"/>
  <c r="C45" i="2"/>
  <c r="B46" i="2"/>
  <c r="F46" i="2"/>
  <c r="E47" i="2"/>
  <c r="D48" i="2"/>
  <c r="F36" i="2"/>
  <c r="C24" i="2"/>
  <c r="B25" i="2"/>
  <c r="F25" i="2"/>
  <c r="E26" i="2"/>
  <c r="D27" i="2"/>
  <c r="B35" i="2"/>
  <c r="F35" i="2"/>
  <c r="E36" i="2"/>
  <c r="D37" i="2"/>
  <c r="C38" i="2"/>
  <c r="B39" i="2"/>
  <c r="E44" i="2"/>
  <c r="D45" i="2"/>
  <c r="C46" i="2"/>
  <c r="B47" i="2"/>
  <c r="F47" i="2"/>
  <c r="D39" i="1"/>
  <c r="E37" i="1"/>
  <c r="E24" i="1"/>
  <c r="E27" i="1"/>
  <c r="C25" i="1"/>
  <c r="E35" i="1"/>
  <c r="C39" i="1"/>
  <c r="C38" i="1"/>
  <c r="D37" i="1"/>
  <c r="D36" i="1"/>
  <c r="E38" i="1"/>
  <c r="D44" i="1"/>
  <c r="E48" i="1"/>
  <c r="F47" i="1"/>
  <c r="B47" i="1"/>
  <c r="C46" i="1"/>
  <c r="D45" i="1"/>
  <c r="D35" i="1"/>
  <c r="E36" i="1"/>
  <c r="F24" i="1"/>
  <c r="D27" i="1"/>
  <c r="B35" i="1"/>
  <c r="F35" i="1"/>
  <c r="B39" i="1"/>
  <c r="B38" i="1"/>
  <c r="B37" i="1"/>
  <c r="C36" i="1"/>
  <c r="C37" i="1"/>
  <c r="E44" i="1"/>
  <c r="D48" i="1"/>
  <c r="E47" i="1"/>
  <c r="F46" i="1"/>
  <c r="B46" i="1"/>
  <c r="C45" i="1"/>
  <c r="D38" i="1"/>
  <c r="F39" i="1"/>
  <c r="D28" i="1"/>
  <c r="C35" i="1"/>
  <c r="E39" i="1"/>
  <c r="F38" i="1"/>
  <c r="F37" i="1"/>
  <c r="F36" i="1"/>
  <c r="B44" i="1"/>
  <c r="F44" i="1"/>
  <c r="C48" i="1"/>
  <c r="D47" i="1"/>
  <c r="E46" i="1"/>
  <c r="F45" i="1"/>
  <c r="E26" i="1"/>
  <c r="F25" i="1"/>
  <c r="B25" i="1"/>
  <c r="C24" i="1"/>
  <c r="F28" i="1"/>
  <c r="B28" i="1"/>
  <c r="C27" i="1"/>
  <c r="D26" i="1"/>
  <c r="E25" i="1"/>
  <c r="B24" i="1"/>
  <c r="D24" i="1"/>
  <c r="E28" i="1"/>
  <c r="F27" i="1"/>
  <c r="B27" i="1"/>
  <c r="C26" i="1"/>
  <c r="D25" i="1"/>
</calcChain>
</file>

<file path=xl/sharedStrings.xml><?xml version="1.0" encoding="utf-8"?>
<sst xmlns="http://schemas.openxmlformats.org/spreadsheetml/2006/main" count="165" uniqueCount="41">
  <si>
    <t>Estimate Proportion</t>
  </si>
  <si>
    <t>Overall</t>
  </si>
  <si>
    <t>75% characteristic</t>
  </si>
  <si>
    <t>50% characteristic</t>
  </si>
  <si>
    <t>20% characteristic</t>
  </si>
  <si>
    <t>10% characteristic</t>
  </si>
  <si>
    <t>Assumptions</t>
  </si>
  <si>
    <t>Sample Size</t>
  </si>
  <si>
    <t>alpha</t>
  </si>
  <si>
    <t>z value</t>
  </si>
  <si>
    <t>Design Effect</t>
  </si>
  <si>
    <t>Eligibility Rate</t>
  </si>
  <si>
    <t>Response Rate</t>
  </si>
  <si>
    <t>Non-ID Panel</t>
  </si>
  <si>
    <t>Non-ID Nonpanel</t>
  </si>
  <si>
    <t>ID</t>
  </si>
  <si>
    <t>Sample Group</t>
  </si>
  <si>
    <t>Sample Allocation</t>
  </si>
  <si>
    <t>Non-ID Panel Margins of Error</t>
  </si>
  <si>
    <t>Non-ID Nonpanel Margins of Error</t>
  </si>
  <si>
    <t>ID Margins of Error</t>
  </si>
  <si>
    <t>Margins of Error for Estimating a Proportion for the Savannah Reinterview</t>
  </si>
  <si>
    <t>Cells in pink can be changed</t>
  </si>
  <si>
    <t>For example, if the estimate is 90% of the reinterview households in the Non-ID panel can verify their reponse, the confidence interval is expected to be 0.9 +/- 0.0101.</t>
  </si>
  <si>
    <t>If we want to consider a characteristic that represents 20% of the population (such as Hispanics), an estimate of 90% would have a confidence interval of .9 +/- .0226 for the Non-ID panel.</t>
  </si>
  <si>
    <t>Margin of error of .03 or less</t>
  </si>
  <si>
    <t xml:space="preserve">Margin of error greater than .03 </t>
  </si>
  <si>
    <t>Confidence Level</t>
  </si>
  <si>
    <t>Data Collection Mode</t>
  </si>
  <si>
    <t>CATI</t>
  </si>
  <si>
    <t>In-person</t>
  </si>
  <si>
    <t>CATI Non-ID Panel Margins of Error</t>
  </si>
  <si>
    <t>For example, if the estimate is 90% of the reinterview households in the Non-ID panel can verify their reponse, the confidence interval is expected to be 0.9 +/- 0.0152.</t>
  </si>
  <si>
    <t>If we want to consider a characteristic that represents 20% of the population (such as Hispanics), an estimate of 90% would have a confidence interval of .9 +/- .0339 for the Non-ID panel.</t>
  </si>
  <si>
    <t>CATI Non-ID Nonpanel Margins of Error</t>
  </si>
  <si>
    <t>CATI ID Margins of Error</t>
  </si>
  <si>
    <t>In-person Non-ID Panel Margins of Error</t>
  </si>
  <si>
    <t>In-person Non-ID Nonpanel Margins of Error</t>
  </si>
  <si>
    <t>In-person ID Margins of Error</t>
  </si>
  <si>
    <t>For example, if the estimate is 90% of the reinterview households in the CATI Non-ID panel can verify their reponse, the confidence interval is expected to be 0.9 +/- 0.0113.</t>
  </si>
  <si>
    <t>If we want to consider a characteristic that represents 20% of the population (such as Hispanics), an estimate of 90% would have a confidence interval of .9 +/- .0253 for the Non-ID panel.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</si>
</sst>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3" borderId="0" xfId="0" applyFill="1"/>
    <xf numFmtId="3" fontId="0" fillId="3" borderId="0" xfId="0" applyNumberFormat="1" applyFill="1"/>
    <xf numFmtId="9" fontId="0" fillId="3" borderId="0" xfId="0" applyNumberFormat="1" applyFill="1"/>
    <xf numFmtId="0" fontId="1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/>
    <xf numFmtId="0" fontId="4" fillId="0" borderId="2" xfId="0" applyFont="1" applyFill="1" applyBorder="1" applyAlignment="1">
      <alignment horizontal="left"/>
    </xf>
    <xf numFmtId="3" fontId="3" fillId="0" borderId="0" xfId="0" applyNumberFormat="1" applyFont="1" applyFill="1"/>
    <xf numFmtId="0" fontId="3" fillId="0" borderId="0" xfId="0" applyFont="1" applyFill="1" applyBorder="1"/>
    <xf numFmtId="3" fontId="4" fillId="0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64" fontId="3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 applyFill="1"/>
    <xf numFmtId="0" fontId="0" fillId="0" borderId="0" xfId="0" applyFill="1"/>
    <xf numFmtId="9" fontId="0" fillId="0" borderId="0" xfId="0" applyNumberFormat="1" applyFill="1"/>
    <xf numFmtId="0" fontId="2" fillId="0" borderId="2" xfId="0" applyFont="1" applyFill="1" applyBorder="1"/>
    <xf numFmtId="9" fontId="3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0" fontId="0" fillId="0" borderId="2" xfId="0" applyFill="1" applyBorder="1"/>
    <xf numFmtId="0" fontId="0" fillId="0" borderId="0" xfId="0" applyFill="1" applyAlignment="1">
      <alignment horizontal="left"/>
    </xf>
    <xf numFmtId="9" fontId="3" fillId="3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5" fillId="2" borderId="0" xfId="0" applyFont="1" applyFill="1"/>
    <xf numFmtId="0" fontId="5" fillId="4" borderId="0" xfId="0" applyFont="1" applyFill="1"/>
    <xf numFmtId="0" fontId="6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9" fontId="3" fillId="0" borderId="0" xfId="0" applyNumberFormat="1" applyFont="1" applyFill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Normal="100" workbookViewId="0"/>
  </sheetViews>
  <sheetFormatPr defaultRowHeight="15" x14ac:dyDescent="0.25"/>
  <cols>
    <col min="1" max="1" width="25.140625" customWidth="1"/>
    <col min="2" max="2" width="17.28515625" bestFit="1" customWidth="1"/>
    <col min="3" max="3" width="13.5703125" customWidth="1"/>
    <col min="4" max="4" width="12.85546875" customWidth="1"/>
    <col min="5" max="5" width="12.42578125" customWidth="1"/>
    <col min="6" max="6" width="13.42578125" customWidth="1"/>
  </cols>
  <sheetData>
    <row r="1" spans="1:3" ht="18.75" x14ac:dyDescent="0.3">
      <c r="A1" s="38" t="s">
        <v>21</v>
      </c>
    </row>
    <row r="2" spans="1:3" x14ac:dyDescent="0.25">
      <c r="A2" s="1" t="s">
        <v>22</v>
      </c>
    </row>
    <row r="3" spans="1:3" x14ac:dyDescent="0.25">
      <c r="A3" s="18"/>
      <c r="B3" s="18"/>
    </row>
    <row r="4" spans="1:3" x14ac:dyDescent="0.25">
      <c r="A4" s="20" t="s">
        <v>6</v>
      </c>
      <c r="B4" s="31"/>
      <c r="C4" s="16"/>
    </row>
    <row r="5" spans="1:3" x14ac:dyDescent="0.25">
      <c r="A5" s="18" t="s">
        <v>7</v>
      </c>
      <c r="B5" s="2">
        <v>10000</v>
      </c>
      <c r="C5" s="17"/>
    </row>
    <row r="6" spans="1:3" x14ac:dyDescent="0.25">
      <c r="A6" s="18" t="s">
        <v>27</v>
      </c>
      <c r="B6" s="3">
        <v>0.95</v>
      </c>
      <c r="C6" s="18"/>
    </row>
    <row r="7" spans="1:3" x14ac:dyDescent="0.25">
      <c r="A7" s="18" t="s">
        <v>9</v>
      </c>
      <c r="B7" s="1">
        <v>1.96</v>
      </c>
      <c r="C7" s="18"/>
    </row>
    <row r="8" spans="1:3" x14ac:dyDescent="0.25">
      <c r="A8" s="18" t="s">
        <v>10</v>
      </c>
      <c r="B8" s="1">
        <v>1</v>
      </c>
      <c r="C8" s="18"/>
    </row>
    <row r="9" spans="1:3" x14ac:dyDescent="0.25">
      <c r="A9" s="18" t="s">
        <v>11</v>
      </c>
      <c r="B9" s="1">
        <v>1</v>
      </c>
      <c r="C9" s="18"/>
    </row>
    <row r="10" spans="1:3" x14ac:dyDescent="0.25">
      <c r="A10" s="32" t="s">
        <v>12</v>
      </c>
      <c r="B10" s="3">
        <v>0.75</v>
      </c>
      <c r="C10" s="19"/>
    </row>
    <row r="11" spans="1:3" x14ac:dyDescent="0.25">
      <c r="A11" s="5"/>
      <c r="B11" s="6"/>
      <c r="C11" s="4"/>
    </row>
    <row r="12" spans="1:3" x14ac:dyDescent="0.25">
      <c r="A12" s="20" t="s">
        <v>16</v>
      </c>
      <c r="B12" s="22" t="s">
        <v>17</v>
      </c>
      <c r="C12" s="4"/>
    </row>
    <row r="13" spans="1:3" x14ac:dyDescent="0.25">
      <c r="A13" s="5" t="s">
        <v>13</v>
      </c>
      <c r="B13" s="33">
        <v>0.45</v>
      </c>
      <c r="C13" s="4"/>
    </row>
    <row r="14" spans="1:3" x14ac:dyDescent="0.25">
      <c r="A14" s="5" t="s">
        <v>14</v>
      </c>
      <c r="B14" s="33">
        <v>0.45</v>
      </c>
      <c r="C14" s="4"/>
    </row>
    <row r="15" spans="1:3" x14ac:dyDescent="0.25">
      <c r="A15" s="5" t="s">
        <v>15</v>
      </c>
      <c r="B15" s="33">
        <v>0.1</v>
      </c>
      <c r="C15" s="4"/>
    </row>
    <row r="16" spans="1:3" x14ac:dyDescent="0.25">
      <c r="A16" s="5"/>
      <c r="B16" s="6"/>
      <c r="C16" s="4"/>
    </row>
    <row r="17" spans="1:9" x14ac:dyDescent="0.25">
      <c r="A17" s="8" t="s">
        <v>16</v>
      </c>
      <c r="B17" s="22" t="s">
        <v>7</v>
      </c>
      <c r="C17" s="10"/>
      <c r="D17" s="7"/>
      <c r="E17" s="7"/>
      <c r="F17" s="7"/>
      <c r="G17" s="7"/>
      <c r="H17" s="7"/>
    </row>
    <row r="18" spans="1:9" x14ac:dyDescent="0.25">
      <c r="A18" s="5" t="s">
        <v>13</v>
      </c>
      <c r="B18" s="23">
        <f>$B$5*B13</f>
        <v>4500</v>
      </c>
      <c r="C18" s="9"/>
      <c r="D18" s="7"/>
      <c r="E18" s="7"/>
      <c r="F18" s="7"/>
      <c r="G18" s="7"/>
      <c r="H18" s="7"/>
    </row>
    <row r="19" spans="1:9" x14ac:dyDescent="0.25">
      <c r="A19" s="5" t="s">
        <v>14</v>
      </c>
      <c r="B19" s="23">
        <f t="shared" ref="B19:B20" si="0">$B$5*B14</f>
        <v>4500</v>
      </c>
      <c r="C19" s="9"/>
      <c r="D19" s="7"/>
      <c r="E19" s="7"/>
      <c r="F19" s="7"/>
      <c r="G19" s="7"/>
      <c r="H19" s="7"/>
    </row>
    <row r="20" spans="1:9" x14ac:dyDescent="0.25">
      <c r="A20" s="5" t="s">
        <v>15</v>
      </c>
      <c r="B20" s="23">
        <f t="shared" si="0"/>
        <v>1000</v>
      </c>
      <c r="C20" s="9"/>
      <c r="D20" s="7"/>
      <c r="E20" s="7"/>
      <c r="F20" s="7"/>
      <c r="G20" s="7"/>
      <c r="H20" s="7"/>
    </row>
    <row r="21" spans="1:9" ht="15.75" thickBot="1" x14ac:dyDescent="0.3">
      <c r="A21" s="5"/>
      <c r="B21" s="23"/>
      <c r="C21" s="9"/>
      <c r="D21" s="7"/>
      <c r="E21" s="7"/>
      <c r="F21" s="7"/>
      <c r="G21" s="7"/>
      <c r="H21" s="7"/>
    </row>
    <row r="22" spans="1:9" ht="15.75" thickBot="1" x14ac:dyDescent="0.3">
      <c r="A22" s="45" t="s">
        <v>18</v>
      </c>
      <c r="B22" s="46"/>
      <c r="C22" s="46"/>
      <c r="D22" s="46"/>
      <c r="E22" s="46"/>
      <c r="F22" s="47"/>
      <c r="G22" s="7"/>
      <c r="H22" s="7"/>
    </row>
    <row r="23" spans="1:9" ht="45" x14ac:dyDescent="0.25">
      <c r="A23" s="15" t="s">
        <v>0</v>
      </c>
      <c r="B23" s="11" t="s">
        <v>1</v>
      </c>
      <c r="C23" s="11" t="s">
        <v>2</v>
      </c>
      <c r="D23" s="12" t="s">
        <v>3</v>
      </c>
      <c r="E23" s="12" t="s">
        <v>4</v>
      </c>
      <c r="F23" s="12" t="s">
        <v>5</v>
      </c>
      <c r="G23" s="7"/>
      <c r="H23" s="7"/>
    </row>
    <row r="24" spans="1:9" x14ac:dyDescent="0.25">
      <c r="A24" s="14">
        <v>0.9</v>
      </c>
      <c r="B24" s="25">
        <f>$B$7*$B$8*SQRT(($A24*(1-$A24))/($B$10*$B$18))</f>
        <v>1.0121396478088716E-2</v>
      </c>
      <c r="C24" s="25">
        <f>$B$7*$B$8*SQRT(($A24*(1-$A24))/($B$10*0.75*$B$18))</f>
        <v>1.16871819623989E-2</v>
      </c>
      <c r="D24" s="25">
        <f>$B$7*$B$8*SQRT(($A24*(1-$A24))/($B$10*0.5*$B$18))</f>
        <v>1.431381616946834E-2</v>
      </c>
      <c r="E24" s="25">
        <f>$B$7*$B$8*SQRT(($A24*(1-$A24))/($B$10*0.2*$B$18))</f>
        <v>2.2632130552233325E-2</v>
      </c>
      <c r="F24" s="24">
        <f>$B$7*$B$8*SQRT(($A24*(1-$A24))/($B$10*0.1*$B$18))</f>
        <v>3.2006665972366857E-2</v>
      </c>
      <c r="G24" s="7"/>
      <c r="H24" s="37"/>
      <c r="I24" t="s">
        <v>25</v>
      </c>
    </row>
    <row r="25" spans="1:9" x14ac:dyDescent="0.25">
      <c r="A25" s="14">
        <v>0.8</v>
      </c>
      <c r="B25" s="25">
        <f t="shared" ref="B25:B28" si="1">$B$7*$B$8*SQRT(($A25*(1-$A25))/($B$10*$B$18))</f>
        <v>1.3495195304118286E-2</v>
      </c>
      <c r="C25" s="25">
        <f t="shared" ref="C25:C28" si="2">$B$7*$B$8*SQRT(($A25*(1-$A25))/($B$10*0.75*$B$18))</f>
        <v>1.5582909283198533E-2</v>
      </c>
      <c r="D25" s="25">
        <f t="shared" ref="D25:D28" si="3">$B$7*$B$8*SQRT(($A25*(1-$A25))/($B$10*0.5*$B$18))</f>
        <v>1.9085088225957787E-2</v>
      </c>
      <c r="E25" s="24">
        <f t="shared" ref="E25:E28" si="4">$B$7*$B$8*SQRT(($A25*(1-$A25))/($B$10*0.2*$B$18))</f>
        <v>3.0176174069644433E-2</v>
      </c>
      <c r="F25" s="24">
        <f t="shared" ref="F25:F28" si="5">$B$7*$B$8*SQRT(($A25*(1-$A25))/($B$10*0.1*$B$18))</f>
        <v>4.2675554629822476E-2</v>
      </c>
      <c r="G25" s="7"/>
      <c r="H25" s="36"/>
      <c r="I25" t="s">
        <v>26</v>
      </c>
    </row>
    <row r="26" spans="1:9" x14ac:dyDescent="0.25">
      <c r="A26" s="14">
        <v>0.7</v>
      </c>
      <c r="B26" s="25">
        <f t="shared" si="1"/>
        <v>1.5460688499833666E-2</v>
      </c>
      <c r="C26" s="25">
        <f t="shared" si="2"/>
        <v>1.7852465334471834E-2</v>
      </c>
      <c r="D26" s="25">
        <f t="shared" si="3"/>
        <v>2.1864715360090509E-2</v>
      </c>
      <c r="E26" s="24">
        <f t="shared" si="4"/>
        <v>3.4571150464577316E-2</v>
      </c>
      <c r="F26" s="24">
        <f t="shared" si="5"/>
        <v>4.8890989853846163E-2</v>
      </c>
      <c r="G26" s="7"/>
      <c r="H26" s="7"/>
    </row>
    <row r="27" spans="1:9" x14ac:dyDescent="0.25">
      <c r="A27" s="14">
        <v>0.6</v>
      </c>
      <c r="B27" s="25">
        <f t="shared" si="1"/>
        <v>1.6528171237146727E-2</v>
      </c>
      <c r="C27" s="25">
        <f t="shared" si="2"/>
        <v>1.9085088225957787E-2</v>
      </c>
      <c r="D27" s="25">
        <f t="shared" si="3"/>
        <v>2.33743639247978E-2</v>
      </c>
      <c r="E27" s="24">
        <f t="shared" si="4"/>
        <v>3.6958114430016883E-2</v>
      </c>
      <c r="F27" s="24">
        <f t="shared" si="5"/>
        <v>5.2266666666666663E-2</v>
      </c>
      <c r="G27" s="7"/>
      <c r="H27" s="7"/>
    </row>
    <row r="28" spans="1:9" x14ac:dyDescent="0.25">
      <c r="A28" s="14">
        <v>0.5</v>
      </c>
      <c r="B28" s="25">
        <f t="shared" si="1"/>
        <v>1.686899413014786E-2</v>
      </c>
      <c r="C28" s="25">
        <f t="shared" si="2"/>
        <v>1.9478636603998168E-2</v>
      </c>
      <c r="D28" s="25">
        <f t="shared" si="3"/>
        <v>2.3856360282447236E-2</v>
      </c>
      <c r="E28" s="24">
        <f t="shared" si="4"/>
        <v>3.772021758705555E-2</v>
      </c>
      <c r="F28" s="24">
        <f t="shared" si="5"/>
        <v>5.3344443287278095E-2</v>
      </c>
      <c r="G28" s="7"/>
      <c r="H28" s="7"/>
    </row>
    <row r="29" spans="1:9" ht="30" customHeight="1" x14ac:dyDescent="0.25">
      <c r="A29" s="48" t="s">
        <v>23</v>
      </c>
      <c r="B29" s="48"/>
      <c r="C29" s="48"/>
      <c r="D29" s="48"/>
      <c r="E29" s="48"/>
      <c r="F29" s="48"/>
      <c r="G29" s="7"/>
      <c r="H29" s="7"/>
    </row>
    <row r="30" spans="1:9" ht="30" customHeight="1" x14ac:dyDescent="0.25">
      <c r="A30" s="49" t="s">
        <v>24</v>
      </c>
      <c r="B30" s="49"/>
      <c r="C30" s="49"/>
      <c r="D30" s="49"/>
      <c r="E30" s="49"/>
      <c r="F30" s="49"/>
      <c r="G30" s="7"/>
      <c r="H30" s="7"/>
    </row>
    <row r="31" spans="1:9" x14ac:dyDescent="0.25">
      <c r="A31" s="35"/>
      <c r="B31" s="35"/>
      <c r="C31" s="35"/>
      <c r="D31" s="35"/>
      <c r="E31" s="35"/>
      <c r="F31" s="35"/>
      <c r="G31" s="7"/>
      <c r="H31" s="7"/>
    </row>
    <row r="32" spans="1:9" ht="15.75" thickBot="1" x14ac:dyDescent="0.3">
      <c r="A32" s="34"/>
      <c r="B32" s="34"/>
      <c r="C32" s="34"/>
      <c r="D32" s="34"/>
      <c r="E32" s="34"/>
      <c r="F32" s="34"/>
      <c r="G32" s="7"/>
      <c r="H32" s="7"/>
    </row>
    <row r="33" spans="1:8" ht="15.75" thickBot="1" x14ac:dyDescent="0.3">
      <c r="A33" s="45" t="s">
        <v>19</v>
      </c>
      <c r="B33" s="46"/>
      <c r="C33" s="46"/>
      <c r="D33" s="46"/>
      <c r="E33" s="46"/>
      <c r="F33" s="47"/>
      <c r="G33" s="7"/>
      <c r="H33" s="7"/>
    </row>
    <row r="34" spans="1:8" ht="45" x14ac:dyDescent="0.25">
      <c r="A34" s="15" t="s">
        <v>0</v>
      </c>
      <c r="B34" s="11" t="s">
        <v>1</v>
      </c>
      <c r="C34" s="11" t="s">
        <v>2</v>
      </c>
      <c r="D34" s="12" t="s">
        <v>3</v>
      </c>
      <c r="E34" s="12" t="s">
        <v>4</v>
      </c>
      <c r="F34" s="12" t="s">
        <v>5</v>
      </c>
      <c r="G34" s="7"/>
      <c r="H34" s="7"/>
    </row>
    <row r="35" spans="1:8" x14ac:dyDescent="0.25">
      <c r="A35" s="14">
        <v>0.9</v>
      </c>
      <c r="B35" s="25">
        <f>$B$7*$B$8*SQRT(($A35*(1-$A35))/($B$10*$B$19))</f>
        <v>1.0121396478088716E-2</v>
      </c>
      <c r="C35" s="25">
        <f>$B$7*$B$8*SQRT(($A35*(1-$A35))/($B$10*0.75*$B$19))</f>
        <v>1.16871819623989E-2</v>
      </c>
      <c r="D35" s="25">
        <f>$B$7*$B$8*SQRT(($A35*(1-$A35))/($B$10*0.5*$B$19))</f>
        <v>1.431381616946834E-2</v>
      </c>
      <c r="E35" s="25">
        <f>$B$7*$B$8*SQRT(($A35*(1-$A35))/($B$10*0.2*$B$19))</f>
        <v>2.2632130552233325E-2</v>
      </c>
      <c r="F35" s="24">
        <f>$B$7*$B$8*SQRT(($A35*(1-$A35))/($B$10*0.1*$B$19))</f>
        <v>3.2006665972366857E-2</v>
      </c>
      <c r="G35" s="7"/>
      <c r="H35" s="7"/>
    </row>
    <row r="36" spans="1:8" x14ac:dyDescent="0.25">
      <c r="A36" s="14">
        <v>0.8</v>
      </c>
      <c r="B36" s="25">
        <f t="shared" ref="B36:B39" si="6">$B$7*$B$8*SQRT(($A36*(1-$A36))/($B$10*$B$19))</f>
        <v>1.3495195304118286E-2</v>
      </c>
      <c r="C36" s="25">
        <f>$B$7*$B$8*SQRT(($A36*(1-$A36))/($B$10*0.75*$B$19))</f>
        <v>1.5582909283198533E-2</v>
      </c>
      <c r="D36" s="25">
        <f t="shared" ref="D36:D39" si="7">$B$7*$B$8*SQRT(($A36*(1-$A36))/($B$10*0.5*$B$19))</f>
        <v>1.9085088225957787E-2</v>
      </c>
      <c r="E36" s="24">
        <f>$B$7*$B$8*SQRT(($A36*(1-$A36))/($B$10*0.2*$B$19))</f>
        <v>3.0176174069644433E-2</v>
      </c>
      <c r="F36" s="24">
        <f>$B$7*$B$8*SQRT(($A36*(1-$A36))/($B$10*0.1*$B$19))</f>
        <v>4.2675554629822476E-2</v>
      </c>
      <c r="G36" s="7"/>
      <c r="H36" s="7"/>
    </row>
    <row r="37" spans="1:8" x14ac:dyDescent="0.25">
      <c r="A37" s="14">
        <v>0.7</v>
      </c>
      <c r="B37" s="25">
        <f t="shared" si="6"/>
        <v>1.5460688499833666E-2</v>
      </c>
      <c r="C37" s="25">
        <f>$B$7*$B$8*SQRT(($A37*(1-$A37))/($B$10*0.75*$B$19))</f>
        <v>1.7852465334471834E-2</v>
      </c>
      <c r="D37" s="25">
        <f t="shared" si="7"/>
        <v>2.1864715360090509E-2</v>
      </c>
      <c r="E37" s="24">
        <f>$B$7*$B$8*SQRT(($A37*(1-$A37))/($B$10*0.2*$B$19))</f>
        <v>3.4571150464577316E-2</v>
      </c>
      <c r="F37" s="24">
        <f>$B$7*$B$8*SQRT(($A37*(1-$A37))/($B$10*0.1*$B$19))</f>
        <v>4.8890989853846163E-2</v>
      </c>
      <c r="G37" s="7"/>
      <c r="H37" s="7"/>
    </row>
    <row r="38" spans="1:8" x14ac:dyDescent="0.25">
      <c r="A38" s="14">
        <v>0.6</v>
      </c>
      <c r="B38" s="25">
        <f t="shared" si="6"/>
        <v>1.6528171237146727E-2</v>
      </c>
      <c r="C38" s="25">
        <f>$B$7*$B$8*SQRT(($A38*(1-$A38))/($B$10*0.75*$B$19))</f>
        <v>1.9085088225957787E-2</v>
      </c>
      <c r="D38" s="25">
        <f t="shared" si="7"/>
        <v>2.33743639247978E-2</v>
      </c>
      <c r="E38" s="24">
        <f>$B$7*$B$8*SQRT(($A38*(1-$A38))/($B$10*0.2*$B$19))</f>
        <v>3.6958114430016883E-2</v>
      </c>
      <c r="F38" s="24">
        <f>$B$7*$B$8*SQRT(($A38*(1-$A38))/($B$10*0.1*$B$19))</f>
        <v>5.2266666666666663E-2</v>
      </c>
      <c r="G38" s="7"/>
      <c r="H38" s="7"/>
    </row>
    <row r="39" spans="1:8" x14ac:dyDescent="0.25">
      <c r="A39" s="14">
        <v>0.5</v>
      </c>
      <c r="B39" s="25">
        <f t="shared" si="6"/>
        <v>1.686899413014786E-2</v>
      </c>
      <c r="C39" s="25">
        <f>$B$7*$B$8*SQRT(($A39*(1-$A39))/($B$10*0.75*$B$19))</f>
        <v>1.9478636603998168E-2</v>
      </c>
      <c r="D39" s="25">
        <f t="shared" si="7"/>
        <v>2.3856360282447236E-2</v>
      </c>
      <c r="E39" s="24">
        <f>$B$7*$B$8*SQRT(($A39*(1-$A39))/($B$10*0.2*$B$19))</f>
        <v>3.772021758705555E-2</v>
      </c>
      <c r="F39" s="24">
        <f>$B$7*$B$8*SQRT(($A39*(1-$A39))/($B$10*0.1*$B$19))</f>
        <v>5.3344443287278095E-2</v>
      </c>
      <c r="G39" s="7"/>
      <c r="H39" s="7"/>
    </row>
    <row r="40" spans="1:8" x14ac:dyDescent="0.25">
      <c r="A40" s="30"/>
      <c r="B40" s="13"/>
      <c r="C40" s="13"/>
      <c r="D40" s="13"/>
      <c r="E40" s="13"/>
      <c r="F40" s="13"/>
      <c r="G40" s="7"/>
      <c r="H40" s="7"/>
    </row>
    <row r="41" spans="1:8" ht="15.75" thickBot="1" x14ac:dyDescent="0.3">
      <c r="A41" s="5"/>
      <c r="B41" s="9"/>
      <c r="C41" s="9"/>
      <c r="D41" s="7"/>
      <c r="E41" s="7"/>
      <c r="F41" s="7"/>
      <c r="G41" s="7"/>
      <c r="H41" s="7"/>
    </row>
    <row r="42" spans="1:8" ht="15.75" thickBot="1" x14ac:dyDescent="0.3">
      <c r="A42" s="45" t="s">
        <v>20</v>
      </c>
      <c r="B42" s="46"/>
      <c r="C42" s="46"/>
      <c r="D42" s="46"/>
      <c r="E42" s="46"/>
      <c r="F42" s="47"/>
      <c r="G42" s="7"/>
      <c r="H42" s="7"/>
    </row>
    <row r="43" spans="1:8" ht="45" x14ac:dyDescent="0.25">
      <c r="A43" s="15" t="s">
        <v>0</v>
      </c>
      <c r="B43" s="11" t="s">
        <v>1</v>
      </c>
      <c r="C43" s="11" t="s">
        <v>2</v>
      </c>
      <c r="D43" s="12" t="s">
        <v>3</v>
      </c>
      <c r="E43" s="12" t="s">
        <v>4</v>
      </c>
      <c r="F43" s="12" t="s">
        <v>5</v>
      </c>
      <c r="G43" s="7"/>
      <c r="H43" s="7"/>
    </row>
    <row r="44" spans="1:8" x14ac:dyDescent="0.25">
      <c r="A44" s="14">
        <v>0.9</v>
      </c>
      <c r="B44" s="25">
        <f>$B$7*$B$8*SQRT(($A44*(1-$A44))/($B$10*$B$20))</f>
        <v>2.147072425420251E-2</v>
      </c>
      <c r="C44" s="25">
        <f>$B$7*$B$8*SQRT(($A44*(1-$A44))/($B$10*0.75*$B$20))</f>
        <v>2.4792256855720091E-2</v>
      </c>
      <c r="D44" s="24">
        <f>$B$7*$B$8*SQRT(($A44*(1-$A44))/($B$10*0.5*$B$20))</f>
        <v>3.0364189434266144E-2</v>
      </c>
      <c r="E44" s="24">
        <f>$B$7*$B$8*SQRT(($A44*(1-$A44))/($B$10*0.2*$B$20))</f>
        <v>4.8009998958550279E-2</v>
      </c>
      <c r="F44" s="24">
        <f>$B$7*$B$8*SQRT(($A44*(1-$A44))/($B$10*0.1*$B$20))</f>
        <v>6.7896391656699973E-2</v>
      </c>
      <c r="G44" s="7"/>
      <c r="H44" s="7"/>
    </row>
    <row r="45" spans="1:8" x14ac:dyDescent="0.25">
      <c r="A45" s="14">
        <v>0.8</v>
      </c>
      <c r="B45" s="25">
        <f t="shared" ref="B45:B48" si="8">$B$7*$B$8*SQRT(($A45*(1-$A45))/($B$10*$B$20))</f>
        <v>2.8627632338936681E-2</v>
      </c>
      <c r="C45" s="24">
        <f t="shared" ref="C45:C48" si="9">$B$7*$B$8*SQRT(($A45*(1-$A45))/($B$10*0.75*$B$20))</f>
        <v>3.3056342474293454E-2</v>
      </c>
      <c r="D45" s="24">
        <f t="shared" ref="D45:D48" si="10">$B$7*$B$8*SQRT(($A45*(1-$A45))/($B$10*0.5*$B$20))</f>
        <v>4.0485585912354863E-2</v>
      </c>
      <c r="E45" s="24">
        <f t="shared" ref="E45:E48" si="11">$B$7*$B$8*SQRT(($A45*(1-$A45))/($B$10*0.2*$B$20))</f>
        <v>6.4013331944733715E-2</v>
      </c>
      <c r="F45" s="24">
        <f t="shared" ref="F45:F48" si="12">$B$7*$B$8*SQRT(($A45*(1-$A45))/($B$10*0.1*$B$20))</f>
        <v>9.0528522208933301E-2</v>
      </c>
      <c r="G45" s="7"/>
      <c r="H45" s="7"/>
    </row>
    <row r="46" spans="1:8" x14ac:dyDescent="0.25">
      <c r="A46" s="14">
        <v>0.7</v>
      </c>
      <c r="B46" s="24">
        <f t="shared" si="8"/>
        <v>3.2797073040135766E-2</v>
      </c>
      <c r="C46" s="24">
        <f t="shared" si="9"/>
        <v>3.7870797896708407E-2</v>
      </c>
      <c r="D46" s="24">
        <f t="shared" si="10"/>
        <v>4.6382065499500996E-2</v>
      </c>
      <c r="E46" s="24">
        <f t="shared" si="11"/>
        <v>7.3336484780769248E-2</v>
      </c>
      <c r="F46" s="24">
        <f t="shared" si="12"/>
        <v>0.10371345139373195</v>
      </c>
      <c r="G46" s="7"/>
      <c r="H46" s="7"/>
    </row>
    <row r="47" spans="1:8" x14ac:dyDescent="0.25">
      <c r="A47" s="14">
        <v>0.6</v>
      </c>
      <c r="B47" s="24">
        <f t="shared" si="8"/>
        <v>3.5061545887196698E-2</v>
      </c>
      <c r="C47" s="24">
        <f t="shared" si="9"/>
        <v>4.0485585912354863E-2</v>
      </c>
      <c r="D47" s="24">
        <f t="shared" si="10"/>
        <v>4.9584513711440188E-2</v>
      </c>
      <c r="E47" s="24">
        <f t="shared" si="11"/>
        <v>7.8399999999999984E-2</v>
      </c>
      <c r="F47" s="24">
        <f t="shared" si="12"/>
        <v>0.11087434329005064</v>
      </c>
      <c r="G47" s="7"/>
      <c r="H47" s="7"/>
    </row>
    <row r="48" spans="1:8" x14ac:dyDescent="0.25">
      <c r="A48" s="14">
        <v>0.5</v>
      </c>
      <c r="B48" s="24">
        <f t="shared" si="8"/>
        <v>3.5784540423670852E-2</v>
      </c>
      <c r="C48" s="24">
        <f t="shared" si="9"/>
        <v>4.1320428092866825E-2</v>
      </c>
      <c r="D48" s="24">
        <f t="shared" si="10"/>
        <v>5.0606982390443582E-2</v>
      </c>
      <c r="E48" s="24">
        <f t="shared" si="11"/>
        <v>8.0016664930917136E-2</v>
      </c>
      <c r="F48" s="24">
        <f t="shared" si="12"/>
        <v>0.11316065276116663</v>
      </c>
      <c r="G48" s="7"/>
      <c r="H48" s="7"/>
    </row>
    <row r="49" spans="1:8" x14ac:dyDescent="0.25">
      <c r="A49" s="5"/>
      <c r="B49" s="6"/>
      <c r="C49" s="6"/>
      <c r="D49" s="7"/>
      <c r="E49" s="7"/>
      <c r="F49" s="7"/>
      <c r="G49" s="7"/>
      <c r="H49" s="7"/>
    </row>
    <row r="50" spans="1:8" x14ac:dyDescent="0.25">
      <c r="A50" s="26"/>
      <c r="B50" s="27"/>
      <c r="C50" s="27"/>
      <c r="D50" s="27"/>
      <c r="E50" s="27"/>
      <c r="F50" s="27"/>
      <c r="G50" s="27"/>
    </row>
    <row r="51" spans="1:8" x14ac:dyDescent="0.25">
      <c r="A51" s="28"/>
      <c r="B51" s="29"/>
      <c r="C51" s="29"/>
      <c r="D51" s="29"/>
      <c r="E51" s="29"/>
      <c r="F51" s="29"/>
      <c r="G51" s="29"/>
    </row>
    <row r="52" spans="1:8" x14ac:dyDescent="0.25">
      <c r="A52" s="28"/>
      <c r="B52" s="29"/>
      <c r="C52" s="29"/>
      <c r="D52" s="29"/>
      <c r="E52" s="29"/>
      <c r="F52" s="29"/>
      <c r="G52" s="29"/>
    </row>
    <row r="53" spans="1:8" x14ac:dyDescent="0.25">
      <c r="A53" s="28"/>
      <c r="B53" s="29"/>
      <c r="C53" s="29"/>
      <c r="D53" s="29"/>
      <c r="E53" s="29"/>
      <c r="F53" s="29"/>
      <c r="G53" s="29"/>
    </row>
    <row r="54" spans="1:8" x14ac:dyDescent="0.25">
      <c r="A54" s="28"/>
      <c r="B54" s="29"/>
      <c r="C54" s="29"/>
      <c r="D54" s="29"/>
      <c r="E54" s="29"/>
      <c r="F54" s="29"/>
      <c r="G54" s="29"/>
    </row>
  </sheetData>
  <mergeCells count="5">
    <mergeCell ref="A22:F22"/>
    <mergeCell ref="A33:F33"/>
    <mergeCell ref="A42:F42"/>
    <mergeCell ref="A29:F29"/>
    <mergeCell ref="A30:F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/>
  </sheetViews>
  <sheetFormatPr defaultRowHeight="15" x14ac:dyDescent="0.25"/>
  <cols>
    <col min="1" max="1" width="18" customWidth="1"/>
    <col min="2" max="2" width="17.28515625" bestFit="1" customWidth="1"/>
    <col min="3" max="3" width="13.5703125" customWidth="1"/>
    <col min="4" max="4" width="12.85546875" customWidth="1"/>
    <col min="5" max="5" width="12.42578125" customWidth="1"/>
    <col min="6" max="6" width="13.42578125" customWidth="1"/>
  </cols>
  <sheetData>
    <row r="1" spans="1:7" ht="18.75" x14ac:dyDescent="0.3">
      <c r="A1" s="38" t="s">
        <v>21</v>
      </c>
    </row>
    <row r="2" spans="1:7" x14ac:dyDescent="0.25">
      <c r="A2" s="50" t="s">
        <v>22</v>
      </c>
      <c r="B2" s="50"/>
    </row>
    <row r="3" spans="1:7" x14ac:dyDescent="0.25">
      <c r="A3" s="32"/>
      <c r="B3" s="32"/>
    </row>
    <row r="4" spans="1:7" x14ac:dyDescent="0.25">
      <c r="A4" s="20" t="s">
        <v>6</v>
      </c>
      <c r="B4" s="31"/>
      <c r="C4" s="16"/>
    </row>
    <row r="5" spans="1:7" x14ac:dyDescent="0.25">
      <c r="A5" s="18" t="s">
        <v>7</v>
      </c>
      <c r="B5" s="2">
        <v>5000</v>
      </c>
      <c r="C5" s="17"/>
    </row>
    <row r="6" spans="1:7" x14ac:dyDescent="0.25">
      <c r="A6" s="18" t="s">
        <v>8</v>
      </c>
      <c r="B6" s="1">
        <v>0.05</v>
      </c>
      <c r="C6" s="18"/>
    </row>
    <row r="7" spans="1:7" x14ac:dyDescent="0.25">
      <c r="A7" s="18" t="s">
        <v>9</v>
      </c>
      <c r="B7" s="1">
        <v>1.96</v>
      </c>
      <c r="C7" s="18"/>
    </row>
    <row r="8" spans="1:7" x14ac:dyDescent="0.25">
      <c r="A8" s="18" t="s">
        <v>10</v>
      </c>
      <c r="B8" s="1">
        <v>1</v>
      </c>
      <c r="C8" s="18"/>
    </row>
    <row r="9" spans="1:7" x14ac:dyDescent="0.25">
      <c r="A9" s="18" t="s">
        <v>11</v>
      </c>
      <c r="B9" s="1">
        <v>1</v>
      </c>
      <c r="C9" s="6"/>
      <c r="D9" s="7"/>
      <c r="E9" s="7"/>
      <c r="F9" s="7"/>
      <c r="G9" s="7"/>
    </row>
    <row r="10" spans="1:7" x14ac:dyDescent="0.25">
      <c r="A10" s="32" t="s">
        <v>12</v>
      </c>
      <c r="B10" s="3">
        <v>0.75</v>
      </c>
      <c r="C10" s="21"/>
      <c r="D10" s="7"/>
      <c r="E10" s="7"/>
      <c r="F10" s="7"/>
      <c r="G10" s="7"/>
    </row>
    <row r="11" spans="1:7" x14ac:dyDescent="0.25">
      <c r="A11" s="5"/>
      <c r="B11" s="6"/>
      <c r="C11" s="6"/>
      <c r="D11" s="7"/>
      <c r="E11" s="7"/>
      <c r="F11" s="7"/>
      <c r="G11" s="7"/>
    </row>
    <row r="12" spans="1:7" x14ac:dyDescent="0.25">
      <c r="A12" s="20" t="s">
        <v>16</v>
      </c>
      <c r="B12" s="22" t="s">
        <v>17</v>
      </c>
      <c r="C12" s="6"/>
      <c r="D12" s="7"/>
      <c r="E12" s="7"/>
      <c r="F12" s="7"/>
      <c r="G12" s="7"/>
    </row>
    <row r="13" spans="1:7" x14ac:dyDescent="0.25">
      <c r="A13" s="5" t="s">
        <v>13</v>
      </c>
      <c r="B13" s="33">
        <v>0.4</v>
      </c>
      <c r="C13" s="6"/>
      <c r="D13" s="7"/>
      <c r="E13" s="7"/>
      <c r="F13" s="7"/>
      <c r="G13" s="7"/>
    </row>
    <row r="14" spans="1:7" x14ac:dyDescent="0.25">
      <c r="A14" s="5" t="s">
        <v>14</v>
      </c>
      <c r="B14" s="33">
        <v>0.4</v>
      </c>
      <c r="C14" s="6"/>
      <c r="D14" s="7"/>
      <c r="E14" s="7"/>
      <c r="F14" s="7"/>
      <c r="G14" s="7"/>
    </row>
    <row r="15" spans="1:7" x14ac:dyDescent="0.25">
      <c r="A15" s="5" t="s">
        <v>15</v>
      </c>
      <c r="B15" s="33">
        <v>0.2</v>
      </c>
      <c r="C15" s="6"/>
      <c r="D15" s="7"/>
      <c r="E15" s="7"/>
      <c r="F15" s="7"/>
      <c r="G15" s="7"/>
    </row>
    <row r="16" spans="1:7" x14ac:dyDescent="0.25">
      <c r="A16" s="5"/>
      <c r="B16" s="6"/>
      <c r="C16" s="6"/>
      <c r="D16" s="7"/>
      <c r="E16" s="7"/>
      <c r="F16" s="7"/>
      <c r="G16" s="7"/>
    </row>
    <row r="17" spans="1:9" x14ac:dyDescent="0.25">
      <c r="A17" s="8" t="s">
        <v>16</v>
      </c>
      <c r="B17" s="22" t="s">
        <v>7</v>
      </c>
      <c r="C17" s="10"/>
      <c r="D17" s="7"/>
      <c r="E17" s="7"/>
      <c r="F17" s="7"/>
      <c r="G17" s="7"/>
      <c r="H17" s="7"/>
    </row>
    <row r="18" spans="1:9" x14ac:dyDescent="0.25">
      <c r="A18" s="5" t="s">
        <v>13</v>
      </c>
      <c r="B18" s="23">
        <f>$B$5*B13</f>
        <v>2000</v>
      </c>
      <c r="C18" s="9"/>
      <c r="D18" s="7"/>
      <c r="E18" s="7"/>
      <c r="F18" s="7"/>
      <c r="G18" s="7"/>
      <c r="H18" s="7"/>
    </row>
    <row r="19" spans="1:9" x14ac:dyDescent="0.25">
      <c r="A19" s="5" t="s">
        <v>14</v>
      </c>
      <c r="B19" s="23">
        <f t="shared" ref="B19:B20" si="0">$B$5*B14</f>
        <v>2000</v>
      </c>
      <c r="C19" s="9"/>
      <c r="D19" s="7"/>
      <c r="E19" s="7"/>
      <c r="F19" s="7"/>
      <c r="G19" s="7"/>
      <c r="H19" s="7"/>
    </row>
    <row r="20" spans="1:9" x14ac:dyDescent="0.25">
      <c r="A20" s="5" t="s">
        <v>15</v>
      </c>
      <c r="B20" s="23">
        <f t="shared" si="0"/>
        <v>1000</v>
      </c>
      <c r="C20" s="9"/>
      <c r="D20" s="7"/>
      <c r="E20" s="7"/>
      <c r="F20" s="7"/>
      <c r="G20" s="7"/>
      <c r="H20" s="7"/>
    </row>
    <row r="21" spans="1:9" ht="15.75" thickBot="1" x14ac:dyDescent="0.3">
      <c r="A21" s="5"/>
      <c r="B21" s="23"/>
      <c r="C21" s="9"/>
      <c r="D21" s="7"/>
      <c r="E21" s="7"/>
      <c r="F21" s="7"/>
      <c r="G21" s="7"/>
      <c r="H21" s="7"/>
    </row>
    <row r="22" spans="1:9" ht="15.75" thickBot="1" x14ac:dyDescent="0.3">
      <c r="A22" s="45" t="s">
        <v>18</v>
      </c>
      <c r="B22" s="46"/>
      <c r="C22" s="46"/>
      <c r="D22" s="46"/>
      <c r="E22" s="46"/>
      <c r="F22" s="47"/>
      <c r="G22" s="7"/>
      <c r="H22" s="7"/>
    </row>
    <row r="23" spans="1:9" ht="45" x14ac:dyDescent="0.25">
      <c r="A23" s="15" t="s">
        <v>0</v>
      </c>
      <c r="B23" s="11" t="s">
        <v>1</v>
      </c>
      <c r="C23" s="11" t="s">
        <v>2</v>
      </c>
      <c r="D23" s="12" t="s">
        <v>3</v>
      </c>
      <c r="E23" s="12" t="s">
        <v>4</v>
      </c>
      <c r="F23" s="12" t="s">
        <v>5</v>
      </c>
      <c r="G23" s="7"/>
      <c r="H23" s="7"/>
    </row>
    <row r="24" spans="1:9" x14ac:dyDescent="0.25">
      <c r="A24" s="14">
        <v>0.9</v>
      </c>
      <c r="B24" s="25">
        <f>$B$7*$B$8*SQRT(($A24*(1-$A24))/($B$10*$B$18))</f>
        <v>1.5182094717133072E-2</v>
      </c>
      <c r="C24" s="25">
        <f>$B$7*$B$8*SQRT(($A24*(1-$A24))/($B$10*0.75*$B$18))</f>
        <v>1.7530772943598349E-2</v>
      </c>
      <c r="D24" s="25">
        <f>$B$7*$B$8*SQRT(($A24*(1-$A24))/($B$10*0.5*$B$18))</f>
        <v>2.147072425420251E-2</v>
      </c>
      <c r="E24" s="24">
        <f>$B$7*$B$8*SQRT(($A24*(1-$A24))/($B$10*0.2*$B$18))</f>
        <v>3.3948195828349986E-2</v>
      </c>
      <c r="F24" s="24">
        <f>$B$7*$B$8*SQRT(($A24*(1-$A24))/($B$10*0.1*$B$18))</f>
        <v>4.8009998958550279E-2</v>
      </c>
      <c r="G24" s="7"/>
      <c r="H24" s="37"/>
      <c r="I24" t="s">
        <v>25</v>
      </c>
    </row>
    <row r="25" spans="1:9" x14ac:dyDescent="0.25">
      <c r="A25" s="14">
        <v>0.8</v>
      </c>
      <c r="B25" s="25">
        <f t="shared" ref="B25:B28" si="1">$B$7*$B$8*SQRT(($A25*(1-$A25))/($B$10*$B$18))</f>
        <v>2.0242792956177431E-2</v>
      </c>
      <c r="C25" s="25">
        <f t="shared" ref="C25:C28" si="2">$B$7*$B$8*SQRT(($A25*(1-$A25))/($B$10*0.75*$B$18))</f>
        <v>2.33743639247978E-2</v>
      </c>
      <c r="D25" s="25">
        <f t="shared" ref="D25:D28" si="3">$B$7*$B$8*SQRT(($A25*(1-$A25))/($B$10*0.5*$B$18))</f>
        <v>2.8627632338936681E-2</v>
      </c>
      <c r="E25" s="24">
        <f t="shared" ref="E25:E28" si="4">$B$7*$B$8*SQRT(($A25*(1-$A25))/($B$10*0.2*$B$18))</f>
        <v>4.5264261104466651E-2</v>
      </c>
      <c r="F25" s="24">
        <f t="shared" ref="F25:F28" si="5">$B$7*$B$8*SQRT(($A25*(1-$A25))/($B$10*0.1*$B$18))</f>
        <v>6.4013331944733715E-2</v>
      </c>
      <c r="G25" s="7"/>
      <c r="H25" s="36"/>
      <c r="I25" t="s">
        <v>26</v>
      </c>
    </row>
    <row r="26" spans="1:9" x14ac:dyDescent="0.25">
      <c r="A26" s="14">
        <v>0.7</v>
      </c>
      <c r="B26" s="25">
        <f t="shared" si="1"/>
        <v>2.3191032749750498E-2</v>
      </c>
      <c r="C26" s="25">
        <f t="shared" si="2"/>
        <v>2.6778698001707752E-2</v>
      </c>
      <c r="D26" s="24">
        <f t="shared" si="3"/>
        <v>3.2797073040135766E-2</v>
      </c>
      <c r="E26" s="24">
        <f t="shared" si="4"/>
        <v>5.1856725696865974E-2</v>
      </c>
      <c r="F26" s="24">
        <f t="shared" si="5"/>
        <v>7.3336484780769248E-2</v>
      </c>
      <c r="G26" s="7"/>
      <c r="H26" s="7"/>
    </row>
    <row r="27" spans="1:9" x14ac:dyDescent="0.25">
      <c r="A27" s="14">
        <v>0.6</v>
      </c>
      <c r="B27" s="25">
        <f t="shared" si="1"/>
        <v>2.4792256855720094E-2</v>
      </c>
      <c r="C27" s="25">
        <f t="shared" si="2"/>
        <v>2.8627632338936681E-2</v>
      </c>
      <c r="D27" s="24">
        <f t="shared" si="3"/>
        <v>3.5061545887196698E-2</v>
      </c>
      <c r="E27" s="24">
        <f t="shared" si="4"/>
        <v>5.5437171645025318E-2</v>
      </c>
      <c r="F27" s="24">
        <f t="shared" si="5"/>
        <v>7.8399999999999984E-2</v>
      </c>
      <c r="G27" s="7"/>
      <c r="H27" s="7"/>
    </row>
    <row r="28" spans="1:9" x14ac:dyDescent="0.25">
      <c r="A28" s="14">
        <v>0.5</v>
      </c>
      <c r="B28" s="25">
        <f t="shared" si="1"/>
        <v>2.5303491195221791E-2</v>
      </c>
      <c r="C28" s="25">
        <f t="shared" si="2"/>
        <v>2.921795490599725E-2</v>
      </c>
      <c r="D28" s="24">
        <f t="shared" si="3"/>
        <v>3.5784540423670852E-2</v>
      </c>
      <c r="E28" s="24">
        <f t="shared" si="4"/>
        <v>5.6580326380583315E-2</v>
      </c>
      <c r="F28" s="24">
        <f t="shared" si="5"/>
        <v>8.0016664930917136E-2</v>
      </c>
      <c r="G28" s="7"/>
      <c r="H28" s="7"/>
    </row>
    <row r="29" spans="1:9" ht="30" customHeight="1" x14ac:dyDescent="0.25">
      <c r="A29" s="48" t="s">
        <v>32</v>
      </c>
      <c r="B29" s="48"/>
      <c r="C29" s="48"/>
      <c r="D29" s="48"/>
      <c r="E29" s="48"/>
      <c r="F29" s="48"/>
      <c r="G29" s="7"/>
      <c r="H29" s="7"/>
    </row>
    <row r="30" spans="1:9" ht="30" customHeight="1" x14ac:dyDescent="0.25">
      <c r="A30" s="49" t="s">
        <v>33</v>
      </c>
      <c r="B30" s="49"/>
      <c r="C30" s="49"/>
      <c r="D30" s="49"/>
      <c r="E30" s="49"/>
      <c r="F30" s="49"/>
      <c r="G30" s="7"/>
      <c r="H30" s="7"/>
    </row>
    <row r="31" spans="1:9" x14ac:dyDescent="0.25">
      <c r="A31" s="35"/>
      <c r="B31" s="35"/>
      <c r="C31" s="35"/>
      <c r="D31" s="35"/>
      <c r="E31" s="35"/>
      <c r="F31" s="35"/>
      <c r="G31" s="7"/>
      <c r="H31" s="7"/>
    </row>
    <row r="32" spans="1:9" ht="15.75" thickBot="1" x14ac:dyDescent="0.3">
      <c r="A32" s="34"/>
      <c r="B32" s="34"/>
      <c r="C32" s="34"/>
      <c r="D32" s="34"/>
      <c r="E32" s="34"/>
      <c r="F32" s="34"/>
      <c r="G32" s="7"/>
      <c r="H32" s="7"/>
    </row>
    <row r="33" spans="1:8" ht="15.75" thickBot="1" x14ac:dyDescent="0.3">
      <c r="A33" s="45" t="s">
        <v>19</v>
      </c>
      <c r="B33" s="46"/>
      <c r="C33" s="46"/>
      <c r="D33" s="46"/>
      <c r="E33" s="46"/>
      <c r="F33" s="47"/>
      <c r="G33" s="7"/>
      <c r="H33" s="7"/>
    </row>
    <row r="34" spans="1:8" ht="45" x14ac:dyDescent="0.25">
      <c r="A34" s="15" t="s">
        <v>0</v>
      </c>
      <c r="B34" s="11" t="s">
        <v>1</v>
      </c>
      <c r="C34" s="11" t="s">
        <v>2</v>
      </c>
      <c r="D34" s="12" t="s">
        <v>3</v>
      </c>
      <c r="E34" s="12" t="s">
        <v>4</v>
      </c>
      <c r="F34" s="12" t="s">
        <v>5</v>
      </c>
      <c r="G34" s="7"/>
      <c r="H34" s="7"/>
    </row>
    <row r="35" spans="1:8" x14ac:dyDescent="0.25">
      <c r="A35" s="14">
        <v>0.9</v>
      </c>
      <c r="B35" s="25">
        <f>$B$7*$B$8*SQRT(($A35*(1-$A35))/($B$10*$B$19))</f>
        <v>1.5182094717133072E-2</v>
      </c>
      <c r="C35" s="25">
        <f>$B$7*$B$8*SQRT(($A35*(1-$A35))/($B$10*0.75*$B$19))</f>
        <v>1.7530772943598349E-2</v>
      </c>
      <c r="D35" s="25">
        <f>$B$7*$B$8*SQRT(($A35*(1-$A35))/($B$10*0.5*$B$19))</f>
        <v>2.147072425420251E-2</v>
      </c>
      <c r="E35" s="24">
        <f>$B$7*$B$8*SQRT(($A35*(1-$A35))/($B$10*0.2*$B$19))</f>
        <v>3.3948195828349986E-2</v>
      </c>
      <c r="F35" s="24">
        <f>$B$7*$B$8*SQRT(($A35*(1-$A35))/($B$10*0.1*$B$19))</f>
        <v>4.8009998958550279E-2</v>
      </c>
      <c r="G35" s="7"/>
      <c r="H35" s="7"/>
    </row>
    <row r="36" spans="1:8" x14ac:dyDescent="0.25">
      <c r="A36" s="14">
        <v>0.8</v>
      </c>
      <c r="B36" s="25">
        <f t="shared" ref="B36:B39" si="6">$B$7*$B$8*SQRT(($A36*(1-$A36))/($B$10*$B$19))</f>
        <v>2.0242792956177431E-2</v>
      </c>
      <c r="C36" s="25">
        <f>$B$7*$B$8*SQRT(($A36*(1-$A36))/($B$10*0.75*$B$19))</f>
        <v>2.33743639247978E-2</v>
      </c>
      <c r="D36" s="25">
        <f t="shared" ref="D36:D39" si="7">$B$7*$B$8*SQRT(($A36*(1-$A36))/($B$10*0.5*$B$19))</f>
        <v>2.8627632338936681E-2</v>
      </c>
      <c r="E36" s="24">
        <f>$B$7*$B$8*SQRT(($A36*(1-$A36))/($B$10*0.2*$B$19))</f>
        <v>4.5264261104466651E-2</v>
      </c>
      <c r="F36" s="24">
        <f>$B$7*$B$8*SQRT(($A36*(1-$A36))/($B$10*0.1*$B$19))</f>
        <v>6.4013331944733715E-2</v>
      </c>
      <c r="G36" s="7"/>
      <c r="H36" s="7"/>
    </row>
    <row r="37" spans="1:8" x14ac:dyDescent="0.25">
      <c r="A37" s="14">
        <v>0.7</v>
      </c>
      <c r="B37" s="25">
        <f t="shared" si="6"/>
        <v>2.3191032749750498E-2</v>
      </c>
      <c r="C37" s="25">
        <f>$B$7*$B$8*SQRT(($A37*(1-$A37))/($B$10*0.75*$B$19))</f>
        <v>2.6778698001707752E-2</v>
      </c>
      <c r="D37" s="24">
        <f t="shared" si="7"/>
        <v>3.2797073040135766E-2</v>
      </c>
      <c r="E37" s="24">
        <f>$B$7*$B$8*SQRT(($A37*(1-$A37))/($B$10*0.2*$B$19))</f>
        <v>5.1856725696865974E-2</v>
      </c>
      <c r="F37" s="24">
        <f>$B$7*$B$8*SQRT(($A37*(1-$A37))/($B$10*0.1*$B$19))</f>
        <v>7.3336484780769248E-2</v>
      </c>
      <c r="G37" s="7"/>
      <c r="H37" s="7"/>
    </row>
    <row r="38" spans="1:8" x14ac:dyDescent="0.25">
      <c r="A38" s="14">
        <v>0.6</v>
      </c>
      <c r="B38" s="25">
        <f t="shared" si="6"/>
        <v>2.4792256855720094E-2</v>
      </c>
      <c r="C38" s="25">
        <f>$B$7*$B$8*SQRT(($A38*(1-$A38))/($B$10*0.75*$B$19))</f>
        <v>2.8627632338936681E-2</v>
      </c>
      <c r="D38" s="24">
        <f t="shared" si="7"/>
        <v>3.5061545887196698E-2</v>
      </c>
      <c r="E38" s="24">
        <f>$B$7*$B$8*SQRT(($A38*(1-$A38))/($B$10*0.2*$B$19))</f>
        <v>5.5437171645025318E-2</v>
      </c>
      <c r="F38" s="24">
        <f>$B$7*$B$8*SQRT(($A38*(1-$A38))/($B$10*0.1*$B$19))</f>
        <v>7.8399999999999984E-2</v>
      </c>
      <c r="G38" s="7"/>
      <c r="H38" s="7"/>
    </row>
    <row r="39" spans="1:8" x14ac:dyDescent="0.25">
      <c r="A39" s="14">
        <v>0.5</v>
      </c>
      <c r="B39" s="25">
        <f t="shared" si="6"/>
        <v>2.5303491195221791E-2</v>
      </c>
      <c r="C39" s="25">
        <f>$B$7*$B$8*SQRT(($A39*(1-$A39))/($B$10*0.75*$B$19))</f>
        <v>2.921795490599725E-2</v>
      </c>
      <c r="D39" s="24">
        <f t="shared" si="7"/>
        <v>3.5784540423670852E-2</v>
      </c>
      <c r="E39" s="24">
        <f>$B$7*$B$8*SQRT(($A39*(1-$A39))/($B$10*0.2*$B$19))</f>
        <v>5.6580326380583315E-2</v>
      </c>
      <c r="F39" s="24">
        <f>$B$7*$B$8*SQRT(($A39*(1-$A39))/($B$10*0.1*$B$19))</f>
        <v>8.0016664930917136E-2</v>
      </c>
      <c r="G39" s="7"/>
      <c r="H39" s="7"/>
    </row>
    <row r="40" spans="1:8" x14ac:dyDescent="0.25">
      <c r="A40" s="30"/>
      <c r="B40" s="13"/>
      <c r="C40" s="13"/>
      <c r="D40" s="13"/>
      <c r="E40" s="13"/>
      <c r="F40" s="13"/>
      <c r="G40" s="7"/>
      <c r="H40" s="7"/>
    </row>
    <row r="41" spans="1:8" ht="15.75" thickBot="1" x14ac:dyDescent="0.3">
      <c r="A41" s="5"/>
      <c r="B41" s="9"/>
      <c r="C41" s="9"/>
      <c r="D41" s="7"/>
      <c r="E41" s="7"/>
      <c r="F41" s="7"/>
      <c r="G41" s="7"/>
      <c r="H41" s="7"/>
    </row>
    <row r="42" spans="1:8" ht="15.75" thickBot="1" x14ac:dyDescent="0.3">
      <c r="A42" s="45" t="s">
        <v>20</v>
      </c>
      <c r="B42" s="46"/>
      <c r="C42" s="46"/>
      <c r="D42" s="46"/>
      <c r="E42" s="46"/>
      <c r="F42" s="47"/>
      <c r="G42" s="7"/>
      <c r="H42" s="7"/>
    </row>
    <row r="43" spans="1:8" ht="45" x14ac:dyDescent="0.25">
      <c r="A43" s="15" t="s">
        <v>0</v>
      </c>
      <c r="B43" s="11" t="s">
        <v>1</v>
      </c>
      <c r="C43" s="11" t="s">
        <v>2</v>
      </c>
      <c r="D43" s="12" t="s">
        <v>3</v>
      </c>
      <c r="E43" s="12" t="s">
        <v>4</v>
      </c>
      <c r="F43" s="12" t="s">
        <v>5</v>
      </c>
      <c r="G43" s="7"/>
      <c r="H43" s="7"/>
    </row>
    <row r="44" spans="1:8" x14ac:dyDescent="0.25">
      <c r="A44" s="14">
        <v>0.9</v>
      </c>
      <c r="B44" s="25">
        <f>$B$7*$B$8*SQRT(($A44*(1-$A44))/($B$10*$B$20))</f>
        <v>2.147072425420251E-2</v>
      </c>
      <c r="C44" s="25">
        <f>$B$7*$B$8*SQRT(($A44*(1-$A44))/($B$10*0.75*$B$20))</f>
        <v>2.4792256855720091E-2</v>
      </c>
      <c r="D44" s="24">
        <f>$B$7*$B$8*SQRT(($A44*(1-$A44))/($B$10*0.5*$B$20))</f>
        <v>3.0364189434266144E-2</v>
      </c>
      <c r="E44" s="24">
        <f>$B$7*$B$8*SQRT(($A44*(1-$A44))/($B$10*0.2*$B$20))</f>
        <v>4.8009998958550279E-2</v>
      </c>
      <c r="F44" s="24">
        <f>$B$7*$B$8*SQRT(($A44*(1-$A44))/($B$10*0.1*$B$20))</f>
        <v>6.7896391656699973E-2</v>
      </c>
      <c r="G44" s="7"/>
      <c r="H44" s="7"/>
    </row>
    <row r="45" spans="1:8" x14ac:dyDescent="0.25">
      <c r="A45" s="14">
        <v>0.8</v>
      </c>
      <c r="B45" s="25">
        <f t="shared" ref="B45:B48" si="8">$B$7*$B$8*SQRT(($A45*(1-$A45))/($B$10*$B$20))</f>
        <v>2.8627632338936681E-2</v>
      </c>
      <c r="C45" s="24">
        <f t="shared" ref="C45:C48" si="9">$B$7*$B$8*SQRT(($A45*(1-$A45))/($B$10*0.75*$B$20))</f>
        <v>3.3056342474293454E-2</v>
      </c>
      <c r="D45" s="24">
        <f t="shared" ref="D45:D48" si="10">$B$7*$B$8*SQRT(($A45*(1-$A45))/($B$10*0.5*$B$20))</f>
        <v>4.0485585912354863E-2</v>
      </c>
      <c r="E45" s="24">
        <f t="shared" ref="E45:E48" si="11">$B$7*$B$8*SQRT(($A45*(1-$A45))/($B$10*0.2*$B$20))</f>
        <v>6.4013331944733715E-2</v>
      </c>
      <c r="F45" s="24">
        <f t="shared" ref="F45:F48" si="12">$B$7*$B$8*SQRT(($A45*(1-$A45))/($B$10*0.1*$B$20))</f>
        <v>9.0528522208933301E-2</v>
      </c>
      <c r="G45" s="7"/>
      <c r="H45" s="7"/>
    </row>
    <row r="46" spans="1:8" x14ac:dyDescent="0.25">
      <c r="A46" s="14">
        <v>0.7</v>
      </c>
      <c r="B46" s="24">
        <f t="shared" si="8"/>
        <v>3.2797073040135766E-2</v>
      </c>
      <c r="C46" s="24">
        <f t="shared" si="9"/>
        <v>3.7870797896708407E-2</v>
      </c>
      <c r="D46" s="24">
        <f t="shared" si="10"/>
        <v>4.6382065499500996E-2</v>
      </c>
      <c r="E46" s="24">
        <f t="shared" si="11"/>
        <v>7.3336484780769248E-2</v>
      </c>
      <c r="F46" s="24">
        <f t="shared" si="12"/>
        <v>0.10371345139373195</v>
      </c>
      <c r="G46" s="7"/>
      <c r="H46" s="7"/>
    </row>
    <row r="47" spans="1:8" x14ac:dyDescent="0.25">
      <c r="A47" s="14">
        <v>0.6</v>
      </c>
      <c r="B47" s="24">
        <f t="shared" si="8"/>
        <v>3.5061545887196698E-2</v>
      </c>
      <c r="C47" s="24">
        <f t="shared" si="9"/>
        <v>4.0485585912354863E-2</v>
      </c>
      <c r="D47" s="24">
        <f t="shared" si="10"/>
        <v>4.9584513711440188E-2</v>
      </c>
      <c r="E47" s="24">
        <f t="shared" si="11"/>
        <v>7.8399999999999984E-2</v>
      </c>
      <c r="F47" s="24">
        <f t="shared" si="12"/>
        <v>0.11087434329005064</v>
      </c>
      <c r="G47" s="7"/>
      <c r="H47" s="7"/>
    </row>
    <row r="48" spans="1:8" x14ac:dyDescent="0.25">
      <c r="A48" s="14">
        <v>0.5</v>
      </c>
      <c r="B48" s="24">
        <f t="shared" si="8"/>
        <v>3.5784540423670852E-2</v>
      </c>
      <c r="C48" s="24">
        <f t="shared" si="9"/>
        <v>4.1320428092866825E-2</v>
      </c>
      <c r="D48" s="24">
        <f t="shared" si="10"/>
        <v>5.0606982390443582E-2</v>
      </c>
      <c r="E48" s="24">
        <f t="shared" si="11"/>
        <v>8.0016664930917136E-2</v>
      </c>
      <c r="F48" s="24">
        <f t="shared" si="12"/>
        <v>0.11316065276116663</v>
      </c>
      <c r="G48" s="7"/>
      <c r="H48" s="7"/>
    </row>
    <row r="49" spans="1:8" x14ac:dyDescent="0.25">
      <c r="A49" s="5"/>
      <c r="B49" s="6"/>
      <c r="C49" s="6"/>
      <c r="D49" s="7"/>
      <c r="E49" s="7"/>
      <c r="F49" s="7"/>
      <c r="G49" s="7"/>
      <c r="H49" s="7"/>
    </row>
    <row r="50" spans="1:8" x14ac:dyDescent="0.25">
      <c r="A50" s="26"/>
      <c r="B50" s="27"/>
      <c r="C50" s="27"/>
      <c r="D50" s="27"/>
      <c r="E50" s="27"/>
      <c r="F50" s="27"/>
      <c r="G50" s="27"/>
    </row>
    <row r="51" spans="1:8" x14ac:dyDescent="0.25">
      <c r="A51" s="28"/>
      <c r="B51" s="29"/>
      <c r="C51" s="29"/>
      <c r="D51" s="29"/>
      <c r="E51" s="29"/>
      <c r="F51" s="29"/>
      <c r="G51" s="29"/>
    </row>
    <row r="52" spans="1:8" x14ac:dyDescent="0.25">
      <c r="A52" s="28"/>
      <c r="B52" s="29"/>
      <c r="C52" s="29"/>
      <c r="D52" s="29"/>
      <c r="E52" s="29"/>
      <c r="F52" s="29"/>
      <c r="G52" s="29"/>
    </row>
    <row r="53" spans="1:8" x14ac:dyDescent="0.25">
      <c r="A53" s="28"/>
      <c r="B53" s="29"/>
      <c r="C53" s="29"/>
      <c r="D53" s="29"/>
      <c r="E53" s="29"/>
      <c r="F53" s="29"/>
      <c r="G53" s="29"/>
    </row>
    <row r="54" spans="1:8" x14ac:dyDescent="0.25">
      <c r="A54" s="28"/>
      <c r="B54" s="29"/>
      <c r="C54" s="29"/>
      <c r="D54" s="29"/>
      <c r="E54" s="29"/>
      <c r="F54" s="29"/>
      <c r="G54" s="29"/>
    </row>
  </sheetData>
  <mergeCells count="6">
    <mergeCell ref="A42:F42"/>
    <mergeCell ref="A2:B2"/>
    <mergeCell ref="A22:F22"/>
    <mergeCell ref="A29:F29"/>
    <mergeCell ref="A30:F30"/>
    <mergeCell ref="A33:F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/>
  </sheetViews>
  <sheetFormatPr defaultRowHeight="15" x14ac:dyDescent="0.25"/>
  <cols>
    <col min="1" max="1" width="25.140625" customWidth="1"/>
    <col min="2" max="2" width="17.28515625" bestFit="1" customWidth="1"/>
    <col min="3" max="3" width="13.5703125" customWidth="1"/>
    <col min="4" max="4" width="12.85546875" customWidth="1"/>
    <col min="5" max="5" width="12.42578125" customWidth="1"/>
    <col min="6" max="6" width="13.42578125" customWidth="1"/>
  </cols>
  <sheetData>
    <row r="1" spans="1:3" ht="18.75" x14ac:dyDescent="0.3">
      <c r="A1" s="38" t="s">
        <v>21</v>
      </c>
    </row>
    <row r="2" spans="1:3" x14ac:dyDescent="0.25">
      <c r="A2" s="1" t="s">
        <v>22</v>
      </c>
    </row>
    <row r="3" spans="1:3" x14ac:dyDescent="0.25">
      <c r="A3" s="18"/>
    </row>
    <row r="4" spans="1:3" x14ac:dyDescent="0.25">
      <c r="A4" s="20" t="s">
        <v>6</v>
      </c>
      <c r="B4" s="31"/>
      <c r="C4" s="16"/>
    </row>
    <row r="5" spans="1:3" x14ac:dyDescent="0.25">
      <c r="A5" s="18" t="s">
        <v>7</v>
      </c>
      <c r="B5" s="2">
        <v>10000</v>
      </c>
      <c r="C5" s="17"/>
    </row>
    <row r="6" spans="1:3" x14ac:dyDescent="0.25">
      <c r="A6" s="18" t="s">
        <v>27</v>
      </c>
      <c r="B6" s="3">
        <v>0.95</v>
      </c>
      <c r="C6" s="18"/>
    </row>
    <row r="7" spans="1:3" x14ac:dyDescent="0.25">
      <c r="A7" s="18" t="s">
        <v>9</v>
      </c>
      <c r="B7" s="1">
        <v>1.96</v>
      </c>
      <c r="C7" s="18"/>
    </row>
    <row r="8" spans="1:3" x14ac:dyDescent="0.25">
      <c r="A8" s="18" t="s">
        <v>10</v>
      </c>
      <c r="B8" s="1">
        <v>1</v>
      </c>
      <c r="C8" s="18"/>
    </row>
    <row r="9" spans="1:3" x14ac:dyDescent="0.25">
      <c r="A9" s="18" t="s">
        <v>11</v>
      </c>
      <c r="B9" s="1">
        <v>1</v>
      </c>
      <c r="C9" s="18"/>
    </row>
    <row r="10" spans="1:3" x14ac:dyDescent="0.25">
      <c r="A10" s="32" t="s">
        <v>12</v>
      </c>
      <c r="B10" s="3">
        <v>0.75</v>
      </c>
      <c r="C10" s="19"/>
    </row>
    <row r="11" spans="1:3" x14ac:dyDescent="0.25">
      <c r="A11" s="5"/>
      <c r="B11" s="6"/>
      <c r="C11" s="4"/>
    </row>
    <row r="12" spans="1:3" ht="30" x14ac:dyDescent="0.25">
      <c r="A12" s="22" t="s">
        <v>28</v>
      </c>
      <c r="B12" s="8" t="s">
        <v>16</v>
      </c>
      <c r="C12" s="42" t="s">
        <v>17</v>
      </c>
    </row>
    <row r="13" spans="1:3" x14ac:dyDescent="0.25">
      <c r="A13" s="51" t="s">
        <v>29</v>
      </c>
      <c r="B13" s="5" t="s">
        <v>13</v>
      </c>
      <c r="C13" s="44">
        <f>0.8*0.45</f>
        <v>0.36000000000000004</v>
      </c>
    </row>
    <row r="14" spans="1:3" x14ac:dyDescent="0.25">
      <c r="A14" s="52"/>
      <c r="B14" s="5" t="s">
        <v>14</v>
      </c>
      <c r="C14" s="44">
        <f>0.8*0.45</f>
        <v>0.36000000000000004</v>
      </c>
    </row>
    <row r="15" spans="1:3" x14ac:dyDescent="0.25">
      <c r="A15" s="52"/>
      <c r="B15" s="5" t="s">
        <v>15</v>
      </c>
      <c r="C15" s="44">
        <f>0.8*0.1</f>
        <v>8.0000000000000016E-2</v>
      </c>
    </row>
    <row r="16" spans="1:3" x14ac:dyDescent="0.25">
      <c r="A16" s="53" t="s">
        <v>30</v>
      </c>
      <c r="B16" s="5" t="s">
        <v>13</v>
      </c>
      <c r="C16" s="43">
        <f>0.2*0.45</f>
        <v>9.0000000000000011E-2</v>
      </c>
    </row>
    <row r="17" spans="1:9" x14ac:dyDescent="0.25">
      <c r="A17" s="53"/>
      <c r="B17" s="5" t="s">
        <v>14</v>
      </c>
      <c r="C17" s="43">
        <f>0.2*0.45</f>
        <v>9.0000000000000011E-2</v>
      </c>
      <c r="H17" s="26"/>
      <c r="I17" s="39"/>
    </row>
    <row r="18" spans="1:9" x14ac:dyDescent="0.25">
      <c r="A18" s="53"/>
      <c r="B18" s="5" t="s">
        <v>15</v>
      </c>
      <c r="C18" s="43">
        <f>0.2*0.1</f>
        <v>2.0000000000000004E-2</v>
      </c>
      <c r="H18" s="40"/>
      <c r="I18" s="44"/>
    </row>
    <row r="19" spans="1:9" x14ac:dyDescent="0.25">
      <c r="C19" s="4"/>
      <c r="H19" s="40"/>
      <c r="I19" s="44"/>
    </row>
    <row r="20" spans="1:9" x14ac:dyDescent="0.25">
      <c r="A20" s="5"/>
      <c r="B20" s="6"/>
      <c r="C20" s="4"/>
      <c r="H20" s="40"/>
      <c r="I20" s="44"/>
    </row>
    <row r="21" spans="1:9" x14ac:dyDescent="0.25">
      <c r="A21" s="22" t="s">
        <v>28</v>
      </c>
      <c r="B21" s="8" t="s">
        <v>16</v>
      </c>
      <c r="C21" s="22" t="s">
        <v>7</v>
      </c>
      <c r="D21" s="7"/>
      <c r="E21" s="7"/>
      <c r="F21" s="7"/>
      <c r="G21" s="7"/>
      <c r="H21" s="7"/>
    </row>
    <row r="22" spans="1:9" x14ac:dyDescent="0.25">
      <c r="A22" s="51" t="s">
        <v>29</v>
      </c>
      <c r="B22" s="5" t="s">
        <v>13</v>
      </c>
      <c r="C22" s="30">
        <f>$B$5*C13</f>
        <v>3600.0000000000005</v>
      </c>
      <c r="D22" s="7"/>
      <c r="E22" s="7"/>
      <c r="F22" s="7"/>
      <c r="G22" s="7"/>
      <c r="H22" s="7"/>
    </row>
    <row r="23" spans="1:9" x14ac:dyDescent="0.25">
      <c r="A23" s="52"/>
      <c r="B23" s="5" t="s">
        <v>14</v>
      </c>
      <c r="C23" s="30">
        <f t="shared" ref="C23:C27" si="0">$B$5*C14</f>
        <v>3600.0000000000005</v>
      </c>
      <c r="D23" s="7"/>
      <c r="E23" s="7"/>
      <c r="F23" s="7"/>
      <c r="G23" s="7"/>
      <c r="H23" s="7"/>
    </row>
    <row r="24" spans="1:9" x14ac:dyDescent="0.25">
      <c r="A24" s="52"/>
      <c r="B24" s="5" t="s">
        <v>15</v>
      </c>
      <c r="C24" s="30">
        <f t="shared" si="0"/>
        <v>800.00000000000011</v>
      </c>
      <c r="D24" s="7"/>
      <c r="E24" s="7"/>
      <c r="F24" s="7"/>
      <c r="G24" s="7"/>
      <c r="H24" s="7"/>
    </row>
    <row r="25" spans="1:9" x14ac:dyDescent="0.25">
      <c r="A25" s="53" t="s">
        <v>30</v>
      </c>
      <c r="B25" s="5" t="s">
        <v>13</v>
      </c>
      <c r="C25" s="30">
        <f t="shared" si="0"/>
        <v>900.00000000000011</v>
      </c>
      <c r="D25" s="7"/>
      <c r="E25" s="7"/>
      <c r="F25" s="7"/>
      <c r="G25" s="7"/>
      <c r="H25" s="7"/>
    </row>
    <row r="26" spans="1:9" x14ac:dyDescent="0.25">
      <c r="A26" s="53"/>
      <c r="B26" s="5" t="s">
        <v>14</v>
      </c>
      <c r="C26" s="30">
        <f t="shared" si="0"/>
        <v>900.00000000000011</v>
      </c>
      <c r="D26" s="7"/>
      <c r="E26" s="7"/>
      <c r="F26" s="7"/>
      <c r="G26" s="7"/>
      <c r="H26" s="7"/>
    </row>
    <row r="27" spans="1:9" x14ac:dyDescent="0.25">
      <c r="A27" s="53"/>
      <c r="B27" s="5" t="s">
        <v>15</v>
      </c>
      <c r="C27" s="30">
        <f t="shared" si="0"/>
        <v>200.00000000000003</v>
      </c>
      <c r="D27" s="7"/>
      <c r="E27" s="7"/>
      <c r="F27" s="7"/>
      <c r="G27" s="7"/>
      <c r="H27" s="7"/>
    </row>
    <row r="28" spans="1:9" ht="15.75" thickBot="1" x14ac:dyDescent="0.3">
      <c r="A28" s="41"/>
      <c r="B28" s="5"/>
      <c r="C28" s="30"/>
      <c r="D28" s="7"/>
      <c r="E28" s="7"/>
      <c r="F28" s="7"/>
      <c r="G28" s="7"/>
      <c r="H28" s="7"/>
    </row>
    <row r="29" spans="1:9" ht="15.75" thickBot="1" x14ac:dyDescent="0.3">
      <c r="A29" s="45" t="s">
        <v>31</v>
      </c>
      <c r="B29" s="46"/>
      <c r="C29" s="46"/>
      <c r="D29" s="46"/>
      <c r="E29" s="46"/>
      <c r="F29" s="47"/>
      <c r="G29" s="7"/>
      <c r="H29" s="7"/>
    </row>
    <row r="30" spans="1:9" ht="45" x14ac:dyDescent="0.25">
      <c r="A30" s="15" t="s">
        <v>0</v>
      </c>
      <c r="B30" s="11" t="s">
        <v>1</v>
      </c>
      <c r="C30" s="11" t="s">
        <v>2</v>
      </c>
      <c r="D30" s="12" t="s">
        <v>3</v>
      </c>
      <c r="E30" s="12" t="s">
        <v>4</v>
      </c>
      <c r="F30" s="12" t="s">
        <v>5</v>
      </c>
      <c r="G30" s="7"/>
      <c r="H30" s="7"/>
    </row>
    <row r="31" spans="1:9" x14ac:dyDescent="0.25">
      <c r="A31" s="14">
        <v>0.9</v>
      </c>
      <c r="B31" s="25">
        <f>$B$7*$B$8*SQRT(($A31*(1-$A31))/($B$10*$C$22))</f>
        <v>1.1316065276116663E-2</v>
      </c>
      <c r="C31" s="25">
        <f>$B$7*$B$8*SQRT(($A31*(1-$A31))/($B$10*0.75*$C$22))</f>
        <v>1.3066666666666666E-2</v>
      </c>
      <c r="D31" s="25">
        <f>$B$7*$B$8*SQRT(($A31*(1-$A31))/($B$10*0.5*$C$22))</f>
        <v>1.6003332986183429E-2</v>
      </c>
      <c r="E31" s="25">
        <f>$B$7*$B$8*SQRT(($A31*(1-$A31))/($B$10*0.2*$C$22))</f>
        <v>2.5303491195221788E-2</v>
      </c>
      <c r="F31" s="24">
        <f>$B$7*$B$8*SQRT(($A31*(1-$A31))/($B$10*0.1*$C$22))</f>
        <v>3.5784540423670845E-2</v>
      </c>
      <c r="G31" s="7"/>
      <c r="H31" s="37"/>
      <c r="I31" t="s">
        <v>25</v>
      </c>
    </row>
    <row r="32" spans="1:9" x14ac:dyDescent="0.25">
      <c r="A32" s="14">
        <v>0.8</v>
      </c>
      <c r="B32" s="25">
        <f t="shared" ref="B32:B35" si="1">$B$7*$B$8*SQRT(($A32*(1-$A32))/($B$10*$C$22))</f>
        <v>1.5088087034822216E-2</v>
      </c>
      <c r="C32" s="25">
        <f t="shared" ref="C32:C35" si="2">$B$7*$B$8*SQRT(($A32*(1-$A32))/($B$10*0.75*$C$22))</f>
        <v>1.7422222222222217E-2</v>
      </c>
      <c r="D32" s="25">
        <f t="shared" ref="D32:D35" si="3">$B$7*$B$8*SQRT(($A32*(1-$A32))/($B$10*0.5*$C$22))</f>
        <v>2.1337777314911238E-2</v>
      </c>
      <c r="E32" s="24">
        <f t="shared" ref="E32:E35" si="4">$B$7*$B$8*SQRT(($A32*(1-$A32))/($B$10*0.2*$C$22))</f>
        <v>3.3737988260295712E-2</v>
      </c>
      <c r="F32" s="24">
        <f t="shared" ref="F32:F35" si="5">$B$7*$B$8*SQRT(($A32*(1-$A32))/($B$10*0.1*$C$22))</f>
        <v>4.7712720564894458E-2</v>
      </c>
      <c r="G32" s="7"/>
      <c r="H32" s="36"/>
      <c r="I32" t="s">
        <v>26</v>
      </c>
    </row>
    <row r="33" spans="1:8" x14ac:dyDescent="0.25">
      <c r="A33" s="14">
        <v>0.7</v>
      </c>
      <c r="B33" s="25">
        <f t="shared" si="1"/>
        <v>1.7285575232288658E-2</v>
      </c>
      <c r="C33" s="25">
        <f t="shared" si="2"/>
        <v>1.9959663026918768E-2</v>
      </c>
      <c r="D33" s="25">
        <f t="shared" si="3"/>
        <v>2.4445494926923082E-2</v>
      </c>
      <c r="E33" s="24">
        <f t="shared" si="4"/>
        <v>3.8651721249584159E-2</v>
      </c>
      <c r="F33" s="24">
        <f t="shared" si="5"/>
        <v>5.4661788400226265E-2</v>
      </c>
      <c r="G33" s="7"/>
      <c r="H33" s="7"/>
    </row>
    <row r="34" spans="1:8" x14ac:dyDescent="0.25">
      <c r="A34" s="14">
        <v>0.6</v>
      </c>
      <c r="B34" s="25">
        <f t="shared" si="1"/>
        <v>1.8479057215008442E-2</v>
      </c>
      <c r="C34" s="25">
        <f t="shared" si="2"/>
        <v>2.1337777314911238E-2</v>
      </c>
      <c r="D34" s="25">
        <f t="shared" si="3"/>
        <v>2.6133333333333331E-2</v>
      </c>
      <c r="E34" s="24">
        <f t="shared" si="4"/>
        <v>4.1320428092866818E-2</v>
      </c>
      <c r="F34" s="24">
        <f t="shared" si="5"/>
        <v>5.8435909811994494E-2</v>
      </c>
      <c r="G34" s="7"/>
      <c r="H34" s="7"/>
    </row>
    <row r="35" spans="1:8" x14ac:dyDescent="0.25">
      <c r="A35" s="14">
        <v>0.5</v>
      </c>
      <c r="B35" s="25">
        <f t="shared" si="1"/>
        <v>1.8860108793527775E-2</v>
      </c>
      <c r="C35" s="25">
        <f t="shared" si="2"/>
        <v>2.1777777777777774E-2</v>
      </c>
      <c r="D35" s="25">
        <f t="shared" si="3"/>
        <v>2.6672221643639048E-2</v>
      </c>
      <c r="E35" s="24">
        <f t="shared" si="4"/>
        <v>4.2172485325369644E-2</v>
      </c>
      <c r="F35" s="24">
        <f t="shared" si="5"/>
        <v>5.9640900706118077E-2</v>
      </c>
      <c r="G35" s="7"/>
      <c r="H35" s="7"/>
    </row>
    <row r="36" spans="1:8" ht="30" customHeight="1" x14ac:dyDescent="0.25">
      <c r="A36" s="48" t="s">
        <v>39</v>
      </c>
      <c r="B36" s="48"/>
      <c r="C36" s="48"/>
      <c r="D36" s="48"/>
      <c r="E36" s="48"/>
      <c r="F36" s="48"/>
      <c r="G36" s="7"/>
      <c r="H36" s="7"/>
    </row>
    <row r="37" spans="1:8" ht="30" customHeight="1" x14ac:dyDescent="0.25">
      <c r="A37" s="49" t="s">
        <v>40</v>
      </c>
      <c r="B37" s="49"/>
      <c r="C37" s="49"/>
      <c r="D37" s="49"/>
      <c r="E37" s="49"/>
      <c r="F37" s="49"/>
      <c r="G37" s="7"/>
      <c r="H37" s="7"/>
    </row>
    <row r="38" spans="1:8" x14ac:dyDescent="0.25">
      <c r="A38" s="35"/>
      <c r="B38" s="35"/>
      <c r="C38" s="35"/>
      <c r="D38" s="35"/>
      <c r="E38" s="35"/>
      <c r="F38" s="35"/>
      <c r="G38" s="7"/>
      <c r="H38" s="7"/>
    </row>
    <row r="39" spans="1:8" ht="15.75" thickBot="1" x14ac:dyDescent="0.3">
      <c r="A39" s="41"/>
      <c r="B39" s="5"/>
      <c r="C39" s="30"/>
      <c r="D39" s="7"/>
      <c r="E39" s="7"/>
      <c r="F39" s="7"/>
      <c r="G39" s="7"/>
      <c r="H39" s="7"/>
    </row>
    <row r="40" spans="1:8" ht="15.75" thickBot="1" x14ac:dyDescent="0.3">
      <c r="A40" s="45" t="s">
        <v>34</v>
      </c>
      <c r="B40" s="46"/>
      <c r="C40" s="46"/>
      <c r="D40" s="46"/>
      <c r="E40" s="46"/>
      <c r="F40" s="47"/>
      <c r="G40" s="7"/>
      <c r="H40" s="7"/>
    </row>
    <row r="41" spans="1:8" ht="45" x14ac:dyDescent="0.25">
      <c r="A41" s="15" t="s">
        <v>0</v>
      </c>
      <c r="B41" s="11" t="s">
        <v>1</v>
      </c>
      <c r="C41" s="11" t="s">
        <v>2</v>
      </c>
      <c r="D41" s="12" t="s">
        <v>3</v>
      </c>
      <c r="E41" s="12" t="s">
        <v>4</v>
      </c>
      <c r="F41" s="12" t="s">
        <v>5</v>
      </c>
      <c r="G41" s="7"/>
      <c r="H41" s="7"/>
    </row>
    <row r="42" spans="1:8" x14ac:dyDescent="0.25">
      <c r="A42" s="14">
        <v>0.9</v>
      </c>
      <c r="B42" s="25">
        <f>$B$7*$B$8*SQRT(($A42*(1-$A42))/($B$10*$C$23))</f>
        <v>1.1316065276116663E-2</v>
      </c>
      <c r="C42" s="25">
        <f>$B$7*$B$8*SQRT(($A42*(1-$A42))/($B$10*0.75*$C$23))</f>
        <v>1.3066666666666666E-2</v>
      </c>
      <c r="D42" s="25">
        <f>$B$7*$B$8*SQRT(($A42*(1-$A42))/($B$10*0.5*$C$23))</f>
        <v>1.6003332986183429E-2</v>
      </c>
      <c r="E42" s="25">
        <f>$B$7*$B$8*SQRT(($A42*(1-$A42))/($B$10*0.2*$C$23))</f>
        <v>2.5303491195221788E-2</v>
      </c>
      <c r="F42" s="24">
        <f>$B$7*$B$8*SQRT(($A42*(1-$A42))/($B$10*0.1*$C$23))</f>
        <v>3.5784540423670845E-2</v>
      </c>
      <c r="G42" s="7"/>
      <c r="H42" s="7"/>
    </row>
    <row r="43" spans="1:8" x14ac:dyDescent="0.25">
      <c r="A43" s="14">
        <v>0.8</v>
      </c>
      <c r="B43" s="25">
        <f t="shared" ref="B43:B46" si="6">$B$7*$B$8*SQRT(($A43*(1-$A43))/($B$10*$C$23))</f>
        <v>1.5088087034822216E-2</v>
      </c>
      <c r="C43" s="25">
        <f t="shared" ref="C43:C46" si="7">$B$7*$B$8*SQRT(($A43*(1-$A43))/($B$10*0.75*$C$23))</f>
        <v>1.7422222222222217E-2</v>
      </c>
      <c r="D43" s="25">
        <f t="shared" ref="D43:D46" si="8">$B$7*$B$8*SQRT(($A43*(1-$A43))/($B$10*0.5*$C$23))</f>
        <v>2.1337777314911238E-2</v>
      </c>
      <c r="E43" s="24">
        <f t="shared" ref="E43:E46" si="9">$B$7*$B$8*SQRT(($A43*(1-$A43))/($B$10*0.2*$C$23))</f>
        <v>3.3737988260295712E-2</v>
      </c>
      <c r="F43" s="24">
        <f t="shared" ref="F43:F46" si="10">$B$7*$B$8*SQRT(($A43*(1-$A43))/($B$10*0.1*$C$23))</f>
        <v>4.7712720564894458E-2</v>
      </c>
      <c r="G43" s="7"/>
      <c r="H43" s="7"/>
    </row>
    <row r="44" spans="1:8" x14ac:dyDescent="0.25">
      <c r="A44" s="14">
        <v>0.7</v>
      </c>
      <c r="B44" s="25">
        <f t="shared" si="6"/>
        <v>1.7285575232288658E-2</v>
      </c>
      <c r="C44" s="25">
        <f t="shared" si="7"/>
        <v>1.9959663026918768E-2</v>
      </c>
      <c r="D44" s="25">
        <f t="shared" si="8"/>
        <v>2.4445494926923082E-2</v>
      </c>
      <c r="E44" s="24">
        <f t="shared" si="9"/>
        <v>3.8651721249584159E-2</v>
      </c>
      <c r="F44" s="24">
        <f t="shared" si="10"/>
        <v>5.4661788400226265E-2</v>
      </c>
      <c r="G44" s="7"/>
      <c r="H44" s="7"/>
    </row>
    <row r="45" spans="1:8" x14ac:dyDescent="0.25">
      <c r="A45" s="14">
        <v>0.6</v>
      </c>
      <c r="B45" s="25">
        <f t="shared" si="6"/>
        <v>1.8479057215008442E-2</v>
      </c>
      <c r="C45" s="25">
        <f t="shared" si="7"/>
        <v>2.1337777314911238E-2</v>
      </c>
      <c r="D45" s="25">
        <f t="shared" si="8"/>
        <v>2.6133333333333331E-2</v>
      </c>
      <c r="E45" s="24">
        <f t="shared" si="9"/>
        <v>4.1320428092866818E-2</v>
      </c>
      <c r="F45" s="24">
        <f t="shared" si="10"/>
        <v>5.8435909811994494E-2</v>
      </c>
      <c r="G45" s="7"/>
      <c r="H45" s="7"/>
    </row>
    <row r="46" spans="1:8" x14ac:dyDescent="0.25">
      <c r="A46" s="14">
        <v>0.5</v>
      </c>
      <c r="B46" s="25">
        <f t="shared" si="6"/>
        <v>1.8860108793527775E-2</v>
      </c>
      <c r="C46" s="25">
        <f t="shared" si="7"/>
        <v>2.1777777777777774E-2</v>
      </c>
      <c r="D46" s="25">
        <f t="shared" si="8"/>
        <v>2.6672221643639048E-2</v>
      </c>
      <c r="E46" s="24">
        <f t="shared" si="9"/>
        <v>4.2172485325369644E-2</v>
      </c>
      <c r="F46" s="24">
        <f t="shared" si="10"/>
        <v>5.9640900706118077E-2</v>
      </c>
      <c r="G46" s="7"/>
      <c r="H46" s="7"/>
    </row>
    <row r="47" spans="1:8" x14ac:dyDescent="0.25">
      <c r="A47" s="41"/>
      <c r="B47" s="5"/>
      <c r="C47" s="30"/>
      <c r="D47" s="7"/>
      <c r="E47" s="7"/>
      <c r="F47" s="7"/>
      <c r="G47" s="7"/>
      <c r="H47" s="7"/>
    </row>
    <row r="48" spans="1:8" ht="15.75" thickBot="1" x14ac:dyDescent="0.3">
      <c r="A48" s="41"/>
      <c r="B48" s="5"/>
      <c r="C48" s="30"/>
      <c r="D48" s="7"/>
      <c r="E48" s="7"/>
      <c r="F48" s="7"/>
      <c r="G48" s="7"/>
      <c r="H48" s="7"/>
    </row>
    <row r="49" spans="1:8" ht="15.75" thickBot="1" x14ac:dyDescent="0.3">
      <c r="A49" s="45" t="s">
        <v>35</v>
      </c>
      <c r="B49" s="46"/>
      <c r="C49" s="46"/>
      <c r="D49" s="46"/>
      <c r="E49" s="46"/>
      <c r="F49" s="47"/>
      <c r="G49" s="7"/>
      <c r="H49" s="7"/>
    </row>
    <row r="50" spans="1:8" ht="45" x14ac:dyDescent="0.25">
      <c r="A50" s="15" t="s">
        <v>0</v>
      </c>
      <c r="B50" s="11" t="s">
        <v>1</v>
      </c>
      <c r="C50" s="11" t="s">
        <v>2</v>
      </c>
      <c r="D50" s="12" t="s">
        <v>3</v>
      </c>
      <c r="E50" s="12" t="s">
        <v>4</v>
      </c>
      <c r="F50" s="12" t="s">
        <v>5</v>
      </c>
      <c r="G50" s="7"/>
      <c r="H50" s="7"/>
    </row>
    <row r="51" spans="1:8" x14ac:dyDescent="0.25">
      <c r="A51" s="14">
        <v>0.9</v>
      </c>
      <c r="B51" s="25">
        <f>$B$7*$B$8*SQRT(($A51*(1-$A51))/($B$10*$C$24))</f>
        <v>2.4004999479275139E-2</v>
      </c>
      <c r="C51" s="25">
        <f>$B$7*$B$8*SQRT(($A51*(1-$A51))/($B$10*0.75*$C$24))</f>
        <v>2.7718585822512656E-2</v>
      </c>
      <c r="D51" s="24">
        <f>$B$7*$B$8*SQRT(($A51*(1-$A51))/($B$10*0.5*$C$24))</f>
        <v>3.3948195828349986E-2</v>
      </c>
      <c r="E51" s="24">
        <f>$B$7*$B$8*SQRT(($A51*(1-$A51))/($B$10*0.2*$C$24))</f>
        <v>5.3676810635506264E-2</v>
      </c>
      <c r="F51" s="24">
        <f>$B$7*$B$8*SQRT(($A51*(1-$A51))/($B$10*0.1*$C$24))</f>
        <v>7.5910473585665356E-2</v>
      </c>
      <c r="G51" s="7"/>
      <c r="H51" s="7"/>
    </row>
    <row r="52" spans="1:8" x14ac:dyDescent="0.25">
      <c r="A52" s="14">
        <v>0.8</v>
      </c>
      <c r="B52" s="24">
        <f t="shared" ref="B52:B55" si="11">$B$7*$B$8*SQRT(($A52*(1-$A52))/($B$10*$C$24))</f>
        <v>3.2006665972366857E-2</v>
      </c>
      <c r="C52" s="24">
        <f t="shared" ref="C52:C55" si="12">$B$7*$B$8*SQRT(($A52*(1-$A52))/($B$10*0.75*$C$24))</f>
        <v>3.6958114430016883E-2</v>
      </c>
      <c r="D52" s="24">
        <f t="shared" ref="D52:D55" si="13">$B$7*$B$8*SQRT(($A52*(1-$A52))/($B$10*0.5*$C$24))</f>
        <v>4.5264261104466651E-2</v>
      </c>
      <c r="E52" s="24">
        <f t="shared" ref="E52:E55" si="14">$B$7*$B$8*SQRT(($A52*(1-$A52))/($B$10*0.2*$C$24))</f>
        <v>7.156908084734169E-2</v>
      </c>
      <c r="F52" s="24">
        <f t="shared" ref="F52:F55" si="15">$B$7*$B$8*SQRT(($A52*(1-$A52))/($B$10*0.1*$C$24))</f>
        <v>0.10121396478088715</v>
      </c>
      <c r="G52" s="7"/>
      <c r="H52" s="7"/>
    </row>
    <row r="53" spans="1:8" x14ac:dyDescent="0.25">
      <c r="A53" s="14">
        <v>0.7</v>
      </c>
      <c r="B53" s="24">
        <f t="shared" si="11"/>
        <v>3.6668242390384624E-2</v>
      </c>
      <c r="C53" s="24">
        <f t="shared" si="12"/>
        <v>4.2340839229598019E-2</v>
      </c>
      <c r="D53" s="24">
        <f t="shared" si="13"/>
        <v>5.1856725696865974E-2</v>
      </c>
      <c r="E53" s="24">
        <f t="shared" si="14"/>
        <v>8.19926826003394E-2</v>
      </c>
      <c r="F53" s="24">
        <f t="shared" si="15"/>
        <v>0.11595516374875246</v>
      </c>
      <c r="G53" s="7"/>
      <c r="H53" s="7"/>
    </row>
    <row r="54" spans="1:8" x14ac:dyDescent="0.25">
      <c r="A54" s="14">
        <v>0.6</v>
      </c>
      <c r="B54" s="24">
        <f t="shared" si="11"/>
        <v>3.9199999999999992E-2</v>
      </c>
      <c r="C54" s="24">
        <f t="shared" si="12"/>
        <v>4.5264261104466658E-2</v>
      </c>
      <c r="D54" s="24">
        <f t="shared" si="13"/>
        <v>5.5437171645025318E-2</v>
      </c>
      <c r="E54" s="24">
        <f t="shared" si="14"/>
        <v>8.7653864717991747E-2</v>
      </c>
      <c r="F54" s="24">
        <f t="shared" si="15"/>
        <v>0.12396128427860045</v>
      </c>
      <c r="G54" s="7"/>
      <c r="H54" s="7"/>
    </row>
    <row r="55" spans="1:8" x14ac:dyDescent="0.25">
      <c r="A55" s="14">
        <v>0.5</v>
      </c>
      <c r="B55" s="24">
        <f t="shared" si="11"/>
        <v>4.0008332465458568E-2</v>
      </c>
      <c r="C55" s="24">
        <f t="shared" si="12"/>
        <v>4.6197643037521094E-2</v>
      </c>
      <c r="D55" s="24">
        <f t="shared" si="13"/>
        <v>5.6580326380583315E-2</v>
      </c>
      <c r="E55" s="24">
        <f t="shared" si="14"/>
        <v>8.946135105917713E-2</v>
      </c>
      <c r="F55" s="24">
        <f t="shared" si="15"/>
        <v>0.12651745597610894</v>
      </c>
      <c r="G55" s="7"/>
      <c r="H55" s="7"/>
    </row>
    <row r="56" spans="1:8" x14ac:dyDescent="0.25">
      <c r="A56" s="41"/>
      <c r="B56" s="5"/>
      <c r="C56" s="30"/>
      <c r="D56" s="7"/>
      <c r="E56" s="7"/>
      <c r="F56" s="7"/>
      <c r="G56" s="7"/>
      <c r="H56" s="7"/>
    </row>
    <row r="57" spans="1:8" ht="15.75" thickBot="1" x14ac:dyDescent="0.3">
      <c r="A57" s="5"/>
      <c r="B57" s="23"/>
      <c r="C57" s="9"/>
      <c r="D57" s="7"/>
      <c r="E57" s="7"/>
      <c r="F57" s="7"/>
      <c r="G57" s="7"/>
      <c r="H57" s="7"/>
    </row>
    <row r="58" spans="1:8" ht="15.75" thickBot="1" x14ac:dyDescent="0.3">
      <c r="A58" s="45" t="s">
        <v>36</v>
      </c>
      <c r="B58" s="46"/>
      <c r="C58" s="46"/>
      <c r="D58" s="46"/>
      <c r="E58" s="46"/>
      <c r="F58" s="47"/>
      <c r="G58" s="7"/>
      <c r="H58" s="7"/>
    </row>
    <row r="59" spans="1:8" ht="45" x14ac:dyDescent="0.25">
      <c r="A59" s="15" t="s">
        <v>0</v>
      </c>
      <c r="B59" s="11" t="s">
        <v>1</v>
      </c>
      <c r="C59" s="11" t="s">
        <v>2</v>
      </c>
      <c r="D59" s="12" t="s">
        <v>3</v>
      </c>
      <c r="E59" s="12" t="s">
        <v>4</v>
      </c>
      <c r="F59" s="12" t="s">
        <v>5</v>
      </c>
      <c r="G59" s="7"/>
      <c r="H59" s="7"/>
    </row>
    <row r="60" spans="1:8" x14ac:dyDescent="0.25">
      <c r="A60" s="14">
        <v>0.9</v>
      </c>
      <c r="B60" s="25">
        <f>$B$7*$B$8*SQRT(($A60*(1-$A60))/($B$10*$C$25))</f>
        <v>2.2632130552233325E-2</v>
      </c>
      <c r="C60" s="25">
        <f>$B$7*$B$8*SQRT(($A60*(1-$A60))/($B$10*0.75*$C$25))</f>
        <v>2.6133333333333331E-2</v>
      </c>
      <c r="D60" s="24">
        <f>$B$7*$B$8*SQRT(($A60*(1-$A60))/($B$10*0.5*$C$25))</f>
        <v>3.2006665972366857E-2</v>
      </c>
      <c r="E60" s="24">
        <f>$B$7*$B$8*SQRT(($A60*(1-$A60))/($B$10*0.2*$C$25))</f>
        <v>5.0606982390443575E-2</v>
      </c>
      <c r="F60" s="24">
        <f>$B$7*$B$8*SQRT(($A60*(1-$A60))/($B$10*0.1*$C$25))</f>
        <v>7.156908084734169E-2</v>
      </c>
      <c r="G60" s="7"/>
    </row>
    <row r="61" spans="1:8" x14ac:dyDescent="0.25">
      <c r="A61" s="14">
        <v>0.8</v>
      </c>
      <c r="B61" s="24">
        <f>$B$7*$B$8*SQRT(($A61*(1-$A61))/($B$10*$C$25))</f>
        <v>3.0176174069644433E-2</v>
      </c>
      <c r="C61" s="24">
        <f>$B$7*$B$8*SQRT(($A61*(1-$A61))/($B$10*0.75*$C$25))</f>
        <v>3.4844444444444435E-2</v>
      </c>
      <c r="D61" s="24">
        <f>$B$7*$B$8*SQRT(($A61*(1-$A61))/($B$10*0.5*$C$25))</f>
        <v>4.2675554629822476E-2</v>
      </c>
      <c r="E61" s="24">
        <f>$B$7*$B$8*SQRT(($A61*(1-$A61))/($B$10*0.2*$C$25))</f>
        <v>6.7475976520591424E-2</v>
      </c>
      <c r="F61" s="24">
        <f>$B$7*$B$8*SQRT(($A61*(1-$A61))/($B$10*0.1*$C$25))</f>
        <v>9.5425441129788915E-2</v>
      </c>
      <c r="G61" s="7"/>
    </row>
    <row r="62" spans="1:8" x14ac:dyDescent="0.25">
      <c r="A62" s="14">
        <v>0.7</v>
      </c>
      <c r="B62" s="24">
        <f>$B$7*$B$8*SQRT(($A62*(1-$A62))/($B$10*$C$25))</f>
        <v>3.4571150464577316E-2</v>
      </c>
      <c r="C62" s="24">
        <f>$B$7*$B$8*SQRT(($A62*(1-$A62))/($B$10*0.75*$C$25))</f>
        <v>3.9919326053837537E-2</v>
      </c>
      <c r="D62" s="24">
        <f>$B$7*$B$8*SQRT(($A62*(1-$A62))/($B$10*0.5*$C$25))</f>
        <v>4.8890989853846163E-2</v>
      </c>
      <c r="E62" s="24">
        <f>$B$7*$B$8*SQRT(($A62*(1-$A62))/($B$10*0.2*$C$25))</f>
        <v>7.7303442499168318E-2</v>
      </c>
      <c r="F62" s="24">
        <f>$B$7*$B$8*SQRT(($A62*(1-$A62))/($B$10*0.1*$C$25))</f>
        <v>0.10932357680045253</v>
      </c>
      <c r="G62" s="7"/>
      <c r="H62" s="7"/>
    </row>
    <row r="63" spans="1:8" x14ac:dyDescent="0.25">
      <c r="A63" s="14">
        <v>0.6</v>
      </c>
      <c r="B63" s="24">
        <f>$B$7*$B$8*SQRT(($A63*(1-$A63))/($B$10*$C$25))</f>
        <v>3.6958114430016883E-2</v>
      </c>
      <c r="C63" s="24">
        <f>$B$7*$B$8*SQRT(($A63*(1-$A63))/($B$10*0.75*$C$25))</f>
        <v>4.2675554629822476E-2</v>
      </c>
      <c r="D63" s="24">
        <f>$B$7*$B$8*SQRT(($A63*(1-$A63))/($B$10*0.5*$C$25))</f>
        <v>5.2266666666666663E-2</v>
      </c>
      <c r="E63" s="24">
        <f>$B$7*$B$8*SQRT(($A63*(1-$A63))/($B$10*0.2*$C$25))</f>
        <v>8.2640856185733635E-2</v>
      </c>
      <c r="F63" s="24">
        <f>$B$7*$B$8*SQRT(($A63*(1-$A63))/($B$10*0.1*$C$25))</f>
        <v>0.11687181962398899</v>
      </c>
      <c r="G63" s="7"/>
      <c r="H63" s="7"/>
    </row>
    <row r="64" spans="1:8" x14ac:dyDescent="0.25">
      <c r="A64" s="14">
        <v>0.5</v>
      </c>
      <c r="B64" s="24">
        <f>$B$7*$B$8*SQRT(($A64*(1-$A64))/($B$10*$C$25))</f>
        <v>3.772021758705555E-2</v>
      </c>
      <c r="C64" s="24">
        <f>$B$7*$B$8*SQRT(($A64*(1-$A64))/($B$10*0.75*$C$25))</f>
        <v>4.3555555555555549E-2</v>
      </c>
      <c r="D64" s="24">
        <f>$B$7*$B$8*SQRT(($A64*(1-$A64))/($B$10*0.5*$C$25))</f>
        <v>5.3344443287278095E-2</v>
      </c>
      <c r="E64" s="24">
        <f>$B$7*$B$8*SQRT(($A64*(1-$A64))/($B$10*0.2*$C$25))</f>
        <v>8.4344970650739287E-2</v>
      </c>
      <c r="F64" s="24">
        <f>$B$7*$B$8*SQRT(($A64*(1-$A64))/($B$10*0.1*$C$25))</f>
        <v>0.11928180141223615</v>
      </c>
      <c r="G64" s="7"/>
      <c r="H64" s="7"/>
    </row>
    <row r="65" spans="1:8" x14ac:dyDescent="0.25">
      <c r="A65" s="35"/>
      <c r="B65" s="35"/>
      <c r="C65" s="35"/>
      <c r="D65" s="35"/>
      <c r="E65" s="35"/>
      <c r="F65" s="35"/>
      <c r="G65" s="7"/>
      <c r="H65" s="7"/>
    </row>
    <row r="66" spans="1:8" ht="15.75" thickBot="1" x14ac:dyDescent="0.3">
      <c r="A66" s="34"/>
      <c r="B66" s="34"/>
      <c r="C66" s="34"/>
      <c r="D66" s="34"/>
      <c r="E66" s="34"/>
      <c r="F66" s="34"/>
      <c r="G66" s="7"/>
      <c r="H66" s="7"/>
    </row>
    <row r="67" spans="1:8" ht="15.75" thickBot="1" x14ac:dyDescent="0.3">
      <c r="A67" s="45" t="s">
        <v>37</v>
      </c>
      <c r="B67" s="46"/>
      <c r="C67" s="46"/>
      <c r="D67" s="46"/>
      <c r="E67" s="46"/>
      <c r="F67" s="47"/>
      <c r="G67" s="7"/>
      <c r="H67" s="7"/>
    </row>
    <row r="68" spans="1:8" ht="45" x14ac:dyDescent="0.25">
      <c r="A68" s="15" t="s">
        <v>0</v>
      </c>
      <c r="B68" s="11" t="s">
        <v>1</v>
      </c>
      <c r="C68" s="11" t="s">
        <v>2</v>
      </c>
      <c r="D68" s="12" t="s">
        <v>3</v>
      </c>
      <c r="E68" s="12" t="s">
        <v>4</v>
      </c>
      <c r="F68" s="12" t="s">
        <v>5</v>
      </c>
      <c r="G68" s="7"/>
      <c r="H68" s="7"/>
    </row>
    <row r="69" spans="1:8" x14ac:dyDescent="0.25">
      <c r="A69" s="14">
        <v>0.9</v>
      </c>
      <c r="B69" s="25">
        <f>$B$7*$B$8*SQRT(($A69*(1-$A69))/($B$10*$C$26))</f>
        <v>2.2632130552233325E-2</v>
      </c>
      <c r="C69" s="25">
        <f>$B$7*$B$8*SQRT(($A69*(1-$A69))/($B$10*0.75*$C$26))</f>
        <v>2.6133333333333331E-2</v>
      </c>
      <c r="D69" s="24">
        <f>$B$7*$B$8*SQRT(($A69*(1-$A69))/($B$10*0.5*$C$26))</f>
        <v>3.2006665972366857E-2</v>
      </c>
      <c r="E69" s="24">
        <f>$B$7*$B$8*SQRT(($A69*(1-$A69))/($B$10*0.2*$C$26))</f>
        <v>5.0606982390443575E-2</v>
      </c>
      <c r="F69" s="24">
        <f>$B$7*$B$8*SQRT(($A69*(1-$A69))/($B$10*0.1*$C$26))</f>
        <v>7.156908084734169E-2</v>
      </c>
      <c r="G69" s="7"/>
      <c r="H69" s="7"/>
    </row>
    <row r="70" spans="1:8" x14ac:dyDescent="0.25">
      <c r="A70" s="14">
        <v>0.8</v>
      </c>
      <c r="B70" s="24">
        <f>$B$7*$B$8*SQRT(($A70*(1-$A70))/($B$10*$C$26))</f>
        <v>3.0176174069644433E-2</v>
      </c>
      <c r="C70" s="24">
        <f>$B$7*$B$8*SQRT(($A70*(1-$A70))/($B$10*0.75*$C$26))</f>
        <v>3.4844444444444435E-2</v>
      </c>
      <c r="D70" s="24">
        <f>$B$7*$B$8*SQRT(($A70*(1-$A70))/($B$10*0.5*$C$26))</f>
        <v>4.2675554629822476E-2</v>
      </c>
      <c r="E70" s="24">
        <f>$B$7*$B$8*SQRT(($A70*(1-$A70))/($B$10*0.2*$C$26))</f>
        <v>6.7475976520591424E-2</v>
      </c>
      <c r="F70" s="24">
        <f>$B$7*$B$8*SQRT(($A70*(1-$A70))/($B$10*0.1*$C$26))</f>
        <v>9.5425441129788915E-2</v>
      </c>
      <c r="G70" s="7"/>
      <c r="H70" s="7"/>
    </row>
    <row r="71" spans="1:8" x14ac:dyDescent="0.25">
      <c r="A71" s="14">
        <v>0.7</v>
      </c>
      <c r="B71" s="24">
        <f>$B$7*$B$8*SQRT(($A71*(1-$A71))/($B$10*$C$26))</f>
        <v>3.4571150464577316E-2</v>
      </c>
      <c r="C71" s="24">
        <f>$B$7*$B$8*SQRT(($A71*(1-$A71))/($B$10*0.75*$C$26))</f>
        <v>3.9919326053837537E-2</v>
      </c>
      <c r="D71" s="24">
        <f>$B$7*$B$8*SQRT(($A71*(1-$A71))/($B$10*0.5*$C$26))</f>
        <v>4.8890989853846163E-2</v>
      </c>
      <c r="E71" s="24">
        <f>$B$7*$B$8*SQRT(($A71*(1-$A71))/($B$10*0.2*$C$26))</f>
        <v>7.7303442499168318E-2</v>
      </c>
      <c r="F71" s="24">
        <f>$B$7*$B$8*SQRT(($A71*(1-$A71))/($B$10*0.1*$C$26))</f>
        <v>0.10932357680045253</v>
      </c>
      <c r="G71" s="7"/>
      <c r="H71" s="7"/>
    </row>
    <row r="72" spans="1:8" x14ac:dyDescent="0.25">
      <c r="A72" s="14">
        <v>0.6</v>
      </c>
      <c r="B72" s="24">
        <f>$B$7*$B$8*SQRT(($A72*(1-$A72))/($B$10*$C$26))</f>
        <v>3.6958114430016883E-2</v>
      </c>
      <c r="C72" s="24">
        <f>$B$7*$B$8*SQRT(($A72*(1-$A72))/($B$10*0.75*$C$26))</f>
        <v>4.2675554629822476E-2</v>
      </c>
      <c r="D72" s="24">
        <f>$B$7*$B$8*SQRT(($A72*(1-$A72))/($B$10*0.5*$C$26))</f>
        <v>5.2266666666666663E-2</v>
      </c>
      <c r="E72" s="24">
        <f>$B$7*$B$8*SQRT(($A72*(1-$A72))/($B$10*0.2*$C$26))</f>
        <v>8.2640856185733635E-2</v>
      </c>
      <c r="F72" s="24">
        <f>$B$7*$B$8*SQRT(($A72*(1-$A72))/($B$10*0.1*$C$26))</f>
        <v>0.11687181962398899</v>
      </c>
      <c r="G72" s="7"/>
      <c r="H72" s="7"/>
    </row>
    <row r="73" spans="1:8" x14ac:dyDescent="0.25">
      <c r="A73" s="14">
        <v>0.5</v>
      </c>
      <c r="B73" s="24">
        <f>$B$7*$B$8*SQRT(($A73*(1-$A73))/($B$10*$C$26))</f>
        <v>3.772021758705555E-2</v>
      </c>
      <c r="C73" s="24">
        <f>$B$7*$B$8*SQRT(($A73*(1-$A73))/($B$10*0.75*$C$26))</f>
        <v>4.3555555555555549E-2</v>
      </c>
      <c r="D73" s="24">
        <f>$B$7*$B$8*SQRT(($A73*(1-$A73))/($B$10*0.5*$C$26))</f>
        <v>5.3344443287278095E-2</v>
      </c>
      <c r="E73" s="24">
        <f>$B$7*$B$8*SQRT(($A73*(1-$A73))/($B$10*0.2*$C$26))</f>
        <v>8.4344970650739287E-2</v>
      </c>
      <c r="F73" s="24">
        <f>$B$7*$B$8*SQRT(($A73*(1-$A73))/($B$10*0.1*$C$26))</f>
        <v>0.11928180141223615</v>
      </c>
      <c r="G73" s="7"/>
      <c r="H73" s="7"/>
    </row>
    <row r="74" spans="1:8" x14ac:dyDescent="0.25">
      <c r="A74" s="30"/>
      <c r="B74" s="13"/>
      <c r="C74" s="13"/>
      <c r="D74" s="13"/>
      <c r="E74" s="13"/>
      <c r="F74" s="13"/>
      <c r="G74" s="7"/>
      <c r="H74" s="7"/>
    </row>
    <row r="75" spans="1:8" ht="15.75" thickBot="1" x14ac:dyDescent="0.3">
      <c r="A75" s="5"/>
      <c r="B75" s="9"/>
      <c r="C75" s="9"/>
      <c r="D75" s="7"/>
      <c r="E75" s="7"/>
      <c r="F75" s="7"/>
      <c r="G75" s="7"/>
      <c r="H75" s="7"/>
    </row>
    <row r="76" spans="1:8" ht="15.75" thickBot="1" x14ac:dyDescent="0.3">
      <c r="A76" s="45" t="s">
        <v>38</v>
      </c>
      <c r="B76" s="46"/>
      <c r="C76" s="46"/>
      <c r="D76" s="46"/>
      <c r="E76" s="46"/>
      <c r="F76" s="47"/>
      <c r="G76" s="7"/>
      <c r="H76" s="7"/>
    </row>
    <row r="77" spans="1:8" ht="45" x14ac:dyDescent="0.25">
      <c r="A77" s="15" t="s">
        <v>0</v>
      </c>
      <c r="B77" s="11" t="s">
        <v>1</v>
      </c>
      <c r="C77" s="11" t="s">
        <v>2</v>
      </c>
      <c r="D77" s="12" t="s">
        <v>3</v>
      </c>
      <c r="E77" s="12" t="s">
        <v>4</v>
      </c>
      <c r="F77" s="12" t="s">
        <v>5</v>
      </c>
      <c r="G77" s="7"/>
      <c r="H77" s="7"/>
    </row>
    <row r="78" spans="1:8" x14ac:dyDescent="0.25">
      <c r="A78" s="14">
        <v>0.9</v>
      </c>
      <c r="B78" s="24">
        <f>$B$7*$B$8*SQRT(($A78*(1-$A78))/($B$10*$C$27))</f>
        <v>4.8009998958550279E-2</v>
      </c>
      <c r="C78" s="24">
        <f>$B$7*$B$8*SQRT(($A78*(1-$A78))/($B$10*0.75*$C$27))</f>
        <v>5.5437171645025311E-2</v>
      </c>
      <c r="D78" s="24">
        <f>$B$7*$B$8*SQRT(($A78*(1-$A78))/($B$10*0.5*$C$27))</f>
        <v>6.7896391656699973E-2</v>
      </c>
      <c r="E78" s="24">
        <f>$B$7*$B$8*SQRT(($A78*(1-$A78))/($B$10*0.2*$C$27))</f>
        <v>0.10735362127101253</v>
      </c>
      <c r="F78" s="24">
        <f>$B$7*$B$8*SQRT(($A78*(1-$A78))/($B$10*0.1*$C$27))</f>
        <v>0.15182094717133071</v>
      </c>
      <c r="G78" s="7"/>
      <c r="H78" s="7"/>
    </row>
    <row r="79" spans="1:8" x14ac:dyDescent="0.25">
      <c r="A79" s="14">
        <v>0.8</v>
      </c>
      <c r="B79" s="24">
        <f>$B$7*$B$8*SQRT(($A79*(1-$A79))/($B$10*$C$27))</f>
        <v>6.4013331944733715E-2</v>
      </c>
      <c r="C79" s="24">
        <f>$B$7*$B$8*SQRT(($A79*(1-$A79))/($B$10*0.75*$C$27))</f>
        <v>7.3916228860033767E-2</v>
      </c>
      <c r="D79" s="24">
        <f>$B$7*$B$8*SQRT(($A79*(1-$A79))/($B$10*0.5*$C$27))</f>
        <v>9.0528522208933301E-2</v>
      </c>
      <c r="E79" s="24">
        <f>$B$7*$B$8*SQRT(($A79*(1-$A79))/($B$10*0.2*$C$27))</f>
        <v>0.14313816169468338</v>
      </c>
      <c r="F79" s="24">
        <f>$B$7*$B$8*SQRT(($A79*(1-$A79))/($B$10*0.1*$C$27))</f>
        <v>0.2024279295617743</v>
      </c>
      <c r="G79" s="7"/>
      <c r="H79" s="7"/>
    </row>
    <row r="80" spans="1:8" x14ac:dyDescent="0.25">
      <c r="A80" s="14">
        <v>0.7</v>
      </c>
      <c r="B80" s="24">
        <f>$B$7*$B$8*SQRT(($A80*(1-$A80))/($B$10*$C$27))</f>
        <v>7.3336484780769248E-2</v>
      </c>
      <c r="C80" s="24">
        <f>$B$7*$B$8*SQRT(($A80*(1-$A80))/($B$10*0.75*$C$27))</f>
        <v>8.4681678459196039E-2</v>
      </c>
      <c r="D80" s="24">
        <f>$B$7*$B$8*SQRT(($A80*(1-$A80))/($B$10*0.5*$C$27))</f>
        <v>0.10371345139373195</v>
      </c>
      <c r="E80" s="24">
        <f>$B$7*$B$8*SQRT(($A80*(1-$A80))/($B$10*0.2*$C$27))</f>
        <v>0.1639853652006788</v>
      </c>
      <c r="F80" s="24">
        <f>$B$7*$B$8*SQRT(($A80*(1-$A80))/($B$10*0.1*$C$27))</f>
        <v>0.23191032749750493</v>
      </c>
      <c r="G80" s="7"/>
      <c r="H80" s="7"/>
    </row>
    <row r="81" spans="1:8" x14ac:dyDescent="0.25">
      <c r="A81" s="14">
        <v>0.6</v>
      </c>
      <c r="B81" s="24">
        <f>$B$7*$B$8*SQRT(($A81*(1-$A81))/($B$10*$C$27))</f>
        <v>7.8399999999999984E-2</v>
      </c>
      <c r="C81" s="24">
        <f>$B$7*$B$8*SQRT(($A81*(1-$A81))/($B$10*0.75*$C$27))</f>
        <v>9.0528522208933315E-2</v>
      </c>
      <c r="D81" s="24">
        <f>$B$7*$B$8*SQRT(($A81*(1-$A81))/($B$10*0.5*$C$27))</f>
        <v>0.11087434329005064</v>
      </c>
      <c r="E81" s="24">
        <f>$B$7*$B$8*SQRT(($A81*(1-$A81))/($B$10*0.2*$C$27))</f>
        <v>0.17530772943598349</v>
      </c>
      <c r="F81" s="24">
        <f>$B$7*$B$8*SQRT(($A81*(1-$A81))/($B$10*0.1*$C$27))</f>
        <v>0.24792256855720091</v>
      </c>
      <c r="G81" s="7"/>
      <c r="H81" s="7"/>
    </row>
    <row r="82" spans="1:8" x14ac:dyDescent="0.25">
      <c r="A82" s="14">
        <v>0.5</v>
      </c>
      <c r="B82" s="24">
        <f>$B$7*$B$8*SQRT(($A82*(1-$A82))/($B$10*$C$27))</f>
        <v>8.0016664930917136E-2</v>
      </c>
      <c r="C82" s="24">
        <f>$B$7*$B$8*SQRT(($A82*(1-$A82))/($B$10*0.75*$C$27))</f>
        <v>9.2395286075042188E-2</v>
      </c>
      <c r="D82" s="24">
        <f>$B$7*$B$8*SQRT(($A82*(1-$A82))/($B$10*0.5*$C$27))</f>
        <v>0.11316065276116663</v>
      </c>
      <c r="E82" s="24">
        <f>$B$7*$B$8*SQRT(($A82*(1-$A82))/($B$10*0.2*$C$27))</f>
        <v>0.17892270211835426</v>
      </c>
      <c r="F82" s="24">
        <f>$B$7*$B$8*SQRT(($A82*(1-$A82))/($B$10*0.1*$C$27))</f>
        <v>0.25303491195221789</v>
      </c>
      <c r="G82" s="7"/>
      <c r="H82" s="7"/>
    </row>
    <row r="83" spans="1:8" x14ac:dyDescent="0.25">
      <c r="A83" s="5"/>
      <c r="B83" s="6"/>
      <c r="C83" s="6"/>
      <c r="D83" s="7"/>
      <c r="E83" s="7"/>
      <c r="F83" s="7"/>
      <c r="G83" s="7"/>
      <c r="H83" s="7"/>
    </row>
    <row r="84" spans="1:8" x14ac:dyDescent="0.25">
      <c r="A84" s="26"/>
      <c r="B84" s="27"/>
      <c r="C84" s="27"/>
      <c r="D84" s="27"/>
      <c r="E84" s="27"/>
      <c r="F84" s="27"/>
      <c r="G84" s="27"/>
    </row>
    <row r="85" spans="1:8" x14ac:dyDescent="0.25">
      <c r="A85" s="28"/>
      <c r="B85" s="29"/>
      <c r="C85" s="29"/>
      <c r="D85" s="29"/>
      <c r="E85" s="29"/>
      <c r="F85" s="29"/>
      <c r="G85" s="29"/>
    </row>
    <row r="86" spans="1:8" x14ac:dyDescent="0.25">
      <c r="A86" s="28"/>
      <c r="B86" s="29"/>
      <c r="C86" s="29"/>
      <c r="D86" s="29"/>
      <c r="E86" s="29"/>
      <c r="F86" s="29"/>
      <c r="G86" s="29"/>
    </row>
    <row r="87" spans="1:8" x14ac:dyDescent="0.25">
      <c r="A87" s="28"/>
      <c r="B87" s="29"/>
      <c r="C87" s="29"/>
      <c r="D87" s="29"/>
      <c r="E87" s="29"/>
      <c r="F87" s="29"/>
      <c r="G87" s="29"/>
    </row>
    <row r="88" spans="1:8" x14ac:dyDescent="0.25">
      <c r="A88" s="28"/>
      <c r="B88" s="29"/>
      <c r="C88" s="29"/>
      <c r="D88" s="29"/>
      <c r="E88" s="29"/>
      <c r="F88" s="29"/>
      <c r="G88" s="29"/>
    </row>
  </sheetData>
  <mergeCells count="12">
    <mergeCell ref="A13:A15"/>
    <mergeCell ref="A16:A18"/>
    <mergeCell ref="A29:F29"/>
    <mergeCell ref="A36:F36"/>
    <mergeCell ref="A37:F37"/>
    <mergeCell ref="A40:F40"/>
    <mergeCell ref="A58:F58"/>
    <mergeCell ref="A67:F67"/>
    <mergeCell ref="A76:F76"/>
    <mergeCell ref="A22:A24"/>
    <mergeCell ref="A25:A27"/>
    <mergeCell ref="A49:F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10,000 Sample</vt:lpstr>
      <vt:lpstr>5,000 Sample</vt:lpstr>
      <vt:lpstr>10,000 Split</vt:lpstr>
    </vt:vector>
  </TitlesOfParts>
  <Company>U.S. Department of Commerce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Konya (CENSUS/DSSD FED)</dc:creator>
  <cp:lastModifiedBy>Jeannette D Greene-Bess</cp:lastModifiedBy>
  <dcterms:created xsi:type="dcterms:W3CDTF">2015-05-27T14:10:10Z</dcterms:created>
  <dcterms:modified xsi:type="dcterms:W3CDTF">2015-07-08T14:19:08Z</dcterms:modified>
</cp:coreProperties>
</file>