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" windowWidth="11340" windowHeight="6420" tabRatio="601" activeTab="4"/>
  </bookViews>
  <sheets>
    <sheet name="Historic Data" sheetId="12" r:id="rId1"/>
    <sheet name="WOW" sheetId="2" r:id="rId2"/>
    <sheet name="WW" sheetId="3" r:id="rId3"/>
    <sheet name="DSH" sheetId="13" r:id="rId4"/>
    <sheet name="Summary" sheetId="10" r:id="rId5"/>
    <sheet name="Dropdown" sheetId="14" r:id="rId6"/>
  </sheets>
  <definedNames>
    <definedName name="PopStatus">Dropdown!$A$2:$A$3</definedName>
  </definedNames>
  <calcPr calcId="125725"/>
</workbook>
</file>

<file path=xl/calcChain.xml><?xml version="1.0" encoding="utf-8"?>
<calcChain xmlns="http://schemas.openxmlformats.org/spreadsheetml/2006/main">
  <c r="C11" i="12"/>
  <c r="B8"/>
  <c r="G21" i="13"/>
  <c r="F21"/>
  <c r="F22" s="1"/>
  <c r="E21"/>
  <c r="D21"/>
  <c r="D22" s="1"/>
  <c r="C21"/>
  <c r="G34"/>
  <c r="F34"/>
  <c r="E34"/>
  <c r="D34"/>
  <c r="C34"/>
  <c r="A25" i="10"/>
  <c r="H35" i="3"/>
  <c r="F25" i="10" s="1"/>
  <c r="G35" i="3"/>
  <c r="E25" i="10" s="1"/>
  <c r="F35" i="3"/>
  <c r="D25" i="10" s="1"/>
  <c r="E35" i="3"/>
  <c r="C25" i="10" s="1"/>
  <c r="D35" i="3"/>
  <c r="I35" s="1"/>
  <c r="A19"/>
  <c r="A13"/>
  <c r="A7"/>
  <c r="G18" i="13"/>
  <c r="F18"/>
  <c r="E18"/>
  <c r="D18"/>
  <c r="C18"/>
  <c r="B18"/>
  <c r="B21"/>
  <c r="B22" s="1"/>
  <c r="G13"/>
  <c r="F13"/>
  <c r="E13"/>
  <c r="D13"/>
  <c r="C13"/>
  <c r="B13"/>
  <c r="F6"/>
  <c r="E6"/>
  <c r="D6"/>
  <c r="C6"/>
  <c r="B6"/>
  <c r="A19" i="2"/>
  <c r="A13"/>
  <c r="A7"/>
  <c r="A43" i="12"/>
  <c r="G42"/>
  <c r="F42"/>
  <c r="E42"/>
  <c r="D42"/>
  <c r="C42"/>
  <c r="G41"/>
  <c r="F41"/>
  <c r="E41"/>
  <c r="D41"/>
  <c r="C41"/>
  <c r="F38"/>
  <c r="E38"/>
  <c r="D38"/>
  <c r="C38"/>
  <c r="B38"/>
  <c r="G36"/>
  <c r="A33"/>
  <c r="G32"/>
  <c r="B21" i="2" s="1"/>
  <c r="F32" i="12"/>
  <c r="E32"/>
  <c r="D32"/>
  <c r="C32"/>
  <c r="G31"/>
  <c r="F31"/>
  <c r="E31"/>
  <c r="D31"/>
  <c r="C31"/>
  <c r="F28"/>
  <c r="E28"/>
  <c r="D28"/>
  <c r="C28"/>
  <c r="B28"/>
  <c r="G26"/>
  <c r="A23"/>
  <c r="G22"/>
  <c r="B15" i="2" s="1"/>
  <c r="F22" i="12"/>
  <c r="E22"/>
  <c r="D22"/>
  <c r="C22"/>
  <c r="G21"/>
  <c r="F21"/>
  <c r="E21"/>
  <c r="D21"/>
  <c r="C21"/>
  <c r="F18"/>
  <c r="E18"/>
  <c r="D18"/>
  <c r="C18"/>
  <c r="B18"/>
  <c r="G16"/>
  <c r="A13"/>
  <c r="G12"/>
  <c r="B9" i="2" s="1"/>
  <c r="D9" s="1"/>
  <c r="F12" i="12"/>
  <c r="E12"/>
  <c r="D12"/>
  <c r="C12"/>
  <c r="G11"/>
  <c r="F11"/>
  <c r="E11"/>
  <c r="D11"/>
  <c r="F8"/>
  <c r="E8"/>
  <c r="D8"/>
  <c r="C8"/>
  <c r="G6"/>
  <c r="B25" i="10" l="1"/>
  <c r="E22" i="13"/>
  <c r="E23"/>
  <c r="G22"/>
  <c r="G23"/>
  <c r="D23"/>
  <c r="F23"/>
  <c r="C22"/>
  <c r="C23"/>
  <c r="D13" i="12"/>
  <c r="F13"/>
  <c r="D33"/>
  <c r="F33"/>
  <c r="D43"/>
  <c r="F43"/>
  <c r="G13"/>
  <c r="B10" i="2" s="1"/>
  <c r="D23" i="12"/>
  <c r="F23"/>
  <c r="G33"/>
  <c r="B22" i="2" s="1"/>
  <c r="C43" i="12"/>
  <c r="E43"/>
  <c r="G23"/>
  <c r="B16" i="2" s="1"/>
  <c r="B23" i="13"/>
  <c r="C13" i="12"/>
  <c r="E13"/>
  <c r="C23"/>
  <c r="E23"/>
  <c r="C33"/>
  <c r="E33"/>
  <c r="G43"/>
  <c r="C10" i="2" l="1"/>
  <c r="D10" s="1"/>
  <c r="A24" i="10" l="1"/>
  <c r="E29" i="3" l="1"/>
  <c r="C24" i="10" s="1"/>
  <c r="G29" i="3"/>
  <c r="E24" i="10" s="1"/>
  <c r="D29" i="3"/>
  <c r="B24" i="10" s="1"/>
  <c r="F29" i="3"/>
  <c r="D24" i="10" s="1"/>
  <c r="H29" i="3"/>
  <c r="I29" l="1"/>
  <c r="F24" i="10"/>
  <c r="G24" s="1"/>
  <c r="G25"/>
  <c r="C21" i="2" l="1"/>
  <c r="C22" l="1"/>
  <c r="D22" s="1"/>
  <c r="D21"/>
  <c r="C15" l="1"/>
  <c r="D15" s="1"/>
  <c r="A9" i="10"/>
  <c r="A7"/>
  <c r="A8"/>
  <c r="C16" i="2" l="1"/>
  <c r="A19" i="10"/>
  <c r="A20"/>
  <c r="A21"/>
  <c r="D16" i="2" l="1"/>
  <c r="B21" i="3"/>
  <c r="C15"/>
  <c r="B9"/>
  <c r="E10" i="2"/>
  <c r="C9" i="3"/>
  <c r="E21" i="2"/>
  <c r="E15"/>
  <c r="B22" i="3"/>
  <c r="D22" s="1"/>
  <c r="E22" s="1"/>
  <c r="F22" s="1"/>
  <c r="G22" s="1"/>
  <c r="H22" s="1"/>
  <c r="E22" i="2"/>
  <c r="B16" i="3"/>
  <c r="D16" s="1"/>
  <c r="E16" s="1"/>
  <c r="F16" s="1"/>
  <c r="G16" s="1"/>
  <c r="H16" s="1"/>
  <c r="E16" i="2"/>
  <c r="E9"/>
  <c r="C21" i="3"/>
  <c r="F16" i="2" l="1"/>
  <c r="G16" s="1"/>
  <c r="H16" s="1"/>
  <c r="I16" s="1"/>
  <c r="J16" s="1"/>
  <c r="F9"/>
  <c r="G9" s="1"/>
  <c r="H9" s="1"/>
  <c r="I9" s="1"/>
  <c r="J9" s="1"/>
  <c r="F21"/>
  <c r="G21" s="1"/>
  <c r="H21" s="1"/>
  <c r="I21" s="1"/>
  <c r="F10"/>
  <c r="G10" s="1"/>
  <c r="H10" s="1"/>
  <c r="I10" s="1"/>
  <c r="J10" s="1"/>
  <c r="F15"/>
  <c r="G15" s="1"/>
  <c r="H15" s="1"/>
  <c r="I15" s="1"/>
  <c r="J15" s="1"/>
  <c r="F22"/>
  <c r="G22" s="1"/>
  <c r="H22" s="1"/>
  <c r="I22" s="1"/>
  <c r="J22" s="1"/>
  <c r="B15" i="3"/>
  <c r="D21" l="1"/>
  <c r="D23" s="1"/>
  <c r="B21" i="10" s="1"/>
  <c r="E9" i="3"/>
  <c r="F9"/>
  <c r="B10"/>
  <c r="D10" s="1"/>
  <c r="E10" s="1"/>
  <c r="F10" s="1"/>
  <c r="G10" s="1"/>
  <c r="H10" s="1"/>
  <c r="D9"/>
  <c r="J21" i="2"/>
  <c r="H21" i="3" s="1"/>
  <c r="H23" s="1"/>
  <c r="F21" i="10" s="1"/>
  <c r="G21" i="3"/>
  <c r="G23" s="1"/>
  <c r="E21" i="10" s="1"/>
  <c r="E21" i="3"/>
  <c r="E23" s="1"/>
  <c r="C21" i="10" s="1"/>
  <c r="E15" i="3"/>
  <c r="E17" s="1"/>
  <c r="C20" i="10" s="1"/>
  <c r="D15" i="3"/>
  <c r="D17" s="1"/>
  <c r="F21"/>
  <c r="F23" s="1"/>
  <c r="D21" i="10" s="1"/>
  <c r="F23" i="2"/>
  <c r="I23"/>
  <c r="E9" i="10" s="1"/>
  <c r="G23" i="2"/>
  <c r="C9" i="10" s="1"/>
  <c r="H23" i="2"/>
  <c r="D9" i="10" s="1"/>
  <c r="H11" i="2"/>
  <c r="D7" i="10" s="1"/>
  <c r="F17" i="2"/>
  <c r="F11"/>
  <c r="B7" i="10" s="1"/>
  <c r="G11" i="2"/>
  <c r="C7" i="10" s="1"/>
  <c r="G17" i="2"/>
  <c r="C8" i="10" s="1"/>
  <c r="F15" i="3"/>
  <c r="I11" i="2"/>
  <c r="E7" i="10" s="1"/>
  <c r="G9" i="3"/>
  <c r="H17" i="2"/>
  <c r="D8" i="10" s="1"/>
  <c r="J23" i="2" l="1"/>
  <c r="F9" i="10" s="1"/>
  <c r="E11" i="3"/>
  <c r="C19" i="10" s="1"/>
  <c r="C28" s="1"/>
  <c r="D11" i="3"/>
  <c r="B19" i="10" s="1"/>
  <c r="G21"/>
  <c r="D13"/>
  <c r="B9"/>
  <c r="I23" i="3"/>
  <c r="B8" i="10"/>
  <c r="C13"/>
  <c r="B20"/>
  <c r="H15" i="3"/>
  <c r="G15"/>
  <c r="I17" i="2"/>
  <c r="E8" i="10" s="1"/>
  <c r="J11" i="2"/>
  <c r="H9" i="3"/>
  <c r="K23" i="2" l="1"/>
  <c r="G9" i="10"/>
  <c r="E13"/>
  <c r="B13"/>
  <c r="C30"/>
  <c r="B28"/>
  <c r="K11" i="2"/>
  <c r="F7" i="10"/>
  <c r="J17" i="2"/>
  <c r="F8" i="10" s="1"/>
  <c r="G8" s="1"/>
  <c r="F17" i="3"/>
  <c r="F11"/>
  <c r="D19" i="10" s="1"/>
  <c r="D20" l="1"/>
  <c r="D28" s="1"/>
  <c r="D30" s="1"/>
  <c r="K17" i="2"/>
  <c r="B30" i="10"/>
  <c r="F13"/>
  <c r="G13" s="1"/>
  <c r="G7"/>
  <c r="G17" i="3"/>
  <c r="E20" i="10" s="1"/>
  <c r="H17" i="3"/>
  <c r="F20" i="10" s="1"/>
  <c r="H11" i="3"/>
  <c r="F19" i="10" s="1"/>
  <c r="G11" i="3"/>
  <c r="E19" i="10" s="1"/>
  <c r="I17" i="3" l="1"/>
  <c r="G20" i="10"/>
  <c r="F28"/>
  <c r="F30" s="1"/>
  <c r="E28"/>
  <c r="E30" s="1"/>
  <c r="G19"/>
  <c r="I11" i="3"/>
  <c r="G28" i="10" l="1"/>
  <c r="G30" s="1"/>
</calcChain>
</file>

<file path=xl/sharedStrings.xml><?xml version="1.0" encoding="utf-8"?>
<sst xmlns="http://schemas.openxmlformats.org/spreadsheetml/2006/main" count="211" uniqueCount="86">
  <si>
    <t>5-YEARS</t>
  </si>
  <si>
    <t>ANNUAL CHANGE</t>
  </si>
  <si>
    <t>AVERAGE</t>
  </si>
  <si>
    <t>5-YEAR</t>
  </si>
  <si>
    <t>DEMONSTRATION YEARS (DY)</t>
  </si>
  <si>
    <t>DY 01</t>
  </si>
  <si>
    <t>DY 02</t>
  </si>
  <si>
    <t>DY 03</t>
  </si>
  <si>
    <t>DY 04</t>
  </si>
  <si>
    <t>DY 05</t>
  </si>
  <si>
    <t xml:space="preserve">TOTAL </t>
  </si>
  <si>
    <t>WOW</t>
  </si>
  <si>
    <t>TREND</t>
  </si>
  <si>
    <t xml:space="preserve"> OF AGING</t>
  </si>
  <si>
    <t>MONTHS</t>
  </si>
  <si>
    <t>Eligible Member Months</t>
  </si>
  <si>
    <t>ELIGIBILITY</t>
  </si>
  <si>
    <t>GROUP</t>
  </si>
  <si>
    <t>Total Expenditure</t>
  </si>
  <si>
    <t>ELIGIBILITY GROUP</t>
  </si>
  <si>
    <t xml:space="preserve">TREND RATES </t>
  </si>
  <si>
    <t>TOTAL WW</t>
  </si>
  <si>
    <t>DEMO TREND RATE</t>
  </si>
  <si>
    <t>BASE YEAR</t>
  </si>
  <si>
    <t>RATE 1</t>
  </si>
  <si>
    <t>RATE 2</t>
  </si>
  <si>
    <t>PMPM Cost</t>
  </si>
  <si>
    <t>Budget Neutrality Summary</t>
  </si>
  <si>
    <t>Without-Waiver Total Expenditures</t>
  </si>
  <si>
    <t>TOTAL</t>
  </si>
  <si>
    <t>VARIANCE</t>
  </si>
  <si>
    <t>With-Waiver Total Expenditures</t>
  </si>
  <si>
    <t>5 YEARS OF HISTORIC DATA</t>
  </si>
  <si>
    <t>HY 1</t>
  </si>
  <si>
    <t>HY 2</t>
  </si>
  <si>
    <t>HY 3</t>
  </si>
  <si>
    <t>HY 4</t>
  </si>
  <si>
    <t>HY 5</t>
  </si>
  <si>
    <t>Medicaid Pop 1</t>
  </si>
  <si>
    <t xml:space="preserve">TOTAL EXPENDITURES </t>
  </si>
  <si>
    <t xml:space="preserve">ELIGIBLE MEMBER MONTHS </t>
  </si>
  <si>
    <t xml:space="preserve">PMPM COST </t>
  </si>
  <si>
    <t>TOTAL EXPENDITURE</t>
  </si>
  <si>
    <t>ELIGIBLE MEMBER MONTHS</t>
  </si>
  <si>
    <t>Medicaid Pop 2</t>
  </si>
  <si>
    <t>Medicaid Pop 3</t>
  </si>
  <si>
    <t>DY 00</t>
  </si>
  <si>
    <t>Exp Pop 1</t>
  </si>
  <si>
    <t>Exp Pop 2</t>
  </si>
  <si>
    <t>20__</t>
  </si>
  <si>
    <t>State DSH Allotment (Federal share)</t>
  </si>
  <si>
    <t>State DSH Claim Amount (Federal share)</t>
  </si>
  <si>
    <t>FEDERAL FISCAL YEARS THAT OVERLAP DEMONSTRATION YEARS</t>
  </si>
  <si>
    <t>DSH Allotment Projected to be Unused (Federal share)</t>
  </si>
  <si>
    <t>DSH Allotment Left Unspent (Federal share)</t>
  </si>
  <si>
    <t>DEMONSTRATION YEARS</t>
  </si>
  <si>
    <t>FFY 00 (20__)</t>
  </si>
  <si>
    <t>FFY 01 (20__)</t>
  </si>
  <si>
    <t>FFY 02 (20__)</t>
  </si>
  <si>
    <t>FFY 03 (20__)</t>
  </si>
  <si>
    <t>FFY 04 (20__)</t>
  </si>
  <si>
    <t>FFY 05 (20__)</t>
  </si>
  <si>
    <t>FMAP for Leading FFY</t>
  </si>
  <si>
    <t>FMAP for Trailing FFY</t>
  </si>
  <si>
    <t>Panel 1: Historic DSH Claims for the Last Five Fiscal Years:</t>
  </si>
  <si>
    <t>Panel 4: Projected DSH Diversion Allocated to DYs</t>
  </si>
  <si>
    <t>Total DSH Alltoment Diverted (Federal share)</t>
  </si>
  <si>
    <t>Panel 3: Projected With Waiver DSH Expenditures for FFYs That Overlap the Demonstration Period</t>
  </si>
  <si>
    <t>DSH Allotment Available for DSH Diversion Less Amount Diverted (Federal share, must be non-negative)</t>
  </si>
  <si>
    <t>Panel 2: Projected Without Waiver DSH Expenditures for FFYs That Overlap the Demonstration Period</t>
  </si>
  <si>
    <t>Maximum DSH Allotment Available for Diversion (Federal share)</t>
  </si>
  <si>
    <t>DSH Diversion to Leading FFY (total computable)</t>
  </si>
  <si>
    <t>DSH Diversion to Trailing FFY (total computable)</t>
  </si>
  <si>
    <t>Other Data</t>
  </si>
  <si>
    <t>SPECIFY TIME PERIOD AND ELIGIBILITY GROUP DEPICTED:</t>
  </si>
  <si>
    <t>Population Status Drop-Down</t>
  </si>
  <si>
    <t>Medicaid</t>
  </si>
  <si>
    <t>Expansion</t>
  </si>
  <si>
    <t>Pop Type:</t>
  </si>
  <si>
    <t>DEMONSTRATION WITHOUT WAIVER (WOW) BUDGET PROJECTION: COVERAGE COSTS FOR POPULATIONS</t>
  </si>
  <si>
    <t>DEMONSTRATION WITH WAIVER (WW) BUDGET PROJECTION: COVERAGE COSTS FOR POPULATIONS</t>
  </si>
  <si>
    <t>Medicaid Populations</t>
  </si>
  <si>
    <t>Expansion Populations</t>
  </si>
  <si>
    <t>Total Demo Spending From Diverted DSH (total computable)</t>
  </si>
  <si>
    <t>DSH Allotment Projected to be Unused (Federal share, must be non-negative)</t>
  </si>
  <si>
    <t>RECENT PAST FEDERAL FISCAL YEARS</t>
  </si>
</sst>
</file>

<file path=xl/styles.xml><?xml version="1.0" encoding="utf-8"?>
<styleSheet xmlns="http://schemas.openxmlformats.org/spreadsheetml/2006/main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_);_(&quot;$&quot;* \(#,##0.00\);_(&quot;$&quot;* &quot;-&quot;_);_(@_)"/>
    <numFmt numFmtId="167" formatCode="0.0%"/>
    <numFmt numFmtId="168" formatCode="0.0000_);\(0.0000\)"/>
    <numFmt numFmtId="169" formatCode="_(&quot;$&quot;* #,##0.0000_);_(&quot;$&quot;* \(#,##0.0000\);_(&quot;$&quot;* &quot;-&quot;??_);_(@_)"/>
  </numFmts>
  <fonts count="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strike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</cellStyleXfs>
  <cellXfs count="211">
    <xf numFmtId="0" fontId="0" fillId="0" borderId="0" xfId="0"/>
    <xf numFmtId="0" fontId="3" fillId="0" borderId="1" xfId="0" applyFont="1" applyBorder="1"/>
    <xf numFmtId="0" fontId="3" fillId="0" borderId="3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left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5" xfId="0" applyBorder="1"/>
    <xf numFmtId="0" fontId="0" fillId="0" borderId="2" xfId="0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1" xfId="0" applyBorder="1"/>
    <xf numFmtId="0" fontId="3" fillId="0" borderId="3" xfId="0" applyFont="1" applyBorder="1" applyAlignment="1">
      <alignment horizontal="center"/>
    </xf>
    <xf numFmtId="0" fontId="0" fillId="0" borderId="1" xfId="0" applyBorder="1"/>
    <xf numFmtId="164" fontId="0" fillId="0" borderId="7" xfId="2" applyNumberFormat="1" applyFont="1" applyBorder="1"/>
    <xf numFmtId="164" fontId="0" fillId="0" borderId="5" xfId="2" applyNumberFormat="1" applyFont="1" applyBorder="1"/>
    <xf numFmtId="164" fontId="0" fillId="0" borderId="12" xfId="2" applyNumberFormat="1" applyFont="1" applyBorder="1"/>
    <xf numFmtId="164" fontId="0" fillId="0" borderId="10" xfId="2" applyNumberFormat="1" applyFont="1" applyBorder="1"/>
    <xf numFmtId="165" fontId="0" fillId="0" borderId="3" xfId="1" applyNumberFormat="1" applyFont="1" applyBorder="1"/>
    <xf numFmtId="165" fontId="0" fillId="0" borderId="0" xfId="1" applyNumberFormat="1" applyFont="1" applyBorder="1"/>
    <xf numFmtId="165" fontId="0" fillId="0" borderId="7" xfId="1" applyNumberFormat="1" applyFont="1" applyBorder="1"/>
    <xf numFmtId="0" fontId="0" fillId="2" borderId="7" xfId="0" applyFill="1" applyBorder="1" applyProtection="1">
      <protection locked="0"/>
    </xf>
    <xf numFmtId="0" fontId="3" fillId="0" borderId="12" xfId="0" applyFont="1" applyBorder="1" applyAlignment="1">
      <alignment horizontal="center"/>
    </xf>
    <xf numFmtId="0" fontId="0" fillId="0" borderId="3" xfId="0" applyBorder="1" applyAlignment="1">
      <alignment wrapText="1" shrinkToFit="1"/>
    </xf>
    <xf numFmtId="0" fontId="0" fillId="0" borderId="3" xfId="0" applyBorder="1" applyAlignment="1">
      <alignment wrapText="1"/>
    </xf>
    <xf numFmtId="0" fontId="0" fillId="0" borderId="9" xfId="0" applyBorder="1"/>
    <xf numFmtId="0" fontId="3" fillId="0" borderId="0" xfId="0" applyFont="1"/>
    <xf numFmtId="0" fontId="3" fillId="0" borderId="11" xfId="0" applyFont="1" applyBorder="1" applyAlignment="1">
      <alignment horizontal="center"/>
    </xf>
    <xf numFmtId="10" fontId="0" fillId="0" borderId="0" xfId="0" applyNumberFormat="1"/>
    <xf numFmtId="10" fontId="0" fillId="0" borderId="0" xfId="0" applyNumberFormat="1" applyBorder="1"/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164" fontId="0" fillId="0" borderId="4" xfId="2" applyNumberFormat="1" applyFont="1" applyBorder="1"/>
    <xf numFmtId="164" fontId="0" fillId="0" borderId="11" xfId="2" applyNumberFormat="1" applyFont="1" applyFill="1" applyBorder="1"/>
    <xf numFmtId="0" fontId="0" fillId="0" borderId="4" xfId="0" applyBorder="1" applyAlignment="1">
      <alignment wrapText="1"/>
    </xf>
    <xf numFmtId="0" fontId="3" fillId="0" borderId="6" xfId="0" applyFont="1" applyBorder="1" applyAlignment="1">
      <alignment horizontal="center" wrapText="1"/>
    </xf>
    <xf numFmtId="10" fontId="3" fillId="0" borderId="9" xfId="0" applyNumberFormat="1" applyFont="1" applyBorder="1" applyAlignment="1">
      <alignment horizontal="center"/>
    </xf>
    <xf numFmtId="10" fontId="0" fillId="0" borderId="11" xfId="0" applyNumberFormat="1" applyBorder="1"/>
    <xf numFmtId="42" fontId="0" fillId="0" borderId="7" xfId="0" applyNumberFormat="1" applyBorder="1"/>
    <xf numFmtId="42" fontId="0" fillId="0" borderId="4" xfId="1" applyNumberFormat="1" applyFont="1" applyBorder="1"/>
    <xf numFmtId="42" fontId="0" fillId="0" borderId="5" xfId="1" applyNumberFormat="1" applyFont="1" applyBorder="1"/>
    <xf numFmtId="42" fontId="0" fillId="0" borderId="12" xfId="1" applyNumberFormat="1" applyFont="1" applyBorder="1"/>
    <xf numFmtId="42" fontId="0" fillId="0" borderId="12" xfId="0" applyNumberFormat="1" applyBorder="1"/>
    <xf numFmtId="0" fontId="2" fillId="0" borderId="0" xfId="0" applyFont="1"/>
    <xf numFmtId="0" fontId="0" fillId="0" borderId="2" xfId="0" applyFill="1" applyBorder="1"/>
    <xf numFmtId="0" fontId="0" fillId="0" borderId="0" xfId="0" applyFill="1" applyBorder="1"/>
    <xf numFmtId="0" fontId="3" fillId="0" borderId="2" xfId="0" applyFont="1" applyFill="1" applyBorder="1" applyAlignment="1">
      <alignment horizontal="center"/>
    </xf>
    <xf numFmtId="0" fontId="0" fillId="0" borderId="4" xfId="0" applyFill="1" applyBorder="1"/>
    <xf numFmtId="0" fontId="0" fillId="0" borderId="0" xfId="0" applyFill="1"/>
    <xf numFmtId="0" fontId="0" fillId="0" borderId="5" xfId="0" applyFill="1" applyBorder="1"/>
    <xf numFmtId="0" fontId="0" fillId="0" borderId="12" xfId="0" applyFill="1" applyBorder="1"/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44" fontId="0" fillId="0" borderId="0" xfId="2" applyFont="1" applyBorder="1"/>
    <xf numFmtId="44" fontId="0" fillId="0" borderId="3" xfId="2" applyNumberFormat="1" applyFont="1" applyBorder="1"/>
    <xf numFmtId="44" fontId="0" fillId="0" borderId="0" xfId="2" applyNumberFormat="1" applyFont="1" applyBorder="1"/>
    <xf numFmtId="44" fontId="0" fillId="0" borderId="7" xfId="2" applyNumberFormat="1" applyFont="1" applyBorder="1"/>
    <xf numFmtId="165" fontId="0" fillId="0" borderId="0" xfId="1" applyNumberFormat="1" applyFont="1" applyFill="1" applyBorder="1" applyProtection="1">
      <protection locked="0"/>
    </xf>
    <xf numFmtId="44" fontId="0" fillId="0" borderId="0" xfId="2" applyFont="1" applyFill="1" applyBorder="1" applyProtection="1">
      <protection locked="0"/>
    </xf>
    <xf numFmtId="10" fontId="0" fillId="0" borderId="11" xfId="3" applyNumberFormat="1" applyFont="1" applyBorder="1"/>
    <xf numFmtId="0" fontId="3" fillId="0" borderId="10" xfId="0" applyFont="1" applyBorder="1"/>
    <xf numFmtId="0" fontId="4" fillId="0" borderId="0" xfId="0" applyFont="1"/>
    <xf numFmtId="164" fontId="2" fillId="0" borderId="3" xfId="2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164" fontId="2" fillId="0" borderId="7" xfId="2" applyNumberFormat="1" applyFont="1" applyBorder="1" applyAlignment="1">
      <alignment horizontal="center"/>
    </xf>
    <xf numFmtId="164" fontId="0" fillId="0" borderId="8" xfId="0" applyNumberFormat="1" applyBorder="1"/>
    <xf numFmtId="0" fontId="3" fillId="0" borderId="14" xfId="0" applyFont="1" applyBorder="1"/>
    <xf numFmtId="166" fontId="0" fillId="0" borderId="3" xfId="1" applyNumberFormat="1" applyFont="1" applyBorder="1"/>
    <xf numFmtId="166" fontId="0" fillId="0" borderId="0" xfId="1" applyNumberFormat="1" applyFont="1" applyBorder="1"/>
    <xf numFmtId="166" fontId="0" fillId="0" borderId="7" xfId="1" applyNumberFormat="1" applyFont="1" applyBorder="1"/>
    <xf numFmtId="0" fontId="2" fillId="0" borderId="3" xfId="0" applyFont="1" applyBorder="1" applyAlignment="1">
      <alignment wrapText="1"/>
    </xf>
    <xf numFmtId="0" fontId="0" fillId="0" borderId="0" xfId="0" applyBorder="1" applyAlignment="1">
      <alignment wrapText="1"/>
    </xf>
    <xf numFmtId="164" fontId="0" fillId="0" borderId="8" xfId="2" applyNumberFormat="1" applyFont="1" applyBorder="1"/>
    <xf numFmtId="164" fontId="0" fillId="0" borderId="15" xfId="2" applyNumberFormat="1" applyFont="1" applyBorder="1"/>
    <xf numFmtId="0" fontId="0" fillId="0" borderId="7" xfId="0" applyFill="1" applyBorder="1" applyProtection="1">
      <protection locked="0"/>
    </xf>
    <xf numFmtId="0" fontId="3" fillId="0" borderId="5" xfId="0" applyFont="1" applyFill="1" applyBorder="1" applyAlignment="1">
      <alignment horizontal="center" wrapText="1"/>
    </xf>
    <xf numFmtId="167" fontId="0" fillId="0" borderId="10" xfId="0" applyNumberFormat="1" applyFill="1" applyBorder="1" applyProtection="1">
      <protection locked="0"/>
    </xf>
    <xf numFmtId="167" fontId="0" fillId="0" borderId="10" xfId="3" applyNumberFormat="1" applyFont="1" applyFill="1" applyBorder="1"/>
    <xf numFmtId="167" fontId="0" fillId="2" borderId="10" xfId="3" applyNumberFormat="1" applyFont="1" applyFill="1" applyBorder="1"/>
    <xf numFmtId="42" fontId="0" fillId="0" borderId="8" xfId="0" applyNumberFormat="1" applyBorder="1"/>
    <xf numFmtId="10" fontId="0" fillId="0" borderId="8" xfId="3" applyNumberFormat="1" applyFont="1" applyBorder="1"/>
    <xf numFmtId="0" fontId="0" fillId="0" borderId="16" xfId="0" applyBorder="1" applyAlignment="1">
      <alignment wrapText="1"/>
    </xf>
    <xf numFmtId="0" fontId="3" fillId="0" borderId="11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2" fillId="0" borderId="0" xfId="8"/>
    <xf numFmtId="0" fontId="7" fillId="0" borderId="0" xfId="8" applyFont="1" applyBorder="1"/>
    <xf numFmtId="0" fontId="3" fillId="0" borderId="0" xfId="8" applyFont="1" applyBorder="1"/>
    <xf numFmtId="0" fontId="3" fillId="0" borderId="3" xfId="8" applyFont="1" applyBorder="1"/>
    <xf numFmtId="0" fontId="3" fillId="0" borderId="4" xfId="8" applyFont="1" applyBorder="1"/>
    <xf numFmtId="0" fontId="3" fillId="0" borderId="5" xfId="8" applyFont="1" applyBorder="1" applyAlignment="1">
      <alignment horizontal="center"/>
    </xf>
    <xf numFmtId="0" fontId="4" fillId="0" borderId="1" xfId="8" applyFont="1" applyBorder="1" applyAlignment="1">
      <alignment horizontal="left"/>
    </xf>
    <xf numFmtId="0" fontId="3" fillId="0" borderId="3" xfId="8" applyFont="1" applyBorder="1" applyAlignment="1">
      <alignment horizontal="left"/>
    </xf>
    <xf numFmtId="164" fontId="2" fillId="2" borderId="0" xfId="2" applyNumberFormat="1" applyFill="1" applyBorder="1" applyProtection="1">
      <protection locked="0"/>
    </xf>
    <xf numFmtId="164" fontId="2" fillId="0" borderId="7" xfId="2" applyNumberFormat="1" applyBorder="1"/>
    <xf numFmtId="0" fontId="3" fillId="0" borderId="3" xfId="8" applyFont="1" applyBorder="1" applyAlignment="1">
      <alignment wrapText="1"/>
    </xf>
    <xf numFmtId="165" fontId="2" fillId="2" borderId="0" xfId="1" applyNumberFormat="1" applyFill="1" applyBorder="1" applyProtection="1">
      <protection locked="0"/>
    </xf>
    <xf numFmtId="0" fontId="2" fillId="0" borderId="7" xfId="8" applyBorder="1"/>
    <xf numFmtId="44" fontId="2" fillId="0" borderId="0" xfId="2" applyNumberFormat="1" applyBorder="1"/>
    <xf numFmtId="44" fontId="2" fillId="0" borderId="0" xfId="2" applyBorder="1"/>
    <xf numFmtId="0" fontId="3" fillId="0" borderId="17" xfId="8" applyFont="1" applyBorder="1"/>
    <xf numFmtId="0" fontId="2" fillId="0" borderId="18" xfId="8" applyBorder="1"/>
    <xf numFmtId="0" fontId="3" fillId="0" borderId="19" xfId="8" applyFont="1" applyBorder="1" applyAlignment="1">
      <alignment horizontal="center"/>
    </xf>
    <xf numFmtId="0" fontId="2" fillId="0" borderId="20" xfId="8" applyBorder="1"/>
    <xf numFmtId="0" fontId="2" fillId="0" borderId="13" xfId="8" applyBorder="1"/>
    <xf numFmtId="0" fontId="3" fillId="0" borderId="13" xfId="8" applyFont="1" applyBorder="1" applyAlignment="1">
      <alignment horizontal="center"/>
    </xf>
    <xf numFmtId="0" fontId="3" fillId="0" borderId="21" xfId="8" applyFont="1" applyBorder="1" applyAlignment="1">
      <alignment horizontal="center"/>
    </xf>
    <xf numFmtId="0" fontId="2" fillId="0" borderId="3" xfId="8" applyBorder="1" applyAlignment="1">
      <alignment horizontal="center"/>
    </xf>
    <xf numFmtId="0" fontId="2" fillId="0" borderId="0" xfId="8" applyBorder="1"/>
    <xf numFmtId="10" fontId="2" fillId="0" borderId="0" xfId="3" applyNumberFormat="1" applyBorder="1"/>
    <xf numFmtId="10" fontId="2" fillId="0" borderId="7" xfId="3" applyNumberFormat="1" applyBorder="1"/>
    <xf numFmtId="0" fontId="2" fillId="0" borderId="3" xfId="8" applyBorder="1" applyAlignment="1">
      <alignment horizontal="center" wrapText="1"/>
    </xf>
    <xf numFmtId="0" fontId="2" fillId="0" borderId="4" xfId="8" applyBorder="1" applyAlignment="1">
      <alignment horizontal="center" wrapText="1"/>
    </xf>
    <xf numFmtId="0" fontId="2" fillId="0" borderId="5" xfId="8" applyBorder="1"/>
    <xf numFmtId="10" fontId="2" fillId="0" borderId="5" xfId="3" applyNumberFormat="1" applyBorder="1"/>
    <xf numFmtId="10" fontId="2" fillId="0" borderId="12" xfId="3" applyNumberFormat="1" applyBorder="1"/>
    <xf numFmtId="10" fontId="2" fillId="0" borderId="8" xfId="3" applyNumberFormat="1" applyBorder="1"/>
    <xf numFmtId="164" fontId="0" fillId="0" borderId="0" xfId="2" applyNumberFormat="1" applyFont="1" applyBorder="1"/>
    <xf numFmtId="164" fontId="0" fillId="0" borderId="0" xfId="2" applyNumberFormat="1" applyFont="1" applyFill="1" applyBorder="1"/>
    <xf numFmtId="0" fontId="0" fillId="0" borderId="1" xfId="0" applyBorder="1" applyAlignment="1">
      <alignment wrapText="1"/>
    </xf>
    <xf numFmtId="42" fontId="0" fillId="0" borderId="0" xfId="1" applyNumberFormat="1" applyFont="1" applyBorder="1"/>
    <xf numFmtId="10" fontId="0" fillId="0" borderId="2" xfId="3" applyNumberFormat="1" applyFont="1" applyBorder="1"/>
    <xf numFmtId="42" fontId="0" fillId="0" borderId="2" xfId="0" applyNumberFormat="1" applyBorder="1"/>
    <xf numFmtId="0" fontId="3" fillId="0" borderId="0" xfId="0" applyFont="1" applyBorder="1" applyAlignment="1">
      <alignment horizontal="center"/>
    </xf>
    <xf numFmtId="0" fontId="3" fillId="0" borderId="2" xfId="8" applyFont="1" applyBorder="1" applyAlignment="1">
      <alignment horizontal="center"/>
    </xf>
    <xf numFmtId="0" fontId="3" fillId="0" borderId="6" xfId="8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0" fontId="3" fillId="0" borderId="12" xfId="0" applyFont="1" applyBorder="1" applyAlignment="1">
      <alignment horizontal="left"/>
    </xf>
    <xf numFmtId="0" fontId="0" fillId="0" borderId="4" xfId="0" applyBorder="1"/>
    <xf numFmtId="0" fontId="0" fillId="0" borderId="12" xfId="0" applyBorder="1"/>
    <xf numFmtId="167" fontId="0" fillId="0" borderId="9" xfId="3" applyNumberFormat="1" applyFont="1" applyBorder="1"/>
    <xf numFmtId="167" fontId="0" fillId="0" borderId="10" xfId="3" applyNumberFormat="1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 wrapText="1"/>
    </xf>
    <xf numFmtId="10" fontId="3" fillId="0" borderId="4" xfId="0" applyNumberFormat="1" applyFont="1" applyBorder="1" applyAlignment="1">
      <alignment horizontal="center" wrapText="1"/>
    </xf>
    <xf numFmtId="0" fontId="4" fillId="0" borderId="10" xfId="0" applyFont="1" applyBorder="1" applyAlignment="1">
      <alignment wrapText="1"/>
    </xf>
    <xf numFmtId="0" fontId="4" fillId="0" borderId="10" xfId="0" applyFont="1" applyBorder="1"/>
    <xf numFmtId="165" fontId="8" fillId="0" borderId="0" xfId="1" applyNumberFormat="1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wrapText="1"/>
    </xf>
    <xf numFmtId="10" fontId="8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4" fillId="0" borderId="1" xfId="0" applyFont="1" applyBorder="1"/>
    <xf numFmtId="165" fontId="2" fillId="0" borderId="0" xfId="1" applyNumberFormat="1" applyFont="1" applyBorder="1"/>
    <xf numFmtId="167" fontId="2" fillId="0" borderId="10" xfId="3" applyNumberFormat="1" applyFont="1" applyFill="1" applyBorder="1"/>
    <xf numFmtId="165" fontId="2" fillId="0" borderId="3" xfId="1" applyNumberFormat="1" applyFont="1" applyBorder="1"/>
    <xf numFmtId="165" fontId="2" fillId="0" borderId="7" xfId="1" applyNumberFormat="1" applyFont="1" applyBorder="1"/>
    <xf numFmtId="164" fontId="2" fillId="0" borderId="7" xfId="2" applyNumberFormat="1" applyFont="1" applyBorder="1"/>
    <xf numFmtId="44" fontId="2" fillId="0" borderId="0" xfId="2" applyFont="1" applyBorder="1"/>
    <xf numFmtId="10" fontId="2" fillId="0" borderId="10" xfId="3" applyNumberFormat="1" applyFont="1" applyFill="1" applyBorder="1"/>
    <xf numFmtId="166" fontId="2" fillId="0" borderId="3" xfId="1" applyNumberFormat="1" applyFont="1" applyBorder="1"/>
    <xf numFmtId="166" fontId="2" fillId="0" borderId="0" xfId="1" applyNumberFormat="1" applyFont="1" applyBorder="1"/>
    <xf numFmtId="166" fontId="2" fillId="0" borderId="7" xfId="1" applyNumberFormat="1" applyFont="1" applyBorder="1"/>
    <xf numFmtId="42" fontId="2" fillId="0" borderId="7" xfId="0" applyNumberFormat="1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/>
    <xf numFmtId="10" fontId="2" fillId="0" borderId="11" xfId="0" applyNumberFormat="1" applyFont="1" applyBorder="1"/>
    <xf numFmtId="42" fontId="2" fillId="0" borderId="4" xfId="1" applyNumberFormat="1" applyFont="1" applyBorder="1"/>
    <xf numFmtId="42" fontId="2" fillId="0" borderId="5" xfId="1" applyNumberFormat="1" applyFont="1" applyBorder="1"/>
    <xf numFmtId="42" fontId="2" fillId="0" borderId="12" xfId="1" applyNumberFormat="1" applyFont="1" applyBorder="1"/>
    <xf numFmtId="42" fontId="2" fillId="0" borderId="12" xfId="0" applyNumberFormat="1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/>
    <xf numFmtId="10" fontId="2" fillId="0" borderId="0" xfId="0" applyNumberFormat="1" applyFont="1" applyBorder="1"/>
    <xf numFmtId="0" fontId="2" fillId="0" borderId="2" xfId="0" applyFont="1" applyBorder="1"/>
    <xf numFmtId="0" fontId="2" fillId="0" borderId="6" xfId="0" applyFont="1" applyBorder="1"/>
    <xf numFmtId="0" fontId="3" fillId="0" borderId="4" xfId="0" applyFont="1" applyFill="1" applyBorder="1" applyAlignment="1">
      <alignment horizontal="center" wrapText="1"/>
    </xf>
    <xf numFmtId="0" fontId="2" fillId="0" borderId="3" xfId="0" applyFont="1" applyBorder="1"/>
    <xf numFmtId="0" fontId="2" fillId="0" borderId="1" xfId="0" applyFont="1" applyBorder="1" applyAlignment="1">
      <alignment horizontal="left"/>
    </xf>
    <xf numFmtId="44" fontId="2" fillId="0" borderId="26" xfId="2" applyFont="1" applyBorder="1" applyAlignment="1">
      <alignment horizontal="center"/>
    </xf>
    <xf numFmtId="44" fontId="2" fillId="0" borderId="22" xfId="2" applyFont="1" applyBorder="1" applyAlignment="1">
      <alignment horizontal="center"/>
    </xf>
    <xf numFmtId="44" fontId="2" fillId="0" borderId="23" xfId="2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44" fontId="2" fillId="0" borderId="28" xfId="2" applyFont="1" applyBorder="1" applyAlignment="1">
      <alignment horizontal="center"/>
    </xf>
    <xf numFmtId="44" fontId="2" fillId="0" borderId="29" xfId="2" applyFont="1" applyBorder="1" applyAlignment="1">
      <alignment horizontal="center"/>
    </xf>
    <xf numFmtId="44" fontId="2" fillId="0" borderId="30" xfId="2" applyFont="1" applyBorder="1" applyAlignment="1">
      <alignment horizontal="center"/>
    </xf>
    <xf numFmtId="0" fontId="2" fillId="0" borderId="4" xfId="1" applyNumberFormat="1" applyFont="1" applyBorder="1"/>
    <xf numFmtId="44" fontId="2" fillId="0" borderId="27" xfId="2" applyFont="1" applyBorder="1"/>
    <xf numFmtId="44" fontId="2" fillId="0" borderId="24" xfId="2" applyFont="1" applyBorder="1"/>
    <xf numFmtId="44" fontId="2" fillId="0" borderId="25" xfId="2" applyFont="1" applyBorder="1"/>
    <xf numFmtId="0" fontId="3" fillId="0" borderId="12" xfId="0" applyFont="1" applyFill="1" applyBorder="1" applyAlignment="1">
      <alignment horizontal="center" wrapText="1"/>
    </xf>
    <xf numFmtId="44" fontId="2" fillId="0" borderId="31" xfId="2" applyFont="1" applyBorder="1" applyAlignment="1">
      <alignment horizontal="center"/>
    </xf>
    <xf numFmtId="44" fontId="2" fillId="0" borderId="32" xfId="2" applyFont="1" applyBorder="1" applyAlignment="1">
      <alignment horizontal="center"/>
    </xf>
    <xf numFmtId="44" fontId="2" fillId="0" borderId="33" xfId="2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44" fontId="2" fillId="0" borderId="34" xfId="2" applyFont="1" applyBorder="1" applyAlignment="1">
      <alignment horizontal="center"/>
    </xf>
    <xf numFmtId="44" fontId="2" fillId="0" borderId="35" xfId="2" applyFont="1" applyBorder="1" applyAlignment="1">
      <alignment horizontal="center"/>
    </xf>
    <xf numFmtId="44" fontId="2" fillId="0" borderId="36" xfId="2" applyFont="1" applyBorder="1" applyAlignment="1">
      <alignment horizontal="center"/>
    </xf>
    <xf numFmtId="0" fontId="2" fillId="0" borderId="4" xfId="1" applyNumberFormat="1" applyFont="1" applyBorder="1" applyAlignment="1">
      <alignment wrapText="1"/>
    </xf>
    <xf numFmtId="168" fontId="2" fillId="0" borderId="31" xfId="2" applyNumberFormat="1" applyFont="1" applyBorder="1" applyAlignment="1">
      <alignment horizontal="right"/>
    </xf>
    <xf numFmtId="168" fontId="2" fillId="0" borderId="32" xfId="2" applyNumberFormat="1" applyFont="1" applyBorder="1" applyAlignment="1">
      <alignment horizontal="right"/>
    </xf>
    <xf numFmtId="168" fontId="2" fillId="0" borderId="33" xfId="2" applyNumberFormat="1" applyFont="1" applyBorder="1" applyAlignment="1">
      <alignment horizontal="right"/>
    </xf>
    <xf numFmtId="168" fontId="2" fillId="0" borderId="38" xfId="2" applyNumberFormat="1" applyFont="1" applyBorder="1" applyAlignment="1">
      <alignment horizontal="center"/>
    </xf>
    <xf numFmtId="168" fontId="2" fillId="0" borderId="37" xfId="2" applyNumberFormat="1" applyFont="1" applyBorder="1" applyAlignment="1">
      <alignment horizontal="center"/>
    </xf>
    <xf numFmtId="168" fontId="2" fillId="0" borderId="39" xfId="2" applyNumberFormat="1" applyFont="1" applyBorder="1" applyAlignment="1">
      <alignment horizontal="center"/>
    </xf>
    <xf numFmtId="169" fontId="2" fillId="0" borderId="34" xfId="2" applyNumberFormat="1" applyFont="1" applyBorder="1" applyAlignment="1">
      <alignment horizontal="center"/>
    </xf>
    <xf numFmtId="169" fontId="2" fillId="0" borderId="35" xfId="2" applyNumberFormat="1" applyFont="1" applyBorder="1" applyAlignment="1">
      <alignment horizontal="right"/>
    </xf>
    <xf numFmtId="169" fontId="2" fillId="0" borderId="36" xfId="2" applyNumberFormat="1" applyFont="1" applyBorder="1" applyAlignment="1">
      <alignment horizontal="right"/>
    </xf>
    <xf numFmtId="44" fontId="2" fillId="0" borderId="17" xfId="2" applyFont="1" applyBorder="1" applyAlignment="1">
      <alignment horizontal="center"/>
    </xf>
    <xf numFmtId="44" fontId="2" fillId="0" borderId="37" xfId="2" applyFont="1" applyBorder="1" applyAlignment="1">
      <alignment horizontal="center"/>
    </xf>
    <xf numFmtId="44" fontId="2" fillId="0" borderId="19" xfId="2" applyFont="1" applyBorder="1" applyAlignment="1">
      <alignment horizontal="center"/>
    </xf>
    <xf numFmtId="0" fontId="2" fillId="0" borderId="4" xfId="1" applyNumberFormat="1" applyFont="1" applyBorder="1" applyAlignment="1">
      <alignment horizontal="left"/>
    </xf>
  </cellXfs>
  <cellStyles count="15">
    <cellStyle name="%" xfId="10"/>
    <cellStyle name="Comma" xfId="1" builtinId="3"/>
    <cellStyle name="Comma 2" xfId="11"/>
    <cellStyle name="Comma 3" xfId="7"/>
    <cellStyle name="Currency" xfId="2" builtinId="4"/>
    <cellStyle name="Currency 2" xfId="12"/>
    <cellStyle name="Currency 3" xfId="9"/>
    <cellStyle name="Normal" xfId="0" builtinId="0"/>
    <cellStyle name="Normal 2" xfId="13"/>
    <cellStyle name="Normal 2 2" xfId="8"/>
    <cellStyle name="Normal 3" xfId="4"/>
    <cellStyle name="Normal 4" xfId="5"/>
    <cellStyle name="Percent" xfId="3" builtinId="5"/>
    <cellStyle name="Percent 2" xfId="14"/>
    <cellStyle name="Percent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3"/>
  <sheetViews>
    <sheetView zoomScale="75" workbookViewId="0">
      <selection activeCell="C46" sqref="C46"/>
    </sheetView>
  </sheetViews>
  <sheetFormatPr defaultColWidth="8.88671875" defaultRowHeight="13.2"/>
  <cols>
    <col min="1" max="1" width="24.44140625" style="87" customWidth="1"/>
    <col min="2" max="6" width="11.33203125" style="87" customWidth="1"/>
    <col min="7" max="7" width="12.33203125" style="87" customWidth="1"/>
    <col min="8" max="8" width="8.88671875" style="87" customWidth="1"/>
    <col min="9" max="9" width="15.6640625" style="87" customWidth="1"/>
    <col min="10" max="10" width="9.88671875" style="87" customWidth="1"/>
    <col min="11" max="14" width="12.33203125" style="87" customWidth="1"/>
    <col min="15" max="16" width="13.33203125" style="87" customWidth="1"/>
    <col min="17" max="16384" width="8.88671875" style="87"/>
  </cols>
  <sheetData>
    <row r="1" spans="1:7" ht="15.6">
      <c r="A1" s="88" t="s">
        <v>32</v>
      </c>
      <c r="B1" s="89"/>
      <c r="C1" s="89"/>
      <c r="D1" s="89"/>
      <c r="E1" s="89"/>
      <c r="F1" s="89"/>
    </row>
    <row r="2" spans="1:7">
      <c r="A2" s="90"/>
      <c r="B2" s="89"/>
      <c r="C2" s="89"/>
      <c r="D2" s="89"/>
      <c r="E2" s="89"/>
      <c r="F2" s="89"/>
      <c r="G2" s="89"/>
    </row>
    <row r="3" spans="1:7">
      <c r="A3" s="90" t="s">
        <v>74</v>
      </c>
      <c r="B3" s="89"/>
      <c r="C3" s="89"/>
      <c r="D3" s="89"/>
      <c r="E3" s="89"/>
      <c r="F3" s="89"/>
      <c r="G3" s="89"/>
    </row>
    <row r="4" spans="1:7" ht="13.8" thickBot="1">
      <c r="A4" s="91"/>
      <c r="B4" s="92"/>
      <c r="C4" s="92"/>
      <c r="D4" s="92"/>
      <c r="E4" s="92"/>
      <c r="F4" s="92"/>
      <c r="G4" s="92"/>
    </row>
    <row r="5" spans="1:7">
      <c r="A5" s="93" t="s">
        <v>38</v>
      </c>
      <c r="B5" s="126" t="s">
        <v>33</v>
      </c>
      <c r="C5" s="126" t="s">
        <v>34</v>
      </c>
      <c r="D5" s="126" t="s">
        <v>35</v>
      </c>
      <c r="E5" s="126" t="s">
        <v>36</v>
      </c>
      <c r="F5" s="126" t="s">
        <v>37</v>
      </c>
      <c r="G5" s="127" t="s">
        <v>0</v>
      </c>
    </row>
    <row r="6" spans="1:7">
      <c r="A6" s="94" t="s">
        <v>39</v>
      </c>
      <c r="B6" s="95"/>
      <c r="C6" s="95"/>
      <c r="D6" s="95"/>
      <c r="E6" s="95"/>
      <c r="F6" s="95"/>
      <c r="G6" s="96">
        <f>SUM(B6:F6)</f>
        <v>0</v>
      </c>
    </row>
    <row r="7" spans="1:7" ht="26.4">
      <c r="A7" s="97" t="s">
        <v>40</v>
      </c>
      <c r="B7" s="98"/>
      <c r="C7" s="98"/>
      <c r="D7" s="98"/>
      <c r="E7" s="98"/>
      <c r="F7" s="98"/>
      <c r="G7" s="99"/>
    </row>
    <row r="8" spans="1:7" ht="20.25" customHeight="1">
      <c r="A8" s="97" t="s">
        <v>41</v>
      </c>
      <c r="B8" s="100" t="e">
        <f>+B6/B7</f>
        <v>#DIV/0!</v>
      </c>
      <c r="C8" s="101" t="e">
        <f>+C6/C7</f>
        <v>#DIV/0!</v>
      </c>
      <c r="D8" s="101" t="e">
        <f>D6/D7</f>
        <v>#DIV/0!</v>
      </c>
      <c r="E8" s="101" t="e">
        <f>+E6/E7</f>
        <v>#DIV/0!</v>
      </c>
      <c r="F8" s="101" t="e">
        <f>+F6/F7</f>
        <v>#DIV/0!</v>
      </c>
      <c r="G8" s="99"/>
    </row>
    <row r="9" spans="1:7">
      <c r="A9" s="102" t="s">
        <v>20</v>
      </c>
      <c r="B9" s="103"/>
      <c r="C9" s="103"/>
      <c r="D9" s="103"/>
      <c r="E9" s="103"/>
      <c r="F9" s="103"/>
      <c r="G9" s="104" t="s">
        <v>3</v>
      </c>
    </row>
    <row r="10" spans="1:7">
      <c r="A10" s="105"/>
      <c r="B10" s="106"/>
      <c r="C10" s="106"/>
      <c r="D10" s="107" t="s">
        <v>1</v>
      </c>
      <c r="E10" s="106"/>
      <c r="F10" s="106"/>
      <c r="G10" s="108" t="s">
        <v>2</v>
      </c>
    </row>
    <row r="11" spans="1:7">
      <c r="A11" s="109" t="s">
        <v>42</v>
      </c>
      <c r="B11" s="110"/>
      <c r="C11" s="111" t="e">
        <f>+C6/B6-1</f>
        <v>#DIV/0!</v>
      </c>
      <c r="D11" s="111" t="e">
        <f>+D6/C6-1</f>
        <v>#DIV/0!</v>
      </c>
      <c r="E11" s="111" t="e">
        <f>+E6/D6-1</f>
        <v>#DIV/0!</v>
      </c>
      <c r="F11" s="111" t="e">
        <f>+F6/E6-1</f>
        <v>#DIV/0!</v>
      </c>
      <c r="G11" s="112" t="e">
        <f>+ROUND((F6/B6)^(1/4),4)-1</f>
        <v>#DIV/0!</v>
      </c>
    </row>
    <row r="12" spans="1:7" ht="26.4">
      <c r="A12" s="113" t="s">
        <v>43</v>
      </c>
      <c r="B12" s="110"/>
      <c r="C12" s="111" t="e">
        <f t="shared" ref="C12:F13" si="0">+C7/B7-1</f>
        <v>#DIV/0!</v>
      </c>
      <c r="D12" s="111" t="e">
        <f t="shared" si="0"/>
        <v>#DIV/0!</v>
      </c>
      <c r="E12" s="111" t="e">
        <f t="shared" si="0"/>
        <v>#DIV/0!</v>
      </c>
      <c r="F12" s="111" t="e">
        <f t="shared" si="0"/>
        <v>#DIV/0!</v>
      </c>
      <c r="G12" s="112" t="e">
        <f t="shared" ref="G12:G13" si="1">+ROUND((F7/B7)^(1/4),4)-1</f>
        <v>#DIV/0!</v>
      </c>
    </row>
    <row r="13" spans="1:7" ht="21.75" customHeight="1" thickBot="1">
      <c r="A13" s="114" t="str">
        <f>+A8</f>
        <v xml:space="preserve">PMPM COST </v>
      </c>
      <c r="B13" s="115"/>
      <c r="C13" s="116" t="e">
        <f t="shared" si="0"/>
        <v>#DIV/0!</v>
      </c>
      <c r="D13" s="116" t="e">
        <f t="shared" si="0"/>
        <v>#DIV/0!</v>
      </c>
      <c r="E13" s="116" t="e">
        <f t="shared" si="0"/>
        <v>#DIV/0!</v>
      </c>
      <c r="F13" s="116" t="e">
        <f t="shared" si="0"/>
        <v>#DIV/0!</v>
      </c>
      <c r="G13" s="117" t="e">
        <f t="shared" si="1"/>
        <v>#DIV/0!</v>
      </c>
    </row>
    <row r="14" spans="1:7" ht="16.5" customHeight="1" thickBot="1">
      <c r="A14" s="113"/>
      <c r="B14" s="110"/>
      <c r="C14" s="111"/>
      <c r="D14" s="111"/>
      <c r="E14" s="111"/>
      <c r="F14" s="111"/>
      <c r="G14" s="118"/>
    </row>
    <row r="15" spans="1:7">
      <c r="A15" s="93" t="s">
        <v>44</v>
      </c>
      <c r="B15" s="126" t="s">
        <v>33</v>
      </c>
      <c r="C15" s="126" t="s">
        <v>34</v>
      </c>
      <c r="D15" s="126" t="s">
        <v>35</v>
      </c>
      <c r="E15" s="126" t="s">
        <v>36</v>
      </c>
      <c r="F15" s="126" t="s">
        <v>37</v>
      </c>
      <c r="G15" s="127" t="s">
        <v>0</v>
      </c>
    </row>
    <row r="16" spans="1:7">
      <c r="A16" s="94" t="s">
        <v>39</v>
      </c>
      <c r="B16" s="95"/>
      <c r="C16" s="95"/>
      <c r="D16" s="95"/>
      <c r="E16" s="95"/>
      <c r="F16" s="95"/>
      <c r="G16" s="96">
        <f>SUM(B16:F16)</f>
        <v>0</v>
      </c>
    </row>
    <row r="17" spans="1:7" ht="26.4">
      <c r="A17" s="97" t="s">
        <v>40</v>
      </c>
      <c r="B17" s="98"/>
      <c r="C17" s="98"/>
      <c r="D17" s="98"/>
      <c r="E17" s="98"/>
      <c r="F17" s="98"/>
      <c r="G17" s="99"/>
    </row>
    <row r="18" spans="1:7" ht="21" customHeight="1">
      <c r="A18" s="97" t="s">
        <v>41</v>
      </c>
      <c r="B18" s="100" t="e">
        <f>+B16/B17</f>
        <v>#DIV/0!</v>
      </c>
      <c r="C18" s="101" t="e">
        <f>+C16/C17</f>
        <v>#DIV/0!</v>
      </c>
      <c r="D18" s="101" t="e">
        <f>D16/D17</f>
        <v>#DIV/0!</v>
      </c>
      <c r="E18" s="101" t="e">
        <f>+E16/E17</f>
        <v>#DIV/0!</v>
      </c>
      <c r="F18" s="101" t="e">
        <f>+F16/F17</f>
        <v>#DIV/0!</v>
      </c>
      <c r="G18" s="99"/>
    </row>
    <row r="19" spans="1:7">
      <c r="A19" s="102" t="s">
        <v>20</v>
      </c>
      <c r="B19" s="103"/>
      <c r="C19" s="103"/>
      <c r="D19" s="103"/>
      <c r="E19" s="103"/>
      <c r="F19" s="103"/>
      <c r="G19" s="104" t="s">
        <v>3</v>
      </c>
    </row>
    <row r="20" spans="1:7">
      <c r="A20" s="105"/>
      <c r="B20" s="106"/>
      <c r="C20" s="106"/>
      <c r="D20" s="107" t="s">
        <v>1</v>
      </c>
      <c r="E20" s="106"/>
      <c r="F20" s="106"/>
      <c r="G20" s="108" t="s">
        <v>2</v>
      </c>
    </row>
    <row r="21" spans="1:7">
      <c r="A21" s="109" t="s">
        <v>42</v>
      </c>
      <c r="B21" s="110"/>
      <c r="C21" s="111" t="e">
        <f>+C16/B16-1</f>
        <v>#DIV/0!</v>
      </c>
      <c r="D21" s="111" t="e">
        <f>+D16/C16-1</f>
        <v>#DIV/0!</v>
      </c>
      <c r="E21" s="111" t="e">
        <f>+E16/D16-1</f>
        <v>#DIV/0!</v>
      </c>
      <c r="F21" s="111" t="e">
        <f>+F16/E16-1</f>
        <v>#DIV/0!</v>
      </c>
      <c r="G21" s="112" t="e">
        <f>+ROUND((F16/B16)^(1/4),4)-1</f>
        <v>#DIV/0!</v>
      </c>
    </row>
    <row r="22" spans="1:7" ht="26.4">
      <c r="A22" s="113" t="s">
        <v>43</v>
      </c>
      <c r="B22" s="110"/>
      <c r="C22" s="111" t="e">
        <f t="shared" ref="C22:F23" si="2">+C17/B17-1</f>
        <v>#DIV/0!</v>
      </c>
      <c r="D22" s="111" t="e">
        <f t="shared" si="2"/>
        <v>#DIV/0!</v>
      </c>
      <c r="E22" s="111" t="e">
        <f t="shared" si="2"/>
        <v>#DIV/0!</v>
      </c>
      <c r="F22" s="111" t="e">
        <f t="shared" si="2"/>
        <v>#DIV/0!</v>
      </c>
      <c r="G22" s="112" t="e">
        <f t="shared" ref="G22:G23" si="3">+ROUND((F17/B17)^(1/4),4)-1</f>
        <v>#DIV/0!</v>
      </c>
    </row>
    <row r="23" spans="1:7" ht="13.8" thickBot="1">
      <c r="A23" s="114" t="str">
        <f>+A18</f>
        <v xml:space="preserve">PMPM COST </v>
      </c>
      <c r="B23" s="115"/>
      <c r="C23" s="116" t="e">
        <f t="shared" si="2"/>
        <v>#DIV/0!</v>
      </c>
      <c r="D23" s="116" t="e">
        <f t="shared" si="2"/>
        <v>#DIV/0!</v>
      </c>
      <c r="E23" s="116" t="e">
        <f t="shared" si="2"/>
        <v>#DIV/0!</v>
      </c>
      <c r="F23" s="116" t="e">
        <f t="shared" si="2"/>
        <v>#DIV/0!</v>
      </c>
      <c r="G23" s="117" t="e">
        <f t="shared" si="3"/>
        <v>#DIV/0!</v>
      </c>
    </row>
    <row r="24" spans="1:7" ht="13.8" thickBot="1">
      <c r="A24" s="113"/>
      <c r="B24" s="110"/>
      <c r="C24" s="111"/>
      <c r="D24" s="111"/>
      <c r="E24" s="111"/>
      <c r="F24" s="111"/>
      <c r="G24" s="118"/>
    </row>
    <row r="25" spans="1:7">
      <c r="A25" s="93" t="s">
        <v>45</v>
      </c>
      <c r="B25" s="126" t="s">
        <v>33</v>
      </c>
      <c r="C25" s="126" t="s">
        <v>34</v>
      </c>
      <c r="D25" s="126" t="s">
        <v>35</v>
      </c>
      <c r="E25" s="126" t="s">
        <v>36</v>
      </c>
      <c r="F25" s="126" t="s">
        <v>37</v>
      </c>
      <c r="G25" s="127" t="s">
        <v>0</v>
      </c>
    </row>
    <row r="26" spans="1:7">
      <c r="A26" s="94" t="s">
        <v>39</v>
      </c>
      <c r="B26" s="95"/>
      <c r="C26" s="95"/>
      <c r="D26" s="95"/>
      <c r="E26" s="95"/>
      <c r="F26" s="95"/>
      <c r="G26" s="96">
        <f>SUM(B26:F26)</f>
        <v>0</v>
      </c>
    </row>
    <row r="27" spans="1:7" ht="26.4">
      <c r="A27" s="97" t="s">
        <v>40</v>
      </c>
      <c r="B27" s="98"/>
      <c r="C27" s="98"/>
      <c r="D27" s="98"/>
      <c r="E27" s="98"/>
      <c r="F27" s="98"/>
      <c r="G27" s="99"/>
    </row>
    <row r="28" spans="1:7" ht="21.75" customHeight="1">
      <c r="A28" s="97" t="s">
        <v>41</v>
      </c>
      <c r="B28" s="100" t="e">
        <f>+B26/B27</f>
        <v>#DIV/0!</v>
      </c>
      <c r="C28" s="100" t="e">
        <f>+C26/C27</f>
        <v>#DIV/0!</v>
      </c>
      <c r="D28" s="100" t="e">
        <f>+D26/D27</f>
        <v>#DIV/0!</v>
      </c>
      <c r="E28" s="100" t="e">
        <f>+E26/E27</f>
        <v>#DIV/0!</v>
      </c>
      <c r="F28" s="101" t="e">
        <f>+F26/F27</f>
        <v>#DIV/0!</v>
      </c>
      <c r="G28" s="99"/>
    </row>
    <row r="29" spans="1:7">
      <c r="A29" s="102" t="s">
        <v>20</v>
      </c>
      <c r="B29" s="103"/>
      <c r="C29" s="103"/>
      <c r="D29" s="103"/>
      <c r="E29" s="103"/>
      <c r="F29" s="103"/>
      <c r="G29" s="104" t="s">
        <v>3</v>
      </c>
    </row>
    <row r="30" spans="1:7">
      <c r="A30" s="105"/>
      <c r="B30" s="106"/>
      <c r="C30" s="106"/>
      <c r="D30" s="107" t="s">
        <v>1</v>
      </c>
      <c r="E30" s="106"/>
      <c r="F30" s="106"/>
      <c r="G30" s="108" t="s">
        <v>2</v>
      </c>
    </row>
    <row r="31" spans="1:7">
      <c r="A31" s="109" t="s">
        <v>42</v>
      </c>
      <c r="B31" s="110"/>
      <c r="C31" s="111" t="e">
        <f>+C26/B26-1</f>
        <v>#DIV/0!</v>
      </c>
      <c r="D31" s="111" t="e">
        <f>+D26/C26-1</f>
        <v>#DIV/0!</v>
      </c>
      <c r="E31" s="111" t="e">
        <f>+E26/D26-1</f>
        <v>#DIV/0!</v>
      </c>
      <c r="F31" s="111" t="e">
        <f>+F26/E26-1</f>
        <v>#DIV/0!</v>
      </c>
      <c r="G31" s="112" t="e">
        <f>+ROUND((F26/B26)^(1/4),4)-1</f>
        <v>#DIV/0!</v>
      </c>
    </row>
    <row r="32" spans="1:7" ht="26.4">
      <c r="A32" s="113" t="s">
        <v>43</v>
      </c>
      <c r="B32" s="110"/>
      <c r="C32" s="111" t="e">
        <f t="shared" ref="C32:F33" si="4">+C27/B27-1</f>
        <v>#DIV/0!</v>
      </c>
      <c r="D32" s="111" t="e">
        <f t="shared" si="4"/>
        <v>#DIV/0!</v>
      </c>
      <c r="E32" s="111" t="e">
        <f t="shared" si="4"/>
        <v>#DIV/0!</v>
      </c>
      <c r="F32" s="111" t="e">
        <f t="shared" si="4"/>
        <v>#DIV/0!</v>
      </c>
      <c r="G32" s="112" t="e">
        <f t="shared" ref="G32:G33" si="5">+ROUND((F27/B27)^(1/4),4)-1</f>
        <v>#DIV/0!</v>
      </c>
    </row>
    <row r="33" spans="1:7" ht="13.8" thickBot="1">
      <c r="A33" s="114" t="str">
        <f>+A28</f>
        <v xml:space="preserve">PMPM COST </v>
      </c>
      <c r="B33" s="115"/>
      <c r="C33" s="116" t="e">
        <f t="shared" si="4"/>
        <v>#DIV/0!</v>
      </c>
      <c r="D33" s="116" t="e">
        <f t="shared" si="4"/>
        <v>#DIV/0!</v>
      </c>
      <c r="E33" s="116" t="e">
        <f t="shared" si="4"/>
        <v>#DIV/0!</v>
      </c>
      <c r="F33" s="116" t="e">
        <f t="shared" si="4"/>
        <v>#DIV/0!</v>
      </c>
      <c r="G33" s="117" t="e">
        <f t="shared" si="5"/>
        <v>#DIV/0!</v>
      </c>
    </row>
    <row r="34" spans="1:7" ht="13.8" thickBot="1">
      <c r="A34" s="110"/>
      <c r="G34" s="110"/>
    </row>
    <row r="35" spans="1:7">
      <c r="A35" s="93" t="s">
        <v>73</v>
      </c>
      <c r="B35" s="126" t="s">
        <v>33</v>
      </c>
      <c r="C35" s="126" t="s">
        <v>34</v>
      </c>
      <c r="D35" s="126" t="s">
        <v>35</v>
      </c>
      <c r="E35" s="126" t="s">
        <v>36</v>
      </c>
      <c r="F35" s="126" t="s">
        <v>37</v>
      </c>
      <c r="G35" s="127" t="s">
        <v>0</v>
      </c>
    </row>
    <row r="36" spans="1:7">
      <c r="A36" s="94" t="s">
        <v>39</v>
      </c>
      <c r="B36" s="95"/>
      <c r="C36" s="95"/>
      <c r="D36" s="95"/>
      <c r="E36" s="95"/>
      <c r="F36" s="95"/>
      <c r="G36" s="96">
        <f>SUM(B36:F36)</f>
        <v>0</v>
      </c>
    </row>
    <row r="37" spans="1:7" ht="26.4">
      <c r="A37" s="97" t="s">
        <v>40</v>
      </c>
      <c r="B37" s="98"/>
      <c r="C37" s="98"/>
      <c r="D37" s="98"/>
      <c r="E37" s="98"/>
      <c r="F37" s="98"/>
      <c r="G37" s="99"/>
    </row>
    <row r="38" spans="1:7" ht="21.75" customHeight="1">
      <c r="A38" s="97" t="s">
        <v>41</v>
      </c>
      <c r="B38" s="100" t="e">
        <f>+B36/B37</f>
        <v>#DIV/0!</v>
      </c>
      <c r="C38" s="100" t="e">
        <f>+C36/C37</f>
        <v>#DIV/0!</v>
      </c>
      <c r="D38" s="100" t="e">
        <f>+D36/D37</f>
        <v>#DIV/0!</v>
      </c>
      <c r="E38" s="100" t="e">
        <f>+E36/E37</f>
        <v>#DIV/0!</v>
      </c>
      <c r="F38" s="101" t="e">
        <f>+F36/F37</f>
        <v>#DIV/0!</v>
      </c>
      <c r="G38" s="99"/>
    </row>
    <row r="39" spans="1:7">
      <c r="A39" s="102" t="s">
        <v>20</v>
      </c>
      <c r="B39" s="103"/>
      <c r="C39" s="103"/>
      <c r="D39" s="103"/>
      <c r="E39" s="103"/>
      <c r="F39" s="103"/>
      <c r="G39" s="104" t="s">
        <v>3</v>
      </c>
    </row>
    <row r="40" spans="1:7">
      <c r="A40" s="105"/>
      <c r="B40" s="106"/>
      <c r="C40" s="106"/>
      <c r="D40" s="107" t="s">
        <v>1</v>
      </c>
      <c r="E40" s="106"/>
      <c r="F40" s="106"/>
      <c r="G40" s="108" t="s">
        <v>2</v>
      </c>
    </row>
    <row r="41" spans="1:7">
      <c r="A41" s="109" t="s">
        <v>42</v>
      </c>
      <c r="B41" s="110"/>
      <c r="C41" s="111" t="e">
        <f>+C36/B36-1</f>
        <v>#DIV/0!</v>
      </c>
      <c r="D41" s="111" t="e">
        <f>+D36/C36-1</f>
        <v>#DIV/0!</v>
      </c>
      <c r="E41" s="111" t="e">
        <f>+E36/D36-1</f>
        <v>#DIV/0!</v>
      </c>
      <c r="F41" s="111" t="e">
        <f>+F36/E36-1</f>
        <v>#DIV/0!</v>
      </c>
      <c r="G41" s="112" t="e">
        <f>+ROUND((F36/B36)^(1/4),4)-1</f>
        <v>#DIV/0!</v>
      </c>
    </row>
    <row r="42" spans="1:7" ht="26.4">
      <c r="A42" s="113" t="s">
        <v>43</v>
      </c>
      <c r="B42" s="110"/>
      <c r="C42" s="111" t="e">
        <f t="shared" ref="C42:F43" si="6">+C37/B37-1</f>
        <v>#DIV/0!</v>
      </c>
      <c r="D42" s="111" t="e">
        <f t="shared" si="6"/>
        <v>#DIV/0!</v>
      </c>
      <c r="E42" s="111" t="e">
        <f t="shared" si="6"/>
        <v>#DIV/0!</v>
      </c>
      <c r="F42" s="111" t="e">
        <f t="shared" si="6"/>
        <v>#DIV/0!</v>
      </c>
      <c r="G42" s="112" t="e">
        <f t="shared" ref="G42:G43" si="7">+ROUND((F37/B37)^(1/4),4)-1</f>
        <v>#DIV/0!</v>
      </c>
    </row>
    <row r="43" spans="1:7" ht="13.8" thickBot="1">
      <c r="A43" s="114" t="str">
        <f>+A38</f>
        <v xml:space="preserve">PMPM COST </v>
      </c>
      <c r="B43" s="115"/>
      <c r="C43" s="116" t="e">
        <f t="shared" si="6"/>
        <v>#DIV/0!</v>
      </c>
      <c r="D43" s="116" t="e">
        <f t="shared" si="6"/>
        <v>#DIV/0!</v>
      </c>
      <c r="E43" s="116" t="e">
        <f t="shared" si="6"/>
        <v>#DIV/0!</v>
      </c>
      <c r="F43" s="116" t="e">
        <f t="shared" si="6"/>
        <v>#DIV/0!</v>
      </c>
      <c r="G43" s="117" t="e">
        <f t="shared" si="7"/>
        <v>#DIV/0!</v>
      </c>
    </row>
  </sheetData>
  <printOptions horizontalCentered="1" verticalCentered="1"/>
  <pageMargins left="0.4" right="0.4" top="1" bottom="1" header="0.5" footer="0.5"/>
  <pageSetup scale="95" orientation="portrait" r:id="rId1"/>
  <headerFooter alignWithMargins="0">
    <oddHeader>&amp;CInterim Section 1115 Demonstration Application Budget Neutrality Table Shell, v2</oddHeader>
    <oddFooter>&amp;C&amp;A&amp;RPage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L24"/>
  <sheetViews>
    <sheetView zoomScale="75" zoomScaleNormal="75" workbookViewId="0">
      <pane ySplit="5" topLeftCell="A6" activePane="bottomLeft" state="frozen"/>
      <selection pane="bottomLeft" activeCell="B20" sqref="B20"/>
    </sheetView>
  </sheetViews>
  <sheetFormatPr defaultRowHeight="13.2"/>
  <cols>
    <col min="1" max="1" width="16" customWidth="1"/>
    <col min="2" max="2" width="13.88671875" customWidth="1"/>
    <col min="3" max="3" width="10.88671875" customWidth="1"/>
    <col min="4" max="4" width="13.6640625" style="51" customWidth="1"/>
    <col min="5" max="5" width="10.88671875" style="51" customWidth="1"/>
    <col min="6" max="10" width="13.33203125" customWidth="1"/>
    <col min="11" max="11" width="14.6640625" customWidth="1"/>
  </cols>
  <sheetData>
    <row r="1" spans="1:12">
      <c r="A1" s="150" t="s">
        <v>79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2">
      <c r="B2" s="6"/>
      <c r="C2" s="6"/>
      <c r="D2" s="48"/>
      <c r="E2" s="48"/>
      <c r="F2" s="6"/>
      <c r="G2" s="6"/>
      <c r="H2" s="6"/>
      <c r="I2" s="3"/>
      <c r="J2" s="6"/>
      <c r="K2" s="6"/>
      <c r="L2" s="6"/>
    </row>
    <row r="3" spans="1:12" ht="13.8" thickBot="1">
      <c r="A3" s="6"/>
      <c r="B3" s="6"/>
      <c r="C3" s="6"/>
      <c r="D3" s="48"/>
      <c r="E3" s="48"/>
      <c r="F3" s="6"/>
      <c r="G3" s="6"/>
      <c r="J3" s="3"/>
      <c r="K3" s="6"/>
    </row>
    <row r="4" spans="1:12">
      <c r="A4" s="1" t="s">
        <v>16</v>
      </c>
      <c r="B4" s="11" t="s">
        <v>12</v>
      </c>
      <c r="C4" s="11" t="s">
        <v>14</v>
      </c>
      <c r="D4" s="49" t="s">
        <v>23</v>
      </c>
      <c r="E4" s="54" t="s">
        <v>12</v>
      </c>
      <c r="F4" s="1" t="s">
        <v>4</v>
      </c>
      <c r="G4" s="9"/>
      <c r="H4" s="9"/>
      <c r="I4" s="9"/>
      <c r="J4" s="5"/>
      <c r="K4" s="13" t="s">
        <v>10</v>
      </c>
    </row>
    <row r="5" spans="1:12" ht="13.8" thickBot="1">
      <c r="A5" s="2" t="s">
        <v>17</v>
      </c>
      <c r="B5" s="25" t="s">
        <v>24</v>
      </c>
      <c r="C5" s="25" t="s">
        <v>13</v>
      </c>
      <c r="D5" s="78" t="s">
        <v>46</v>
      </c>
      <c r="E5" s="55" t="s">
        <v>25</v>
      </c>
      <c r="F5" s="78" t="s">
        <v>5</v>
      </c>
      <c r="G5" s="78" t="s">
        <v>6</v>
      </c>
      <c r="H5" s="78" t="s">
        <v>7</v>
      </c>
      <c r="I5" s="78" t="s">
        <v>8</v>
      </c>
      <c r="J5" s="78" t="s">
        <v>9</v>
      </c>
      <c r="K5" s="30" t="s">
        <v>11</v>
      </c>
    </row>
    <row r="6" spans="1:12" ht="13.8" thickBot="1">
      <c r="A6" s="128"/>
      <c r="B6" s="33"/>
      <c r="C6" s="33"/>
      <c r="D6" s="129"/>
      <c r="E6" s="49"/>
      <c r="F6" s="129"/>
      <c r="G6" s="129"/>
      <c r="H6" s="129"/>
      <c r="I6" s="129"/>
      <c r="J6" s="129"/>
      <c r="K6" s="33"/>
    </row>
    <row r="7" spans="1:12">
      <c r="A7" s="4" t="str">
        <f>'Historic Data'!A5</f>
        <v>Medicaid Pop 1</v>
      </c>
      <c r="B7" s="5"/>
      <c r="C7" s="16"/>
      <c r="D7" s="47"/>
      <c r="E7" s="47"/>
      <c r="F7" s="9"/>
      <c r="G7" s="9"/>
      <c r="H7" s="9"/>
      <c r="I7" s="9"/>
      <c r="J7" s="9"/>
      <c r="K7" s="5"/>
    </row>
    <row r="8" spans="1:12" ht="13.8" thickBot="1">
      <c r="A8" s="131" t="s">
        <v>78</v>
      </c>
      <c r="B8" s="132" t="s">
        <v>76</v>
      </c>
      <c r="C8" s="133"/>
      <c r="D8" s="52"/>
      <c r="E8" s="52"/>
      <c r="F8" s="8"/>
      <c r="G8" s="8"/>
      <c r="H8" s="8"/>
      <c r="I8" s="8"/>
      <c r="J8" s="8"/>
      <c r="K8" s="134"/>
    </row>
    <row r="9" spans="1:12" ht="26.4">
      <c r="A9" s="26" t="s">
        <v>15</v>
      </c>
      <c r="B9" s="135" t="e">
        <f>'Historic Data'!G12</f>
        <v>#DIV/0!</v>
      </c>
      <c r="C9" s="24"/>
      <c r="D9" s="60" t="e">
        <f>ROUND('Historic Data'!F7*(1+B9)^(C9/12),2)</f>
        <v>#DIV/0!</v>
      </c>
      <c r="E9" s="79" t="e">
        <f>B9</f>
        <v>#DIV/0!</v>
      </c>
      <c r="F9" s="21" t="e">
        <f>(1+E9)*D9</f>
        <v>#DIV/0!</v>
      </c>
      <c r="G9" s="22" t="e">
        <f>(1+$E9)*F9</f>
        <v>#DIV/0!</v>
      </c>
      <c r="H9" s="22" t="e">
        <f t="shared" ref="H9:J9" si="0">(1+$E9)*G9</f>
        <v>#DIV/0!</v>
      </c>
      <c r="I9" s="22" t="e">
        <f t="shared" si="0"/>
        <v>#DIV/0!</v>
      </c>
      <c r="J9" s="23" t="e">
        <f t="shared" si="0"/>
        <v>#DIV/0!</v>
      </c>
      <c r="K9" s="20"/>
    </row>
    <row r="10" spans="1:12" ht="28.5" customHeight="1">
      <c r="A10" s="73" t="s">
        <v>26</v>
      </c>
      <c r="B10" s="136" t="e">
        <f>'Historic Data'!G13</f>
        <v>#DIV/0!</v>
      </c>
      <c r="C10" s="7">
        <f>C9</f>
        <v>0</v>
      </c>
      <c r="D10" s="61" t="e">
        <f>ROUND('Historic Data'!F8*(1+B10)^(C10/12),2)</f>
        <v>#DIV/0!</v>
      </c>
      <c r="E10" s="79" t="e">
        <f>B10</f>
        <v>#DIV/0!</v>
      </c>
      <c r="F10" s="57" t="e">
        <f>ROUND((1+E10)*D10,2)</f>
        <v>#DIV/0!</v>
      </c>
      <c r="G10" s="58" t="e">
        <f>ROUND((1+$E10)*F10,2)</f>
        <v>#DIV/0!</v>
      </c>
      <c r="H10" s="58" t="e">
        <f t="shared" ref="H10:J10" si="1">ROUND((1+$E10)*G10,2)</f>
        <v>#DIV/0!</v>
      </c>
      <c r="I10" s="58" t="e">
        <f t="shared" si="1"/>
        <v>#DIV/0!</v>
      </c>
      <c r="J10" s="59" t="e">
        <f t="shared" si="1"/>
        <v>#DIV/0!</v>
      </c>
      <c r="K10" s="20"/>
    </row>
    <row r="11" spans="1:12" ht="13.8" thickBot="1">
      <c r="A11" s="27" t="s">
        <v>18</v>
      </c>
      <c r="B11" s="40"/>
      <c r="C11" s="14"/>
      <c r="D11" s="50"/>
      <c r="E11" s="50"/>
      <c r="F11" s="35" t="e">
        <f>+F9*F10</f>
        <v>#DIV/0!</v>
      </c>
      <c r="G11" s="18" t="e">
        <f>+G9*G10</f>
        <v>#DIV/0!</v>
      </c>
      <c r="H11" s="18" t="e">
        <f>+H9*H10</f>
        <v>#DIV/0!</v>
      </c>
      <c r="I11" s="18" t="e">
        <f>+I9*I10</f>
        <v>#DIV/0!</v>
      </c>
      <c r="J11" s="19" t="e">
        <f>+J9*J10</f>
        <v>#DIV/0!</v>
      </c>
      <c r="K11" s="36" t="e">
        <f>SUM(F11:J11)</f>
        <v>#DIV/0!</v>
      </c>
    </row>
    <row r="12" spans="1:12" ht="13.8" thickBot="1">
      <c r="A12" s="16"/>
    </row>
    <row r="13" spans="1:12">
      <c r="A13" s="4" t="str">
        <f>'Historic Data'!A15</f>
        <v>Medicaid Pop 2</v>
      </c>
      <c r="B13" s="5"/>
      <c r="C13" s="16"/>
      <c r="D13" s="47"/>
      <c r="E13" s="47"/>
      <c r="F13" s="9"/>
      <c r="G13" s="9"/>
      <c r="H13" s="9"/>
      <c r="I13" s="9"/>
      <c r="J13" s="9"/>
      <c r="K13" s="5"/>
    </row>
    <row r="14" spans="1:12" ht="13.8" thickBot="1">
      <c r="A14" s="131" t="s">
        <v>78</v>
      </c>
      <c r="B14" s="132" t="s">
        <v>76</v>
      </c>
      <c r="C14" s="133"/>
      <c r="D14" s="52"/>
      <c r="E14" s="52"/>
      <c r="F14" s="8"/>
      <c r="G14" s="8"/>
      <c r="H14" s="8"/>
      <c r="I14" s="8"/>
      <c r="J14" s="8"/>
      <c r="K14" s="134"/>
    </row>
    <row r="15" spans="1:12" ht="26.4">
      <c r="A15" s="26" t="s">
        <v>15</v>
      </c>
      <c r="B15" s="135" t="e">
        <f>'Historic Data'!G22</f>
        <v>#DIV/0!</v>
      </c>
      <c r="C15" s="77">
        <f>C9</f>
        <v>0</v>
      </c>
      <c r="D15" s="60" t="e">
        <f>ROUND('Historic Data'!F17*(1+B15)^(C15/12),2)</f>
        <v>#DIV/0!</v>
      </c>
      <c r="E15" s="79" t="e">
        <f>B15</f>
        <v>#DIV/0!</v>
      </c>
      <c r="F15" s="21" t="e">
        <f>(1+E15)*D15</f>
        <v>#DIV/0!</v>
      </c>
      <c r="G15" s="22" t="e">
        <f>(1+$E15)*F15</f>
        <v>#DIV/0!</v>
      </c>
      <c r="H15" s="22" t="e">
        <f t="shared" ref="H15:J15" si="2">(1+$E15)*G15</f>
        <v>#DIV/0!</v>
      </c>
      <c r="I15" s="22" t="e">
        <f t="shared" si="2"/>
        <v>#DIV/0!</v>
      </c>
      <c r="J15" s="23" t="e">
        <f t="shared" si="2"/>
        <v>#DIV/0!</v>
      </c>
      <c r="K15" s="20"/>
    </row>
    <row r="16" spans="1:12">
      <c r="A16" s="73" t="s">
        <v>26</v>
      </c>
      <c r="B16" s="136" t="e">
        <f>'Historic Data'!G23</f>
        <v>#DIV/0!</v>
      </c>
      <c r="C16" s="7">
        <f>C15</f>
        <v>0</v>
      </c>
      <c r="D16" s="61" t="e">
        <f>ROUND('Historic Data'!F18*(1+B16)^(C16/12),2)</f>
        <v>#DIV/0!</v>
      </c>
      <c r="E16" s="79" t="e">
        <f>B16</f>
        <v>#DIV/0!</v>
      </c>
      <c r="F16" s="57" t="e">
        <f>ROUND((1+E16)*D16,2)</f>
        <v>#DIV/0!</v>
      </c>
      <c r="G16" s="58" t="e">
        <f>ROUND((1+$E16)*F16,2)</f>
        <v>#DIV/0!</v>
      </c>
      <c r="H16" s="58" t="e">
        <f t="shared" ref="H16:J16" si="3">ROUND((1+$E16)*G16,2)</f>
        <v>#DIV/0!</v>
      </c>
      <c r="I16" s="58" t="e">
        <f t="shared" si="3"/>
        <v>#DIV/0!</v>
      </c>
      <c r="J16" s="59" t="e">
        <f t="shared" si="3"/>
        <v>#DIV/0!</v>
      </c>
      <c r="K16" s="20"/>
    </row>
    <row r="17" spans="1:11" ht="13.8" thickBot="1">
      <c r="A17" s="27" t="s">
        <v>18</v>
      </c>
      <c r="B17" s="40"/>
      <c r="C17" s="14"/>
      <c r="D17" s="53"/>
      <c r="E17" s="52"/>
      <c r="F17" s="35" t="e">
        <f>+F15*F16</f>
        <v>#DIV/0!</v>
      </c>
      <c r="G17" s="18" t="e">
        <f>+G15*G16</f>
        <v>#DIV/0!</v>
      </c>
      <c r="H17" s="18" t="e">
        <f>+H15*H16</f>
        <v>#DIV/0!</v>
      </c>
      <c r="I17" s="18" t="e">
        <f>+I15*I16</f>
        <v>#DIV/0!</v>
      </c>
      <c r="J17" s="18" t="e">
        <f>+J15*J16</f>
        <v>#DIV/0!</v>
      </c>
      <c r="K17" s="36" t="e">
        <f>SUM(F17:J17)</f>
        <v>#DIV/0!</v>
      </c>
    </row>
    <row r="18" spans="1:11" ht="13.8" thickBot="1">
      <c r="A18" s="16"/>
    </row>
    <row r="19" spans="1:11">
      <c r="A19" s="4" t="str">
        <f>'Historic Data'!A25</f>
        <v>Medicaid Pop 3</v>
      </c>
      <c r="B19" s="5"/>
      <c r="C19" s="16"/>
      <c r="D19" s="47"/>
      <c r="E19" s="47"/>
      <c r="F19" s="9"/>
      <c r="G19" s="9"/>
      <c r="H19" s="9"/>
      <c r="I19" s="9"/>
      <c r="J19" s="9"/>
      <c r="K19" s="5"/>
    </row>
    <row r="20" spans="1:11" ht="13.8" thickBot="1">
      <c r="A20" s="131" t="s">
        <v>78</v>
      </c>
      <c r="B20" s="132" t="s">
        <v>76</v>
      </c>
      <c r="C20" s="133"/>
      <c r="D20" s="52"/>
      <c r="E20" s="52"/>
      <c r="F20" s="8"/>
      <c r="G20" s="8"/>
      <c r="H20" s="8"/>
      <c r="I20" s="8"/>
      <c r="J20" s="8"/>
      <c r="K20" s="134"/>
    </row>
    <row r="21" spans="1:11" ht="26.4">
      <c r="A21" s="26" t="s">
        <v>15</v>
      </c>
      <c r="B21" s="135" t="e">
        <f>'Historic Data'!G32</f>
        <v>#DIV/0!</v>
      </c>
      <c r="C21" s="77">
        <f>C9</f>
        <v>0</v>
      </c>
      <c r="D21" s="60" t="e">
        <f>ROUND('Historic Data'!F26*(1+B21)^(C21/12),2)</f>
        <v>#DIV/0!</v>
      </c>
      <c r="E21" s="79" t="e">
        <f>B21</f>
        <v>#DIV/0!</v>
      </c>
      <c r="F21" s="21" t="e">
        <f>(1+E21)*D21</f>
        <v>#DIV/0!</v>
      </c>
      <c r="G21" s="22" t="e">
        <f>(1+$E21)*F21</f>
        <v>#DIV/0!</v>
      </c>
      <c r="H21" s="22" t="e">
        <f t="shared" ref="H21:J21" si="4">(1+$E21)*G21</f>
        <v>#DIV/0!</v>
      </c>
      <c r="I21" s="22" t="e">
        <f t="shared" si="4"/>
        <v>#DIV/0!</v>
      </c>
      <c r="J21" s="23" t="e">
        <f t="shared" si="4"/>
        <v>#DIV/0!</v>
      </c>
      <c r="K21" s="20"/>
    </row>
    <row r="22" spans="1:11" ht="28.2" customHeight="1">
      <c r="A22" s="73" t="s">
        <v>26</v>
      </c>
      <c r="B22" s="136" t="e">
        <f>'Historic Data'!G33</f>
        <v>#DIV/0!</v>
      </c>
      <c r="C22" s="7">
        <f>C21</f>
        <v>0</v>
      </c>
      <c r="D22" s="61" t="e">
        <f>ROUND('Historic Data'!F27*(1+B22)^(C22/12),2)</f>
        <v>#DIV/0!</v>
      </c>
      <c r="E22" s="79" t="e">
        <f>B22</f>
        <v>#DIV/0!</v>
      </c>
      <c r="F22" s="57" t="e">
        <f>ROUND((1+E22)*D22,2)</f>
        <v>#DIV/0!</v>
      </c>
      <c r="G22" s="58" t="e">
        <f>ROUND((1+$E22)*F22,2)</f>
        <v>#DIV/0!</v>
      </c>
      <c r="H22" s="58" t="e">
        <f t="shared" ref="H22:J22" si="5">ROUND((1+$E22)*G22,2)</f>
        <v>#DIV/0!</v>
      </c>
      <c r="I22" s="58" t="e">
        <f t="shared" si="5"/>
        <v>#DIV/0!</v>
      </c>
      <c r="J22" s="59" t="e">
        <f t="shared" si="5"/>
        <v>#DIV/0!</v>
      </c>
      <c r="K22" s="20"/>
    </row>
    <row r="23" spans="1:11" ht="13.8" thickBot="1">
      <c r="A23" s="37" t="s">
        <v>18</v>
      </c>
      <c r="B23" s="40"/>
      <c r="C23" s="14"/>
      <c r="D23" s="53"/>
      <c r="E23" s="52"/>
      <c r="F23" s="35" t="e">
        <f>+F21*F22</f>
        <v>#DIV/0!</v>
      </c>
      <c r="G23" s="18" t="e">
        <f>+G21*G22</f>
        <v>#DIV/0!</v>
      </c>
      <c r="H23" s="18" t="e">
        <f>+H21*H22</f>
        <v>#DIV/0!</v>
      </c>
      <c r="I23" s="18" t="e">
        <f>+I21*I22</f>
        <v>#DIV/0!</v>
      </c>
      <c r="J23" s="18" t="e">
        <f>+J21*J22</f>
        <v>#DIV/0!</v>
      </c>
      <c r="K23" s="36" t="e">
        <f>SUM(F23:J23)</f>
        <v>#DIV/0!</v>
      </c>
    </row>
    <row r="24" spans="1:11">
      <c r="A24" s="74"/>
      <c r="B24" s="32"/>
      <c r="C24" s="6"/>
      <c r="D24" s="48"/>
      <c r="E24" s="48"/>
      <c r="F24" s="119"/>
      <c r="G24" s="119"/>
      <c r="H24" s="119"/>
      <c r="I24" s="119"/>
      <c r="J24" s="119"/>
      <c r="K24" s="120"/>
    </row>
  </sheetData>
  <mergeCells count="1">
    <mergeCell ref="A1:K1"/>
  </mergeCells>
  <phoneticPr fontId="0" type="noConversion"/>
  <dataValidations count="1">
    <dataValidation type="list" allowBlank="1" showInputMessage="1" showErrorMessage="1" sqref="B8 B20 B14">
      <formula1>PopStatus</formula1>
    </dataValidation>
  </dataValidations>
  <printOptions horizontalCentered="1"/>
  <pageMargins left="0.5" right="0.5" top="0.5" bottom="0.5" header="0.25" footer="0.25"/>
  <pageSetup scale="53" orientation="portrait" r:id="rId1"/>
  <headerFooter alignWithMargins="0">
    <oddHeader>&amp;CInterim Section 1115 Demonstration Application Budget Neutrality Table Shell, v2</oddHeader>
    <oddFooter>&amp;C&amp;A&amp;RPage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J57"/>
  <sheetViews>
    <sheetView zoomScale="75" zoomScaleNormal="75" workbookViewId="0">
      <pane ySplit="5" topLeftCell="A6" activePane="bottomLeft" state="frozen"/>
      <selection pane="bottomLeft" activeCell="B26" sqref="B26"/>
    </sheetView>
  </sheetViews>
  <sheetFormatPr defaultRowHeight="13.2"/>
  <cols>
    <col min="1" max="1" width="12.88671875" customWidth="1"/>
    <col min="2" max="2" width="12.33203125" customWidth="1"/>
    <col min="3" max="3" width="12.33203125" style="31" customWidth="1"/>
    <col min="4" max="8" width="13.6640625" customWidth="1"/>
    <col min="9" max="9" width="14" customWidth="1"/>
  </cols>
  <sheetData>
    <row r="1" spans="1:9">
      <c r="A1" s="150" t="s">
        <v>80</v>
      </c>
      <c r="B1" s="150"/>
      <c r="C1" s="150"/>
      <c r="D1" s="150"/>
      <c r="E1" s="150"/>
      <c r="F1" s="150"/>
      <c r="G1" s="150"/>
      <c r="H1" s="150"/>
      <c r="I1" s="150"/>
    </row>
    <row r="2" spans="1:9">
      <c r="B2" s="6"/>
      <c r="C2" s="32"/>
      <c r="D2" s="6"/>
      <c r="E2" s="6"/>
      <c r="F2" s="6"/>
      <c r="G2" s="6"/>
      <c r="H2" s="6"/>
      <c r="I2" s="6"/>
    </row>
    <row r="3" spans="1:9" ht="13.8" thickBot="1">
      <c r="B3" s="6"/>
      <c r="C3" s="32"/>
      <c r="D3" s="6"/>
      <c r="E3" s="6"/>
      <c r="F3" s="6"/>
      <c r="G3" s="6"/>
      <c r="H3" s="6"/>
      <c r="I3" s="6"/>
    </row>
    <row r="4" spans="1:9">
      <c r="A4" s="16"/>
      <c r="B4" s="33"/>
      <c r="C4" s="39"/>
      <c r="D4" s="1" t="s">
        <v>4</v>
      </c>
      <c r="E4" s="9"/>
      <c r="F4" s="9"/>
      <c r="G4" s="9"/>
      <c r="H4" s="5"/>
      <c r="I4" s="38" t="s">
        <v>21</v>
      </c>
    </row>
    <row r="5" spans="1:9" ht="40.200000000000003" thickBot="1">
      <c r="A5" s="137" t="s">
        <v>19</v>
      </c>
      <c r="B5" s="78" t="s">
        <v>46</v>
      </c>
      <c r="C5" s="85" t="s">
        <v>22</v>
      </c>
      <c r="D5" s="78" t="s">
        <v>5</v>
      </c>
      <c r="E5" s="78" t="s">
        <v>6</v>
      </c>
      <c r="F5" s="78" t="s">
        <v>7</v>
      </c>
      <c r="G5" s="78" t="s">
        <v>8</v>
      </c>
      <c r="H5" s="78" t="s">
        <v>9</v>
      </c>
      <c r="I5" s="86"/>
    </row>
    <row r="6" spans="1:9" ht="13.8" thickBot="1">
      <c r="A6" s="138"/>
      <c r="B6" s="139"/>
      <c r="C6" s="139"/>
      <c r="D6" s="139"/>
      <c r="E6" s="139"/>
      <c r="F6" s="139"/>
      <c r="G6" s="139"/>
      <c r="H6" s="139"/>
      <c r="I6" s="140"/>
    </row>
    <row r="7" spans="1:9">
      <c r="A7" s="4" t="str">
        <f>'Historic Data'!A5</f>
        <v>Medicaid Pop 1</v>
      </c>
      <c r="B7" s="5"/>
      <c r="C7" s="141"/>
      <c r="D7" s="33"/>
      <c r="E7" s="33"/>
      <c r="F7" s="33"/>
      <c r="G7" s="33"/>
      <c r="H7" s="33"/>
      <c r="I7" s="11"/>
    </row>
    <row r="8" spans="1:9" ht="13.8" thickBot="1">
      <c r="A8" s="131" t="s">
        <v>78</v>
      </c>
      <c r="B8" s="132" t="s">
        <v>76</v>
      </c>
      <c r="C8" s="142"/>
      <c r="D8" s="130"/>
      <c r="E8" s="130"/>
      <c r="F8" s="130"/>
      <c r="G8" s="130"/>
      <c r="H8" s="130"/>
      <c r="I8" s="25"/>
    </row>
    <row r="9" spans="1:9" ht="39.6">
      <c r="A9" s="27" t="s">
        <v>15</v>
      </c>
      <c r="B9" s="22" t="e">
        <f>WOW!D9</f>
        <v>#DIV/0!</v>
      </c>
      <c r="C9" s="80" t="e">
        <f>+WOW!B9</f>
        <v>#DIV/0!</v>
      </c>
      <c r="D9" s="21" t="e">
        <f>+WOW!F9</f>
        <v>#DIV/0!</v>
      </c>
      <c r="E9" s="22" t="e">
        <f>+WOW!G9</f>
        <v>#DIV/0!</v>
      </c>
      <c r="F9" s="22" t="e">
        <f>+WOW!H9</f>
        <v>#DIV/0!</v>
      </c>
      <c r="G9" s="22" t="e">
        <f>+WOW!I9</f>
        <v>#DIV/0!</v>
      </c>
      <c r="H9" s="23" t="e">
        <f>+WOW!J9</f>
        <v>#DIV/0!</v>
      </c>
      <c r="I9" s="17"/>
    </row>
    <row r="10" spans="1:9">
      <c r="A10" s="73" t="s">
        <v>26</v>
      </c>
      <c r="B10" s="56" t="e">
        <f>WOW!D10</f>
        <v>#DIV/0!</v>
      </c>
      <c r="C10" s="81"/>
      <c r="D10" s="70" t="e">
        <f>ROUND((1+$C10)*B10,2)</f>
        <v>#DIV/0!</v>
      </c>
      <c r="E10" s="71" t="e">
        <f>ROUND((1+$C10)*D10,2)</f>
        <v>#DIV/0!</v>
      </c>
      <c r="F10" s="71" t="e">
        <f t="shared" ref="F10:H10" si="0">ROUND((1+$C10)*E10,2)</f>
        <v>#DIV/0!</v>
      </c>
      <c r="G10" s="71" t="e">
        <f t="shared" si="0"/>
        <v>#DIV/0!</v>
      </c>
      <c r="H10" s="72" t="e">
        <f t="shared" si="0"/>
        <v>#DIV/0!</v>
      </c>
      <c r="I10" s="41"/>
    </row>
    <row r="11" spans="1:9" ht="27" thickBot="1">
      <c r="A11" s="27" t="s">
        <v>18</v>
      </c>
      <c r="B11" s="8"/>
      <c r="C11" s="62"/>
      <c r="D11" s="42" t="e">
        <f>+D9*D10</f>
        <v>#DIV/0!</v>
      </c>
      <c r="E11" s="43" t="e">
        <f>+E9*E10</f>
        <v>#DIV/0!</v>
      </c>
      <c r="F11" s="43" t="e">
        <f>+F9*F10</f>
        <v>#DIV/0!</v>
      </c>
      <c r="G11" s="43" t="e">
        <f>+G9*G10</f>
        <v>#DIV/0!</v>
      </c>
      <c r="H11" s="44" t="e">
        <f>+H9*H10</f>
        <v>#DIV/0!</v>
      </c>
      <c r="I11" s="45" t="e">
        <f>SUM(D11:H11)</f>
        <v>#DIV/0!</v>
      </c>
    </row>
    <row r="12" spans="1:9" ht="13.8" thickBot="1">
      <c r="A12" s="84"/>
      <c r="B12" s="8"/>
      <c r="C12" s="83"/>
      <c r="D12" s="43"/>
      <c r="E12" s="43"/>
      <c r="F12" s="43"/>
      <c r="G12" s="43"/>
      <c r="H12" s="43"/>
      <c r="I12" s="82"/>
    </row>
    <row r="13" spans="1:9">
      <c r="A13" s="4" t="str">
        <f>'Historic Data'!A15</f>
        <v>Medicaid Pop 2</v>
      </c>
      <c r="B13" s="5"/>
      <c r="C13" s="141"/>
      <c r="D13" s="33"/>
      <c r="E13" s="33"/>
      <c r="F13" s="33"/>
      <c r="G13" s="33"/>
      <c r="H13" s="33"/>
      <c r="I13" s="11"/>
    </row>
    <row r="14" spans="1:9" ht="13.8" thickBot="1">
      <c r="A14" s="131" t="s">
        <v>78</v>
      </c>
      <c r="B14" s="132" t="s">
        <v>76</v>
      </c>
      <c r="C14" s="142"/>
      <c r="D14" s="130"/>
      <c r="E14" s="130"/>
      <c r="F14" s="130"/>
      <c r="G14" s="130"/>
      <c r="H14" s="130"/>
      <c r="I14" s="25"/>
    </row>
    <row r="15" spans="1:9" ht="39.6">
      <c r="A15" s="27" t="s">
        <v>15</v>
      </c>
      <c r="B15" s="22" t="e">
        <f>WOW!D15</f>
        <v>#DIV/0!</v>
      </c>
      <c r="C15" s="80" t="e">
        <f>+WOW!B15</f>
        <v>#DIV/0!</v>
      </c>
      <c r="D15" s="21" t="e">
        <f>+WOW!F15</f>
        <v>#DIV/0!</v>
      </c>
      <c r="E15" s="22" t="e">
        <f>+WOW!G15</f>
        <v>#DIV/0!</v>
      </c>
      <c r="F15" s="22" t="e">
        <f>+WOW!H15</f>
        <v>#DIV/0!</v>
      </c>
      <c r="G15" s="22" t="e">
        <f>+WOW!I15</f>
        <v>#DIV/0!</v>
      </c>
      <c r="H15" s="23" t="e">
        <f>+WOW!J15</f>
        <v>#DIV/0!</v>
      </c>
      <c r="I15" s="17"/>
    </row>
    <row r="16" spans="1:9">
      <c r="A16" s="73" t="s">
        <v>26</v>
      </c>
      <c r="B16" s="56" t="e">
        <f>WOW!D16</f>
        <v>#DIV/0!</v>
      </c>
      <c r="C16" s="81"/>
      <c r="D16" s="70" t="e">
        <f>ROUND((1+$C16)*B16,2)</f>
        <v>#DIV/0!</v>
      </c>
      <c r="E16" s="71" t="e">
        <f>ROUND((1+$C16)*D16,2)</f>
        <v>#DIV/0!</v>
      </c>
      <c r="F16" s="71" t="e">
        <f t="shared" ref="F16:H16" si="1">ROUND((1+$C16)*E16,2)</f>
        <v>#DIV/0!</v>
      </c>
      <c r="G16" s="71" t="e">
        <f t="shared" si="1"/>
        <v>#DIV/0!</v>
      </c>
      <c r="H16" s="72" t="e">
        <f t="shared" si="1"/>
        <v>#DIV/0!</v>
      </c>
      <c r="I16" s="41"/>
    </row>
    <row r="17" spans="1:9" ht="27" thickBot="1">
      <c r="A17" s="27" t="s">
        <v>18</v>
      </c>
      <c r="B17" s="8"/>
      <c r="C17" s="62"/>
      <c r="D17" s="42" t="e">
        <f>+D15*D16</f>
        <v>#DIV/0!</v>
      </c>
      <c r="E17" s="43" t="e">
        <f>+E15*E16</f>
        <v>#DIV/0!</v>
      </c>
      <c r="F17" s="43" t="e">
        <f>+F15*F16</f>
        <v>#DIV/0!</v>
      </c>
      <c r="G17" s="43" t="e">
        <f>+G15*G16</f>
        <v>#DIV/0!</v>
      </c>
      <c r="H17" s="44" t="e">
        <f>+H15*H16</f>
        <v>#DIV/0!</v>
      </c>
      <c r="I17" s="45" t="e">
        <f>SUM(D17:H17)</f>
        <v>#DIV/0!</v>
      </c>
    </row>
    <row r="18" spans="1:9" ht="13.8" thickBot="1">
      <c r="A18" s="84"/>
      <c r="B18" s="8"/>
      <c r="C18" s="83"/>
      <c r="D18" s="43"/>
      <c r="E18" s="43"/>
      <c r="F18" s="43"/>
      <c r="G18" s="43"/>
      <c r="H18" s="43"/>
      <c r="I18" s="82"/>
    </row>
    <row r="19" spans="1:9">
      <c r="A19" s="4" t="str">
        <f>'Historic Data'!A25</f>
        <v>Medicaid Pop 3</v>
      </c>
      <c r="B19" s="5"/>
      <c r="C19" s="141"/>
      <c r="D19" s="33"/>
      <c r="E19" s="33"/>
      <c r="F19" s="33"/>
      <c r="G19" s="33"/>
      <c r="H19" s="33"/>
      <c r="I19" s="11"/>
    </row>
    <row r="20" spans="1:9" ht="13.8" thickBot="1">
      <c r="A20" s="131" t="s">
        <v>78</v>
      </c>
      <c r="B20" s="132" t="s">
        <v>76</v>
      </c>
      <c r="C20" s="142"/>
      <c r="D20" s="130"/>
      <c r="E20" s="130"/>
      <c r="F20" s="130"/>
      <c r="G20" s="130"/>
      <c r="H20" s="130"/>
      <c r="I20" s="25"/>
    </row>
    <row r="21" spans="1:9" ht="39.6">
      <c r="A21" s="27" t="s">
        <v>15</v>
      </c>
      <c r="B21" s="22" t="e">
        <f>WOW!D21</f>
        <v>#DIV/0!</v>
      </c>
      <c r="C21" s="80" t="e">
        <f>+WOW!B21</f>
        <v>#DIV/0!</v>
      </c>
      <c r="D21" s="21" t="e">
        <f>+WOW!F21</f>
        <v>#DIV/0!</v>
      </c>
      <c r="E21" s="22" t="e">
        <f>+WOW!G21</f>
        <v>#DIV/0!</v>
      </c>
      <c r="F21" s="22" t="e">
        <f>+WOW!H21</f>
        <v>#DIV/0!</v>
      </c>
      <c r="G21" s="22" t="e">
        <f>+WOW!I21</f>
        <v>#DIV/0!</v>
      </c>
      <c r="H21" s="23" t="e">
        <f>+WOW!J21</f>
        <v>#DIV/0!</v>
      </c>
      <c r="I21" s="17"/>
    </row>
    <row r="22" spans="1:9">
      <c r="A22" s="73" t="s">
        <v>26</v>
      </c>
      <c r="B22" s="56" t="e">
        <f>WOW!D22</f>
        <v>#DIV/0!</v>
      </c>
      <c r="C22" s="81"/>
      <c r="D22" s="70" t="e">
        <f>ROUND((1+$C22)*B22,2)</f>
        <v>#DIV/0!</v>
      </c>
      <c r="E22" s="71" t="e">
        <f>ROUND((1+$C22)*D22,2)</f>
        <v>#DIV/0!</v>
      </c>
      <c r="F22" s="71" t="e">
        <f t="shared" ref="F22:H22" si="2">ROUND((1+$C22)*E22,2)</f>
        <v>#DIV/0!</v>
      </c>
      <c r="G22" s="71" t="e">
        <f t="shared" si="2"/>
        <v>#DIV/0!</v>
      </c>
      <c r="H22" s="72" t="e">
        <f t="shared" si="2"/>
        <v>#DIV/0!</v>
      </c>
      <c r="I22" s="41"/>
    </row>
    <row r="23" spans="1:9" ht="27" thickBot="1">
      <c r="A23" s="27" t="s">
        <v>18</v>
      </c>
      <c r="B23" s="8"/>
      <c r="C23" s="40"/>
      <c r="D23" s="42" t="e">
        <f>+D21*D22</f>
        <v>#DIV/0!</v>
      </c>
      <c r="E23" s="43" t="e">
        <f>+E21*E22</f>
        <v>#DIV/0!</v>
      </c>
      <c r="F23" s="43" t="e">
        <f>+F21*F22</f>
        <v>#DIV/0!</v>
      </c>
      <c r="G23" s="43" t="e">
        <f>+G21*G22</f>
        <v>#DIV/0!</v>
      </c>
      <c r="H23" s="44" t="e">
        <f>+H21*H22</f>
        <v>#DIV/0!</v>
      </c>
      <c r="I23" s="45" t="e">
        <f>SUM(D23:H23)</f>
        <v>#DIV/0!</v>
      </c>
    </row>
    <row r="24" spans="1:9" ht="13.8" thickBot="1">
      <c r="A24" s="121"/>
      <c r="B24" s="6"/>
      <c r="C24" s="123"/>
      <c r="D24" s="122"/>
      <c r="E24" s="122"/>
      <c r="F24" s="122"/>
      <c r="G24" s="122"/>
      <c r="H24" s="122"/>
      <c r="I24" s="124"/>
    </row>
    <row r="25" spans="1:9">
      <c r="A25" s="151" t="s">
        <v>47</v>
      </c>
      <c r="B25" s="38"/>
      <c r="C25" s="141"/>
      <c r="D25" s="33"/>
      <c r="E25" s="33"/>
      <c r="F25" s="33"/>
      <c r="G25" s="33"/>
      <c r="H25" s="33"/>
      <c r="I25" s="11"/>
    </row>
    <row r="26" spans="1:9" ht="13.8" thickBot="1">
      <c r="A26" s="131" t="s">
        <v>78</v>
      </c>
      <c r="B26" s="132" t="s">
        <v>77</v>
      </c>
      <c r="C26" s="142"/>
      <c r="D26" s="130"/>
      <c r="E26" s="130"/>
      <c r="F26" s="130"/>
      <c r="G26" s="130"/>
      <c r="H26" s="130"/>
      <c r="I26" s="25"/>
    </row>
    <row r="27" spans="1:9" ht="39.6">
      <c r="A27" s="73" t="s">
        <v>15</v>
      </c>
      <c r="B27" s="152"/>
      <c r="C27" s="153"/>
      <c r="D27" s="154"/>
      <c r="E27" s="152"/>
      <c r="F27" s="152"/>
      <c r="G27" s="152"/>
      <c r="H27" s="155"/>
      <c r="I27" s="156"/>
    </row>
    <row r="28" spans="1:9">
      <c r="A28" s="73" t="s">
        <v>26</v>
      </c>
      <c r="B28" s="157"/>
      <c r="C28" s="158"/>
      <c r="D28" s="159"/>
      <c r="E28" s="160"/>
      <c r="F28" s="160"/>
      <c r="G28" s="160"/>
      <c r="H28" s="161"/>
      <c r="I28" s="162"/>
    </row>
    <row r="29" spans="1:9" ht="27" thickBot="1">
      <c r="A29" s="163" t="s">
        <v>18</v>
      </c>
      <c r="B29" s="164"/>
      <c r="C29" s="165"/>
      <c r="D29" s="166">
        <f>+D27*D28</f>
        <v>0</v>
      </c>
      <c r="E29" s="167">
        <f>+E27*E28</f>
        <v>0</v>
      </c>
      <c r="F29" s="167">
        <f>+F27*F28</f>
        <v>0</v>
      </c>
      <c r="G29" s="167">
        <f>+G27*G28</f>
        <v>0</v>
      </c>
      <c r="H29" s="168">
        <f>+H27*H28</f>
        <v>0</v>
      </c>
      <c r="I29" s="169">
        <f>SUM(D29:H29)</f>
        <v>0</v>
      </c>
    </row>
    <row r="30" spans="1:9" ht="13.8" thickBot="1">
      <c r="A30" s="170"/>
      <c r="B30" s="171"/>
      <c r="C30" s="172"/>
      <c r="D30" s="152"/>
      <c r="E30" s="152"/>
      <c r="F30" s="152"/>
      <c r="G30" s="152"/>
      <c r="H30" s="152"/>
      <c r="I30" s="171"/>
    </row>
    <row r="31" spans="1:9">
      <c r="A31" s="151" t="s">
        <v>48</v>
      </c>
      <c r="B31" s="38"/>
      <c r="C31" s="141"/>
      <c r="D31" s="33"/>
      <c r="E31" s="33"/>
      <c r="F31" s="33"/>
      <c r="G31" s="33"/>
      <c r="H31" s="33"/>
      <c r="I31" s="11"/>
    </row>
    <row r="32" spans="1:9" ht="13.8" thickBot="1">
      <c r="A32" s="131" t="s">
        <v>78</v>
      </c>
      <c r="B32" s="132" t="s">
        <v>77</v>
      </c>
      <c r="C32" s="142"/>
      <c r="D32" s="130"/>
      <c r="E32" s="130"/>
      <c r="F32" s="130"/>
      <c r="G32" s="130"/>
      <c r="H32" s="130"/>
      <c r="I32" s="25"/>
    </row>
    <row r="33" spans="1:9" ht="39.6">
      <c r="A33" s="73" t="s">
        <v>15</v>
      </c>
      <c r="B33" s="152"/>
      <c r="C33" s="153"/>
      <c r="D33" s="154"/>
      <c r="E33" s="152"/>
      <c r="F33" s="152"/>
      <c r="G33" s="152"/>
      <c r="H33" s="155"/>
      <c r="I33" s="156"/>
    </row>
    <row r="34" spans="1:9">
      <c r="A34" s="73" t="s">
        <v>26</v>
      </c>
      <c r="B34" s="157"/>
      <c r="C34" s="158"/>
      <c r="D34" s="159"/>
      <c r="E34" s="160"/>
      <c r="F34" s="160"/>
      <c r="G34" s="160"/>
      <c r="H34" s="161"/>
      <c r="I34" s="162"/>
    </row>
    <row r="35" spans="1:9" ht="27" thickBot="1">
      <c r="A35" s="163" t="s">
        <v>18</v>
      </c>
      <c r="B35" s="164"/>
      <c r="C35" s="165"/>
      <c r="D35" s="166">
        <f>+D33*D34</f>
        <v>0</v>
      </c>
      <c r="E35" s="167">
        <f>+E33*E34</f>
        <v>0</v>
      </c>
      <c r="F35" s="167">
        <f>+F33*F34</f>
        <v>0</v>
      </c>
      <c r="G35" s="167">
        <f>+G33*G34</f>
        <v>0</v>
      </c>
      <c r="H35" s="168">
        <f>+H33*H34</f>
        <v>0</v>
      </c>
      <c r="I35" s="169">
        <f>SUM(D35:H35)</f>
        <v>0</v>
      </c>
    </row>
    <row r="36" spans="1:9">
      <c r="A36" s="148"/>
      <c r="B36" s="146"/>
      <c r="C36" s="149"/>
      <c r="D36" s="145"/>
      <c r="E36" s="145"/>
      <c r="F36" s="145"/>
      <c r="G36" s="145"/>
      <c r="H36" s="145"/>
      <c r="I36" s="146"/>
    </row>
    <row r="37" spans="1:9">
      <c r="A37" s="74"/>
      <c r="B37" s="6"/>
      <c r="C37" s="32"/>
      <c r="D37" s="22"/>
      <c r="E37" s="22"/>
      <c r="F37" s="22"/>
      <c r="G37" s="22"/>
      <c r="H37" s="22"/>
      <c r="I37" s="6"/>
    </row>
    <row r="38" spans="1:9">
      <c r="A38" s="74"/>
      <c r="B38" s="6"/>
      <c r="C38" s="32"/>
      <c r="D38" s="22"/>
      <c r="E38" s="22"/>
      <c r="F38" s="22"/>
      <c r="G38" s="22"/>
      <c r="H38" s="22"/>
      <c r="I38" s="6"/>
    </row>
    <row r="39" spans="1:9">
      <c r="A39" s="74"/>
      <c r="B39" s="6"/>
      <c r="C39" s="32"/>
      <c r="D39" s="22"/>
      <c r="E39" s="22"/>
      <c r="F39" s="22"/>
      <c r="G39" s="22"/>
      <c r="H39" s="22"/>
      <c r="I39" s="6"/>
    </row>
    <row r="40" spans="1:9">
      <c r="A40" s="74"/>
      <c r="B40" s="6"/>
      <c r="C40" s="32"/>
      <c r="D40" s="22"/>
      <c r="E40" s="22"/>
      <c r="F40" s="22"/>
      <c r="G40" s="22"/>
      <c r="H40" s="22"/>
      <c r="I40" s="6"/>
    </row>
    <row r="41" spans="1:9">
      <c r="A41" s="74"/>
      <c r="B41" s="6"/>
      <c r="C41" s="32"/>
      <c r="D41" s="22"/>
      <c r="E41" s="22"/>
      <c r="F41" s="22"/>
      <c r="G41" s="22"/>
      <c r="H41" s="22"/>
      <c r="I41" s="6"/>
    </row>
    <row r="42" spans="1:9">
      <c r="A42" s="74"/>
      <c r="B42" s="6"/>
      <c r="C42" s="32"/>
      <c r="D42" s="22"/>
      <c r="E42" s="22"/>
      <c r="F42" s="22"/>
      <c r="G42" s="22"/>
      <c r="H42" s="22"/>
      <c r="I42" s="6"/>
    </row>
    <row r="43" spans="1:9">
      <c r="A43" s="74"/>
      <c r="B43" s="6"/>
      <c r="C43" s="32"/>
      <c r="D43" s="22"/>
      <c r="E43" s="22"/>
      <c r="F43" s="22"/>
      <c r="G43" s="22"/>
      <c r="H43" s="22"/>
      <c r="I43" s="6"/>
    </row>
    <row r="44" spans="1:9">
      <c r="A44" s="74"/>
      <c r="B44" s="6"/>
      <c r="C44" s="32"/>
      <c r="D44" s="22"/>
      <c r="E44" s="22"/>
      <c r="F44" s="22"/>
      <c r="G44" s="22"/>
      <c r="H44" s="22"/>
      <c r="I44" s="6"/>
    </row>
    <row r="45" spans="1:9">
      <c r="A45" s="74"/>
      <c r="B45" s="6"/>
      <c r="C45" s="32"/>
      <c r="D45" s="22"/>
      <c r="E45" s="22"/>
      <c r="F45" s="22"/>
      <c r="G45" s="22"/>
      <c r="H45" s="22"/>
      <c r="I45" s="6"/>
    </row>
    <row r="46" spans="1:9">
      <c r="A46" s="74"/>
      <c r="B46" s="6"/>
      <c r="C46" s="32"/>
      <c r="D46" s="22"/>
      <c r="E46" s="22"/>
      <c r="F46" s="22"/>
      <c r="G46" s="22"/>
      <c r="H46" s="22"/>
      <c r="I46" s="6"/>
    </row>
    <row r="47" spans="1:9">
      <c r="A47" s="74"/>
      <c r="B47" s="6"/>
      <c r="C47" s="32"/>
      <c r="D47" s="22"/>
      <c r="E47" s="22"/>
      <c r="F47" s="22"/>
      <c r="G47" s="22"/>
      <c r="H47" s="22"/>
      <c r="I47" s="6"/>
    </row>
    <row r="48" spans="1:9">
      <c r="A48" s="74"/>
      <c r="B48" s="6"/>
      <c r="C48" s="32"/>
      <c r="D48" s="22"/>
      <c r="E48" s="22"/>
      <c r="F48" s="22"/>
      <c r="G48" s="22"/>
      <c r="H48" s="22"/>
      <c r="I48" s="6"/>
    </row>
    <row r="49" spans="1:10">
      <c r="A49" s="74"/>
      <c r="B49" s="6"/>
      <c r="C49" s="32"/>
      <c r="D49" s="22"/>
      <c r="E49" s="22"/>
      <c r="F49" s="22"/>
      <c r="G49" s="22"/>
      <c r="H49" s="22"/>
      <c r="I49" s="6"/>
    </row>
    <row r="50" spans="1:10">
      <c r="A50" s="74"/>
      <c r="B50" s="6"/>
      <c r="C50" s="32"/>
      <c r="D50" s="22"/>
      <c r="E50" s="22"/>
      <c r="F50" s="22"/>
      <c r="G50" s="22"/>
      <c r="H50" s="22"/>
      <c r="I50" s="6"/>
    </row>
    <row r="51" spans="1:10">
      <c r="A51" s="74"/>
      <c r="B51" s="6"/>
      <c r="C51" s="32"/>
      <c r="D51" s="22"/>
      <c r="E51" s="22"/>
      <c r="F51" s="22"/>
      <c r="G51" s="22"/>
      <c r="H51" s="22"/>
      <c r="I51" s="6"/>
    </row>
    <row r="52" spans="1:10">
      <c r="A52" s="74"/>
      <c r="B52" s="6"/>
      <c r="C52" s="32"/>
      <c r="D52" s="22"/>
      <c r="E52" s="22"/>
      <c r="F52" s="22"/>
      <c r="G52" s="22"/>
      <c r="H52" s="22"/>
      <c r="I52" s="6"/>
    </row>
    <row r="53" spans="1:10">
      <c r="J53" s="6"/>
    </row>
    <row r="54" spans="1:10">
      <c r="J54" s="6"/>
    </row>
    <row r="55" spans="1:10">
      <c r="J55" s="6"/>
    </row>
    <row r="56" spans="1:10">
      <c r="J56" s="6"/>
    </row>
    <row r="57" spans="1:10">
      <c r="J57" s="6"/>
    </row>
  </sheetData>
  <mergeCells count="1">
    <mergeCell ref="A1:I1"/>
  </mergeCells>
  <phoneticPr fontId="0" type="noConversion"/>
  <dataValidations count="1">
    <dataValidation type="list" allowBlank="1" showInputMessage="1" showErrorMessage="1" sqref="B26 B20 B14 B8 B32">
      <formula1>PopStatus</formula1>
    </dataValidation>
  </dataValidations>
  <pageMargins left="0.5" right="0.5" top="0.75" bottom="0.75" header="0.5" footer="0.5"/>
  <pageSetup scale="81" fitToHeight="5" orientation="portrait" r:id="rId1"/>
  <headerFooter alignWithMargins="0">
    <oddHeader>&amp;CInterim Section 1115 Demonstration Application Budget Neutrality Table Shell, v2</oddHeader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5"/>
  <sheetViews>
    <sheetView zoomScale="75" zoomScaleNormal="75" workbookViewId="0">
      <selection activeCell="C34" sqref="C34"/>
    </sheetView>
  </sheetViews>
  <sheetFormatPr defaultRowHeight="13.2"/>
  <cols>
    <col min="1" max="1" width="52.33203125" style="46" customWidth="1"/>
    <col min="2" max="7" width="15.6640625" style="46" customWidth="1"/>
    <col min="8" max="16384" width="8.88671875" style="46"/>
  </cols>
  <sheetData>
    <row r="1" spans="1:8" ht="13.8" thickBot="1">
      <c r="A1" s="29" t="s">
        <v>64</v>
      </c>
      <c r="H1" s="147"/>
    </row>
    <row r="2" spans="1:8">
      <c r="A2" s="1" t="s">
        <v>85</v>
      </c>
      <c r="B2" s="173"/>
      <c r="C2" s="173"/>
      <c r="D2" s="173"/>
      <c r="E2" s="173"/>
      <c r="F2" s="174"/>
      <c r="H2" s="147"/>
    </row>
    <row r="3" spans="1:8" ht="13.8" thickBot="1">
      <c r="A3" s="175"/>
      <c r="B3" s="78" t="s">
        <v>49</v>
      </c>
      <c r="C3" s="78" t="s">
        <v>49</v>
      </c>
      <c r="D3" s="78" t="s">
        <v>49</v>
      </c>
      <c r="E3" s="78" t="s">
        <v>49</v>
      </c>
      <c r="F3" s="78" t="s">
        <v>49</v>
      </c>
      <c r="G3" s="176"/>
      <c r="H3" s="147"/>
    </row>
    <row r="4" spans="1:8">
      <c r="A4" s="177" t="s">
        <v>50</v>
      </c>
      <c r="B4" s="178"/>
      <c r="C4" s="179"/>
      <c r="D4" s="179"/>
      <c r="E4" s="179"/>
      <c r="F4" s="180"/>
      <c r="H4" s="147"/>
    </row>
    <row r="5" spans="1:8">
      <c r="A5" s="181" t="s">
        <v>51</v>
      </c>
      <c r="B5" s="182"/>
      <c r="C5" s="183"/>
      <c r="D5" s="183"/>
      <c r="E5" s="183"/>
      <c r="F5" s="184"/>
      <c r="H5" s="147"/>
    </row>
    <row r="6" spans="1:8" ht="13.8" thickBot="1">
      <c r="A6" s="185" t="s">
        <v>54</v>
      </c>
      <c r="B6" s="186">
        <f>B4-B5</f>
        <v>0</v>
      </c>
      <c r="C6" s="187">
        <f t="shared" ref="C6:F6" si="0">C4-C5</f>
        <v>0</v>
      </c>
      <c r="D6" s="187">
        <f t="shared" si="0"/>
        <v>0</v>
      </c>
      <c r="E6" s="187">
        <f t="shared" si="0"/>
        <v>0</v>
      </c>
      <c r="F6" s="188">
        <f t="shared" si="0"/>
        <v>0</v>
      </c>
      <c r="H6" s="147"/>
    </row>
    <row r="7" spans="1:8">
      <c r="H7" s="147"/>
    </row>
    <row r="8" spans="1:8" ht="13.8" thickBot="1">
      <c r="A8" s="29" t="s">
        <v>69</v>
      </c>
      <c r="H8" s="147"/>
    </row>
    <row r="9" spans="1:8">
      <c r="A9" s="1" t="s">
        <v>52</v>
      </c>
      <c r="B9" s="173"/>
      <c r="C9" s="173"/>
      <c r="D9" s="173"/>
      <c r="E9" s="173"/>
      <c r="F9" s="173"/>
      <c r="G9" s="174"/>
      <c r="H9" s="147"/>
    </row>
    <row r="10" spans="1:8" ht="13.8" thickBot="1">
      <c r="A10" s="175"/>
      <c r="B10" s="78" t="s">
        <v>56</v>
      </c>
      <c r="C10" s="78" t="s">
        <v>57</v>
      </c>
      <c r="D10" s="78" t="s">
        <v>58</v>
      </c>
      <c r="E10" s="78" t="s">
        <v>59</v>
      </c>
      <c r="F10" s="78" t="s">
        <v>60</v>
      </c>
      <c r="G10" s="189" t="s">
        <v>61</v>
      </c>
      <c r="H10" s="147"/>
    </row>
    <row r="11" spans="1:8">
      <c r="A11" s="177" t="s">
        <v>50</v>
      </c>
      <c r="B11" s="178"/>
      <c r="C11" s="179"/>
      <c r="D11" s="179"/>
      <c r="E11" s="179"/>
      <c r="F11" s="179"/>
      <c r="G11" s="180"/>
      <c r="H11" s="147"/>
    </row>
    <row r="12" spans="1:8">
      <c r="A12" s="181" t="s">
        <v>51</v>
      </c>
      <c r="B12" s="190"/>
      <c r="C12" s="191"/>
      <c r="D12" s="191"/>
      <c r="E12" s="191"/>
      <c r="F12" s="191"/>
      <c r="G12" s="192"/>
      <c r="H12" s="147"/>
    </row>
    <row r="13" spans="1:8" ht="13.8" thickBot="1">
      <c r="A13" s="185" t="s">
        <v>53</v>
      </c>
      <c r="B13" s="186">
        <f t="shared" ref="B13:G13" si="1">B11-B12</f>
        <v>0</v>
      </c>
      <c r="C13" s="187">
        <f t="shared" si="1"/>
        <v>0</v>
      </c>
      <c r="D13" s="187">
        <f t="shared" si="1"/>
        <v>0</v>
      </c>
      <c r="E13" s="187">
        <f t="shared" si="1"/>
        <v>0</v>
      </c>
      <c r="F13" s="187">
        <f t="shared" si="1"/>
        <v>0</v>
      </c>
      <c r="G13" s="188">
        <f t="shared" si="1"/>
        <v>0</v>
      </c>
      <c r="H13" s="147"/>
    </row>
    <row r="14" spans="1:8">
      <c r="H14" s="147"/>
    </row>
    <row r="15" spans="1:8" ht="13.8" thickBot="1">
      <c r="A15" s="29" t="s">
        <v>67</v>
      </c>
      <c r="H15" s="147"/>
    </row>
    <row r="16" spans="1:8">
      <c r="A16" s="1" t="s">
        <v>52</v>
      </c>
      <c r="B16" s="173"/>
      <c r="C16" s="173"/>
      <c r="D16" s="173"/>
      <c r="E16" s="173"/>
      <c r="F16" s="173"/>
      <c r="G16" s="174"/>
      <c r="H16" s="147"/>
    </row>
    <row r="17" spans="1:8" ht="13.8" thickBot="1">
      <c r="A17" s="175"/>
      <c r="B17" s="78" t="s">
        <v>56</v>
      </c>
      <c r="C17" s="78" t="s">
        <v>57</v>
      </c>
      <c r="D17" s="78" t="s">
        <v>58</v>
      </c>
      <c r="E17" s="78" t="s">
        <v>59</v>
      </c>
      <c r="F17" s="78" t="s">
        <v>60</v>
      </c>
      <c r="G17" s="189" t="s">
        <v>61</v>
      </c>
      <c r="H17" s="147"/>
    </row>
    <row r="18" spans="1:8">
      <c r="A18" s="177" t="s">
        <v>50</v>
      </c>
      <c r="B18" s="178">
        <f>B11</f>
        <v>0</v>
      </c>
      <c r="C18" s="179">
        <f t="shared" ref="C18:G18" si="2">C11</f>
        <v>0</v>
      </c>
      <c r="D18" s="179">
        <f t="shared" si="2"/>
        <v>0</v>
      </c>
      <c r="E18" s="179">
        <f t="shared" si="2"/>
        <v>0</v>
      </c>
      <c r="F18" s="179">
        <f t="shared" si="2"/>
        <v>0</v>
      </c>
      <c r="G18" s="180">
        <f t="shared" si="2"/>
        <v>0</v>
      </c>
      <c r="H18" s="147"/>
    </row>
    <row r="19" spans="1:8">
      <c r="A19" s="181" t="s">
        <v>51</v>
      </c>
      <c r="B19" s="190"/>
      <c r="C19" s="191"/>
      <c r="D19" s="191"/>
      <c r="E19" s="191"/>
      <c r="F19" s="191"/>
      <c r="G19" s="192"/>
      <c r="H19" s="147"/>
    </row>
    <row r="20" spans="1:8">
      <c r="A20" s="181" t="s">
        <v>70</v>
      </c>
      <c r="B20" s="190"/>
      <c r="C20" s="191"/>
      <c r="D20" s="191"/>
      <c r="E20" s="191"/>
      <c r="F20" s="191"/>
      <c r="G20" s="192"/>
      <c r="H20" s="147"/>
    </row>
    <row r="21" spans="1:8">
      <c r="A21" s="181" t="s">
        <v>66</v>
      </c>
      <c r="B21" s="190">
        <f>C28*C29</f>
        <v>0</v>
      </c>
      <c r="C21" s="191">
        <f>C31*C32+D28*D29</f>
        <v>0</v>
      </c>
      <c r="D21" s="191">
        <f>D31*D32+E28*E29</f>
        <v>0</v>
      </c>
      <c r="E21" s="191">
        <f>E31*E32+F28*F29</f>
        <v>0</v>
      </c>
      <c r="F21" s="191">
        <f>F31*F32+G28*G29</f>
        <v>0</v>
      </c>
      <c r="G21" s="192">
        <f>G31*G32</f>
        <v>0</v>
      </c>
      <c r="H21" s="147"/>
    </row>
    <row r="22" spans="1:8" ht="26.4">
      <c r="A22" s="193" t="s">
        <v>68</v>
      </c>
      <c r="B22" s="194">
        <f>B20-B21</f>
        <v>0</v>
      </c>
      <c r="C22" s="195">
        <f t="shared" ref="C22:G22" si="3">C20-C21</f>
        <v>0</v>
      </c>
      <c r="D22" s="195">
        <f t="shared" si="3"/>
        <v>0</v>
      </c>
      <c r="E22" s="195">
        <f t="shared" si="3"/>
        <v>0</v>
      </c>
      <c r="F22" s="195">
        <f t="shared" si="3"/>
        <v>0</v>
      </c>
      <c r="G22" s="196">
        <f t="shared" si="3"/>
        <v>0</v>
      </c>
      <c r="H22" s="147"/>
    </row>
    <row r="23" spans="1:8" ht="27" thickBot="1">
      <c r="A23" s="197" t="s">
        <v>84</v>
      </c>
      <c r="B23" s="186">
        <f>B18-B19-B21</f>
        <v>0</v>
      </c>
      <c r="C23" s="187">
        <f t="shared" ref="C23" si="4">C18-C19-C21</f>
        <v>0</v>
      </c>
      <c r="D23" s="187">
        <f t="shared" ref="D23" si="5">D18-D19-D21</f>
        <v>0</v>
      </c>
      <c r="E23" s="187">
        <f t="shared" ref="E23" si="6">E18-E19-E21</f>
        <v>0</v>
      </c>
      <c r="F23" s="187">
        <f t="shared" ref="F23" si="7">F18-F19-F21</f>
        <v>0</v>
      </c>
      <c r="G23" s="188">
        <f t="shared" ref="G23" si="8">G18-G19-G21</f>
        <v>0</v>
      </c>
      <c r="H23" s="147"/>
    </row>
    <row r="24" spans="1:8">
      <c r="H24" s="147"/>
    </row>
    <row r="25" spans="1:8" ht="13.8" thickBot="1">
      <c r="A25" s="29" t="s">
        <v>65</v>
      </c>
      <c r="H25" s="147"/>
    </row>
    <row r="26" spans="1:8">
      <c r="A26" s="1" t="s">
        <v>55</v>
      </c>
      <c r="B26" s="128"/>
      <c r="C26" s="173"/>
      <c r="D26" s="173"/>
      <c r="E26" s="173"/>
      <c r="F26" s="173"/>
      <c r="G26" s="174"/>
      <c r="H26" s="147"/>
    </row>
    <row r="27" spans="1:8" ht="13.8" thickBot="1">
      <c r="A27" s="175"/>
      <c r="B27" s="78"/>
      <c r="C27" s="78" t="s">
        <v>5</v>
      </c>
      <c r="D27" s="78" t="s">
        <v>6</v>
      </c>
      <c r="E27" s="78" t="s">
        <v>7</v>
      </c>
      <c r="F27" s="78" t="s">
        <v>8</v>
      </c>
      <c r="G27" s="189" t="s">
        <v>9</v>
      </c>
      <c r="H27" s="147"/>
    </row>
    <row r="28" spans="1:8">
      <c r="A28" s="177" t="s">
        <v>71</v>
      </c>
      <c r="B28" s="177"/>
      <c r="C28" s="178"/>
      <c r="D28" s="179"/>
      <c r="E28" s="179"/>
      <c r="F28" s="179"/>
      <c r="G28" s="180"/>
      <c r="H28" s="147"/>
    </row>
    <row r="29" spans="1:8">
      <c r="A29" s="181" t="s">
        <v>62</v>
      </c>
      <c r="B29" s="181"/>
      <c r="C29" s="198"/>
      <c r="D29" s="199"/>
      <c r="E29" s="199"/>
      <c r="F29" s="199"/>
      <c r="G29" s="200"/>
      <c r="H29" s="147"/>
    </row>
    <row r="30" spans="1:8">
      <c r="A30" s="181"/>
      <c r="B30" s="181"/>
      <c r="C30" s="201"/>
      <c r="D30" s="202"/>
      <c r="E30" s="202"/>
      <c r="F30" s="202"/>
      <c r="G30" s="203"/>
      <c r="H30" s="147"/>
    </row>
    <row r="31" spans="1:8">
      <c r="A31" s="181" t="s">
        <v>72</v>
      </c>
      <c r="B31" s="181"/>
      <c r="C31" s="190"/>
      <c r="D31" s="191"/>
      <c r="E31" s="191"/>
      <c r="F31" s="191"/>
      <c r="G31" s="192"/>
      <c r="H31" s="147"/>
    </row>
    <row r="32" spans="1:8">
      <c r="A32" s="181" t="s">
        <v>63</v>
      </c>
      <c r="B32" s="181"/>
      <c r="C32" s="204"/>
      <c r="D32" s="205"/>
      <c r="E32" s="205"/>
      <c r="F32" s="205"/>
      <c r="G32" s="206"/>
      <c r="H32" s="147"/>
    </row>
    <row r="33" spans="1:8">
      <c r="A33" s="181"/>
      <c r="B33" s="181"/>
      <c r="C33" s="207"/>
      <c r="D33" s="208"/>
      <c r="E33" s="208"/>
      <c r="F33" s="208"/>
      <c r="G33" s="209"/>
      <c r="H33" s="147"/>
    </row>
    <row r="34" spans="1:8" ht="13.8" thickBot="1">
      <c r="A34" s="210" t="s">
        <v>83</v>
      </c>
      <c r="B34" s="210"/>
      <c r="C34" s="186">
        <f>C28+C31</f>
        <v>0</v>
      </c>
      <c r="D34" s="187">
        <f t="shared" ref="D34:G34" si="9">D28+D31</f>
        <v>0</v>
      </c>
      <c r="E34" s="187">
        <f t="shared" si="9"/>
        <v>0</v>
      </c>
      <c r="F34" s="187">
        <f t="shared" si="9"/>
        <v>0</v>
      </c>
      <c r="G34" s="188">
        <f t="shared" si="9"/>
        <v>0</v>
      </c>
      <c r="H34" s="147"/>
    </row>
    <row r="35" spans="1:8">
      <c r="A35" s="147"/>
      <c r="B35" s="147"/>
      <c r="C35" s="147"/>
      <c r="D35" s="147"/>
      <c r="E35" s="147"/>
      <c r="F35" s="147"/>
      <c r="G35" s="147"/>
      <c r="H35" s="147"/>
    </row>
  </sheetData>
  <pageMargins left="0.7" right="0.7" top="0.75" bottom="0.75" header="0.3" footer="0.3"/>
  <pageSetup scale="85" orientation="landscape" r:id="rId1"/>
  <headerFooter>
    <oddHeader>&amp;CInterim Section 1115 Demonstration Application Budget Neutrality Table Shell, v2</oddHeader>
    <oddFooter>&amp;CDSH Diversion&amp;RPage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tabSelected="1" zoomScaleNormal="100" workbookViewId="0">
      <selection activeCell="B24" sqref="B24"/>
    </sheetView>
  </sheetViews>
  <sheetFormatPr defaultRowHeight="13.2"/>
  <cols>
    <col min="1" max="1" width="40.44140625" customWidth="1"/>
    <col min="2" max="6" width="15.109375" customWidth="1"/>
    <col min="7" max="7" width="17.33203125" customWidth="1"/>
  </cols>
  <sheetData>
    <row r="1" spans="1:7">
      <c r="A1" s="29" t="s">
        <v>27</v>
      </c>
    </row>
    <row r="3" spans="1:7" ht="13.8" thickBot="1">
      <c r="A3" s="64" t="s">
        <v>28</v>
      </c>
    </row>
    <row r="4" spans="1:7">
      <c r="A4" s="28"/>
      <c r="B4" s="1" t="s">
        <v>4</v>
      </c>
      <c r="C4" s="9"/>
      <c r="D4" s="9"/>
      <c r="E4" s="9"/>
      <c r="F4" s="5"/>
      <c r="G4" s="11" t="s">
        <v>10</v>
      </c>
    </row>
    <row r="5" spans="1:7">
      <c r="A5" s="34"/>
      <c r="B5" s="15" t="s">
        <v>5</v>
      </c>
      <c r="C5" s="10" t="s">
        <v>6</v>
      </c>
      <c r="D5" s="10" t="s">
        <v>7</v>
      </c>
      <c r="E5" s="10" t="s">
        <v>8</v>
      </c>
      <c r="F5" s="12" t="s">
        <v>9</v>
      </c>
      <c r="G5" s="12"/>
    </row>
    <row r="6" spans="1:7">
      <c r="A6" s="143" t="s">
        <v>81</v>
      </c>
      <c r="B6" s="15"/>
      <c r="C6" s="125"/>
      <c r="D6" s="125"/>
      <c r="E6" s="125"/>
      <c r="F6" s="12"/>
      <c r="G6" s="12"/>
    </row>
    <row r="7" spans="1:7">
      <c r="A7" s="63" t="str">
        <f>WOW!A7</f>
        <v>Medicaid Pop 1</v>
      </c>
      <c r="B7" s="65" t="e">
        <f>WOW!F11</f>
        <v>#DIV/0!</v>
      </c>
      <c r="C7" s="66" t="e">
        <f>WOW!G11</f>
        <v>#DIV/0!</v>
      </c>
      <c r="D7" s="66" t="e">
        <f>WOW!H11</f>
        <v>#DIV/0!</v>
      </c>
      <c r="E7" s="66" t="e">
        <f>WOW!I11</f>
        <v>#DIV/0!</v>
      </c>
      <c r="F7" s="67" t="e">
        <f>WOW!J11</f>
        <v>#DIV/0!</v>
      </c>
      <c r="G7" s="67" t="e">
        <f>SUM(B7:F7)</f>
        <v>#DIV/0!</v>
      </c>
    </row>
    <row r="8" spans="1:7">
      <c r="A8" s="63" t="str">
        <f>WOW!A13</f>
        <v>Medicaid Pop 2</v>
      </c>
      <c r="B8" s="65" t="e">
        <f>WOW!F17</f>
        <v>#DIV/0!</v>
      </c>
      <c r="C8" s="66" t="e">
        <f>WOW!G17</f>
        <v>#DIV/0!</v>
      </c>
      <c r="D8" s="66" t="e">
        <f>WOW!H17</f>
        <v>#DIV/0!</v>
      </c>
      <c r="E8" s="66" t="e">
        <f>WOW!I17</f>
        <v>#DIV/0!</v>
      </c>
      <c r="F8" s="67" t="e">
        <f>WOW!J17</f>
        <v>#DIV/0!</v>
      </c>
      <c r="G8" s="67" t="e">
        <f t="shared" ref="G8:G13" si="0">SUM(B8:F8)</f>
        <v>#DIV/0!</v>
      </c>
    </row>
    <row r="9" spans="1:7">
      <c r="A9" s="63" t="str">
        <f>WOW!A19</f>
        <v>Medicaid Pop 3</v>
      </c>
      <c r="B9" s="65" t="e">
        <f>WOW!F23</f>
        <v>#DIV/0!</v>
      </c>
      <c r="C9" s="66" t="e">
        <f>WOW!G23</f>
        <v>#DIV/0!</v>
      </c>
      <c r="D9" s="66" t="e">
        <f>WOW!H23</f>
        <v>#DIV/0!</v>
      </c>
      <c r="E9" s="66" t="e">
        <f>WOW!I23</f>
        <v>#DIV/0!</v>
      </c>
      <c r="F9" s="67" t="e">
        <f>WOW!J23</f>
        <v>#DIV/0!</v>
      </c>
      <c r="G9" s="67" t="e">
        <f t="shared" ref="G9" si="1">SUM(B9:F9)</f>
        <v>#DIV/0!</v>
      </c>
    </row>
    <row r="10" spans="1:7">
      <c r="A10" s="63"/>
      <c r="B10" s="65"/>
      <c r="C10" s="66"/>
      <c r="D10" s="66"/>
      <c r="E10" s="66"/>
      <c r="F10" s="67"/>
      <c r="G10" s="67"/>
    </row>
    <row r="11" spans="1:7">
      <c r="A11" s="63"/>
      <c r="B11" s="65"/>
      <c r="C11" s="66"/>
      <c r="D11" s="66"/>
      <c r="E11" s="66"/>
      <c r="F11" s="67"/>
      <c r="G11" s="67"/>
    </row>
    <row r="12" spans="1:7" ht="13.8" thickBot="1">
      <c r="A12" s="63"/>
      <c r="B12" s="65"/>
      <c r="C12" s="66"/>
      <c r="D12" s="66"/>
      <c r="E12" s="66"/>
      <c r="F12" s="67"/>
      <c r="G12" s="67"/>
    </row>
    <row r="13" spans="1:7" ht="13.8" thickBot="1">
      <c r="A13" s="69" t="s">
        <v>29</v>
      </c>
      <c r="B13" s="68" t="e">
        <f>SUM(B7:B12)</f>
        <v>#DIV/0!</v>
      </c>
      <c r="C13" s="75" t="e">
        <f>SUM(C7:C12)</f>
        <v>#DIV/0!</v>
      </c>
      <c r="D13" s="75" t="e">
        <f>SUM(D7:D12)</f>
        <v>#DIV/0!</v>
      </c>
      <c r="E13" s="75" t="e">
        <f>SUM(E7:E12)</f>
        <v>#DIV/0!</v>
      </c>
      <c r="F13" s="76" t="e">
        <f>SUM(F7:F12)</f>
        <v>#DIV/0!</v>
      </c>
      <c r="G13" s="76" t="e">
        <f t="shared" si="0"/>
        <v>#DIV/0!</v>
      </c>
    </row>
    <row r="15" spans="1:7" ht="13.8" thickBot="1">
      <c r="A15" s="64" t="s">
        <v>31</v>
      </c>
    </row>
    <row r="16" spans="1:7">
      <c r="A16" s="28"/>
      <c r="B16" s="1" t="s">
        <v>4</v>
      </c>
      <c r="C16" s="9"/>
      <c r="D16" s="9"/>
      <c r="E16" s="9"/>
      <c r="F16" s="5"/>
      <c r="G16" s="11" t="s">
        <v>10</v>
      </c>
    </row>
    <row r="17" spans="1:7">
      <c r="A17" s="34"/>
      <c r="B17" s="15" t="s">
        <v>5</v>
      </c>
      <c r="C17" s="10" t="s">
        <v>6</v>
      </c>
      <c r="D17" s="10" t="s">
        <v>7</v>
      </c>
      <c r="E17" s="10" t="s">
        <v>8</v>
      </c>
      <c r="F17" s="12" t="s">
        <v>9</v>
      </c>
      <c r="G17" s="12"/>
    </row>
    <row r="18" spans="1:7">
      <c r="A18" s="143" t="s">
        <v>81</v>
      </c>
      <c r="B18" s="15"/>
      <c r="C18" s="125"/>
      <c r="D18" s="125"/>
      <c r="E18" s="125"/>
      <c r="F18" s="12"/>
      <c r="G18" s="12"/>
    </row>
    <row r="19" spans="1:7">
      <c r="A19" s="63" t="str">
        <f>WW!A7</f>
        <v>Medicaid Pop 1</v>
      </c>
      <c r="B19" s="65" t="e">
        <f>WW!D11</f>
        <v>#DIV/0!</v>
      </c>
      <c r="C19" s="66" t="e">
        <f>WW!E11</f>
        <v>#DIV/0!</v>
      </c>
      <c r="D19" s="66" t="e">
        <f>WW!F11</f>
        <v>#DIV/0!</v>
      </c>
      <c r="E19" s="66" t="e">
        <f>WW!G11</f>
        <v>#DIV/0!</v>
      </c>
      <c r="F19" s="67" t="e">
        <f>WW!H11</f>
        <v>#DIV/0!</v>
      </c>
      <c r="G19" s="67" t="e">
        <f>SUM(B19:F19)</f>
        <v>#DIV/0!</v>
      </c>
    </row>
    <row r="20" spans="1:7">
      <c r="A20" s="63" t="str">
        <f>WW!A13</f>
        <v>Medicaid Pop 2</v>
      </c>
      <c r="B20" s="65" t="e">
        <f>WW!D17</f>
        <v>#DIV/0!</v>
      </c>
      <c r="C20" s="66" t="e">
        <f>WW!E17</f>
        <v>#DIV/0!</v>
      </c>
      <c r="D20" s="66" t="e">
        <f>WW!F17</f>
        <v>#DIV/0!</v>
      </c>
      <c r="E20" s="66" t="e">
        <f>WW!G17</f>
        <v>#DIV/0!</v>
      </c>
      <c r="F20" s="67" t="e">
        <f>WW!H17</f>
        <v>#DIV/0!</v>
      </c>
      <c r="G20" s="67" t="e">
        <f t="shared" ref="G20:G28" si="2">SUM(B20:F20)</f>
        <v>#DIV/0!</v>
      </c>
    </row>
    <row r="21" spans="1:7">
      <c r="A21" s="63" t="str">
        <f>WW!A19</f>
        <v>Medicaid Pop 3</v>
      </c>
      <c r="B21" s="65" t="e">
        <f>WW!D23</f>
        <v>#DIV/0!</v>
      </c>
      <c r="C21" s="66" t="e">
        <f>WW!E23</f>
        <v>#DIV/0!</v>
      </c>
      <c r="D21" s="66" t="e">
        <f>WW!F23</f>
        <v>#DIV/0!</v>
      </c>
      <c r="E21" s="66" t="e">
        <f>WW!G23</f>
        <v>#DIV/0!</v>
      </c>
      <c r="F21" s="67" t="e">
        <f>WW!H23</f>
        <v>#DIV/0!</v>
      </c>
      <c r="G21" s="67" t="e">
        <f t="shared" ref="G21:G25" si="3">SUM(B21:F21)</f>
        <v>#DIV/0!</v>
      </c>
    </row>
    <row r="22" spans="1:7">
      <c r="A22" s="63"/>
      <c r="B22" s="65"/>
      <c r="C22" s="66"/>
      <c r="D22" s="66"/>
      <c r="E22" s="66"/>
      <c r="F22" s="67"/>
      <c r="G22" s="67"/>
    </row>
    <row r="23" spans="1:7">
      <c r="A23" s="144" t="s">
        <v>82</v>
      </c>
      <c r="B23" s="65"/>
      <c r="C23" s="66"/>
      <c r="D23" s="66"/>
      <c r="E23" s="66"/>
      <c r="F23" s="67"/>
      <c r="G23" s="67"/>
    </row>
    <row r="24" spans="1:7">
      <c r="A24" s="63" t="str">
        <f>WW!A25</f>
        <v>Exp Pop 1</v>
      </c>
      <c r="B24" s="65">
        <f>WW!D29</f>
        <v>0</v>
      </c>
      <c r="C24" s="66">
        <f>WW!E29</f>
        <v>0</v>
      </c>
      <c r="D24" s="66">
        <f>WW!F29</f>
        <v>0</v>
      </c>
      <c r="E24" s="66">
        <f>WW!G29</f>
        <v>0</v>
      </c>
      <c r="F24" s="67">
        <f>WW!H29</f>
        <v>0</v>
      </c>
      <c r="G24" s="67">
        <f t="shared" si="3"/>
        <v>0</v>
      </c>
    </row>
    <row r="25" spans="1:7">
      <c r="A25" s="63" t="str">
        <f>WW!A31</f>
        <v>Exp Pop 2</v>
      </c>
      <c r="B25" s="65">
        <f>WW!D35</f>
        <v>0</v>
      </c>
      <c r="C25" s="66">
        <f>WW!E35</f>
        <v>0</v>
      </c>
      <c r="D25" s="66">
        <f>WW!F35</f>
        <v>0</v>
      </c>
      <c r="E25" s="66">
        <f>WW!G35</f>
        <v>0</v>
      </c>
      <c r="F25" s="67">
        <f>WW!H35</f>
        <v>0</v>
      </c>
      <c r="G25" s="67">
        <f t="shared" si="3"/>
        <v>0</v>
      </c>
    </row>
    <row r="26" spans="1:7">
      <c r="A26" s="63"/>
      <c r="B26" s="65"/>
      <c r="C26" s="66"/>
      <c r="D26" s="66"/>
      <c r="E26" s="66"/>
      <c r="F26" s="67"/>
      <c r="G26" s="67"/>
    </row>
    <row r="27" spans="1:7" ht="13.8" thickBot="1">
      <c r="A27" s="63"/>
      <c r="B27" s="65"/>
      <c r="C27" s="66"/>
      <c r="D27" s="66"/>
      <c r="E27" s="66"/>
      <c r="F27" s="67"/>
      <c r="G27" s="67"/>
    </row>
    <row r="28" spans="1:7" ht="13.8" thickBot="1">
      <c r="A28" s="69" t="s">
        <v>29</v>
      </c>
      <c r="B28" s="68" t="e">
        <f>SUM(B19:B27)</f>
        <v>#DIV/0!</v>
      </c>
      <c r="C28" s="75" t="e">
        <f>SUM(C19:C27)</f>
        <v>#DIV/0!</v>
      </c>
      <c r="D28" s="75" t="e">
        <f>SUM(D19:D27)</f>
        <v>#DIV/0!</v>
      </c>
      <c r="E28" s="75" t="e">
        <f>SUM(E19:E27)</f>
        <v>#DIV/0!</v>
      </c>
      <c r="F28" s="76" t="e">
        <f>SUM(F19:F27)</f>
        <v>#DIV/0!</v>
      </c>
      <c r="G28" s="76" t="e">
        <f t="shared" si="2"/>
        <v>#DIV/0!</v>
      </c>
    </row>
    <row r="29" spans="1:7" ht="13.8" thickBot="1"/>
    <row r="30" spans="1:7" ht="13.8" thickBot="1">
      <c r="A30" s="69" t="s">
        <v>30</v>
      </c>
      <c r="B30" s="68" t="e">
        <f>B13-B28</f>
        <v>#DIV/0!</v>
      </c>
      <c r="C30" s="75" t="e">
        <f>C13-C28</f>
        <v>#DIV/0!</v>
      </c>
      <c r="D30" s="75" t="e">
        <f>D13-D28</f>
        <v>#DIV/0!</v>
      </c>
      <c r="E30" s="75" t="e">
        <f>E13-E28</f>
        <v>#DIV/0!</v>
      </c>
      <c r="F30" s="76" t="e">
        <f>F13-F28</f>
        <v>#DIV/0!</v>
      </c>
      <c r="G30" s="76" t="e">
        <f>G13-G28</f>
        <v>#DIV/0!</v>
      </c>
    </row>
  </sheetData>
  <phoneticPr fontId="0" type="noConversion"/>
  <pageMargins left="0.75" right="0.75" top="1" bottom="1" header="0.5" footer="0.5"/>
  <pageSetup scale="68" orientation="portrait" r:id="rId1"/>
  <headerFooter alignWithMargins="0">
    <oddHeader>&amp;CInterim Section 1115 Demonstration Application Budget Neutrality Table Shell, v2</oddHeader>
    <oddFooter>&amp;CSummary&amp;RPage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:XFD3"/>
    </sheetView>
  </sheetViews>
  <sheetFormatPr defaultRowHeight="13.2"/>
  <cols>
    <col min="1" max="1" width="25.109375" customWidth="1"/>
  </cols>
  <sheetData>
    <row r="1" spans="1:1">
      <c r="A1" s="46" t="s">
        <v>75</v>
      </c>
    </row>
    <row r="2" spans="1:1">
      <c r="A2" s="46" t="s">
        <v>76</v>
      </c>
    </row>
    <row r="3" spans="1:1">
      <c r="A3" s="46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Historic Data</vt:lpstr>
      <vt:lpstr>WOW</vt:lpstr>
      <vt:lpstr>WW</vt:lpstr>
      <vt:lpstr>DSH</vt:lpstr>
      <vt:lpstr>Summary</vt:lpstr>
      <vt:lpstr>Dropdown</vt:lpstr>
      <vt:lpstr>PopStatus</vt:lpstr>
    </vt:vector>
  </TitlesOfParts>
  <Company>HCFA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HCFA Software Control</dc:creator>
  <cp:lastModifiedBy>CMS</cp:lastModifiedBy>
  <cp:lastPrinted>2012-07-05T14:58:14Z</cp:lastPrinted>
  <dcterms:created xsi:type="dcterms:W3CDTF">2001-05-11T00:21:34Z</dcterms:created>
  <dcterms:modified xsi:type="dcterms:W3CDTF">2012-07-05T14:58:15Z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-89442672</vt:i4>
  </property>
  <property fmtid="{D5CDD505-2E9C-101B-9397-08002B2CF9AE}" pid="4" name="_EmailSubject">
    <vt:lpwstr>Template</vt:lpwstr>
  </property>
  <property fmtid="{D5CDD505-2E9C-101B-9397-08002B2CF9AE}" pid="5" name="_AuthorEmail">
    <vt:lpwstr>Paul.Boben@cms.hhs.gov</vt:lpwstr>
  </property>
  <property fmtid="{D5CDD505-2E9C-101B-9397-08002B2CF9AE}" pid="6" name="_AuthorEmailDisplayName">
    <vt:lpwstr>Boben, Paul J. (CMS/CMCS)</vt:lpwstr>
  </property>
</Properties>
</file>