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Default Extension="tiff" ContentType="image/tif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11700"/>
  </bookViews>
  <sheets>
    <sheet name="6(a)1 and 6(b)1" sheetId="1" r:id="rId1"/>
    <sheet name="6(a)2 and 6(b)2" sheetId="3" r:id="rId2"/>
    <sheet name="6(e)1" sheetId="2" r:id="rId3"/>
    <sheet name="6(e)2" sheetId="4" r:id="rId4"/>
  </sheets>
  <definedNames>
    <definedName name="_xlnm.Print_Area" localSheetId="0">'6(a)1 and 6(b)1'!$A$1:$P$31</definedName>
  </definedNames>
  <calcPr calcId="125725"/>
  <fileRecoveryPr repairLoad="1"/>
</workbook>
</file>

<file path=xl/calcChain.xml><?xml version="1.0" encoding="utf-8"?>
<calcChain xmlns="http://schemas.openxmlformats.org/spreadsheetml/2006/main">
  <c r="O31" i="1"/>
  <c r="L34"/>
  <c r="M34"/>
  <c r="N34"/>
  <c r="L33"/>
  <c r="M33"/>
  <c r="N33"/>
  <c r="L32"/>
  <c r="M32"/>
  <c r="N32"/>
  <c r="N31"/>
  <c r="L31"/>
  <c r="M31"/>
  <c r="L30"/>
  <c r="M30"/>
  <c r="N30"/>
  <c r="K34"/>
  <c r="K33"/>
  <c r="K32"/>
  <c r="B4" i="2"/>
  <c r="F5" i="4"/>
  <c r="F8"/>
  <c r="B9"/>
  <c r="F9" s="1"/>
  <c r="B8"/>
  <c r="B7"/>
  <c r="F7" s="1"/>
  <c r="B5"/>
  <c r="B4"/>
  <c r="F4" s="1"/>
  <c r="F10" s="1"/>
  <c r="C23" i="3"/>
  <c r="D23"/>
  <c r="E23"/>
  <c r="B23"/>
  <c r="C22"/>
  <c r="D22"/>
  <c r="E22"/>
  <c r="B22"/>
  <c r="C21"/>
  <c r="D21"/>
  <c r="E21"/>
  <c r="B21"/>
  <c r="C19"/>
  <c r="D19"/>
  <c r="E19"/>
  <c r="B19"/>
  <c r="C18"/>
  <c r="D18"/>
  <c r="E18"/>
  <c r="B18"/>
  <c r="F19"/>
  <c r="F21"/>
  <c r="F22"/>
  <c r="F23"/>
  <c r="F18"/>
  <c r="O8" i="1"/>
  <c r="F6" i="3"/>
  <c r="D5" i="4" s="1"/>
  <c r="G5" s="1"/>
  <c r="F8" i="3"/>
  <c r="D7" i="4" s="1"/>
  <c r="G7" s="1"/>
  <c r="F9" i="3"/>
  <c r="D8" i="4" s="1"/>
  <c r="G8" s="1"/>
  <c r="F10" i="3"/>
  <c r="D9" i="4" s="1"/>
  <c r="G9" s="1"/>
  <c r="F5" i="3"/>
  <c r="D4" i="4" s="1"/>
  <c r="G4" s="1"/>
  <c r="P8" i="1"/>
  <c r="H10" i="3"/>
  <c r="H9"/>
  <c r="H8"/>
  <c r="H6"/>
  <c r="H5"/>
  <c r="K8" i="1"/>
  <c r="K9"/>
  <c r="H33"/>
  <c r="F8"/>
  <c r="G10" i="4" l="1"/>
  <c r="G18" i="3"/>
  <c r="E4" i="4" s="1"/>
  <c r="H4" s="1"/>
  <c r="G19" i="3"/>
  <c r="E5" i="4" s="1"/>
  <c r="H5" s="1"/>
  <c r="G21" i="3"/>
  <c r="E7" i="4" s="1"/>
  <c r="H7" s="1"/>
  <c r="G22" i="3"/>
  <c r="E8" i="4" s="1"/>
  <c r="H8" s="1"/>
  <c r="G23" i="3"/>
  <c r="E9" i="4" s="1"/>
  <c r="H9" s="1"/>
  <c r="H10" l="1"/>
  <c r="O9" i="1" l="1"/>
  <c r="O10"/>
  <c r="O11"/>
  <c r="O13"/>
  <c r="O14"/>
  <c r="O15"/>
  <c r="O17"/>
  <c r="O18"/>
  <c r="O20"/>
  <c r="O21"/>
  <c r="O22"/>
  <c r="O23"/>
  <c r="O25"/>
  <c r="O26"/>
  <c r="O27"/>
  <c r="O28"/>
  <c r="O30"/>
  <c r="O29"/>
  <c r="O32"/>
  <c r="O33"/>
  <c r="O34"/>
  <c r="D15" i="2"/>
  <c r="D17"/>
  <c r="D19"/>
  <c r="D22"/>
  <c r="D24"/>
  <c r="D27"/>
  <c r="D28"/>
  <c r="D30"/>
  <c r="D4"/>
  <c r="F9" i="1"/>
  <c r="D5" i="2" s="1"/>
  <c r="F10" i="1"/>
  <c r="D6" i="2" s="1"/>
  <c r="F11" i="1"/>
  <c r="D7" i="2" s="1"/>
  <c r="F13" i="1"/>
  <c r="D9" i="2" s="1"/>
  <c r="F14" i="1"/>
  <c r="D10" i="2" s="1"/>
  <c r="F15" i="1"/>
  <c r="D11" i="2" s="1"/>
  <c r="F17" i="1"/>
  <c r="D13" i="2" s="1"/>
  <c r="F18" i="1"/>
  <c r="D14" i="2" s="1"/>
  <c r="F20" i="1"/>
  <c r="D16" i="2" s="1"/>
  <c r="F21" i="1"/>
  <c r="F22"/>
  <c r="D18" i="2" s="1"/>
  <c r="F23" i="1"/>
  <c r="F25"/>
  <c r="D21" i="2" s="1"/>
  <c r="F26" i="1"/>
  <c r="F27"/>
  <c r="D23" i="2" s="1"/>
  <c r="F28" i="1"/>
  <c r="F30"/>
  <c r="D26" i="2" s="1"/>
  <c r="F31" i="1"/>
  <c r="F29"/>
  <c r="D25" i="2" s="1"/>
  <c r="F32" i="1"/>
  <c r="F33"/>
  <c r="D29" i="2" s="1"/>
  <c r="F34" i="1"/>
  <c r="B26" i="2"/>
  <c r="F26" s="1"/>
  <c r="G26" s="1"/>
  <c r="B27"/>
  <c r="F27" s="1"/>
  <c r="B25"/>
  <c r="F25" s="1"/>
  <c r="G25" s="1"/>
  <c r="B28"/>
  <c r="F28" s="1"/>
  <c r="B29"/>
  <c r="F29" s="1"/>
  <c r="G29" s="1"/>
  <c r="B30"/>
  <c r="F30" s="1"/>
  <c r="N29" i="1"/>
  <c r="M29"/>
  <c r="L29"/>
  <c r="K29"/>
  <c r="K31"/>
  <c r="P31" s="1"/>
  <c r="E27" i="2" s="1"/>
  <c r="H27" s="1"/>
  <c r="H29" i="1"/>
  <c r="H32"/>
  <c r="H34"/>
  <c r="K10"/>
  <c r="M8"/>
  <c r="M9"/>
  <c r="M10"/>
  <c r="H31"/>
  <c r="K30"/>
  <c r="H30"/>
  <c r="F23" i="2"/>
  <c r="B11"/>
  <c r="F11" s="1"/>
  <c r="L27" i="1"/>
  <c r="M27"/>
  <c r="N27"/>
  <c r="K27"/>
  <c r="P27" s="1"/>
  <c r="E23" i="2" s="1"/>
  <c r="H23" s="1"/>
  <c r="H27" i="1"/>
  <c r="B6" i="2"/>
  <c r="B7"/>
  <c r="F7" s="1"/>
  <c r="F6"/>
  <c r="L10" i="1"/>
  <c r="N10"/>
  <c r="H10"/>
  <c r="B24" i="2"/>
  <c r="F24" s="1"/>
  <c r="G24" s="1"/>
  <c r="B22"/>
  <c r="F22" s="1"/>
  <c r="F21"/>
  <c r="B19"/>
  <c r="F19" s="1"/>
  <c r="B18"/>
  <c r="F18" s="1"/>
  <c r="B17"/>
  <c r="F17" s="1"/>
  <c r="B16"/>
  <c r="F16" s="1"/>
  <c r="B14"/>
  <c r="F14" s="1"/>
  <c r="B13"/>
  <c r="F13" s="1"/>
  <c r="B10"/>
  <c r="F10" s="1"/>
  <c r="B9"/>
  <c r="F9" s="1"/>
  <c r="B5"/>
  <c r="F5" s="1"/>
  <c r="F4"/>
  <c r="P28" i="1"/>
  <c r="E24" i="2" s="1"/>
  <c r="H24" s="1"/>
  <c r="L26" i="1"/>
  <c r="M26"/>
  <c r="N26"/>
  <c r="K26"/>
  <c r="L25"/>
  <c r="M25"/>
  <c r="N25"/>
  <c r="K25"/>
  <c r="L23"/>
  <c r="M23"/>
  <c r="N23"/>
  <c r="K23"/>
  <c r="L22"/>
  <c r="M22"/>
  <c r="N22"/>
  <c r="K22"/>
  <c r="L21"/>
  <c r="M21"/>
  <c r="N21"/>
  <c r="K21"/>
  <c r="L20"/>
  <c r="M20"/>
  <c r="N20"/>
  <c r="K20"/>
  <c r="L18"/>
  <c r="M18"/>
  <c r="N18"/>
  <c r="K18"/>
  <c r="L17"/>
  <c r="M17"/>
  <c r="N17"/>
  <c r="K17"/>
  <c r="L15"/>
  <c r="M15"/>
  <c r="N15"/>
  <c r="K15"/>
  <c r="L14"/>
  <c r="M14"/>
  <c r="N14"/>
  <c r="K14"/>
  <c r="L13"/>
  <c r="M13"/>
  <c r="N13"/>
  <c r="K13"/>
  <c r="L11"/>
  <c r="M11"/>
  <c r="N11"/>
  <c r="K11"/>
  <c r="L9"/>
  <c r="L8"/>
  <c r="N8"/>
  <c r="N9"/>
  <c r="H28"/>
  <c r="H26"/>
  <c r="H25"/>
  <c r="H23"/>
  <c r="H22"/>
  <c r="H21"/>
  <c r="H20"/>
  <c r="H18"/>
  <c r="H17"/>
  <c r="H15"/>
  <c r="H14"/>
  <c r="H13"/>
  <c r="H11"/>
  <c r="H9"/>
  <c r="H8"/>
  <c r="F31" i="2" l="1"/>
  <c r="G9"/>
  <c r="G16"/>
  <c r="G21"/>
  <c r="G13"/>
  <c r="G18"/>
  <c r="G6"/>
  <c r="G11"/>
  <c r="P32" i="1"/>
  <c r="E28" i="2" s="1"/>
  <c r="H28" s="1"/>
  <c r="G5"/>
  <c r="G10"/>
  <c r="G14"/>
  <c r="G17"/>
  <c r="G19"/>
  <c r="G22"/>
  <c r="G7"/>
  <c r="G23"/>
  <c r="G30"/>
  <c r="G28"/>
  <c r="G27"/>
  <c r="P34" i="1"/>
  <c r="E30" i="2" s="1"/>
  <c r="H30" s="1"/>
  <c r="P33" i="1"/>
  <c r="E29" i="2" s="1"/>
  <c r="H29" s="1"/>
  <c r="P29" i="1"/>
  <c r="E25" i="2" s="1"/>
  <c r="H25" s="1"/>
  <c r="P11" i="1"/>
  <c r="E7" i="2" s="1"/>
  <c r="H7" s="1"/>
  <c r="P13" i="1"/>
  <c r="E9" i="2" s="1"/>
  <c r="H9" s="1"/>
  <c r="P14" i="1"/>
  <c r="E10" i="2" s="1"/>
  <c r="H10" s="1"/>
  <c r="P15" i="1"/>
  <c r="E11" i="2" s="1"/>
  <c r="H11" s="1"/>
  <c r="P17" i="1"/>
  <c r="E13" i="2" s="1"/>
  <c r="H13" s="1"/>
  <c r="P18" i="1"/>
  <c r="E14" i="2" s="1"/>
  <c r="H14" s="1"/>
  <c r="P20" i="1"/>
  <c r="E16" i="2" s="1"/>
  <c r="H16" s="1"/>
  <c r="P21" i="1"/>
  <c r="E17" i="2" s="1"/>
  <c r="H17" s="1"/>
  <c r="P30" i="1"/>
  <c r="E26" i="2" s="1"/>
  <c r="H26" s="1"/>
  <c r="P10" i="1"/>
  <c r="E6" i="2" s="1"/>
  <c r="H6" s="1"/>
  <c r="G4"/>
  <c r="P23" i="1"/>
  <c r="E19" i="2" s="1"/>
  <c r="H19" s="1"/>
  <c r="P25" i="1"/>
  <c r="E21" i="2" s="1"/>
  <c r="H21" s="1"/>
  <c r="P26" i="1"/>
  <c r="E22" i="2" s="1"/>
  <c r="H22" s="1"/>
  <c r="E4"/>
  <c r="H4" s="1"/>
  <c r="P22" i="1"/>
  <c r="E18" i="2" s="1"/>
  <c r="H18" s="1"/>
  <c r="P9" i="1"/>
  <c r="E5" i="2" s="1"/>
  <c r="H5" s="1"/>
  <c r="H31" l="1"/>
  <c r="G31"/>
</calcChain>
</file>

<file path=xl/sharedStrings.xml><?xml version="1.0" encoding="utf-8"?>
<sst xmlns="http://schemas.openxmlformats.org/spreadsheetml/2006/main" count="165" uniqueCount="96">
  <si>
    <t>Collection  Activity</t>
  </si>
  <si>
    <t>Number of Responses per Respondent per Year</t>
  </si>
  <si>
    <t>Contractor</t>
  </si>
  <si>
    <t>Equivalent</t>
  </si>
  <si>
    <t xml:space="preserve">      Refiners</t>
  </si>
  <si>
    <t xml:space="preserve">      Importers</t>
  </si>
  <si>
    <t xml:space="preserve">3) Additional batch reports for CG: </t>
  </si>
  <si>
    <t xml:space="preserve">      Refs (own equip)</t>
  </si>
  <si>
    <t xml:space="preserve">      PTDs</t>
  </si>
  <si>
    <t xml:space="preserve">      Reporting</t>
  </si>
  <si>
    <t>8) Attest engagements:</t>
  </si>
  <si>
    <t xml:space="preserve">       Refineries</t>
  </si>
  <si>
    <t xml:space="preserve">       Importers</t>
  </si>
  <si>
    <t>Total Annual Burden Hours (per respondent)</t>
  </si>
  <si>
    <t>Annual Burden Hours per Response</t>
  </si>
  <si>
    <t>Collection Activity</t>
  </si>
  <si>
    <t xml:space="preserve">                         Labor Cost per Response ($)</t>
  </si>
  <si>
    <t xml:space="preserve">       Refiners</t>
  </si>
  <si>
    <t>Number of  Responses per Respondent per Year</t>
  </si>
  <si>
    <t>Total Annual Cost ($ per respondent)</t>
  </si>
  <si>
    <t xml:space="preserve">      Refiners (own equip)</t>
  </si>
  <si>
    <t xml:space="preserve">       Refiners (lab)</t>
  </si>
  <si>
    <t xml:space="preserve">       Importers (lab)</t>
  </si>
  <si>
    <t xml:space="preserve">       PTDs</t>
  </si>
  <si>
    <t xml:space="preserve">       Reporting</t>
  </si>
  <si>
    <t xml:space="preserve">8) Attest engagements: </t>
  </si>
  <si>
    <t>9) Refiner Q/A testing</t>
  </si>
  <si>
    <t>Burden Hours per Response</t>
  </si>
  <si>
    <t>Total Annual Cost  ($ per respondent)</t>
  </si>
  <si>
    <t>Total Number of Responses</t>
  </si>
  <si>
    <t>Number of Respondents</t>
  </si>
  <si>
    <t>9) Refiner Q/A periodic sampling/testing for defense (field test $40)</t>
  </si>
  <si>
    <t xml:space="preserve">7) Alternative sampling/testing for truck importers </t>
  </si>
  <si>
    <t>7) Alternative sampling/testing for truck importers</t>
  </si>
  <si>
    <t>Total</t>
  </si>
  <si>
    <t xml:space="preserve">       Denatured fuel ethanol producers</t>
  </si>
  <si>
    <t xml:space="preserve">      Importers (lab $74/hr)</t>
  </si>
  <si>
    <t xml:space="preserve">      Refs (lab $74/hr)</t>
  </si>
  <si>
    <t xml:space="preserve">5) Small refiners/small volume refineries:  </t>
  </si>
  <si>
    <t>Managerial ($110/hr)</t>
  </si>
  <si>
    <t>Technical ($96/hr)</t>
  </si>
  <si>
    <t>Clerical ($37/hr)</t>
  </si>
  <si>
    <t xml:space="preserve">      Butane/Pentane</t>
  </si>
  <si>
    <t>13) Certified ethanol denaturant PTDs</t>
  </si>
  <si>
    <t>Number of Responses per Respondent</t>
  </si>
  <si>
    <t xml:space="preserve">       Butane/Pentane</t>
  </si>
  <si>
    <t>1) Annual refinery/importer annual report:</t>
  </si>
  <si>
    <t xml:space="preserve">6) Separate annual report for temporary hardship </t>
  </si>
  <si>
    <t>10) Blender-grade pentane annual report</t>
  </si>
  <si>
    <t>1) Annual refiner/importer annual report:</t>
  </si>
  <si>
    <t>6) Annual report for temporary hardship</t>
  </si>
  <si>
    <t xml:space="preserve">2) ABT credit report </t>
  </si>
  <si>
    <t>3) Additional batch reports for CG:</t>
  </si>
  <si>
    <t>11) Gasoline additive manufacturer PTDs</t>
  </si>
  <si>
    <t>12) Denatured fuel ethanol Producer PTDs</t>
  </si>
  <si>
    <t>14) Additional batch reports:  denatured fuel ethnaol (lab $74/hr)</t>
  </si>
  <si>
    <t>15) Additional batch reports:  certified ethanol denaturant</t>
  </si>
  <si>
    <t xml:space="preserve">      Denatured fuel ethanol producer</t>
  </si>
  <si>
    <t>11) Gasoline additive manufacturer PTD s</t>
  </si>
  <si>
    <t>12) Denatured fuel ethanol producer PTDs</t>
  </si>
  <si>
    <t>14) Additional batch reports:  denatured fuel ethnaol</t>
  </si>
  <si>
    <t>Total Hours per Year</t>
  </si>
  <si>
    <t>Total Annual  Cost</t>
  </si>
  <si>
    <t xml:space="preserve">      Previously certified gasoline</t>
  </si>
  <si>
    <t>4) Alternative sampling &amp; testing for Blenders</t>
  </si>
  <si>
    <t>4) Alternative sampling/testing for blenders:</t>
  </si>
  <si>
    <t>Terminals</t>
  </si>
  <si>
    <t>Pipelines</t>
  </si>
  <si>
    <t>R&amp;D Applications</t>
  </si>
  <si>
    <t>Sampling and Testing for small refiner/small volume refinery gasoline</t>
  </si>
  <si>
    <t xml:space="preserve"> Managerial
 ($110/hr)</t>
  </si>
  <si>
    <t xml:space="preserve"> Technical
 ($96/hr)</t>
  </si>
  <si>
    <t xml:space="preserve"> Clerical
 ($37/hr)</t>
  </si>
  <si>
    <t>QA/Periodic Sampling and Testing for Defense</t>
  </si>
  <si>
    <t xml:space="preserve"> Table 6(b)2: Annual Costs for Gasoline Terminals, Pipelines, Truckers and Users of Research and Developmet (R&amp;D) Gasoline</t>
  </si>
  <si>
    <t>Labor Cost per Response ($)</t>
  </si>
  <si>
    <t xml:space="preserve"> Total Annual
 Burden Hours (per Respondent)</t>
  </si>
  <si>
    <t>Annual Burden Hours per Respondent</t>
  </si>
  <si>
    <t xml:space="preserve"> Managerial</t>
  </si>
  <si>
    <t xml:space="preserve"> Technical</t>
  </si>
  <si>
    <t xml:space="preserve"> Clerical</t>
  </si>
  <si>
    <t xml:space="preserve"> Total Annual
 Cost ($) per Respondent</t>
  </si>
  <si>
    <t xml:space="preserve"> Annual Responses per Respondent</t>
  </si>
  <si>
    <t xml:space="preserve"> Number of Respondents</t>
  </si>
  <si>
    <t xml:space="preserve"> Burden Hours
per Response</t>
  </si>
  <si>
    <t xml:space="preserve"> Total Annual Cost ($ per respondent)</t>
  </si>
  <si>
    <t xml:space="preserve"> Table 6(e)2: Total Annual Burden and Cost for Gasoline Terminals, Pipelines, Truckers and Users of Research and Developmet (R&amp;D) Gasoline</t>
  </si>
  <si>
    <t xml:space="preserve"> Total Number of Responses</t>
  </si>
  <si>
    <t xml:space="preserve"> Total Hours per Year (all entities)</t>
  </si>
  <si>
    <t>Total Annual Cost ($ all entities)</t>
  </si>
  <si>
    <t>Table 6(b)1: Annual Costs for Gasoline Refiners and Importers, DFE Producers etc.</t>
  </si>
  <si>
    <t>Table 6(e).1: Annual Burden and Cost for Gasoline Refiners and Importers</t>
  </si>
  <si>
    <t xml:space="preserve"> Table 6(a)1: Annual Burden for Gasoline Refiners and Importers, DFE Producers etc.</t>
  </si>
  <si>
    <t xml:space="preserve"> Table 6(a)2: Annual Burden for Gasoline Terminals, Pipelines, Truckers and Users of Research and Developmet (R&amp;D) Gasoline</t>
  </si>
  <si>
    <t>Contractor
Equivalent</t>
  </si>
  <si>
    <t>Contractor Equivalent
 ($40/hr - field test)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</si>
</sst>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"/>
  </numFmts>
  <fonts count="1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36">
    <xf numFmtId="0" fontId="0" fillId="0" borderId="0" xfId="0"/>
    <xf numFmtId="0" fontId="4" fillId="0" borderId="0" xfId="0" applyFont="1"/>
    <xf numFmtId="0" fontId="4" fillId="0" borderId="0" xfId="0" applyFont="1" applyAlignment="1"/>
    <xf numFmtId="1" fontId="0" fillId="0" borderId="0" xfId="0" applyNumberFormat="1" applyFill="1"/>
    <xf numFmtId="0" fontId="0" fillId="0" borderId="0" xfId="0" applyFill="1"/>
    <xf numFmtId="1" fontId="3" fillId="0" borderId="0" xfId="0" applyNumberFormat="1" applyFont="1" applyFill="1"/>
    <xf numFmtId="0" fontId="3" fillId="0" borderId="0" xfId="0" applyFont="1" applyFill="1"/>
    <xf numFmtId="3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/>
    <xf numFmtId="165" fontId="0" fillId="0" borderId="0" xfId="0" applyNumberFormat="1" applyFill="1"/>
    <xf numFmtId="0" fontId="5" fillId="0" borderId="0" xfId="0" applyFont="1"/>
    <xf numFmtId="0" fontId="5" fillId="0" borderId="0" xfId="0" applyFont="1" applyBorder="1" applyAlignment="1">
      <alignment wrapText="1"/>
    </xf>
    <xf numFmtId="0" fontId="5" fillId="0" borderId="0" xfId="0" applyFont="1" applyBorder="1"/>
    <xf numFmtId="165" fontId="5" fillId="0" borderId="0" xfId="0" applyNumberFormat="1" applyFont="1" applyBorder="1"/>
    <xf numFmtId="0" fontId="5" fillId="0" borderId="0" xfId="0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 wrapText="1"/>
    </xf>
    <xf numFmtId="0" fontId="5" fillId="0" borderId="35" xfId="0" applyFont="1" applyBorder="1"/>
    <xf numFmtId="0" fontId="6" fillId="0" borderId="0" xfId="0" applyFont="1" applyFill="1"/>
    <xf numFmtId="0" fontId="5" fillId="0" borderId="0" xfId="0" applyFont="1" applyFill="1"/>
    <xf numFmtId="165" fontId="5" fillId="0" borderId="0" xfId="0" applyNumberFormat="1" applyFont="1"/>
    <xf numFmtId="164" fontId="0" fillId="0" borderId="0" xfId="1" applyNumberFormat="1" applyFont="1" applyFill="1"/>
    <xf numFmtId="3" fontId="0" fillId="0" borderId="0" xfId="0" applyNumberFormat="1" applyFill="1"/>
    <xf numFmtId="3" fontId="5" fillId="0" borderId="0" xfId="0" applyNumberFormat="1" applyFont="1"/>
    <xf numFmtId="3" fontId="0" fillId="0" borderId="0" xfId="0" applyNumberFormat="1" applyFill="1" applyAlignment="1">
      <alignment horizontal="right"/>
    </xf>
    <xf numFmtId="164" fontId="0" fillId="0" borderId="0" xfId="0" applyNumberFormat="1" applyFill="1" applyAlignment="1">
      <alignment horizontal="right"/>
    </xf>
    <xf numFmtId="0" fontId="5" fillId="0" borderId="56" xfId="0" applyFont="1" applyBorder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18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42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horizontal="right" vertical="center"/>
    </xf>
    <xf numFmtId="0" fontId="7" fillId="0" borderId="35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22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horizontal="right" vertical="center" wrapText="1"/>
    </xf>
    <xf numFmtId="1" fontId="7" fillId="0" borderId="27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1" fontId="7" fillId="0" borderId="36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13" xfId="0" applyFont="1" applyBorder="1" applyAlignment="1">
      <alignment horizontal="right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46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 wrapText="1"/>
    </xf>
    <xf numFmtId="0" fontId="7" fillId="0" borderId="42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7" fillId="0" borderId="13" xfId="0" applyFont="1" applyBorder="1" applyAlignment="1">
      <alignment vertical="center" wrapText="1"/>
    </xf>
    <xf numFmtId="0" fontId="7" fillId="0" borderId="17" xfId="0" applyFont="1" applyBorder="1" applyAlignment="1">
      <alignment horizontal="right" vertical="center" wrapText="1"/>
    </xf>
    <xf numFmtId="0" fontId="7" fillId="0" borderId="47" xfId="0" applyFont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17" xfId="0" applyFont="1" applyFill="1" applyBorder="1" applyAlignment="1">
      <alignment horizontal="right" vertical="center" wrapText="1"/>
    </xf>
    <xf numFmtId="0" fontId="7" fillId="0" borderId="47" xfId="0" applyFont="1" applyFill="1" applyBorder="1" applyAlignment="1">
      <alignment horizontal="right" vertical="center" wrapText="1"/>
    </xf>
    <xf numFmtId="0" fontId="7" fillId="0" borderId="30" xfId="0" applyFont="1" applyFill="1" applyBorder="1" applyAlignment="1">
      <alignment vertical="center" wrapText="1"/>
    </xf>
    <xf numFmtId="0" fontId="7" fillId="0" borderId="30" xfId="0" applyFont="1" applyFill="1" applyBorder="1" applyAlignment="1">
      <alignment horizontal="right" vertical="center" wrapText="1"/>
    </xf>
    <xf numFmtId="0" fontId="7" fillId="0" borderId="43" xfId="0" applyFont="1" applyFill="1" applyBorder="1" applyAlignment="1">
      <alignment horizontal="right" vertical="center" wrapText="1"/>
    </xf>
    <xf numFmtId="0" fontId="7" fillId="0" borderId="52" xfId="0" applyFont="1" applyFill="1" applyBorder="1" applyAlignment="1">
      <alignment horizontal="right" vertical="center" wrapText="1"/>
    </xf>
    <xf numFmtId="0" fontId="8" fillId="0" borderId="4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42" xfId="0" applyFont="1" applyBorder="1" applyAlignment="1">
      <alignment wrapText="1"/>
    </xf>
    <xf numFmtId="0" fontId="8" fillId="0" borderId="42" xfId="0" applyFont="1" applyBorder="1" applyAlignment="1">
      <alignment horizontal="right" vertical="center" wrapText="1"/>
    </xf>
    <xf numFmtId="0" fontId="8" fillId="0" borderId="42" xfId="0" applyFont="1" applyBorder="1" applyAlignment="1">
      <alignment horizontal="right" vertical="center"/>
    </xf>
    <xf numFmtId="1" fontId="8" fillId="0" borderId="42" xfId="0" applyNumberFormat="1" applyFont="1" applyBorder="1" applyAlignment="1">
      <alignment horizontal="right" vertical="center" wrapText="1"/>
    </xf>
    <xf numFmtId="0" fontId="8" fillId="0" borderId="22" xfId="0" applyFont="1" applyBorder="1" applyAlignment="1">
      <alignment wrapText="1"/>
    </xf>
    <xf numFmtId="0" fontId="8" fillId="0" borderId="22" xfId="0" applyFont="1" applyBorder="1" applyAlignment="1">
      <alignment horizontal="right" vertical="center"/>
    </xf>
    <xf numFmtId="166" fontId="8" fillId="0" borderId="22" xfId="0" applyNumberFormat="1" applyFont="1" applyBorder="1" applyAlignment="1">
      <alignment horizontal="right" vertical="center"/>
    </xf>
    <xf numFmtId="1" fontId="8" fillId="0" borderId="22" xfId="0" applyNumberFormat="1" applyFont="1" applyBorder="1" applyAlignment="1">
      <alignment horizontal="right" vertical="center" wrapText="1"/>
    </xf>
    <xf numFmtId="0" fontId="8" fillId="0" borderId="30" xfId="0" applyFont="1" applyBorder="1" applyAlignment="1">
      <alignment wrapText="1"/>
    </xf>
    <xf numFmtId="0" fontId="8" fillId="0" borderId="30" xfId="0" applyFont="1" applyBorder="1" applyAlignment="1">
      <alignment horizontal="right" vertical="center"/>
    </xf>
    <xf numFmtId="166" fontId="8" fillId="0" borderId="30" xfId="0" applyNumberFormat="1" applyFont="1" applyBorder="1" applyAlignment="1">
      <alignment horizontal="right" vertical="center"/>
    </xf>
    <xf numFmtId="166" fontId="8" fillId="0" borderId="42" xfId="0" applyNumberFormat="1" applyFont="1" applyBorder="1" applyAlignment="1">
      <alignment horizontal="right" vertical="center"/>
    </xf>
    <xf numFmtId="166" fontId="8" fillId="0" borderId="13" xfId="0" applyNumberFormat="1" applyFont="1" applyBorder="1" applyAlignment="1">
      <alignment horizontal="right" vertical="center" wrapText="1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165" fontId="7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right" vertical="center" wrapText="1"/>
    </xf>
    <xf numFmtId="165" fontId="7" fillId="0" borderId="7" xfId="0" applyNumberFormat="1" applyFont="1" applyBorder="1" applyAlignment="1">
      <alignment horizontal="right" vertical="center" wrapText="1"/>
    </xf>
    <xf numFmtId="1" fontId="7" fillId="0" borderId="7" xfId="0" applyNumberFormat="1" applyFont="1" applyBorder="1" applyAlignment="1">
      <alignment horizontal="right" vertical="center" wrapText="1"/>
    </xf>
    <xf numFmtId="165" fontId="7" fillId="0" borderId="27" xfId="0" applyNumberFormat="1" applyFont="1" applyBorder="1" applyAlignment="1">
      <alignment horizontal="right" vertical="center" wrapText="1"/>
    </xf>
    <xf numFmtId="165" fontId="7" fillId="0" borderId="8" xfId="0" applyNumberFormat="1" applyFont="1" applyBorder="1" applyAlignment="1">
      <alignment horizontal="right" vertical="center" wrapText="1"/>
    </xf>
    <xf numFmtId="165" fontId="7" fillId="0" borderId="36" xfId="0" applyNumberFormat="1" applyFont="1" applyBorder="1" applyAlignment="1">
      <alignment horizontal="right" vertical="center" wrapText="1"/>
    </xf>
    <xf numFmtId="165" fontId="7" fillId="0" borderId="4" xfId="0" applyNumberFormat="1" applyFont="1" applyBorder="1" applyAlignment="1">
      <alignment horizontal="right" vertical="center" wrapText="1"/>
    </xf>
    <xf numFmtId="1" fontId="7" fillId="0" borderId="13" xfId="0" applyNumberFormat="1" applyFont="1" applyBorder="1" applyAlignment="1">
      <alignment horizontal="right" vertical="center" wrapText="1"/>
    </xf>
    <xf numFmtId="165" fontId="7" fillId="0" borderId="53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9" xfId="0" applyNumberFormat="1" applyFont="1" applyBorder="1" applyAlignment="1">
      <alignment horizontal="right" vertical="center"/>
    </xf>
    <xf numFmtId="165" fontId="7" fillId="0" borderId="38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1" fontId="7" fillId="0" borderId="42" xfId="0" applyNumberFormat="1" applyFont="1" applyBorder="1" applyAlignment="1">
      <alignment horizontal="right" vertical="center" wrapText="1"/>
    </xf>
    <xf numFmtId="165" fontId="7" fillId="0" borderId="54" xfId="0" applyNumberFormat="1" applyFont="1" applyBorder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 wrapText="1"/>
    </xf>
    <xf numFmtId="165" fontId="7" fillId="0" borderId="51" xfId="0" applyNumberFormat="1" applyFont="1" applyBorder="1" applyAlignment="1">
      <alignment horizontal="right" vertical="center" wrapText="1"/>
    </xf>
    <xf numFmtId="1" fontId="7" fillId="0" borderId="30" xfId="0" applyNumberFormat="1" applyFont="1" applyBorder="1" applyAlignment="1">
      <alignment horizontal="right" vertical="center" wrapText="1"/>
    </xf>
    <xf numFmtId="165" fontId="7" fillId="0" borderId="17" xfId="0" applyNumberFormat="1" applyFont="1" applyBorder="1" applyAlignment="1">
      <alignment horizontal="right" vertical="center" wrapText="1"/>
    </xf>
    <xf numFmtId="165" fontId="7" fillId="0" borderId="19" xfId="0" applyNumberFormat="1" applyFont="1" applyBorder="1" applyAlignment="1">
      <alignment horizontal="right" vertical="center" wrapText="1"/>
    </xf>
    <xf numFmtId="165" fontId="7" fillId="0" borderId="47" xfId="0" applyNumberFormat="1" applyFont="1" applyBorder="1" applyAlignment="1">
      <alignment horizontal="right" vertical="center" wrapText="1"/>
    </xf>
    <xf numFmtId="165" fontId="7" fillId="0" borderId="20" xfId="0" applyNumberFormat="1" applyFont="1" applyBorder="1" applyAlignment="1">
      <alignment horizontal="right" vertical="center" wrapText="1"/>
    </xf>
    <xf numFmtId="165" fontId="7" fillId="0" borderId="55" xfId="0" applyNumberFormat="1" applyFont="1" applyBorder="1" applyAlignment="1">
      <alignment horizontal="right" vertical="center" wrapText="1"/>
    </xf>
    <xf numFmtId="165" fontId="7" fillId="0" borderId="14" xfId="0" applyNumberFormat="1" applyFont="1" applyBorder="1" applyAlignment="1">
      <alignment horizontal="right" vertical="center"/>
    </xf>
    <xf numFmtId="165" fontId="7" fillId="0" borderId="17" xfId="0" applyNumberFormat="1" applyFont="1" applyBorder="1" applyAlignment="1">
      <alignment horizontal="right" vertical="center"/>
    </xf>
    <xf numFmtId="165" fontId="7" fillId="0" borderId="28" xfId="0" applyNumberFormat="1" applyFont="1" applyBorder="1" applyAlignment="1">
      <alignment horizontal="right" vertical="center"/>
    </xf>
    <xf numFmtId="165" fontId="7" fillId="0" borderId="52" xfId="0" applyNumberFormat="1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1" fontId="8" fillId="0" borderId="42" xfId="0" applyNumberFormat="1" applyFont="1" applyBorder="1" applyAlignment="1">
      <alignment horizontal="right" vertical="center"/>
    </xf>
    <xf numFmtId="165" fontId="8" fillId="0" borderId="42" xfId="0" applyNumberFormat="1" applyFont="1" applyBorder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65" fontId="8" fillId="0" borderId="22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/>
    </xf>
    <xf numFmtId="165" fontId="8" fillId="0" borderId="30" xfId="0" applyNumberFormat="1" applyFont="1" applyBorder="1" applyAlignment="1">
      <alignment horizontal="right" vertical="center" wrapText="1"/>
    </xf>
    <xf numFmtId="1" fontId="8" fillId="0" borderId="13" xfId="0" applyNumberFormat="1" applyFont="1" applyBorder="1" applyAlignment="1">
      <alignment horizontal="right" vertical="center"/>
    </xf>
    <xf numFmtId="165" fontId="8" fillId="0" borderId="13" xfId="0" applyNumberFormat="1" applyFont="1" applyBorder="1" applyAlignment="1">
      <alignment horizontal="right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40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vertical="center" wrapText="1"/>
    </xf>
    <xf numFmtId="1" fontId="7" fillId="0" borderId="48" xfId="0" applyNumberFormat="1" applyFont="1" applyFill="1" applyBorder="1" applyAlignment="1">
      <alignment horizontal="right" vertical="center" wrapText="1"/>
    </xf>
    <xf numFmtId="0" fontId="7" fillId="0" borderId="48" xfId="0" applyFont="1" applyFill="1" applyBorder="1" applyAlignment="1">
      <alignment horizontal="right" vertical="center" wrapText="1"/>
    </xf>
    <xf numFmtId="0" fontId="7" fillId="0" borderId="46" xfId="0" applyFont="1" applyFill="1" applyBorder="1" applyAlignment="1">
      <alignment horizontal="right" vertical="center" wrapText="1"/>
    </xf>
    <xf numFmtId="3" fontId="7" fillId="0" borderId="9" xfId="0" applyNumberFormat="1" applyFont="1" applyFill="1" applyBorder="1" applyAlignment="1">
      <alignment horizontal="right" vertical="center" wrapText="1"/>
    </xf>
    <xf numFmtId="165" fontId="7" fillId="0" borderId="38" xfId="0" applyNumberFormat="1" applyFont="1" applyFill="1" applyBorder="1" applyAlignment="1">
      <alignment horizontal="right" vertical="center" wrapText="1"/>
    </xf>
    <xf numFmtId="1" fontId="7" fillId="0" borderId="22" xfId="0" applyNumberFormat="1" applyFont="1" applyFill="1" applyBorder="1" applyAlignment="1">
      <alignment horizontal="right" vertical="center" wrapText="1"/>
    </xf>
    <xf numFmtId="0" fontId="7" fillId="0" borderId="22" xfId="0" applyFont="1" applyFill="1" applyBorder="1" applyAlignment="1">
      <alignment horizontal="right" vertical="center" wrapText="1"/>
    </xf>
    <xf numFmtId="165" fontId="7" fillId="0" borderId="3" xfId="0" applyNumberFormat="1" applyFont="1" applyFill="1" applyBorder="1" applyAlignment="1">
      <alignment horizontal="right" vertical="center" wrapText="1"/>
    </xf>
    <xf numFmtId="3" fontId="7" fillId="0" borderId="7" xfId="0" applyNumberFormat="1" applyFont="1" applyFill="1" applyBorder="1" applyAlignment="1">
      <alignment horizontal="right" vertical="center" wrapText="1"/>
    </xf>
    <xf numFmtId="165" fontId="7" fillId="0" borderId="27" xfId="0" applyNumberFormat="1" applyFont="1" applyFill="1" applyBorder="1" applyAlignment="1">
      <alignment horizontal="right" vertical="center" wrapText="1"/>
    </xf>
    <xf numFmtId="0" fontId="7" fillId="0" borderId="43" xfId="0" applyFont="1" applyFill="1" applyBorder="1" applyAlignment="1">
      <alignment vertical="center" wrapText="1"/>
    </xf>
    <xf numFmtId="1" fontId="7" fillId="0" borderId="49" xfId="0" applyNumberFormat="1" applyFont="1" applyFill="1" applyBorder="1" applyAlignment="1">
      <alignment horizontal="right" vertical="center" wrapText="1"/>
    </xf>
    <xf numFmtId="0" fontId="7" fillId="0" borderId="49" xfId="0" applyFont="1" applyFill="1" applyBorder="1" applyAlignment="1">
      <alignment horizontal="right" vertical="center" wrapText="1"/>
    </xf>
    <xf numFmtId="0" fontId="7" fillId="0" borderId="37" xfId="0" applyFont="1" applyFill="1" applyBorder="1" applyAlignment="1">
      <alignment vertical="center" wrapText="1"/>
    </xf>
    <xf numFmtId="165" fontId="7" fillId="0" borderId="46" xfId="0" applyNumberFormat="1" applyFont="1" applyFill="1" applyBorder="1" applyAlignment="1">
      <alignment horizontal="right" vertical="center" wrapText="1"/>
    </xf>
    <xf numFmtId="0" fontId="7" fillId="0" borderId="34" xfId="0" applyFont="1" applyFill="1" applyBorder="1" applyAlignment="1">
      <alignment vertical="center" wrapText="1"/>
    </xf>
    <xf numFmtId="1" fontId="7" fillId="0" borderId="42" xfId="0" applyNumberFormat="1" applyFont="1" applyFill="1" applyBorder="1" applyAlignment="1">
      <alignment horizontal="right" vertical="center" wrapText="1"/>
    </xf>
    <xf numFmtId="0" fontId="7" fillId="0" borderId="42" xfId="0" applyFont="1" applyFill="1" applyBorder="1" applyAlignment="1">
      <alignment horizontal="right" vertical="center" wrapText="1"/>
    </xf>
    <xf numFmtId="165" fontId="7" fillId="0" borderId="24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right" vertical="center" wrapText="1"/>
    </xf>
    <xf numFmtId="165" fontId="7" fillId="0" borderId="25" xfId="0" applyNumberFormat="1" applyFont="1" applyFill="1" applyBorder="1" applyAlignment="1">
      <alignment horizontal="right" vertical="center" wrapText="1"/>
    </xf>
    <xf numFmtId="1" fontId="7" fillId="0" borderId="30" xfId="0" applyNumberFormat="1" applyFont="1" applyFill="1" applyBorder="1" applyAlignment="1">
      <alignment horizontal="right" vertical="center" wrapText="1"/>
    </xf>
    <xf numFmtId="165" fontId="7" fillId="0" borderId="11" xfId="0" applyNumberFormat="1" applyFont="1" applyFill="1" applyBorder="1" applyAlignment="1">
      <alignment horizontal="right" vertical="center" wrapText="1"/>
    </xf>
    <xf numFmtId="3" fontId="7" fillId="0" borderId="12" xfId="0" applyNumberFormat="1" applyFont="1" applyFill="1" applyBorder="1" applyAlignment="1">
      <alignment horizontal="right" vertical="center" wrapText="1"/>
    </xf>
    <xf numFmtId="165" fontId="7" fillId="0" borderId="29" xfId="0" applyNumberFormat="1" applyFont="1" applyFill="1" applyBorder="1" applyAlignment="1">
      <alignment horizontal="right" vertical="center" wrapText="1"/>
    </xf>
    <xf numFmtId="0" fontId="7" fillId="0" borderId="44" xfId="0" applyFont="1" applyFill="1" applyBorder="1" applyAlignment="1">
      <alignment vertical="center" wrapText="1"/>
    </xf>
    <xf numFmtId="165" fontId="7" fillId="0" borderId="6" xfId="0" applyNumberFormat="1" applyFont="1" applyFill="1" applyBorder="1" applyAlignment="1">
      <alignment horizontal="right" vertical="center" wrapText="1"/>
    </xf>
    <xf numFmtId="3" fontId="7" fillId="0" borderId="8" xfId="0" applyNumberFormat="1" applyFont="1" applyFill="1" applyBorder="1" applyAlignment="1">
      <alignment horizontal="right" vertical="center" wrapText="1"/>
    </xf>
    <xf numFmtId="165" fontId="7" fillId="0" borderId="36" xfId="0" applyNumberFormat="1" applyFont="1" applyFill="1" applyBorder="1" applyAlignment="1">
      <alignment horizontal="right" vertical="center" wrapText="1"/>
    </xf>
    <xf numFmtId="165" fontId="7" fillId="0" borderId="50" xfId="0" applyNumberFormat="1" applyFont="1" applyFill="1" applyBorder="1" applyAlignment="1">
      <alignment horizontal="right" vertical="center" wrapText="1"/>
    </xf>
    <xf numFmtId="3" fontId="7" fillId="0" borderId="10" xfId="0" applyNumberFormat="1" applyFont="1" applyFill="1" applyBorder="1" applyAlignment="1">
      <alignment horizontal="right" vertical="center" wrapText="1"/>
    </xf>
    <xf numFmtId="165" fontId="7" fillId="0" borderId="41" xfId="0" applyNumberFormat="1" applyFont="1" applyFill="1" applyBorder="1" applyAlignment="1">
      <alignment horizontal="right" vertical="center" wrapText="1"/>
    </xf>
    <xf numFmtId="0" fontId="7" fillId="0" borderId="45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1" fontId="7" fillId="0" borderId="13" xfId="0" applyNumberFormat="1" applyFont="1" applyFill="1" applyBorder="1" applyAlignment="1">
      <alignment horizontal="right" vertical="center" wrapText="1"/>
    </xf>
    <xf numFmtId="165" fontId="7" fillId="0" borderId="21" xfId="0" applyNumberFormat="1" applyFont="1" applyFill="1" applyBorder="1" applyAlignment="1">
      <alignment horizontal="right" vertical="center" wrapText="1"/>
    </xf>
    <xf numFmtId="3" fontId="7" fillId="0" borderId="16" xfId="0" applyNumberFormat="1" applyFont="1" applyFill="1" applyBorder="1" applyAlignment="1">
      <alignment horizontal="right" vertical="center" wrapText="1"/>
    </xf>
    <xf numFmtId="165" fontId="7" fillId="0" borderId="31" xfId="0" applyNumberFormat="1" applyFont="1" applyFill="1" applyBorder="1" applyAlignment="1">
      <alignment horizontal="right" vertical="center" wrapText="1"/>
    </xf>
    <xf numFmtId="165" fontId="7" fillId="0" borderId="47" xfId="0" applyNumberFormat="1" applyFont="1" applyFill="1" applyBorder="1" applyAlignment="1">
      <alignment horizontal="right" vertical="center" wrapText="1"/>
    </xf>
    <xf numFmtId="3" fontId="7" fillId="0" borderId="21" xfId="0" applyNumberFormat="1" applyFont="1" applyFill="1" applyBorder="1" applyAlignment="1">
      <alignment horizontal="right" vertical="center" wrapText="1"/>
    </xf>
    <xf numFmtId="165" fontId="7" fillId="0" borderId="15" xfId="0" applyNumberFormat="1" applyFont="1" applyFill="1" applyBorder="1" applyAlignment="1">
      <alignment horizontal="right" vertical="center" wrapText="1"/>
    </xf>
    <xf numFmtId="1" fontId="7" fillId="0" borderId="19" xfId="1" applyNumberFormat="1" applyFont="1" applyFill="1" applyBorder="1" applyAlignment="1">
      <alignment horizontal="right" vertical="center" wrapText="1"/>
    </xf>
    <xf numFmtId="164" fontId="7" fillId="0" borderId="15" xfId="1" applyNumberFormat="1" applyFont="1" applyFill="1" applyBorder="1" applyAlignment="1">
      <alignment horizontal="right" vertical="center" wrapText="1"/>
    </xf>
    <xf numFmtId="164" fontId="7" fillId="0" borderId="21" xfId="1" applyNumberFormat="1" applyFont="1" applyFill="1" applyBorder="1" applyAlignment="1">
      <alignment horizontal="right" vertical="center" wrapText="1"/>
    </xf>
    <xf numFmtId="164" fontId="7" fillId="0" borderId="16" xfId="1" applyNumberFormat="1" applyFont="1" applyFill="1" applyBorder="1" applyAlignment="1">
      <alignment horizontal="right" vertical="center" wrapText="1"/>
    </xf>
    <xf numFmtId="165" fontId="9" fillId="0" borderId="16" xfId="2" applyNumberFormat="1" applyFont="1" applyFill="1" applyBorder="1" applyAlignment="1">
      <alignment horizontal="right" vertical="center" wrapText="1"/>
    </xf>
    <xf numFmtId="0" fontId="8" fillId="0" borderId="42" xfId="0" applyFont="1" applyBorder="1" applyAlignment="1">
      <alignment vertical="center"/>
    </xf>
    <xf numFmtId="0" fontId="8" fillId="0" borderId="42" xfId="0" applyFont="1" applyBorder="1" applyAlignment="1">
      <alignment horizontal="right" wrapText="1"/>
    </xf>
    <xf numFmtId="165" fontId="8" fillId="0" borderId="42" xfId="0" applyNumberFormat="1" applyFont="1" applyBorder="1" applyAlignment="1">
      <alignment horizontal="right" wrapText="1"/>
    </xf>
    <xf numFmtId="0" fontId="8" fillId="0" borderId="22" xfId="0" applyFont="1" applyBorder="1" applyAlignment="1">
      <alignment horizontal="right" wrapText="1"/>
    </xf>
    <xf numFmtId="1" fontId="8" fillId="0" borderId="22" xfId="0" applyNumberFormat="1" applyFont="1" applyBorder="1" applyAlignment="1">
      <alignment horizontal="right" wrapText="1"/>
    </xf>
    <xf numFmtId="165" fontId="8" fillId="0" borderId="22" xfId="0" applyNumberFormat="1" applyFont="1" applyBorder="1" applyAlignment="1">
      <alignment horizontal="right" wrapText="1"/>
    </xf>
    <xf numFmtId="1" fontId="8" fillId="0" borderId="42" xfId="0" applyNumberFormat="1" applyFont="1" applyBorder="1" applyAlignment="1">
      <alignment horizontal="right" wrapText="1"/>
    </xf>
    <xf numFmtId="0" fontId="8" fillId="0" borderId="30" xfId="0" applyFont="1" applyBorder="1" applyAlignment="1">
      <alignment horizontal="right" wrapText="1"/>
    </xf>
    <xf numFmtId="1" fontId="8" fillId="0" borderId="30" xfId="0" applyNumberFormat="1" applyFont="1" applyBorder="1" applyAlignment="1">
      <alignment horizontal="right" wrapText="1"/>
    </xf>
    <xf numFmtId="165" fontId="8" fillId="0" borderId="30" xfId="0" applyNumberFormat="1" applyFont="1" applyBorder="1" applyAlignment="1">
      <alignment horizontal="right" wrapText="1"/>
    </xf>
    <xf numFmtId="0" fontId="8" fillId="0" borderId="13" xfId="0" applyFont="1" applyBorder="1" applyAlignment="1">
      <alignment horizontal="right" wrapText="1"/>
    </xf>
    <xf numFmtId="166" fontId="8" fillId="0" borderId="13" xfId="0" applyNumberFormat="1" applyFont="1" applyBorder="1" applyAlignment="1">
      <alignment horizontal="right" wrapText="1"/>
    </xf>
    <xf numFmtId="165" fontId="8" fillId="0" borderId="13" xfId="0" applyNumberFormat="1" applyFont="1" applyBorder="1" applyAlignment="1">
      <alignment horizontal="right" wrapText="1"/>
    </xf>
    <xf numFmtId="0" fontId="8" fillId="0" borderId="17" xfId="0" applyFont="1" applyBorder="1"/>
    <xf numFmtId="0" fontId="8" fillId="0" borderId="17" xfId="0" applyFont="1" applyBorder="1" applyAlignment="1">
      <alignment horizontal="right"/>
    </xf>
    <xf numFmtId="0" fontId="8" fillId="0" borderId="15" xfId="0" applyFont="1" applyBorder="1" applyAlignment="1">
      <alignment horizontal="right"/>
    </xf>
    <xf numFmtId="0" fontId="8" fillId="0" borderId="47" xfId="0" applyFont="1" applyBorder="1" applyAlignment="1">
      <alignment horizontal="right"/>
    </xf>
    <xf numFmtId="3" fontId="8" fillId="0" borderId="13" xfId="1" applyNumberFormat="1" applyFont="1" applyBorder="1" applyAlignment="1">
      <alignment horizontal="right" vertical="center"/>
    </xf>
    <xf numFmtId="165" fontId="10" fillId="0" borderId="47" xfId="1" applyNumberFormat="1" applyFont="1" applyBorder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tabSelected="1" zoomScale="91" zoomScaleNormal="91" workbookViewId="0"/>
  </sheetViews>
  <sheetFormatPr defaultRowHeight="15"/>
  <cols>
    <col min="1" max="1" width="33.85546875" style="1" customWidth="1"/>
    <col min="2" max="6" width="9.140625" style="1"/>
    <col min="7" max="7" width="10.140625" style="1" customWidth="1"/>
    <col min="8" max="8" width="10.5703125" style="1" customWidth="1"/>
    <col min="9" max="9" width="3" style="1" customWidth="1"/>
    <col min="10" max="10" width="38.5703125" style="1" customWidth="1"/>
    <col min="11" max="14" width="9.140625" style="1"/>
    <col min="15" max="15" width="10.140625" style="1" customWidth="1"/>
    <col min="16" max="16" width="11" style="1" customWidth="1"/>
    <col min="17" max="16384" width="9.140625" style="1"/>
  </cols>
  <sheetData>
    <row r="1" spans="1:16" ht="15.75" thickBot="1">
      <c r="A1" s="1" t="s">
        <v>92</v>
      </c>
      <c r="J1" s="1" t="s">
        <v>90</v>
      </c>
    </row>
    <row r="2" spans="1:16" ht="57" customHeight="1">
      <c r="A2" s="29" t="s">
        <v>0</v>
      </c>
      <c r="B2" s="30" t="s">
        <v>14</v>
      </c>
      <c r="C2" s="31"/>
      <c r="D2" s="31"/>
      <c r="E2" s="31"/>
      <c r="F2" s="32"/>
      <c r="G2" s="33" t="s">
        <v>1</v>
      </c>
      <c r="H2" s="34" t="s">
        <v>13</v>
      </c>
      <c r="I2" s="2"/>
      <c r="J2" s="29" t="s">
        <v>15</v>
      </c>
      <c r="K2" s="111" t="s">
        <v>16</v>
      </c>
      <c r="L2" s="112"/>
      <c r="M2" s="112"/>
      <c r="N2" s="113"/>
      <c r="O2" s="114" t="s">
        <v>18</v>
      </c>
      <c r="P2" s="34" t="s">
        <v>19</v>
      </c>
    </row>
    <row r="3" spans="1:16" ht="15.75" customHeight="1" thickBot="1">
      <c r="A3" s="35"/>
      <c r="B3" s="36"/>
      <c r="C3" s="37"/>
      <c r="D3" s="37"/>
      <c r="E3" s="37"/>
      <c r="F3" s="38"/>
      <c r="G3" s="39"/>
      <c r="H3" s="40"/>
      <c r="I3" s="2"/>
      <c r="J3" s="35"/>
      <c r="K3" s="115"/>
      <c r="L3" s="116"/>
      <c r="M3" s="116"/>
      <c r="N3" s="117"/>
      <c r="O3" s="44"/>
      <c r="P3" s="40"/>
    </row>
    <row r="4" spans="1:16" ht="15.75" customHeight="1" thickBot="1">
      <c r="A4" s="35"/>
      <c r="B4" s="36"/>
      <c r="C4" s="37"/>
      <c r="D4" s="37"/>
      <c r="E4" s="37"/>
      <c r="F4" s="38"/>
      <c r="G4" s="39"/>
      <c r="H4" s="40"/>
      <c r="I4" s="2"/>
      <c r="J4" s="35"/>
      <c r="K4" s="41" t="s">
        <v>39</v>
      </c>
      <c r="L4" s="41" t="s">
        <v>40</v>
      </c>
      <c r="M4" s="41" t="s">
        <v>41</v>
      </c>
      <c r="N4" s="42" t="s">
        <v>2</v>
      </c>
      <c r="O4" s="44"/>
      <c r="P4" s="40"/>
    </row>
    <row r="5" spans="1:16">
      <c r="A5" s="35"/>
      <c r="B5" s="41" t="s">
        <v>39</v>
      </c>
      <c r="C5" s="41" t="s">
        <v>40</v>
      </c>
      <c r="D5" s="41" t="s">
        <v>41</v>
      </c>
      <c r="E5" s="42" t="s">
        <v>2</v>
      </c>
      <c r="F5" s="43" t="s">
        <v>34</v>
      </c>
      <c r="G5" s="39"/>
      <c r="H5" s="40"/>
      <c r="I5" s="2"/>
      <c r="J5" s="35"/>
      <c r="K5" s="44"/>
      <c r="L5" s="44"/>
      <c r="M5" s="44"/>
      <c r="N5" s="45" t="s">
        <v>3</v>
      </c>
      <c r="O5" s="44"/>
      <c r="P5" s="40"/>
    </row>
    <row r="6" spans="1:16" ht="15.75" thickBot="1">
      <c r="A6" s="35"/>
      <c r="B6" s="44"/>
      <c r="C6" s="44"/>
      <c r="D6" s="44"/>
      <c r="E6" s="45" t="s">
        <v>3</v>
      </c>
      <c r="F6" s="46"/>
      <c r="G6" s="39"/>
      <c r="H6" s="40"/>
      <c r="I6" s="2"/>
      <c r="J6" s="118"/>
      <c r="K6" s="119">
        <v>110</v>
      </c>
      <c r="L6" s="119">
        <v>96</v>
      </c>
      <c r="M6" s="119">
        <v>37</v>
      </c>
      <c r="N6" s="120">
        <v>74</v>
      </c>
      <c r="O6" s="121"/>
      <c r="P6" s="122"/>
    </row>
    <row r="7" spans="1:16" ht="15" customHeight="1">
      <c r="A7" s="47" t="s">
        <v>46</v>
      </c>
      <c r="B7" s="48"/>
      <c r="C7" s="48"/>
      <c r="D7" s="48"/>
      <c r="E7" s="49"/>
      <c r="F7" s="50"/>
      <c r="G7" s="51"/>
      <c r="H7" s="52"/>
      <c r="I7" s="2"/>
      <c r="J7" s="47" t="s">
        <v>46</v>
      </c>
      <c r="K7" s="123"/>
      <c r="L7" s="123"/>
      <c r="M7" s="123"/>
      <c r="N7" s="123"/>
      <c r="O7" s="124"/>
      <c r="P7" s="125"/>
    </row>
    <row r="8" spans="1:16" ht="15" customHeight="1">
      <c r="A8" s="53" t="s">
        <v>4</v>
      </c>
      <c r="B8" s="54">
        <v>0.25</v>
      </c>
      <c r="C8" s="54">
        <v>0</v>
      </c>
      <c r="D8" s="54">
        <v>0.75</v>
      </c>
      <c r="E8" s="55">
        <v>0</v>
      </c>
      <c r="F8" s="56">
        <f>SUM(B8:E8)</f>
        <v>1</v>
      </c>
      <c r="G8" s="57">
        <v>2</v>
      </c>
      <c r="H8" s="58">
        <f>(B8+C8+D8+E8)*G8</f>
        <v>2</v>
      </c>
      <c r="I8" s="2"/>
      <c r="J8" s="53" t="s">
        <v>4</v>
      </c>
      <c r="K8" s="126">
        <f>B8*K6</f>
        <v>27.5</v>
      </c>
      <c r="L8" s="126">
        <f>C8*L6</f>
        <v>0</v>
      </c>
      <c r="M8" s="126">
        <f>D8*M6</f>
        <v>27.75</v>
      </c>
      <c r="N8" s="126">
        <f>E8*N6</f>
        <v>0</v>
      </c>
      <c r="O8" s="127">
        <f>G8</f>
        <v>2</v>
      </c>
      <c r="P8" s="128">
        <f>SUM(K8:N8)*O8</f>
        <v>110.5</v>
      </c>
    </row>
    <row r="9" spans="1:16" ht="15.75" customHeight="1">
      <c r="A9" s="53" t="s">
        <v>5</v>
      </c>
      <c r="B9" s="54">
        <v>0.25</v>
      </c>
      <c r="C9" s="54">
        <v>0</v>
      </c>
      <c r="D9" s="54">
        <v>0.75</v>
      </c>
      <c r="E9" s="55">
        <v>0</v>
      </c>
      <c r="F9" s="56">
        <f t="shared" ref="F9:F34" si="0">SUM(B9:E9)</f>
        <v>1</v>
      </c>
      <c r="G9" s="59">
        <v>1</v>
      </c>
      <c r="H9" s="58">
        <f>(B9+C9+D9+E9)*G9</f>
        <v>1</v>
      </c>
      <c r="I9" s="2"/>
      <c r="J9" s="53" t="s">
        <v>5</v>
      </c>
      <c r="K9" s="126">
        <f>B9*K6</f>
        <v>27.5</v>
      </c>
      <c r="L9" s="126">
        <f>C9*L6</f>
        <v>0</v>
      </c>
      <c r="M9" s="126">
        <f>D9*M6</f>
        <v>27.75</v>
      </c>
      <c r="N9" s="126">
        <f>E9*N6</f>
        <v>0</v>
      </c>
      <c r="O9" s="127">
        <f t="shared" ref="O9:O34" si="1">G9</f>
        <v>1</v>
      </c>
      <c r="P9" s="128">
        <f>SUM(K9:N9)*O9</f>
        <v>55.25</v>
      </c>
    </row>
    <row r="10" spans="1:16" ht="15.75" customHeight="1" thickBot="1">
      <c r="A10" s="53" t="s">
        <v>57</v>
      </c>
      <c r="B10" s="60">
        <v>0.25</v>
      </c>
      <c r="C10" s="60">
        <v>0</v>
      </c>
      <c r="D10" s="60">
        <v>0.75</v>
      </c>
      <c r="E10" s="61">
        <v>0</v>
      </c>
      <c r="F10" s="56">
        <f t="shared" si="0"/>
        <v>1</v>
      </c>
      <c r="G10" s="62">
        <v>1</v>
      </c>
      <c r="H10" s="63">
        <f>(B10+C10+D10+E10)*G10</f>
        <v>1</v>
      </c>
      <c r="I10" s="2"/>
      <c r="J10" s="53" t="s">
        <v>57</v>
      </c>
      <c r="K10" s="129">
        <f>B10*K6</f>
        <v>27.5</v>
      </c>
      <c r="L10" s="129">
        <f>C10*L6</f>
        <v>0</v>
      </c>
      <c r="M10" s="129">
        <f>D10*M6</f>
        <v>27.75</v>
      </c>
      <c r="N10" s="129">
        <f>E10*N6</f>
        <v>0</v>
      </c>
      <c r="O10" s="127">
        <f t="shared" si="1"/>
        <v>1</v>
      </c>
      <c r="P10" s="130">
        <f>SUM(K10:N10)*O10</f>
        <v>55.25</v>
      </c>
    </row>
    <row r="11" spans="1:16" ht="17.25" customHeight="1" thickBot="1">
      <c r="A11" s="64" t="s">
        <v>51</v>
      </c>
      <c r="B11" s="60">
        <v>0.25</v>
      </c>
      <c r="C11" s="60">
        <v>0.25</v>
      </c>
      <c r="D11" s="60">
        <v>0.25</v>
      </c>
      <c r="E11" s="61">
        <v>0</v>
      </c>
      <c r="F11" s="65">
        <f t="shared" si="0"/>
        <v>0.75</v>
      </c>
      <c r="G11" s="62">
        <v>1</v>
      </c>
      <c r="H11" s="66">
        <f>(B11+C11+D11+E11)*G11</f>
        <v>0.75</v>
      </c>
      <c r="I11" s="2"/>
      <c r="J11" s="64" t="s">
        <v>51</v>
      </c>
      <c r="K11" s="129">
        <f>B11*K6</f>
        <v>27.5</v>
      </c>
      <c r="L11" s="129">
        <f>C11*L6</f>
        <v>24</v>
      </c>
      <c r="M11" s="129">
        <f>D11*M6</f>
        <v>9.25</v>
      </c>
      <c r="N11" s="131">
        <f>E11*N6</f>
        <v>0</v>
      </c>
      <c r="O11" s="132">
        <f t="shared" si="1"/>
        <v>1</v>
      </c>
      <c r="P11" s="133">
        <f>SUM(K11:N11)*O11</f>
        <v>60.75</v>
      </c>
    </row>
    <row r="12" spans="1:16">
      <c r="A12" s="64" t="s">
        <v>6</v>
      </c>
      <c r="B12" s="67"/>
      <c r="C12" s="67"/>
      <c r="D12" s="67"/>
      <c r="E12" s="68"/>
      <c r="F12" s="56"/>
      <c r="G12" s="69"/>
      <c r="H12" s="70"/>
      <c r="I12" s="2"/>
      <c r="J12" s="64" t="s">
        <v>6</v>
      </c>
      <c r="K12" s="134"/>
      <c r="L12" s="134"/>
      <c r="M12" s="135"/>
      <c r="N12" s="134"/>
      <c r="O12" s="127"/>
      <c r="P12" s="136"/>
    </row>
    <row r="13" spans="1:16">
      <c r="A13" s="53" t="s">
        <v>7</v>
      </c>
      <c r="B13" s="54">
        <v>0.1</v>
      </c>
      <c r="C13" s="54">
        <v>0.7</v>
      </c>
      <c r="D13" s="54">
        <v>0.2</v>
      </c>
      <c r="E13" s="55">
        <v>0</v>
      </c>
      <c r="F13" s="56">
        <f t="shared" si="0"/>
        <v>1</v>
      </c>
      <c r="G13" s="59">
        <v>400</v>
      </c>
      <c r="H13" s="71">
        <f>(B13+C13+D13+E13)*G13</f>
        <v>400</v>
      </c>
      <c r="I13" s="2"/>
      <c r="J13" s="53" t="s">
        <v>7</v>
      </c>
      <c r="K13" s="137">
        <f>B13*K6</f>
        <v>11</v>
      </c>
      <c r="L13" s="137">
        <f>C13*L6</f>
        <v>67.199999999999989</v>
      </c>
      <c r="M13" s="137">
        <f>D13*M6</f>
        <v>7.4</v>
      </c>
      <c r="N13" s="137">
        <f>E13*N6</f>
        <v>0</v>
      </c>
      <c r="O13" s="127">
        <f t="shared" si="1"/>
        <v>400</v>
      </c>
      <c r="P13" s="128">
        <f>SUM(K13:N13)*O13</f>
        <v>34240</v>
      </c>
    </row>
    <row r="14" spans="1:16">
      <c r="A14" s="53" t="s">
        <v>37</v>
      </c>
      <c r="B14" s="54">
        <v>0</v>
      </c>
      <c r="C14" s="54">
        <v>0</v>
      </c>
      <c r="D14" s="54">
        <v>0</v>
      </c>
      <c r="E14" s="55">
        <v>1</v>
      </c>
      <c r="F14" s="56">
        <f t="shared" si="0"/>
        <v>1</v>
      </c>
      <c r="G14" s="59">
        <v>400</v>
      </c>
      <c r="H14" s="71">
        <f>(B14+C14+D14+E14)*G14</f>
        <v>400</v>
      </c>
      <c r="I14" s="2"/>
      <c r="J14" s="53" t="s">
        <v>37</v>
      </c>
      <c r="K14" s="137">
        <f>B14*K6</f>
        <v>0</v>
      </c>
      <c r="L14" s="137">
        <f>C14*L6</f>
        <v>0</v>
      </c>
      <c r="M14" s="137">
        <f>D14*M6</f>
        <v>0</v>
      </c>
      <c r="N14" s="137">
        <f>E14*N6</f>
        <v>74</v>
      </c>
      <c r="O14" s="127">
        <f t="shared" si="1"/>
        <v>400</v>
      </c>
      <c r="P14" s="128">
        <f t="shared" ref="P14:P15" si="2">SUM(K14:N14)*O14</f>
        <v>29600</v>
      </c>
    </row>
    <row r="15" spans="1:16" ht="15.75" thickBot="1">
      <c r="A15" s="53" t="s">
        <v>36</v>
      </c>
      <c r="B15" s="54">
        <v>0</v>
      </c>
      <c r="C15" s="54">
        <v>0</v>
      </c>
      <c r="D15" s="54">
        <v>0</v>
      </c>
      <c r="E15" s="55">
        <v>1</v>
      </c>
      <c r="F15" s="56">
        <f t="shared" si="0"/>
        <v>1</v>
      </c>
      <c r="G15" s="59">
        <v>27</v>
      </c>
      <c r="H15" s="71">
        <f>(B15+C15+D15+E15)*G15</f>
        <v>27</v>
      </c>
      <c r="I15" s="2"/>
      <c r="J15" s="53" t="s">
        <v>36</v>
      </c>
      <c r="K15" s="137">
        <f>B15*K6</f>
        <v>0</v>
      </c>
      <c r="L15" s="137">
        <f>C15*L6</f>
        <v>0</v>
      </c>
      <c r="M15" s="137">
        <f>D15*M6</f>
        <v>0</v>
      </c>
      <c r="N15" s="137">
        <f>E15*N6</f>
        <v>74</v>
      </c>
      <c r="O15" s="127">
        <f t="shared" si="1"/>
        <v>27</v>
      </c>
      <c r="P15" s="128">
        <f t="shared" si="2"/>
        <v>1998</v>
      </c>
    </row>
    <row r="16" spans="1:16" ht="25.5">
      <c r="A16" s="64" t="s">
        <v>65</v>
      </c>
      <c r="B16" s="67"/>
      <c r="C16" s="67"/>
      <c r="D16" s="67"/>
      <c r="E16" s="68"/>
      <c r="F16" s="72"/>
      <c r="G16" s="69"/>
      <c r="H16" s="70"/>
      <c r="I16" s="2"/>
      <c r="J16" s="64" t="s">
        <v>65</v>
      </c>
      <c r="K16" s="134"/>
      <c r="L16" s="134"/>
      <c r="M16" s="134"/>
      <c r="N16" s="134"/>
      <c r="O16" s="138"/>
      <c r="P16" s="139"/>
    </row>
    <row r="17" spans="1:16">
      <c r="A17" s="53" t="s">
        <v>63</v>
      </c>
      <c r="B17" s="54">
        <v>0</v>
      </c>
      <c r="C17" s="54">
        <v>0.5</v>
      </c>
      <c r="D17" s="54">
        <v>0.5</v>
      </c>
      <c r="E17" s="55">
        <v>0</v>
      </c>
      <c r="F17" s="56">
        <f t="shared" si="0"/>
        <v>1</v>
      </c>
      <c r="G17" s="59">
        <v>40</v>
      </c>
      <c r="H17" s="71">
        <f>(B17+C17+D17+E17)*G17</f>
        <v>40</v>
      </c>
      <c r="I17" s="2"/>
      <c r="J17" s="53" t="s">
        <v>63</v>
      </c>
      <c r="K17" s="137">
        <f>B17*K6</f>
        <v>0</v>
      </c>
      <c r="L17" s="137">
        <f>C17*L6</f>
        <v>48</v>
      </c>
      <c r="M17" s="137">
        <f>D17*M6</f>
        <v>18.5</v>
      </c>
      <c r="N17" s="137">
        <f>E17*N6</f>
        <v>0</v>
      </c>
      <c r="O17" s="140">
        <f t="shared" si="1"/>
        <v>40</v>
      </c>
      <c r="P17" s="141">
        <f>SUM(K17:N17)*O17</f>
        <v>2660</v>
      </c>
    </row>
    <row r="18" spans="1:16" ht="15.75" thickBot="1">
      <c r="A18" s="53" t="s">
        <v>42</v>
      </c>
      <c r="B18" s="60">
        <v>0</v>
      </c>
      <c r="C18" s="60">
        <v>0.25</v>
      </c>
      <c r="D18" s="60">
        <v>0.5</v>
      </c>
      <c r="E18" s="61">
        <v>0</v>
      </c>
      <c r="F18" s="73">
        <f t="shared" si="0"/>
        <v>0.75</v>
      </c>
      <c r="G18" s="62">
        <v>5</v>
      </c>
      <c r="H18" s="63">
        <f>(B18+C18+D18+E18)*G18</f>
        <v>3.75</v>
      </c>
      <c r="I18" s="2"/>
      <c r="J18" s="53" t="s">
        <v>42</v>
      </c>
      <c r="K18" s="137">
        <f>B18*K6</f>
        <v>0</v>
      </c>
      <c r="L18" s="137">
        <f>C18*L6</f>
        <v>24</v>
      </c>
      <c r="M18" s="137">
        <f>D18*M6</f>
        <v>18.5</v>
      </c>
      <c r="N18" s="137">
        <f>E18*N6</f>
        <v>0</v>
      </c>
      <c r="O18" s="142">
        <f t="shared" si="1"/>
        <v>5</v>
      </c>
      <c r="P18" s="141">
        <f>SUM(K18:N18)*O18</f>
        <v>212.5</v>
      </c>
    </row>
    <row r="19" spans="1:16">
      <c r="A19" s="64" t="s">
        <v>38</v>
      </c>
      <c r="B19" s="67"/>
      <c r="C19" s="67"/>
      <c r="D19" s="67"/>
      <c r="E19" s="68"/>
      <c r="F19" s="56"/>
      <c r="G19" s="69"/>
      <c r="H19" s="70"/>
      <c r="I19" s="2"/>
      <c r="J19" s="64" t="s">
        <v>38</v>
      </c>
      <c r="K19" s="134"/>
      <c r="L19" s="134"/>
      <c r="M19" s="134"/>
      <c r="N19" s="134"/>
      <c r="O19" s="138"/>
      <c r="P19" s="139"/>
    </row>
    <row r="20" spans="1:16">
      <c r="A20" s="53" t="s">
        <v>8</v>
      </c>
      <c r="B20" s="54">
        <v>0</v>
      </c>
      <c r="C20" s="54">
        <v>1</v>
      </c>
      <c r="D20" s="54">
        <v>1</v>
      </c>
      <c r="E20" s="55">
        <v>0</v>
      </c>
      <c r="F20" s="56">
        <f t="shared" si="0"/>
        <v>2</v>
      </c>
      <c r="G20" s="59">
        <v>1</v>
      </c>
      <c r="H20" s="71">
        <f>(B20+C20+D20+E20)*G20</f>
        <v>2</v>
      </c>
      <c r="I20" s="2"/>
      <c r="J20" s="53" t="s">
        <v>8</v>
      </c>
      <c r="K20" s="137">
        <f>B20*K6</f>
        <v>0</v>
      </c>
      <c r="L20" s="137">
        <f>C20*L6</f>
        <v>96</v>
      </c>
      <c r="M20" s="137">
        <f>D20*M6</f>
        <v>37</v>
      </c>
      <c r="N20" s="137">
        <f>E20*N6</f>
        <v>0</v>
      </c>
      <c r="O20" s="140">
        <f t="shared" si="1"/>
        <v>1</v>
      </c>
      <c r="P20" s="141">
        <f>SUM(K20:N20)*O20</f>
        <v>133</v>
      </c>
    </row>
    <row r="21" spans="1:16" ht="15.75" thickBot="1">
      <c r="A21" s="53" t="s">
        <v>9</v>
      </c>
      <c r="B21" s="60">
        <v>0</v>
      </c>
      <c r="C21" s="60">
        <v>0</v>
      </c>
      <c r="D21" s="60">
        <v>0.5</v>
      </c>
      <c r="E21" s="61">
        <v>0</v>
      </c>
      <c r="F21" s="56">
        <f t="shared" si="0"/>
        <v>0.5</v>
      </c>
      <c r="G21" s="62">
        <v>1</v>
      </c>
      <c r="H21" s="66">
        <f>(B21+C21+D21+E21)*G21</f>
        <v>0.5</v>
      </c>
      <c r="I21" s="2"/>
      <c r="J21" s="53" t="s">
        <v>9</v>
      </c>
      <c r="K21" s="137">
        <f>B21*K6</f>
        <v>0</v>
      </c>
      <c r="L21" s="137">
        <f>C21*L6</f>
        <v>0</v>
      </c>
      <c r="M21" s="137">
        <f>D21*M6</f>
        <v>18.5</v>
      </c>
      <c r="N21" s="137">
        <f>E21*N6</f>
        <v>0</v>
      </c>
      <c r="O21" s="142">
        <f t="shared" si="1"/>
        <v>1</v>
      </c>
      <c r="P21" s="141">
        <f>SUM(K21:N21)*O21</f>
        <v>18.5</v>
      </c>
    </row>
    <row r="22" spans="1:16" ht="26.25" thickBot="1">
      <c r="A22" s="64" t="s">
        <v>47</v>
      </c>
      <c r="B22" s="60">
        <v>0</v>
      </c>
      <c r="C22" s="60">
        <v>0</v>
      </c>
      <c r="D22" s="60">
        <v>0.5</v>
      </c>
      <c r="E22" s="61">
        <v>0</v>
      </c>
      <c r="F22" s="65">
        <f t="shared" si="0"/>
        <v>0.5</v>
      </c>
      <c r="G22" s="62">
        <v>1</v>
      </c>
      <c r="H22" s="66">
        <f>(B22+C22+D22+E22)*G22</f>
        <v>0.5</v>
      </c>
      <c r="I22" s="2"/>
      <c r="J22" s="64" t="s">
        <v>47</v>
      </c>
      <c r="K22" s="143">
        <f>B22*K6</f>
        <v>0</v>
      </c>
      <c r="L22" s="144">
        <f>C22*L6</f>
        <v>0</v>
      </c>
      <c r="M22" s="144">
        <f>D22*M6</f>
        <v>18.5</v>
      </c>
      <c r="N22" s="144">
        <f>E22*N6</f>
        <v>0</v>
      </c>
      <c r="O22" s="132">
        <f t="shared" si="1"/>
        <v>1</v>
      </c>
      <c r="P22" s="145">
        <f>SUM(K22:N22)*O22</f>
        <v>18.5</v>
      </c>
    </row>
    <row r="23" spans="1:16" ht="26.25" thickBot="1">
      <c r="A23" s="64" t="s">
        <v>32</v>
      </c>
      <c r="B23" s="60">
        <v>0</v>
      </c>
      <c r="C23" s="60">
        <v>0.25</v>
      </c>
      <c r="D23" s="60">
        <v>0.75</v>
      </c>
      <c r="E23" s="61">
        <v>0</v>
      </c>
      <c r="F23" s="65">
        <f t="shared" si="0"/>
        <v>1</v>
      </c>
      <c r="G23" s="62">
        <v>12</v>
      </c>
      <c r="H23" s="66">
        <f>(B23+C23+D23+E23)*G23</f>
        <v>12</v>
      </c>
      <c r="I23" s="2"/>
      <c r="J23" s="64" t="s">
        <v>32</v>
      </c>
      <c r="K23" s="137">
        <f>B23*K6</f>
        <v>0</v>
      </c>
      <c r="L23" s="137">
        <f>C23*L6</f>
        <v>24</v>
      </c>
      <c r="M23" s="137">
        <f>D23*M6</f>
        <v>27.75</v>
      </c>
      <c r="N23" s="137">
        <f>E23*N6</f>
        <v>0</v>
      </c>
      <c r="O23" s="132">
        <f t="shared" si="1"/>
        <v>12</v>
      </c>
      <c r="P23" s="141">
        <f>SUM(K23:N23)*O23</f>
        <v>621</v>
      </c>
    </row>
    <row r="24" spans="1:16">
      <c r="A24" s="64" t="s">
        <v>10</v>
      </c>
      <c r="B24" s="74"/>
      <c r="C24" s="74"/>
      <c r="D24" s="74"/>
      <c r="E24" s="75"/>
      <c r="F24" s="56"/>
      <c r="G24" s="76"/>
      <c r="H24" s="77"/>
      <c r="I24" s="2"/>
      <c r="J24" s="64" t="s">
        <v>10</v>
      </c>
      <c r="K24" s="134"/>
      <c r="L24" s="134"/>
      <c r="M24" s="134"/>
      <c r="N24" s="134"/>
      <c r="O24" s="138"/>
      <c r="P24" s="139"/>
    </row>
    <row r="25" spans="1:16">
      <c r="A25" s="53" t="s">
        <v>11</v>
      </c>
      <c r="B25" s="54">
        <v>0</v>
      </c>
      <c r="C25" s="54">
        <v>5</v>
      </c>
      <c r="D25" s="54">
        <v>0</v>
      </c>
      <c r="E25" s="55">
        <v>0</v>
      </c>
      <c r="F25" s="56">
        <f t="shared" si="0"/>
        <v>5</v>
      </c>
      <c r="G25" s="59">
        <v>3</v>
      </c>
      <c r="H25" s="71">
        <f>(B25+C25+D25+E25)*G25</f>
        <v>15</v>
      </c>
      <c r="I25" s="2"/>
      <c r="J25" s="53" t="s">
        <v>11</v>
      </c>
      <c r="K25" s="137">
        <f>B25*K6</f>
        <v>0</v>
      </c>
      <c r="L25" s="137">
        <f>C25*L6</f>
        <v>480</v>
      </c>
      <c r="M25" s="137">
        <f>D25*M6</f>
        <v>0</v>
      </c>
      <c r="N25" s="137">
        <f>E25*N6</f>
        <v>0</v>
      </c>
      <c r="O25" s="140">
        <f t="shared" si="1"/>
        <v>3</v>
      </c>
      <c r="P25" s="141">
        <f t="shared" ref="P25:P31" si="3">SUM(K25:N25)*O25</f>
        <v>1440</v>
      </c>
    </row>
    <row r="26" spans="1:16">
      <c r="A26" s="53" t="s">
        <v>12</v>
      </c>
      <c r="B26" s="54">
        <v>0</v>
      </c>
      <c r="C26" s="54">
        <v>5</v>
      </c>
      <c r="D26" s="54">
        <v>0</v>
      </c>
      <c r="E26" s="55">
        <v>0</v>
      </c>
      <c r="F26" s="56">
        <f t="shared" si="0"/>
        <v>5</v>
      </c>
      <c r="G26" s="59">
        <v>1</v>
      </c>
      <c r="H26" s="71">
        <f t="shared" ref="H26:H27" si="4">(B26+C26+D26+E26)*G26</f>
        <v>5</v>
      </c>
      <c r="I26" s="2"/>
      <c r="J26" s="53" t="s">
        <v>12</v>
      </c>
      <c r="K26" s="137">
        <f>B26*K6</f>
        <v>0</v>
      </c>
      <c r="L26" s="137">
        <f>C26*L6</f>
        <v>480</v>
      </c>
      <c r="M26" s="137">
        <f>D26*M6</f>
        <v>0</v>
      </c>
      <c r="N26" s="137">
        <f>E26*N6</f>
        <v>0</v>
      </c>
      <c r="O26" s="140">
        <f t="shared" si="1"/>
        <v>1</v>
      </c>
      <c r="P26" s="141">
        <f t="shared" si="3"/>
        <v>480</v>
      </c>
    </row>
    <row r="27" spans="1:16" ht="15.75" thickBot="1">
      <c r="A27" s="53" t="s">
        <v>57</v>
      </c>
      <c r="B27" s="54">
        <v>0</v>
      </c>
      <c r="C27" s="54">
        <v>5</v>
      </c>
      <c r="D27" s="54">
        <v>0</v>
      </c>
      <c r="E27" s="55">
        <v>0</v>
      </c>
      <c r="F27" s="56">
        <f t="shared" si="0"/>
        <v>5</v>
      </c>
      <c r="G27" s="59">
        <v>1</v>
      </c>
      <c r="H27" s="71">
        <f t="shared" si="4"/>
        <v>5</v>
      </c>
      <c r="I27" s="2"/>
      <c r="J27" s="53" t="s">
        <v>57</v>
      </c>
      <c r="K27" s="129">
        <f>B27*K6</f>
        <v>0</v>
      </c>
      <c r="L27" s="129">
        <f>C27*L6</f>
        <v>480</v>
      </c>
      <c r="M27" s="129">
        <f>D27*M6</f>
        <v>0</v>
      </c>
      <c r="N27" s="131">
        <f>E27*N6</f>
        <v>0</v>
      </c>
      <c r="O27" s="142">
        <f t="shared" si="1"/>
        <v>1</v>
      </c>
      <c r="P27" s="141">
        <f t="shared" si="3"/>
        <v>480</v>
      </c>
    </row>
    <row r="28" spans="1:16" ht="26.25" thickBot="1">
      <c r="A28" s="78" t="s">
        <v>31</v>
      </c>
      <c r="B28" s="65">
        <v>0</v>
      </c>
      <c r="C28" s="65">
        <v>0</v>
      </c>
      <c r="D28" s="65">
        <v>0</v>
      </c>
      <c r="E28" s="79">
        <v>1</v>
      </c>
      <c r="F28" s="65">
        <f t="shared" si="0"/>
        <v>1</v>
      </c>
      <c r="G28" s="80">
        <v>10</v>
      </c>
      <c r="H28" s="65">
        <f>(B28+C28+D28+E28)*G28</f>
        <v>10</v>
      </c>
      <c r="I28" s="2"/>
      <c r="J28" s="78" t="s">
        <v>31</v>
      </c>
      <c r="K28" s="146">
        <v>0</v>
      </c>
      <c r="L28" s="146">
        <v>0</v>
      </c>
      <c r="M28" s="146">
        <v>0</v>
      </c>
      <c r="N28" s="146">
        <v>40</v>
      </c>
      <c r="O28" s="132">
        <f t="shared" si="1"/>
        <v>10</v>
      </c>
      <c r="P28" s="147">
        <f t="shared" si="3"/>
        <v>400</v>
      </c>
    </row>
    <row r="29" spans="1:16" ht="15.75" thickBot="1">
      <c r="A29" s="81" t="s">
        <v>48</v>
      </c>
      <c r="B29" s="82">
        <v>0.25</v>
      </c>
      <c r="C29" s="82">
        <v>0</v>
      </c>
      <c r="D29" s="82">
        <v>0.75</v>
      </c>
      <c r="E29" s="83">
        <v>0</v>
      </c>
      <c r="F29" s="65">
        <f>SUM(B29:E29)</f>
        <v>1</v>
      </c>
      <c r="G29" s="84">
        <v>1</v>
      </c>
      <c r="H29" s="65">
        <f>(B29+C29+D29+E29)*G29</f>
        <v>1</v>
      </c>
      <c r="I29" s="2"/>
      <c r="J29" s="81" t="s">
        <v>48</v>
      </c>
      <c r="K29" s="148">
        <f>B29*K6</f>
        <v>27.5</v>
      </c>
      <c r="L29" s="148">
        <f>C29*L6</f>
        <v>0</v>
      </c>
      <c r="M29" s="148">
        <f>D29*M6</f>
        <v>27.75</v>
      </c>
      <c r="N29" s="149">
        <f>E29*N6</f>
        <v>0</v>
      </c>
      <c r="O29" s="132">
        <f>G29</f>
        <v>1</v>
      </c>
      <c r="P29" s="145">
        <f>SUM(K29:N29)*O29</f>
        <v>55.25</v>
      </c>
    </row>
    <row r="30" spans="1:16" ht="15.75" thickBot="1">
      <c r="A30" s="78" t="s">
        <v>53</v>
      </c>
      <c r="B30" s="65">
        <v>0</v>
      </c>
      <c r="C30" s="65">
        <v>1</v>
      </c>
      <c r="D30" s="65">
        <v>1</v>
      </c>
      <c r="E30" s="79">
        <v>0</v>
      </c>
      <c r="F30" s="65">
        <f t="shared" si="0"/>
        <v>2</v>
      </c>
      <c r="G30" s="80">
        <v>1</v>
      </c>
      <c r="H30" s="65">
        <f>(B30+C30+D30+E30)*G30</f>
        <v>2</v>
      </c>
      <c r="I30" s="2"/>
      <c r="J30" s="78" t="s">
        <v>53</v>
      </c>
      <c r="K30" s="148">
        <f>B30*K6</f>
        <v>0</v>
      </c>
      <c r="L30" s="148">
        <f t="shared" ref="L30:N30" si="5">C30*L6</f>
        <v>96</v>
      </c>
      <c r="M30" s="148">
        <f t="shared" si="5"/>
        <v>37</v>
      </c>
      <c r="N30" s="148">
        <f t="shared" si="5"/>
        <v>0</v>
      </c>
      <c r="O30" s="132">
        <f t="shared" si="1"/>
        <v>1</v>
      </c>
      <c r="P30" s="145">
        <f t="shared" si="3"/>
        <v>133</v>
      </c>
    </row>
    <row r="31" spans="1:16" ht="26.25" thickBot="1">
      <c r="A31" s="78" t="s">
        <v>54</v>
      </c>
      <c r="B31" s="65">
        <v>0</v>
      </c>
      <c r="C31" s="65">
        <v>1</v>
      </c>
      <c r="D31" s="65">
        <v>1</v>
      </c>
      <c r="E31" s="79">
        <v>0</v>
      </c>
      <c r="F31" s="65">
        <f t="shared" si="0"/>
        <v>2</v>
      </c>
      <c r="G31" s="80">
        <v>1</v>
      </c>
      <c r="H31" s="65">
        <f>(B31+C31+D31+E31)*G31</f>
        <v>2</v>
      </c>
      <c r="I31" s="2"/>
      <c r="J31" s="78" t="s">
        <v>54</v>
      </c>
      <c r="K31" s="148">
        <f>B31*K6</f>
        <v>0</v>
      </c>
      <c r="L31" s="148">
        <f t="shared" ref="L31:O31" si="6">C31*L6</f>
        <v>96</v>
      </c>
      <c r="M31" s="148">
        <f t="shared" si="6"/>
        <v>37</v>
      </c>
      <c r="N31" s="148">
        <f>E31*N6</f>
        <v>0</v>
      </c>
      <c r="O31" s="132">
        <f t="shared" si="1"/>
        <v>1</v>
      </c>
      <c r="P31" s="145">
        <f t="shared" si="3"/>
        <v>133</v>
      </c>
    </row>
    <row r="32" spans="1:16" ht="15.75" thickBot="1">
      <c r="A32" s="81" t="s">
        <v>43</v>
      </c>
      <c r="B32" s="82">
        <v>0</v>
      </c>
      <c r="C32" s="82">
        <v>1</v>
      </c>
      <c r="D32" s="82">
        <v>1</v>
      </c>
      <c r="E32" s="83">
        <v>0</v>
      </c>
      <c r="F32" s="65">
        <f t="shared" si="0"/>
        <v>2</v>
      </c>
      <c r="G32" s="84">
        <v>1</v>
      </c>
      <c r="H32" s="65">
        <f t="shared" ref="H32:H34" si="7">(B32+C32+D32+E32)*G32</f>
        <v>2</v>
      </c>
      <c r="I32" s="2"/>
      <c r="J32" s="81" t="s">
        <v>43</v>
      </c>
      <c r="K32" s="148">
        <f>B32*K6</f>
        <v>0</v>
      </c>
      <c r="L32" s="148">
        <f t="shared" ref="L32:N32" si="8">C32*L6</f>
        <v>96</v>
      </c>
      <c r="M32" s="148">
        <f t="shared" si="8"/>
        <v>37</v>
      </c>
      <c r="N32" s="148">
        <f t="shared" si="8"/>
        <v>0</v>
      </c>
      <c r="O32" s="132">
        <f t="shared" si="1"/>
        <v>1</v>
      </c>
      <c r="P32" s="145">
        <f t="shared" ref="P32:P34" si="9">SUM(K32:N32)*O32</f>
        <v>133</v>
      </c>
    </row>
    <row r="33" spans="1:16" ht="26.25" thickBot="1">
      <c r="A33" s="81" t="s">
        <v>55</v>
      </c>
      <c r="B33" s="82">
        <v>0</v>
      </c>
      <c r="C33" s="82">
        <v>0</v>
      </c>
      <c r="D33" s="82">
        <v>0</v>
      </c>
      <c r="E33" s="83">
        <v>1</v>
      </c>
      <c r="F33" s="65">
        <f t="shared" si="0"/>
        <v>1</v>
      </c>
      <c r="G33" s="84">
        <v>150</v>
      </c>
      <c r="H33" s="65">
        <f>(B33+C33+D33+E33)*G33</f>
        <v>150</v>
      </c>
      <c r="I33" s="2"/>
      <c r="J33" s="81" t="s">
        <v>55</v>
      </c>
      <c r="K33" s="148">
        <f>B33*K6</f>
        <v>0</v>
      </c>
      <c r="L33" s="148">
        <f t="shared" ref="L33:N33" si="10">C33*L6</f>
        <v>0</v>
      </c>
      <c r="M33" s="148">
        <f t="shared" si="10"/>
        <v>0</v>
      </c>
      <c r="N33" s="148">
        <f t="shared" si="10"/>
        <v>74</v>
      </c>
      <c r="O33" s="132">
        <f t="shared" si="1"/>
        <v>150</v>
      </c>
      <c r="P33" s="145">
        <f t="shared" si="9"/>
        <v>11100</v>
      </c>
    </row>
    <row r="34" spans="1:16" ht="26.25" thickBot="1">
      <c r="A34" s="85" t="s">
        <v>56</v>
      </c>
      <c r="B34" s="86">
        <v>0</v>
      </c>
      <c r="C34" s="86">
        <v>0</v>
      </c>
      <c r="D34" s="86">
        <v>0</v>
      </c>
      <c r="E34" s="87">
        <v>1</v>
      </c>
      <c r="F34" s="73">
        <f t="shared" si="0"/>
        <v>1</v>
      </c>
      <c r="G34" s="88">
        <v>150</v>
      </c>
      <c r="H34" s="73">
        <f t="shared" si="7"/>
        <v>150</v>
      </c>
      <c r="I34" s="2"/>
      <c r="J34" s="85" t="s">
        <v>56</v>
      </c>
      <c r="K34" s="150">
        <f>B34*K6</f>
        <v>0</v>
      </c>
      <c r="L34" s="150">
        <f t="shared" ref="L34:N34" si="11">C34*L6</f>
        <v>0</v>
      </c>
      <c r="M34" s="150">
        <f t="shared" si="11"/>
        <v>0</v>
      </c>
      <c r="N34" s="150">
        <f t="shared" si="11"/>
        <v>74</v>
      </c>
      <c r="O34" s="132">
        <f t="shared" si="1"/>
        <v>150</v>
      </c>
      <c r="P34" s="151">
        <f t="shared" si="9"/>
        <v>11100</v>
      </c>
    </row>
  </sheetData>
  <mergeCells count="14">
    <mergeCell ref="J2:J6"/>
    <mergeCell ref="O2:O6"/>
    <mergeCell ref="P2:P6"/>
    <mergeCell ref="K2:N3"/>
    <mergeCell ref="H2:H6"/>
    <mergeCell ref="K4:K5"/>
    <mergeCell ref="L4:L5"/>
    <mergeCell ref="M4:M5"/>
    <mergeCell ref="A2:A6"/>
    <mergeCell ref="G2:G6"/>
    <mergeCell ref="B5:B6"/>
    <mergeCell ref="C5:C6"/>
    <mergeCell ref="D5:D6"/>
    <mergeCell ref="B2:F4"/>
  </mergeCells>
  <printOptions horizontalCentered="1"/>
  <pageMargins left="1" right="1" top="1" bottom="1" header="0.5" footer="0.5"/>
  <pageSetup scale="57" orientation="landscape" r:id="rId1"/>
  <headerFooter>
    <oddHeader>&amp;L&amp;G&amp;CSupporting Statement for Information Collection Request 1907.06&amp;ROffice of Transportation and Air Quality</oddHeader>
    <oddFooter>&amp;L&amp;F
&amp;A&amp;R&amp;P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4"/>
  <sheetViews>
    <sheetView workbookViewId="0">
      <selection activeCell="A34" sqref="A34"/>
    </sheetView>
  </sheetViews>
  <sheetFormatPr defaultRowHeight="12"/>
  <cols>
    <col min="1" max="1" width="27" style="11" customWidth="1"/>
    <col min="2" max="2" width="10.140625" style="11" customWidth="1"/>
    <col min="3" max="5" width="9.140625" style="11"/>
    <col min="6" max="6" width="10.5703125" style="11" customWidth="1"/>
    <col min="7" max="7" width="10.85546875" style="11" customWidth="1"/>
    <col min="8" max="8" width="11.28515625" style="11" customWidth="1"/>
    <col min="9" max="16384" width="9.140625" style="11"/>
  </cols>
  <sheetData>
    <row r="1" spans="1:9" ht="12.75" customHeight="1" thickBot="1">
      <c r="A1" s="28" t="s">
        <v>93</v>
      </c>
      <c r="B1" s="28"/>
      <c r="C1" s="28"/>
      <c r="D1" s="28"/>
      <c r="E1" s="28"/>
      <c r="F1" s="28"/>
      <c r="G1" s="28"/>
      <c r="H1" s="28"/>
      <c r="I1" s="12"/>
    </row>
    <row r="2" spans="1:9" ht="12.75" customHeight="1" thickBot="1">
      <c r="A2" s="89" t="s">
        <v>15</v>
      </c>
      <c r="B2" s="90" t="s">
        <v>77</v>
      </c>
      <c r="C2" s="91"/>
      <c r="D2" s="91"/>
      <c r="E2" s="91"/>
      <c r="F2" s="92"/>
      <c r="G2" s="93" t="s">
        <v>18</v>
      </c>
      <c r="H2" s="93" t="s">
        <v>76</v>
      </c>
      <c r="I2" s="19"/>
    </row>
    <row r="3" spans="1:9" ht="63.75" customHeight="1" thickBot="1">
      <c r="A3" s="94"/>
      <c r="B3" s="95" t="s">
        <v>78</v>
      </c>
      <c r="C3" s="95" t="s">
        <v>79</v>
      </c>
      <c r="D3" s="95" t="s">
        <v>80</v>
      </c>
      <c r="E3" s="95" t="s">
        <v>94</v>
      </c>
      <c r="F3" s="96" t="s">
        <v>34</v>
      </c>
      <c r="G3" s="97"/>
      <c r="H3" s="97"/>
    </row>
    <row r="4" spans="1:9" ht="38.25">
      <c r="A4" s="98" t="s">
        <v>69</v>
      </c>
      <c r="B4" s="99"/>
      <c r="C4" s="99"/>
      <c r="D4" s="99"/>
      <c r="E4" s="100"/>
      <c r="F4" s="100"/>
      <c r="G4" s="100"/>
      <c r="H4" s="101"/>
    </row>
    <row r="5" spans="1:9" ht="12.75">
      <c r="A5" s="102" t="s">
        <v>66</v>
      </c>
      <c r="B5" s="103">
        <v>0</v>
      </c>
      <c r="C5" s="103">
        <v>0</v>
      </c>
      <c r="D5" s="103">
        <v>0</v>
      </c>
      <c r="E5" s="104">
        <v>1</v>
      </c>
      <c r="F5" s="104">
        <f>SUM(B5:E5)</f>
        <v>1</v>
      </c>
      <c r="G5" s="103">
        <v>2</v>
      </c>
      <c r="H5" s="105">
        <f>SUM(B5:E5)*G5</f>
        <v>2</v>
      </c>
    </row>
    <row r="6" spans="1:9" ht="13.5" thickBot="1">
      <c r="A6" s="106" t="s">
        <v>67</v>
      </c>
      <c r="B6" s="107">
        <v>0</v>
      </c>
      <c r="C6" s="107">
        <v>0</v>
      </c>
      <c r="D6" s="107">
        <v>0</v>
      </c>
      <c r="E6" s="108">
        <v>1</v>
      </c>
      <c r="F6" s="104">
        <f t="shared" ref="F6:F10" si="0">SUM(B6:E6)</f>
        <v>1</v>
      </c>
      <c r="G6" s="107">
        <v>2</v>
      </c>
      <c r="H6" s="105">
        <f>SUM(B6:E6)*G6</f>
        <v>2</v>
      </c>
    </row>
    <row r="7" spans="1:9" ht="25.5">
      <c r="A7" s="98" t="s">
        <v>73</v>
      </c>
      <c r="B7" s="100"/>
      <c r="C7" s="100"/>
      <c r="D7" s="100"/>
      <c r="E7" s="109"/>
      <c r="F7" s="109"/>
      <c r="G7" s="100"/>
      <c r="H7" s="101"/>
    </row>
    <row r="8" spans="1:9" ht="12.75">
      <c r="A8" s="102" t="s">
        <v>66</v>
      </c>
      <c r="B8" s="103">
        <v>0</v>
      </c>
      <c r="C8" s="103">
        <v>0</v>
      </c>
      <c r="D8" s="103">
        <v>0</v>
      </c>
      <c r="E8" s="104">
        <v>1</v>
      </c>
      <c r="F8" s="104">
        <f t="shared" si="0"/>
        <v>1</v>
      </c>
      <c r="G8" s="103">
        <v>10</v>
      </c>
      <c r="H8" s="105">
        <f>SUM(B8:E8)*G8</f>
        <v>10</v>
      </c>
    </row>
    <row r="9" spans="1:9" ht="13.5" thickBot="1">
      <c r="A9" s="106" t="s">
        <v>67</v>
      </c>
      <c r="B9" s="107">
        <v>0</v>
      </c>
      <c r="C9" s="107">
        <v>0</v>
      </c>
      <c r="D9" s="107">
        <v>0</v>
      </c>
      <c r="E9" s="108">
        <v>1</v>
      </c>
      <c r="F9" s="108">
        <f t="shared" si="0"/>
        <v>1</v>
      </c>
      <c r="G9" s="107">
        <v>10</v>
      </c>
      <c r="H9" s="105">
        <f>SUM(B9:E9)*G9</f>
        <v>10</v>
      </c>
    </row>
    <row r="10" spans="1:9" ht="13.5" thickBot="1">
      <c r="A10" s="106" t="s">
        <v>68</v>
      </c>
      <c r="B10" s="107">
        <v>0</v>
      </c>
      <c r="C10" s="107">
        <v>0</v>
      </c>
      <c r="D10" s="108">
        <v>0.5</v>
      </c>
      <c r="E10" s="108">
        <v>0</v>
      </c>
      <c r="F10" s="108">
        <f t="shared" si="0"/>
        <v>0.5</v>
      </c>
      <c r="G10" s="107">
        <v>1</v>
      </c>
      <c r="H10" s="110">
        <f>SUM(B10:E10)*G10</f>
        <v>0.5</v>
      </c>
    </row>
    <row r="11" spans="1:9" s="13" customFormat="1">
      <c r="A11" s="12"/>
      <c r="B11" s="15"/>
      <c r="C11" s="15"/>
      <c r="D11" s="16"/>
      <c r="E11" s="17"/>
      <c r="F11" s="17"/>
      <c r="G11" s="15"/>
      <c r="H11" s="18"/>
      <c r="I11" s="14"/>
    </row>
    <row r="12" spans="1:9" s="13" customFormat="1">
      <c r="A12" s="12"/>
      <c r="B12" s="15"/>
      <c r="C12" s="15"/>
      <c r="D12" s="16"/>
      <c r="E12" s="17"/>
      <c r="F12" s="17"/>
      <c r="G12" s="15"/>
      <c r="H12" s="18"/>
      <c r="I12" s="14"/>
    </row>
    <row r="13" spans="1:9" ht="12.75" customHeight="1" thickBot="1">
      <c r="A13" s="28" t="s">
        <v>74</v>
      </c>
      <c r="B13" s="28"/>
      <c r="C13" s="28"/>
      <c r="D13" s="28"/>
      <c r="E13" s="28"/>
      <c r="F13" s="28"/>
      <c r="G13" s="28"/>
      <c r="H13" s="12"/>
      <c r="I13" s="12"/>
    </row>
    <row r="14" spans="1:9" ht="12.75" customHeight="1" thickBot="1">
      <c r="A14" s="89" t="s">
        <v>15</v>
      </c>
      <c r="B14" s="152" t="s">
        <v>75</v>
      </c>
      <c r="C14" s="153"/>
      <c r="D14" s="153"/>
      <c r="E14" s="154"/>
      <c r="F14" s="93" t="s">
        <v>18</v>
      </c>
      <c r="G14" s="93" t="s">
        <v>81</v>
      </c>
      <c r="H14" s="19"/>
    </row>
    <row r="15" spans="1:9" ht="59.25" customHeight="1">
      <c r="A15" s="94"/>
      <c r="B15" s="95" t="s">
        <v>70</v>
      </c>
      <c r="C15" s="95" t="s">
        <v>71</v>
      </c>
      <c r="D15" s="95" t="s">
        <v>72</v>
      </c>
      <c r="E15" s="95" t="s">
        <v>95</v>
      </c>
      <c r="F15" s="97"/>
      <c r="G15" s="97"/>
    </row>
    <row r="16" spans="1:9" ht="15.75" customHeight="1" thickBot="1">
      <c r="A16" s="155"/>
      <c r="B16" s="156">
        <v>110</v>
      </c>
      <c r="C16" s="156">
        <v>96</v>
      </c>
      <c r="D16" s="156">
        <v>37</v>
      </c>
      <c r="E16" s="156">
        <v>40</v>
      </c>
      <c r="F16" s="157"/>
      <c r="G16" s="157"/>
    </row>
    <row r="17" spans="1:9" ht="38.25">
      <c r="A17" s="98" t="s">
        <v>69</v>
      </c>
      <c r="B17" s="99"/>
      <c r="C17" s="99"/>
      <c r="D17" s="99"/>
      <c r="E17" s="100"/>
      <c r="F17" s="158"/>
      <c r="G17" s="159"/>
    </row>
    <row r="18" spans="1:9" ht="12.75">
      <c r="A18" s="102" t="s">
        <v>66</v>
      </c>
      <c r="B18" s="103">
        <f>B16*B5</f>
        <v>0</v>
      </c>
      <c r="C18" s="103">
        <f>C16*C5</f>
        <v>0</v>
      </c>
      <c r="D18" s="103">
        <f>D16*D5</f>
        <v>0</v>
      </c>
      <c r="E18" s="103">
        <f>E16*E5</f>
        <v>40</v>
      </c>
      <c r="F18" s="160">
        <f>G5</f>
        <v>2</v>
      </c>
      <c r="G18" s="161">
        <f>SUM(B18:E18)*F18</f>
        <v>80</v>
      </c>
    </row>
    <row r="19" spans="1:9" ht="13.5" thickBot="1">
      <c r="A19" s="106" t="s">
        <v>67</v>
      </c>
      <c r="B19" s="107">
        <f>B16*B6</f>
        <v>0</v>
      </c>
      <c r="C19" s="107">
        <f>C16*C6</f>
        <v>0</v>
      </c>
      <c r="D19" s="107">
        <f>D16*D6</f>
        <v>0</v>
      </c>
      <c r="E19" s="107">
        <f>E16*E6</f>
        <v>40</v>
      </c>
      <c r="F19" s="162">
        <f t="shared" ref="F19:F23" si="1">G6</f>
        <v>2</v>
      </c>
      <c r="G19" s="163">
        <f t="shared" ref="G19:G23" si="2">SUM(B19:E19)*F19</f>
        <v>80</v>
      </c>
    </row>
    <row r="20" spans="1:9" ht="25.5">
      <c r="A20" s="98" t="s">
        <v>73</v>
      </c>
      <c r="B20" s="100"/>
      <c r="C20" s="100"/>
      <c r="D20" s="100"/>
      <c r="E20" s="109"/>
      <c r="F20" s="158"/>
      <c r="G20" s="159"/>
    </row>
    <row r="21" spans="1:9" ht="12.75">
      <c r="A21" s="102" t="s">
        <v>66</v>
      </c>
      <c r="B21" s="103">
        <f>B16*B8</f>
        <v>0</v>
      </c>
      <c r="C21" s="103">
        <f>C16*C8</f>
        <v>0</v>
      </c>
      <c r="D21" s="103">
        <f>D16*D8</f>
        <v>0</v>
      </c>
      <c r="E21" s="103">
        <f>E16*E8</f>
        <v>40</v>
      </c>
      <c r="F21" s="160">
        <f t="shared" si="1"/>
        <v>10</v>
      </c>
      <c r="G21" s="161">
        <f t="shared" si="2"/>
        <v>400</v>
      </c>
    </row>
    <row r="22" spans="1:9" ht="13.5" thickBot="1">
      <c r="A22" s="106" t="s">
        <v>67</v>
      </c>
      <c r="B22" s="107">
        <f>B16*B9</f>
        <v>0</v>
      </c>
      <c r="C22" s="107">
        <f>C16*C9</f>
        <v>0</v>
      </c>
      <c r="D22" s="107">
        <f>D16*D9</f>
        <v>0</v>
      </c>
      <c r="E22" s="107">
        <f>E16*E9</f>
        <v>40</v>
      </c>
      <c r="F22" s="162">
        <f t="shared" si="1"/>
        <v>10</v>
      </c>
      <c r="G22" s="163">
        <f t="shared" si="2"/>
        <v>400</v>
      </c>
    </row>
    <row r="23" spans="1:9" ht="13.5" thickBot="1">
      <c r="A23" s="106" t="s">
        <v>68</v>
      </c>
      <c r="B23" s="107">
        <f>B16*B10</f>
        <v>0</v>
      </c>
      <c r="C23" s="107">
        <f>C16*C10</f>
        <v>0</v>
      </c>
      <c r="D23" s="162">
        <f>D16*D10</f>
        <v>18.5</v>
      </c>
      <c r="E23" s="107">
        <f>E16*E10</f>
        <v>0</v>
      </c>
      <c r="F23" s="164">
        <f t="shared" si="1"/>
        <v>1</v>
      </c>
      <c r="G23" s="165">
        <f t="shared" si="2"/>
        <v>18.5</v>
      </c>
    </row>
    <row r="24" spans="1:9">
      <c r="A24" s="13"/>
      <c r="B24" s="13"/>
      <c r="C24" s="13"/>
      <c r="D24" s="13"/>
      <c r="E24" s="13"/>
      <c r="F24" s="13"/>
      <c r="G24" s="13"/>
      <c r="H24" s="13"/>
      <c r="I24" s="14"/>
    </row>
  </sheetData>
  <mergeCells count="10">
    <mergeCell ref="B14:E14"/>
    <mergeCell ref="A14:A16"/>
    <mergeCell ref="F14:F16"/>
    <mergeCell ref="G14:G16"/>
    <mergeCell ref="B2:F2"/>
    <mergeCell ref="A1:H1"/>
    <mergeCell ref="A13:G13"/>
    <mergeCell ref="A2:A3"/>
    <mergeCell ref="G2:G3"/>
    <mergeCell ref="H2:H3"/>
  </mergeCells>
  <printOptions horizontalCentered="1"/>
  <pageMargins left="1" right="1" top="1" bottom="1" header="0.5" footer="0.5"/>
  <pageSetup orientation="landscape" r:id="rId1"/>
  <headerFooter>
    <oddHeader>&amp;L&amp;G&amp;CSupporting Statement for
Information Collection Request 1907.06&amp;ROffice of Transportation and Air Quality</oddHeader>
    <oddFooter>&amp;L&amp;F
&amp;A&amp;R&amp;P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A2" sqref="A2:H6"/>
    </sheetView>
  </sheetViews>
  <sheetFormatPr defaultRowHeight="15"/>
  <cols>
    <col min="1" max="1" width="30.7109375" style="4" customWidth="1"/>
    <col min="2" max="2" width="10.7109375" style="4" customWidth="1"/>
    <col min="3" max="3" width="11.5703125" style="4" customWidth="1"/>
    <col min="4" max="7" width="10.7109375" style="4" customWidth="1"/>
    <col min="8" max="8" width="13.28515625" style="4" bestFit="1" customWidth="1"/>
    <col min="9" max="9" width="10.5703125" style="4" bestFit="1" customWidth="1"/>
    <col min="10" max="16384" width="9.140625" style="4"/>
  </cols>
  <sheetData>
    <row r="1" spans="1:9" s="20" customFormat="1" ht="12.75" thickBot="1">
      <c r="A1" s="21" t="s">
        <v>91</v>
      </c>
    </row>
    <row r="2" spans="1:9" ht="51.75" thickBot="1">
      <c r="A2" s="166" t="s">
        <v>15</v>
      </c>
      <c r="B2" s="167" t="s">
        <v>44</v>
      </c>
      <c r="C2" s="167" t="s">
        <v>30</v>
      </c>
      <c r="D2" s="167" t="s">
        <v>27</v>
      </c>
      <c r="E2" s="168" t="s">
        <v>28</v>
      </c>
      <c r="F2" s="168" t="s">
        <v>29</v>
      </c>
      <c r="G2" s="168" t="s">
        <v>61</v>
      </c>
      <c r="H2" s="169" t="s">
        <v>62</v>
      </c>
      <c r="I2" s="3"/>
    </row>
    <row r="3" spans="1:9" ht="15.75" customHeight="1">
      <c r="A3" s="170" t="s">
        <v>49</v>
      </c>
      <c r="B3" s="171"/>
      <c r="C3" s="172"/>
      <c r="D3" s="172"/>
      <c r="E3" s="173"/>
      <c r="F3" s="174"/>
      <c r="G3" s="174"/>
      <c r="H3" s="175"/>
      <c r="I3" s="3"/>
    </row>
    <row r="4" spans="1:9">
      <c r="A4" s="170" t="s">
        <v>17</v>
      </c>
      <c r="B4" s="176">
        <f>'6(a)1 and 6(b)1'!O8</f>
        <v>2</v>
      </c>
      <c r="C4" s="177">
        <v>60</v>
      </c>
      <c r="D4" s="177">
        <f>'6(a)1 and 6(b)1'!F8</f>
        <v>1</v>
      </c>
      <c r="E4" s="178">
        <f>'6(a)1 and 6(b)1'!P8</f>
        <v>110.5</v>
      </c>
      <c r="F4" s="179">
        <f>B4*C4</f>
        <v>120</v>
      </c>
      <c r="G4" s="179">
        <f>D4*F4</f>
        <v>120</v>
      </c>
      <c r="H4" s="180">
        <f>C4*E4</f>
        <v>6630</v>
      </c>
      <c r="I4" s="3"/>
    </row>
    <row r="5" spans="1:9">
      <c r="A5" s="170" t="s">
        <v>12</v>
      </c>
      <c r="B5" s="176">
        <f>'6(a)1 and 6(b)1'!O9</f>
        <v>1</v>
      </c>
      <c r="C5" s="177">
        <v>40</v>
      </c>
      <c r="D5" s="177">
        <f>'6(a)1 and 6(b)1'!F9</f>
        <v>1</v>
      </c>
      <c r="E5" s="178">
        <f>'6(a)1 and 6(b)1'!P9</f>
        <v>55.25</v>
      </c>
      <c r="F5" s="179">
        <f t="shared" ref="F5:F27" si="0">B5*C5</f>
        <v>40</v>
      </c>
      <c r="G5" s="179">
        <f t="shared" ref="G5:G27" si="1">D5*F5</f>
        <v>40</v>
      </c>
      <c r="H5" s="180">
        <f t="shared" ref="H5:H27" si="2">C5*E5</f>
        <v>2210</v>
      </c>
      <c r="I5" s="3"/>
    </row>
    <row r="6" spans="1:9" s="6" customFormat="1" ht="15.75" thickBot="1">
      <c r="A6" s="181" t="s">
        <v>35</v>
      </c>
      <c r="B6" s="182">
        <f>'6(a)1 and 6(b)1'!O10</f>
        <v>1</v>
      </c>
      <c r="C6" s="183">
        <v>105</v>
      </c>
      <c r="D6" s="177">
        <f>'6(a)1 and 6(b)1'!F10</f>
        <v>1</v>
      </c>
      <c r="E6" s="178">
        <f>'6(a)1 and 6(b)1'!P10</f>
        <v>55.25</v>
      </c>
      <c r="F6" s="179">
        <f t="shared" si="0"/>
        <v>105</v>
      </c>
      <c r="G6" s="179">
        <f t="shared" si="1"/>
        <v>105</v>
      </c>
      <c r="H6" s="180">
        <f t="shared" si="2"/>
        <v>5801.25</v>
      </c>
      <c r="I6" s="5"/>
    </row>
    <row r="7" spans="1:9" ht="15.75" thickBot="1">
      <c r="A7" s="184" t="s">
        <v>51</v>
      </c>
      <c r="B7" s="176">
        <f>'6(a)1 and 6(b)1'!G11</f>
        <v>1</v>
      </c>
      <c r="C7" s="177">
        <v>70</v>
      </c>
      <c r="D7" s="82">
        <f>'6(a)1 and 6(b)1'!F11</f>
        <v>0.75</v>
      </c>
      <c r="E7" s="185">
        <f>'6(a)1 and 6(b)1'!P11</f>
        <v>60.75</v>
      </c>
      <c r="F7" s="174">
        <f t="shared" si="0"/>
        <v>70</v>
      </c>
      <c r="G7" s="174">
        <f t="shared" si="1"/>
        <v>52.5</v>
      </c>
      <c r="H7" s="175">
        <f t="shared" si="2"/>
        <v>4252.5</v>
      </c>
      <c r="I7" s="3"/>
    </row>
    <row r="8" spans="1:9">
      <c r="A8" s="186" t="s">
        <v>52</v>
      </c>
      <c r="B8" s="187"/>
      <c r="C8" s="188"/>
      <c r="D8" s="177"/>
      <c r="E8" s="189"/>
      <c r="F8" s="190"/>
      <c r="G8" s="190"/>
      <c r="H8" s="191"/>
      <c r="I8" s="3"/>
    </row>
    <row r="9" spans="1:9">
      <c r="A9" s="170" t="s">
        <v>20</v>
      </c>
      <c r="B9" s="176">
        <f>'6(a)1 and 6(b)1'!G13</f>
        <v>400</v>
      </c>
      <c r="C9" s="177">
        <v>40</v>
      </c>
      <c r="D9" s="177">
        <f>'6(a)1 and 6(b)1'!F13</f>
        <v>1</v>
      </c>
      <c r="E9" s="178">
        <f>'6(a)1 and 6(b)1'!P13</f>
        <v>34240</v>
      </c>
      <c r="F9" s="179">
        <f t="shared" si="0"/>
        <v>16000</v>
      </c>
      <c r="G9" s="179">
        <f t="shared" si="1"/>
        <v>16000</v>
      </c>
      <c r="H9" s="180">
        <f t="shared" si="2"/>
        <v>1369600</v>
      </c>
      <c r="I9" s="3"/>
    </row>
    <row r="10" spans="1:9">
      <c r="A10" s="170" t="s">
        <v>21</v>
      </c>
      <c r="B10" s="176">
        <f>'6(a)1 and 6(b)1'!G14</f>
        <v>400</v>
      </c>
      <c r="C10" s="177">
        <v>20</v>
      </c>
      <c r="D10" s="177">
        <f>'6(a)1 and 6(b)1'!F14</f>
        <v>1</v>
      </c>
      <c r="E10" s="178">
        <f>'6(a)1 and 6(b)1'!P14</f>
        <v>29600</v>
      </c>
      <c r="F10" s="179">
        <f t="shared" si="0"/>
        <v>8000</v>
      </c>
      <c r="G10" s="179">
        <f t="shared" si="1"/>
        <v>8000</v>
      </c>
      <c r="H10" s="180">
        <f t="shared" si="2"/>
        <v>592000</v>
      </c>
      <c r="I10" s="3"/>
    </row>
    <row r="11" spans="1:9" ht="15.75" thickBot="1">
      <c r="A11" s="181" t="s">
        <v>22</v>
      </c>
      <c r="B11" s="192">
        <f>'6(a)1 and 6(b)1'!G15</f>
        <v>27</v>
      </c>
      <c r="C11" s="86">
        <v>30</v>
      </c>
      <c r="D11" s="177">
        <f>'6(a)1 and 6(b)1'!F15</f>
        <v>1</v>
      </c>
      <c r="E11" s="193">
        <f>'6(a)1 and 6(b)1'!P15</f>
        <v>1998</v>
      </c>
      <c r="F11" s="194">
        <f t="shared" si="0"/>
        <v>810</v>
      </c>
      <c r="G11" s="194">
        <f t="shared" si="1"/>
        <v>810</v>
      </c>
      <c r="H11" s="195">
        <f>C11*E11</f>
        <v>59940</v>
      </c>
      <c r="I11" s="3"/>
    </row>
    <row r="12" spans="1:9" ht="25.5">
      <c r="A12" s="170" t="s">
        <v>64</v>
      </c>
      <c r="B12" s="176"/>
      <c r="C12" s="177"/>
      <c r="D12" s="188"/>
      <c r="E12" s="178"/>
      <c r="F12" s="179"/>
      <c r="G12" s="179"/>
      <c r="H12" s="180"/>
      <c r="I12" s="3"/>
    </row>
    <row r="13" spans="1:9">
      <c r="A13" s="170" t="s">
        <v>63</v>
      </c>
      <c r="B13" s="176">
        <f>'6(a)1 and 6(b)1'!G17</f>
        <v>40</v>
      </c>
      <c r="C13" s="177">
        <v>15</v>
      </c>
      <c r="D13" s="177">
        <f>'6(a)1 and 6(b)1'!F17</f>
        <v>1</v>
      </c>
      <c r="E13" s="178">
        <f>'6(a)1 and 6(b)1'!P17</f>
        <v>2660</v>
      </c>
      <c r="F13" s="179">
        <f t="shared" si="0"/>
        <v>600</v>
      </c>
      <c r="G13" s="179">
        <f t="shared" si="1"/>
        <v>600</v>
      </c>
      <c r="H13" s="180">
        <f t="shared" si="2"/>
        <v>39900</v>
      </c>
      <c r="I13" s="3"/>
    </row>
    <row r="14" spans="1:9" ht="15.75" thickBot="1">
      <c r="A14" s="196" t="s">
        <v>45</v>
      </c>
      <c r="B14" s="182">
        <f>'6(a)1 and 6(b)1'!G18</f>
        <v>5</v>
      </c>
      <c r="C14" s="183">
        <v>20</v>
      </c>
      <c r="D14" s="86">
        <f>'6(a)1 and 6(b)1'!F18</f>
        <v>0.75</v>
      </c>
      <c r="E14" s="197">
        <f>'6(a)1 and 6(b)1'!P18</f>
        <v>212.5</v>
      </c>
      <c r="F14" s="198">
        <f t="shared" si="0"/>
        <v>100</v>
      </c>
      <c r="G14" s="198">
        <f t="shared" si="1"/>
        <v>75</v>
      </c>
      <c r="H14" s="199">
        <f t="shared" si="2"/>
        <v>4250</v>
      </c>
      <c r="I14" s="3"/>
    </row>
    <row r="15" spans="1:9" ht="25.5">
      <c r="A15" s="170" t="s">
        <v>38</v>
      </c>
      <c r="B15" s="176"/>
      <c r="C15" s="177"/>
      <c r="D15" s="177">
        <f>'6(a)1 and 6(b)1'!F19</f>
        <v>0</v>
      </c>
      <c r="E15" s="185"/>
      <c r="F15" s="174"/>
      <c r="G15" s="174"/>
      <c r="H15" s="175"/>
      <c r="I15" s="3"/>
    </row>
    <row r="16" spans="1:9">
      <c r="A16" s="170" t="s">
        <v>23</v>
      </c>
      <c r="B16" s="176">
        <f>'6(a)1 and 6(b)1'!G20</f>
        <v>1</v>
      </c>
      <c r="C16" s="177">
        <v>12</v>
      </c>
      <c r="D16" s="177">
        <f>'6(a)1 and 6(b)1'!F20</f>
        <v>2</v>
      </c>
      <c r="E16" s="178">
        <f>'6(a)1 and 6(b)1'!P20</f>
        <v>133</v>
      </c>
      <c r="F16" s="179">
        <f t="shared" si="0"/>
        <v>12</v>
      </c>
      <c r="G16" s="179">
        <f t="shared" si="1"/>
        <v>24</v>
      </c>
      <c r="H16" s="180">
        <f t="shared" si="2"/>
        <v>1596</v>
      </c>
      <c r="I16" s="3"/>
    </row>
    <row r="17" spans="1:9" ht="15.75" thickBot="1">
      <c r="A17" s="196" t="s">
        <v>24</v>
      </c>
      <c r="B17" s="182">
        <f>'6(a)1 and 6(b)1'!G21</f>
        <v>1</v>
      </c>
      <c r="C17" s="183">
        <v>12</v>
      </c>
      <c r="D17" s="177">
        <f>'6(a)1 and 6(b)1'!F21</f>
        <v>0.5</v>
      </c>
      <c r="E17" s="197">
        <f>'6(a)1 and 6(b)1'!P21</f>
        <v>18.5</v>
      </c>
      <c r="F17" s="198">
        <f t="shared" si="0"/>
        <v>12</v>
      </c>
      <c r="G17" s="198">
        <f t="shared" si="1"/>
        <v>6</v>
      </c>
      <c r="H17" s="199">
        <f t="shared" si="2"/>
        <v>222</v>
      </c>
      <c r="I17" s="3"/>
    </row>
    <row r="18" spans="1:9" ht="26.25" thickBot="1">
      <c r="A18" s="170" t="s">
        <v>50</v>
      </c>
      <c r="B18" s="182">
        <f>'6(a)1 and 6(b)1'!G22</f>
        <v>1</v>
      </c>
      <c r="C18" s="183">
        <v>2</v>
      </c>
      <c r="D18" s="82">
        <f>'6(a)1 and 6(b)1'!F22</f>
        <v>0.5</v>
      </c>
      <c r="E18" s="200">
        <f>'6(a)1 and 6(b)1'!P22</f>
        <v>18.5</v>
      </c>
      <c r="F18" s="201">
        <f t="shared" si="0"/>
        <v>2</v>
      </c>
      <c r="G18" s="201">
        <f t="shared" si="1"/>
        <v>1</v>
      </c>
      <c r="H18" s="202">
        <f t="shared" si="2"/>
        <v>37</v>
      </c>
      <c r="I18" s="3"/>
    </row>
    <row r="19" spans="1:9" ht="26.25" thickBot="1">
      <c r="A19" s="203" t="s">
        <v>33</v>
      </c>
      <c r="B19" s="182">
        <f>'6(a)1 and 6(b)1'!G23</f>
        <v>12</v>
      </c>
      <c r="C19" s="183">
        <v>10</v>
      </c>
      <c r="D19" s="82">
        <f>'6(a)1 and 6(b)1'!F23</f>
        <v>1</v>
      </c>
      <c r="E19" s="200">
        <f>'6(a)1 and 6(b)1'!P23</f>
        <v>621</v>
      </c>
      <c r="F19" s="201">
        <f t="shared" si="0"/>
        <v>120</v>
      </c>
      <c r="G19" s="201">
        <f t="shared" si="1"/>
        <v>120</v>
      </c>
      <c r="H19" s="202">
        <f t="shared" si="2"/>
        <v>6210</v>
      </c>
      <c r="I19" s="3"/>
    </row>
    <row r="20" spans="1:9">
      <c r="A20" s="170" t="s">
        <v>25</v>
      </c>
      <c r="B20" s="176"/>
      <c r="C20" s="177"/>
      <c r="D20" s="177"/>
      <c r="E20" s="185"/>
      <c r="F20" s="174"/>
      <c r="G20" s="174"/>
      <c r="H20" s="175"/>
      <c r="I20" s="3"/>
    </row>
    <row r="21" spans="1:9">
      <c r="A21" s="170" t="s">
        <v>17</v>
      </c>
      <c r="B21" s="176">
        <v>1</v>
      </c>
      <c r="C21" s="177">
        <v>60</v>
      </c>
      <c r="D21" s="177">
        <f>'6(a)1 and 6(b)1'!F25</f>
        <v>5</v>
      </c>
      <c r="E21" s="178">
        <f>'6(a)1 and 6(b)1'!P25</f>
        <v>1440</v>
      </c>
      <c r="F21" s="179">
        <f t="shared" si="0"/>
        <v>60</v>
      </c>
      <c r="G21" s="179">
        <f t="shared" si="1"/>
        <v>300</v>
      </c>
      <c r="H21" s="180">
        <f t="shared" si="2"/>
        <v>86400</v>
      </c>
      <c r="I21" s="3"/>
    </row>
    <row r="22" spans="1:9">
      <c r="A22" s="170" t="s">
        <v>12</v>
      </c>
      <c r="B22" s="176">
        <f>'6(a)1 and 6(b)1'!G26</f>
        <v>1</v>
      </c>
      <c r="C22" s="177">
        <v>40</v>
      </c>
      <c r="D22" s="177">
        <f>'6(a)1 and 6(b)1'!F26</f>
        <v>5</v>
      </c>
      <c r="E22" s="178">
        <f>'6(a)1 and 6(b)1'!P26</f>
        <v>480</v>
      </c>
      <c r="F22" s="179">
        <f t="shared" si="0"/>
        <v>40</v>
      </c>
      <c r="G22" s="179">
        <f t="shared" si="1"/>
        <v>200</v>
      </c>
      <c r="H22" s="180">
        <f t="shared" si="2"/>
        <v>19200</v>
      </c>
      <c r="I22" s="3"/>
    </row>
    <row r="23" spans="1:9" s="6" customFormat="1" ht="15.75" thickBot="1">
      <c r="A23" s="170" t="s">
        <v>35</v>
      </c>
      <c r="B23" s="176">
        <v>1</v>
      </c>
      <c r="C23" s="177">
        <v>105</v>
      </c>
      <c r="D23" s="177">
        <f>'6(a)1 and 6(b)1'!F27</f>
        <v>5</v>
      </c>
      <c r="E23" s="178">
        <f>'6(a)1 and 6(b)1'!P27</f>
        <v>480</v>
      </c>
      <c r="F23" s="179">
        <f t="shared" si="0"/>
        <v>105</v>
      </c>
      <c r="G23" s="179">
        <f t="shared" si="1"/>
        <v>525</v>
      </c>
      <c r="H23" s="180">
        <f t="shared" si="2"/>
        <v>50400</v>
      </c>
      <c r="I23" s="5"/>
    </row>
    <row r="24" spans="1:9" ht="15.75" thickBot="1">
      <c r="A24" s="204" t="s">
        <v>26</v>
      </c>
      <c r="B24" s="205">
        <f>'6(a)1 and 6(b)1'!G28</f>
        <v>10</v>
      </c>
      <c r="C24" s="82">
        <v>60</v>
      </c>
      <c r="D24" s="82">
        <f>'6(a)1 and 6(b)1'!F28</f>
        <v>1</v>
      </c>
      <c r="E24" s="206">
        <f>'6(a)1 and 6(b)1'!P28</f>
        <v>400</v>
      </c>
      <c r="F24" s="207">
        <f t="shared" si="0"/>
        <v>600</v>
      </c>
      <c r="G24" s="207">
        <f t="shared" si="1"/>
        <v>600</v>
      </c>
      <c r="H24" s="208">
        <f t="shared" si="2"/>
        <v>24000</v>
      </c>
      <c r="I24" s="3"/>
    </row>
    <row r="25" spans="1:9" ht="26.25" thickBot="1">
      <c r="A25" s="204" t="s">
        <v>48</v>
      </c>
      <c r="B25" s="205">
        <f>'6(a)1 and 6(b)1'!G29</f>
        <v>1</v>
      </c>
      <c r="C25" s="82">
        <v>10</v>
      </c>
      <c r="D25" s="82">
        <f>'6(a)1 and 6(b)1'!F29</f>
        <v>1</v>
      </c>
      <c r="E25" s="209">
        <f>'6(a)1 and 6(b)1'!P29</f>
        <v>55.25</v>
      </c>
      <c r="F25" s="210">
        <f>B25*C25</f>
        <v>10</v>
      </c>
      <c r="G25" s="207">
        <f>D25*F25</f>
        <v>10</v>
      </c>
      <c r="H25" s="208">
        <f>C25*E25</f>
        <v>552.5</v>
      </c>
      <c r="I25" s="3"/>
    </row>
    <row r="26" spans="1:9" ht="26.25" thickBot="1">
      <c r="A26" s="204" t="s">
        <v>58</v>
      </c>
      <c r="B26" s="205">
        <f>'6(a)1 and 6(b)1'!G30</f>
        <v>1</v>
      </c>
      <c r="C26" s="82">
        <v>1175</v>
      </c>
      <c r="D26" s="82">
        <f>'6(a)1 and 6(b)1'!F30</f>
        <v>2</v>
      </c>
      <c r="E26" s="211">
        <f>'6(a)1 and 6(b)1'!P30</f>
        <v>133</v>
      </c>
      <c r="F26" s="207">
        <f t="shared" si="0"/>
        <v>1175</v>
      </c>
      <c r="G26" s="207">
        <f t="shared" si="1"/>
        <v>2350</v>
      </c>
      <c r="H26" s="208">
        <f t="shared" si="2"/>
        <v>156275</v>
      </c>
      <c r="I26" s="3"/>
    </row>
    <row r="27" spans="1:9" ht="26.25" thickBot="1">
      <c r="A27" s="204" t="s">
        <v>59</v>
      </c>
      <c r="B27" s="205">
        <f>'6(a)1 and 6(b)1'!G31</f>
        <v>1</v>
      </c>
      <c r="C27" s="82">
        <v>105</v>
      </c>
      <c r="D27" s="82">
        <f>'6(a)1 and 6(b)1'!F31</f>
        <v>2</v>
      </c>
      <c r="E27" s="209">
        <f>'6(a)1 and 6(b)1'!P31</f>
        <v>133</v>
      </c>
      <c r="F27" s="210">
        <f t="shared" si="0"/>
        <v>105</v>
      </c>
      <c r="G27" s="207">
        <f t="shared" si="1"/>
        <v>210</v>
      </c>
      <c r="H27" s="208">
        <f t="shared" si="2"/>
        <v>13965</v>
      </c>
      <c r="I27" s="3"/>
    </row>
    <row r="28" spans="1:9" ht="15.75" thickBot="1">
      <c r="A28" s="204" t="s">
        <v>43</v>
      </c>
      <c r="B28" s="205">
        <f>'6(a)1 and 6(b)1'!G32</f>
        <v>1</v>
      </c>
      <c r="C28" s="82">
        <v>10</v>
      </c>
      <c r="D28" s="82">
        <f>'6(a)1 and 6(b)1'!F32</f>
        <v>2</v>
      </c>
      <c r="E28" s="209">
        <f>'6(a)1 and 6(b)1'!P32</f>
        <v>133</v>
      </c>
      <c r="F28" s="210">
        <f t="shared" ref="F28:F30" si="3">B28*C28</f>
        <v>10</v>
      </c>
      <c r="G28" s="207">
        <f t="shared" ref="G28:G30" si="4">D28*F28</f>
        <v>20</v>
      </c>
      <c r="H28" s="208">
        <f t="shared" ref="H28:H30" si="5">C28*E28</f>
        <v>1330</v>
      </c>
      <c r="I28" s="3"/>
    </row>
    <row r="29" spans="1:9" ht="26.25" thickBot="1">
      <c r="A29" s="204" t="s">
        <v>60</v>
      </c>
      <c r="B29" s="205">
        <f>'6(a)1 and 6(b)1'!G33</f>
        <v>150</v>
      </c>
      <c r="C29" s="82">
        <v>105</v>
      </c>
      <c r="D29" s="82">
        <f>'6(a)1 and 6(b)1'!F33</f>
        <v>1</v>
      </c>
      <c r="E29" s="209">
        <f>'6(a)1 and 6(b)1'!P33</f>
        <v>11100</v>
      </c>
      <c r="F29" s="210">
        <f t="shared" si="3"/>
        <v>15750</v>
      </c>
      <c r="G29" s="207">
        <f t="shared" si="4"/>
        <v>15750</v>
      </c>
      <c r="H29" s="208">
        <f t="shared" si="5"/>
        <v>1165500</v>
      </c>
      <c r="I29" s="3"/>
    </row>
    <row r="30" spans="1:9" ht="26.25" thickBot="1">
      <c r="A30" s="170" t="s">
        <v>56</v>
      </c>
      <c r="B30" s="176">
        <f>'6(a)1 and 6(b)1'!G34</f>
        <v>150</v>
      </c>
      <c r="C30" s="177">
        <v>10</v>
      </c>
      <c r="D30" s="177">
        <f>'6(a)1 and 6(b)1'!F34</f>
        <v>1</v>
      </c>
      <c r="E30" s="209">
        <f>'6(a)1 and 6(b)1'!P34</f>
        <v>11100</v>
      </c>
      <c r="F30" s="210">
        <f t="shared" si="3"/>
        <v>1500</v>
      </c>
      <c r="G30" s="207">
        <f t="shared" si="4"/>
        <v>1500</v>
      </c>
      <c r="H30" s="208">
        <f t="shared" si="5"/>
        <v>111000</v>
      </c>
      <c r="I30" s="3"/>
    </row>
    <row r="31" spans="1:9" ht="15.75" thickBot="1">
      <c r="A31" s="204" t="s">
        <v>34</v>
      </c>
      <c r="B31" s="212"/>
      <c r="C31" s="213"/>
      <c r="D31" s="213"/>
      <c r="E31" s="214"/>
      <c r="F31" s="215">
        <f>SUM(F3:F30)</f>
        <v>45346</v>
      </c>
      <c r="G31" s="215">
        <f>SUM(G3:G30)</f>
        <v>47418.5</v>
      </c>
      <c r="H31" s="216">
        <f>SUM(H3:H30)</f>
        <v>3721271.25</v>
      </c>
    </row>
    <row r="32" spans="1:9">
      <c r="F32" s="7"/>
      <c r="G32" s="7"/>
      <c r="H32" s="7"/>
    </row>
    <row r="33" spans="2:8">
      <c r="B33" s="8"/>
      <c r="F33" s="9"/>
      <c r="G33" s="9"/>
      <c r="H33" s="9"/>
    </row>
    <row r="34" spans="2:8">
      <c r="F34" s="26"/>
      <c r="G34" s="26"/>
      <c r="H34" s="26"/>
    </row>
    <row r="35" spans="2:8">
      <c r="F35" s="27"/>
      <c r="G35" s="27"/>
      <c r="H35" s="27"/>
    </row>
    <row r="36" spans="2:8">
      <c r="F36" s="24"/>
      <c r="G36" s="24"/>
      <c r="H36" s="24"/>
    </row>
    <row r="38" spans="2:8">
      <c r="H38" s="10"/>
    </row>
    <row r="40" spans="2:8">
      <c r="H40" s="23"/>
    </row>
  </sheetData>
  <printOptions horizontalCentered="1"/>
  <pageMargins left="1" right="1" top="1" bottom="1" header="0.5" footer="0.5"/>
  <pageSetup scale="79" orientation="landscape" r:id="rId1"/>
  <headerFooter>
    <oddHeader>&amp;L&amp;G&amp;CSupporting Statement for
Information Collection Request 1907.06&amp;ROffice of Transportation and Air Quality</oddHeader>
    <oddFooter>&amp;L&amp;F
&amp;A&amp;R&amp;P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workbookViewId="0">
      <selection activeCell="A2" sqref="A2:H6"/>
    </sheetView>
  </sheetViews>
  <sheetFormatPr defaultRowHeight="12"/>
  <cols>
    <col min="1" max="1" width="16.140625" style="11" customWidth="1"/>
    <col min="2" max="8" width="11.42578125" style="11" customWidth="1"/>
    <col min="9" max="16384" width="9.140625" style="11"/>
  </cols>
  <sheetData>
    <row r="1" spans="1:10" ht="12.75" customHeight="1" thickBot="1">
      <c r="A1" s="28" t="s">
        <v>86</v>
      </c>
      <c r="B1" s="28"/>
      <c r="C1" s="28"/>
      <c r="D1" s="28"/>
      <c r="E1" s="28"/>
      <c r="F1" s="28"/>
      <c r="G1" s="28"/>
      <c r="H1" s="28"/>
      <c r="I1" s="12"/>
      <c r="J1" s="12"/>
    </row>
    <row r="2" spans="1:10" ht="71.25" customHeight="1" thickBot="1">
      <c r="A2" s="217" t="s">
        <v>15</v>
      </c>
      <c r="B2" s="96" t="s">
        <v>82</v>
      </c>
      <c r="C2" s="96" t="s">
        <v>83</v>
      </c>
      <c r="D2" s="96" t="s">
        <v>84</v>
      </c>
      <c r="E2" s="96" t="s">
        <v>85</v>
      </c>
      <c r="F2" s="96" t="s">
        <v>87</v>
      </c>
      <c r="G2" s="96" t="s">
        <v>88</v>
      </c>
      <c r="H2" s="96" t="s">
        <v>89</v>
      </c>
      <c r="I2" s="19"/>
    </row>
    <row r="3" spans="1:10" ht="63.75">
      <c r="A3" s="98" t="s">
        <v>69</v>
      </c>
      <c r="B3" s="218"/>
      <c r="C3" s="218"/>
      <c r="D3" s="218"/>
      <c r="E3" s="219"/>
      <c r="F3" s="218"/>
      <c r="G3" s="218"/>
      <c r="H3" s="219"/>
    </row>
    <row r="4" spans="1:10" ht="12.75">
      <c r="A4" s="102" t="s">
        <v>66</v>
      </c>
      <c r="B4" s="220">
        <f>'6(a)2 and 6(b)2'!G5</f>
        <v>2</v>
      </c>
      <c r="C4" s="220">
        <v>1200</v>
      </c>
      <c r="D4" s="221">
        <f>'6(a)2 and 6(b)2'!F5</f>
        <v>1</v>
      </c>
      <c r="E4" s="222">
        <f>'6(a)2 and 6(b)2'!G18</f>
        <v>80</v>
      </c>
      <c r="F4" s="220">
        <f>B4*C4</f>
        <v>2400</v>
      </c>
      <c r="G4" s="220">
        <f>D4*F4</f>
        <v>2400</v>
      </c>
      <c r="H4" s="222">
        <f>C4*E4</f>
        <v>96000</v>
      </c>
    </row>
    <row r="5" spans="1:10" ht="13.5" thickBot="1">
      <c r="A5" s="106" t="s">
        <v>67</v>
      </c>
      <c r="B5" s="220">
        <f>'6(a)2 and 6(b)2'!G6</f>
        <v>2</v>
      </c>
      <c r="C5" s="220">
        <v>60</v>
      </c>
      <c r="D5" s="221">
        <f>'6(a)2 and 6(b)2'!F6</f>
        <v>1</v>
      </c>
      <c r="E5" s="222">
        <f>'6(a)2 and 6(b)2'!G19</f>
        <v>80</v>
      </c>
      <c r="F5" s="220">
        <f t="shared" ref="F5:F9" si="0">B5*C5</f>
        <v>120</v>
      </c>
      <c r="G5" s="220">
        <f t="shared" ref="G5:G8" si="1">D5*F5</f>
        <v>120</v>
      </c>
      <c r="H5" s="222">
        <f t="shared" ref="H5:H9" si="2">C5*E5</f>
        <v>4800</v>
      </c>
    </row>
    <row r="6" spans="1:10" ht="51">
      <c r="A6" s="98" t="s">
        <v>73</v>
      </c>
      <c r="B6" s="218"/>
      <c r="C6" s="218"/>
      <c r="D6" s="223"/>
      <c r="E6" s="219"/>
      <c r="F6" s="218"/>
      <c r="G6" s="218"/>
      <c r="H6" s="219"/>
    </row>
    <row r="7" spans="1:10" ht="12.75">
      <c r="A7" s="102" t="s">
        <v>66</v>
      </c>
      <c r="B7" s="220">
        <f>'6(a)2 and 6(b)2'!G8</f>
        <v>10</v>
      </c>
      <c r="C7" s="220">
        <v>1200</v>
      </c>
      <c r="D7" s="221">
        <f>'6(a)2 and 6(b)2'!F8</f>
        <v>1</v>
      </c>
      <c r="E7" s="222">
        <f>'6(a)2 and 6(b)2'!G21</f>
        <v>400</v>
      </c>
      <c r="F7" s="220">
        <f t="shared" si="0"/>
        <v>12000</v>
      </c>
      <c r="G7" s="220">
        <f t="shared" si="1"/>
        <v>12000</v>
      </c>
      <c r="H7" s="222">
        <f t="shared" si="2"/>
        <v>480000</v>
      </c>
    </row>
    <row r="8" spans="1:10" ht="13.5" thickBot="1">
      <c r="A8" s="106" t="s">
        <v>67</v>
      </c>
      <c r="B8" s="220">
        <f>'6(a)2 and 6(b)2'!G9</f>
        <v>10</v>
      </c>
      <c r="C8" s="224">
        <v>60</v>
      </c>
      <c r="D8" s="225">
        <f>'6(a)2 and 6(b)2'!F9</f>
        <v>1</v>
      </c>
      <c r="E8" s="226">
        <f>'6(a)2 and 6(b)2'!G22</f>
        <v>400</v>
      </c>
      <c r="F8" s="224">
        <f t="shared" si="0"/>
        <v>600</v>
      </c>
      <c r="G8" s="224">
        <f t="shared" si="1"/>
        <v>600</v>
      </c>
      <c r="H8" s="226">
        <f t="shared" si="2"/>
        <v>24000</v>
      </c>
    </row>
    <row r="9" spans="1:10" ht="26.25" thickBot="1">
      <c r="A9" s="106" t="s">
        <v>68</v>
      </c>
      <c r="B9" s="227">
        <f>'6(a)2 and 6(b)2'!G10</f>
        <v>1</v>
      </c>
      <c r="C9" s="224">
        <v>1</v>
      </c>
      <c r="D9" s="228">
        <f>'6(a)2 and 6(b)2'!F10</f>
        <v>0.5</v>
      </c>
      <c r="E9" s="229">
        <f>'6(a)2 and 6(b)2'!G23</f>
        <v>18.5</v>
      </c>
      <c r="F9" s="227">
        <f t="shared" si="0"/>
        <v>1</v>
      </c>
      <c r="G9" s="227">
        <f>D9*F9</f>
        <v>0.5</v>
      </c>
      <c r="H9" s="229">
        <f t="shared" si="2"/>
        <v>18.5</v>
      </c>
    </row>
    <row r="10" spans="1:10" ht="13.5" thickBot="1">
      <c r="A10" s="230" t="s">
        <v>34</v>
      </c>
      <c r="B10" s="231"/>
      <c r="C10" s="232"/>
      <c r="D10" s="232"/>
      <c r="E10" s="233"/>
      <c r="F10" s="234">
        <f>SUM(F4:F9)</f>
        <v>15121</v>
      </c>
      <c r="G10" s="234">
        <f t="shared" ref="G10:H10" si="3">SUM(G4:G9)</f>
        <v>15120.5</v>
      </c>
      <c r="H10" s="235">
        <f t="shared" si="3"/>
        <v>604818.5</v>
      </c>
    </row>
    <row r="11" spans="1:10">
      <c r="F11" s="25"/>
      <c r="G11" s="25"/>
      <c r="H11" s="25"/>
    </row>
    <row r="13" spans="1:10">
      <c r="H13" s="22"/>
    </row>
  </sheetData>
  <mergeCells count="1">
    <mergeCell ref="A1:H1"/>
  </mergeCells>
  <printOptions horizontalCentered="1"/>
  <pageMargins left="1" right="1" top="1" bottom="1" header="0.5" footer="0.5"/>
  <pageSetup orientation="landscape" r:id="rId1"/>
  <headerFooter>
    <oddHeader>&amp;L&amp;G&amp;CSupporting Statement for
Information Collection Request 1907.06&amp;ROffice of Transportation and Air Quality</oddHeader>
    <oddFooter>&amp;L&amp;F
&amp;A&amp;R&amp;P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6(a)1 and 6(b)1</vt:lpstr>
      <vt:lpstr>6(a)2 and 6(b)2</vt:lpstr>
      <vt:lpstr>6(e)1</vt:lpstr>
      <vt:lpstr>6(e)2</vt:lpstr>
      <vt:lpstr>'6(a)1 and 6(b)1'!Print_Area</vt:lpstr>
    </vt:vector>
  </TitlesOfParts>
  <Company>US-EPA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Manners, Mary</dc:creator>
  <cp:lastModifiedBy>Manners, Mary</cp:lastModifiedBy>
  <cp:lastPrinted>2014-07-21T15:21:31Z</cp:lastPrinted>
  <dcterms:created xsi:type="dcterms:W3CDTF">2013-03-25T16:01:20Z</dcterms:created>
  <dcterms:modified xsi:type="dcterms:W3CDTF">2014-07-21T15:21:34Z</dcterms:modified>
</cp:coreProperties>
</file>