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Kerwin\Desktop\ICRAS Packages\1684\1\"/>
    </mc:Choice>
  </mc:AlternateContent>
  <bookViews>
    <workbookView xWindow="0" yWindow="0" windowWidth="11490" windowHeight="4755"/>
  </bookViews>
  <sheets>
    <sheet name="Current MY Credit Calc" sheetId="1" r:id="rId1"/>
    <sheet name="Field Descriptions" sheetId="2" r:id="rId2"/>
    <sheet name="Power Calc" sheetId="4" r:id="rId3"/>
    <sheet name="Summary" sheetId="3" r:id="rId4"/>
    <sheet name="Instructions" sheetId="5" r:id="rId5"/>
  </sheets>
  <definedNames>
    <definedName name="_xlnm.Print_Area" localSheetId="0">'Current MY Credit Calc'!$A$1:$N$59</definedName>
    <definedName name="_xlnm.Print_Area" localSheetId="1">'Field Descriptions'!$A$1:$D$38</definedName>
    <definedName name="_xlnm.Print_Area" localSheetId="2">'Power Calc'!$A$1:$H$62</definedName>
    <definedName name="_xlnm.Print_Area" localSheetId="3">Summary!$A$1:$M$63</definedName>
  </definedNames>
  <calcPr calcId="152511"/>
</workbook>
</file>

<file path=xl/calcChain.xml><?xml version="1.0" encoding="utf-8"?>
<calcChain xmlns="http://schemas.openxmlformats.org/spreadsheetml/2006/main">
  <c r="D28" i="3" l="1"/>
  <c r="D29" i="3"/>
  <c r="E29" i="3" l="1"/>
  <c r="AW34" i="1"/>
  <c r="AV34" i="1"/>
  <c r="AU34" i="1"/>
  <c r="AW33" i="1"/>
  <c r="AV33" i="1"/>
  <c r="AU33" i="1"/>
  <c r="AW32" i="1"/>
  <c r="AV32" i="1"/>
  <c r="AU32" i="1"/>
  <c r="AW31" i="1"/>
  <c r="AV31" i="1"/>
  <c r="AU31" i="1"/>
  <c r="AW30" i="1"/>
  <c r="AW29" i="1"/>
  <c r="AU29" i="1"/>
  <c r="AT29" i="1"/>
  <c r="AW28" i="1"/>
  <c r="AU28" i="1"/>
  <c r="AT28" i="1"/>
  <c r="AW27" i="1"/>
  <c r="AU27" i="1"/>
  <c r="AT27" i="1"/>
  <c r="AW26" i="1"/>
  <c r="AU26" i="1"/>
  <c r="AT26" i="1"/>
  <c r="AW25" i="1"/>
  <c r="AU25" i="1"/>
  <c r="AT25" i="1"/>
  <c r="AV24" i="1"/>
  <c r="AU24" i="1"/>
  <c r="AT24" i="1"/>
  <c r="AV23" i="1"/>
  <c r="AU23" i="1"/>
  <c r="AT23" i="1"/>
  <c r="AV22" i="1"/>
  <c r="AU22" i="1"/>
  <c r="AT22" i="1"/>
  <c r="AW21" i="1"/>
  <c r="AV21" i="1"/>
  <c r="AT21" i="1"/>
  <c r="AW20" i="1"/>
  <c r="AU20" i="1"/>
  <c r="AT20" i="1"/>
  <c r="AV19" i="1"/>
  <c r="AU19" i="1"/>
  <c r="AT19" i="1"/>
  <c r="AW18" i="1"/>
  <c r="AV18" i="1"/>
  <c r="AT18" i="1"/>
  <c r="AU17" i="1"/>
  <c r="AW16" i="1"/>
  <c r="AV16" i="1"/>
  <c r="AT16" i="1"/>
  <c r="AW15" i="1"/>
  <c r="AV15" i="1"/>
  <c r="AT15" i="1"/>
  <c r="O48" i="3"/>
  <c r="N48" i="3"/>
  <c r="K48" i="3"/>
  <c r="J48" i="3"/>
  <c r="G48" i="3"/>
  <c r="F48" i="3"/>
  <c r="Z34" i="3"/>
  <c r="Z33" i="3"/>
  <c r="Z32" i="3"/>
  <c r="Z31" i="3"/>
  <c r="Z30" i="3"/>
  <c r="Z29" i="3"/>
  <c r="Z27" i="3"/>
  <c r="Z26" i="3"/>
  <c r="Z25" i="3"/>
  <c r="Z24" i="3"/>
  <c r="Z23" i="3"/>
  <c r="Z22" i="3"/>
  <c r="Z21" i="3"/>
  <c r="Z20" i="3"/>
  <c r="Z19" i="3"/>
  <c r="Z18" i="3"/>
  <c r="Z17" i="3"/>
  <c r="Z16" i="3"/>
  <c r="Z15" i="3"/>
  <c r="Z14" i="3"/>
  <c r="Z13" i="3"/>
  <c r="Y34" i="3"/>
  <c r="Y33" i="3"/>
  <c r="Y32" i="3"/>
  <c r="Y31" i="3"/>
  <c r="Y30" i="3"/>
  <c r="Y29" i="3"/>
  <c r="Y28" i="3"/>
  <c r="Y26" i="3"/>
  <c r="Y25" i="3"/>
  <c r="Y24" i="3"/>
  <c r="Y23" i="3"/>
  <c r="Y22" i="3"/>
  <c r="Y21" i="3"/>
  <c r="Y20" i="3"/>
  <c r="Y19" i="3"/>
  <c r="Y17" i="3"/>
  <c r="Y16" i="3"/>
  <c r="Y15" i="3"/>
  <c r="Y14" i="3"/>
  <c r="Y13" i="3"/>
  <c r="X34" i="3"/>
  <c r="X33" i="3"/>
  <c r="X32" i="3"/>
  <c r="X31" i="3"/>
  <c r="X30" i="3"/>
  <c r="X29" i="3"/>
  <c r="X28" i="3"/>
  <c r="X27" i="3"/>
  <c r="X25" i="3"/>
  <c r="X24" i="3"/>
  <c r="X23" i="3"/>
  <c r="X22" i="3"/>
  <c r="X21" i="3"/>
  <c r="X20" i="3"/>
  <c r="X19" i="3"/>
  <c r="X17" i="3"/>
  <c r="X16" i="3"/>
  <c r="X15" i="3"/>
  <c r="X14" i="3"/>
  <c r="X13" i="3"/>
  <c r="W34" i="3"/>
  <c r="W33" i="3"/>
  <c r="W32" i="3"/>
  <c r="W31" i="3"/>
  <c r="W30" i="3"/>
  <c r="W29" i="3"/>
  <c r="W27" i="3"/>
  <c r="W26" i="3"/>
  <c r="W24" i="3"/>
  <c r="W23" i="3"/>
  <c r="W22" i="3"/>
  <c r="W21" i="3"/>
  <c r="W20" i="3"/>
  <c r="W19" i="3"/>
  <c r="W18" i="3"/>
  <c r="W17" i="3"/>
  <c r="W15" i="3"/>
  <c r="W14" i="3"/>
  <c r="W13" i="3"/>
  <c r="V34" i="3"/>
  <c r="V33" i="3"/>
  <c r="V32" i="3"/>
  <c r="V31" i="3"/>
  <c r="V30" i="3"/>
  <c r="V29" i="3"/>
  <c r="V28" i="3"/>
  <c r="V26" i="3"/>
  <c r="V23" i="3"/>
  <c r="V22" i="3"/>
  <c r="V21" i="3"/>
  <c r="V20" i="3"/>
  <c r="V19" i="3"/>
  <c r="V18" i="3"/>
  <c r="V17" i="3"/>
  <c r="V16" i="3"/>
  <c r="V14" i="3"/>
  <c r="V13" i="3"/>
  <c r="U34" i="3"/>
  <c r="U33" i="3"/>
  <c r="U32" i="3"/>
  <c r="U31" i="3"/>
  <c r="U30" i="3"/>
  <c r="U29" i="3"/>
  <c r="U28" i="3"/>
  <c r="U27" i="3"/>
  <c r="U25" i="3"/>
  <c r="U22" i="3"/>
  <c r="U21" i="3"/>
  <c r="U20" i="3"/>
  <c r="U19" i="3"/>
  <c r="U18" i="3"/>
  <c r="U16" i="3"/>
  <c r="U15" i="3"/>
  <c r="U14" i="3"/>
  <c r="T34" i="3"/>
  <c r="T33" i="3"/>
  <c r="T32" i="3"/>
  <c r="T31" i="3"/>
  <c r="T30" i="3"/>
  <c r="T29" i="3"/>
  <c r="T28" i="3"/>
  <c r="T27" i="3"/>
  <c r="T26" i="3"/>
  <c r="T25" i="3"/>
  <c r="T24" i="3"/>
  <c r="T23" i="3"/>
  <c r="T20" i="3"/>
  <c r="T19" i="3"/>
  <c r="T18" i="3"/>
  <c r="T17" i="3"/>
  <c r="T15" i="3"/>
  <c r="T14" i="3"/>
  <c r="T13" i="3"/>
  <c r="S34" i="3"/>
  <c r="S33" i="3"/>
  <c r="S32" i="3"/>
  <c r="S31" i="3"/>
  <c r="S30" i="3"/>
  <c r="S29" i="3"/>
  <c r="S28" i="3"/>
  <c r="S27" i="3"/>
  <c r="S26" i="3"/>
  <c r="S25" i="3"/>
  <c r="S24" i="3"/>
  <c r="S23" i="3"/>
  <c r="S22" i="3"/>
  <c r="S21" i="3"/>
  <c r="S19" i="3"/>
  <c r="S18" i="3"/>
  <c r="S17" i="3"/>
  <c r="S16" i="3"/>
  <c r="S14" i="3"/>
  <c r="S13" i="3"/>
  <c r="C13" i="3"/>
  <c r="G51" i="3"/>
  <c r="F51" i="3"/>
  <c r="E51" i="3"/>
  <c r="G50" i="3"/>
  <c r="F50" i="3"/>
  <c r="E50" i="3"/>
  <c r="D51" i="3"/>
  <c r="D50" i="3"/>
  <c r="O51" i="3"/>
  <c r="N51" i="3"/>
  <c r="M51" i="3"/>
  <c r="O50" i="3"/>
  <c r="N50" i="3"/>
  <c r="M50" i="3"/>
  <c r="L51" i="3"/>
  <c r="L50" i="3"/>
  <c r="K51" i="3"/>
  <c r="K50" i="3"/>
  <c r="I51" i="3"/>
  <c r="I50" i="3"/>
  <c r="H50" i="3"/>
  <c r="R34" i="3"/>
  <c r="R33" i="3"/>
  <c r="R32" i="3"/>
  <c r="R31" i="3"/>
  <c r="R30" i="3"/>
  <c r="R29" i="3"/>
  <c r="R28" i="3"/>
  <c r="R27" i="3"/>
  <c r="R26" i="3"/>
  <c r="R25" i="3"/>
  <c r="R19" i="3"/>
  <c r="R18" i="3"/>
  <c r="R16" i="3"/>
  <c r="R15" i="3"/>
  <c r="R14" i="3"/>
  <c r="R13" i="3"/>
  <c r="J51" i="3"/>
  <c r="J50" i="3"/>
  <c r="H51" i="3"/>
  <c r="BO34" i="1"/>
  <c r="BN34" i="1"/>
  <c r="BM34" i="1"/>
  <c r="BO33" i="1"/>
  <c r="BN33" i="1"/>
  <c r="BM33" i="1"/>
  <c r="BL33" i="1"/>
  <c r="BO32" i="1"/>
  <c r="BN32" i="1"/>
  <c r="BM32" i="1"/>
  <c r="BO31" i="1"/>
  <c r="BN31" i="1"/>
  <c r="BM31" i="1"/>
  <c r="BL31" i="1"/>
  <c r="BO30" i="1"/>
  <c r="BN30" i="1"/>
  <c r="BM30" i="1"/>
  <c r="BL30" i="1"/>
  <c r="BO29" i="1"/>
  <c r="BN29" i="1"/>
  <c r="BM29" i="1"/>
  <c r="BL29" i="1"/>
  <c r="BO28" i="1"/>
  <c r="BN28" i="1"/>
  <c r="BM28" i="1"/>
  <c r="BL28" i="1"/>
  <c r="BO27" i="1"/>
  <c r="BN27" i="1"/>
  <c r="BM27" i="1"/>
  <c r="BL27" i="1"/>
  <c r="BO26" i="1"/>
  <c r="BN26" i="1"/>
  <c r="BM26" i="1"/>
  <c r="BL26" i="1"/>
  <c r="BO25" i="1"/>
  <c r="BN25" i="1"/>
  <c r="BM25" i="1"/>
  <c r="BL25" i="1"/>
  <c r="BO24" i="1"/>
  <c r="BN24" i="1"/>
  <c r="BM24" i="1"/>
  <c r="BL24" i="1"/>
  <c r="BO23" i="1"/>
  <c r="BN23" i="1"/>
  <c r="BM23" i="1"/>
  <c r="BL23" i="1"/>
  <c r="BO22" i="1"/>
  <c r="BN22" i="1"/>
  <c r="BM22" i="1"/>
  <c r="BL22" i="1"/>
  <c r="BO20" i="1"/>
  <c r="BN20" i="1"/>
  <c r="BM20" i="1"/>
  <c r="BO19" i="1"/>
  <c r="BN19" i="1"/>
  <c r="BM19" i="1"/>
  <c r="BL19" i="1"/>
  <c r="BO18" i="1"/>
  <c r="BN18" i="1"/>
  <c r="BM18" i="1"/>
  <c r="BL18" i="1"/>
  <c r="BO17" i="1"/>
  <c r="BN17" i="1"/>
  <c r="BM17" i="1"/>
  <c r="BL17" i="1"/>
  <c r="BO16" i="1"/>
  <c r="BN16" i="1"/>
  <c r="BM16" i="1"/>
  <c r="BO15" i="1"/>
  <c r="BN15" i="1"/>
  <c r="BJ15" i="1"/>
  <c r="BM15" i="1"/>
  <c r="BL15" i="1"/>
  <c r="BH15" i="1"/>
  <c r="BK34" i="1"/>
  <c r="BJ34" i="1"/>
  <c r="BI34" i="1"/>
  <c r="BH34" i="1"/>
  <c r="BK33" i="1"/>
  <c r="BJ33" i="1"/>
  <c r="BH33" i="1"/>
  <c r="BK32" i="1"/>
  <c r="BJ32" i="1"/>
  <c r="BI32" i="1"/>
  <c r="BH32" i="1"/>
  <c r="BK31" i="1"/>
  <c r="BJ31" i="1"/>
  <c r="BH31" i="1"/>
  <c r="BK30" i="1"/>
  <c r="BJ30" i="1"/>
  <c r="BI30" i="1"/>
  <c r="BH30" i="1"/>
  <c r="BK29" i="1"/>
  <c r="BJ29" i="1"/>
  <c r="BI29" i="1"/>
  <c r="BH29" i="1"/>
  <c r="BK28" i="1"/>
  <c r="BJ28" i="1"/>
  <c r="BI28" i="1"/>
  <c r="BH28" i="1"/>
  <c r="BK27" i="1"/>
  <c r="BJ27" i="1"/>
  <c r="BI27" i="1"/>
  <c r="BH27" i="1"/>
  <c r="BK26" i="1"/>
  <c r="BJ26" i="1"/>
  <c r="BI26" i="1"/>
  <c r="BH26" i="1"/>
  <c r="BK25" i="1"/>
  <c r="BJ25" i="1"/>
  <c r="BI25" i="1"/>
  <c r="BH25" i="1"/>
  <c r="BK24" i="1"/>
  <c r="BJ24" i="1"/>
  <c r="BI24" i="1"/>
  <c r="BH24" i="1"/>
  <c r="BK23" i="1"/>
  <c r="BJ23" i="1"/>
  <c r="BI23" i="1"/>
  <c r="BH23" i="1"/>
  <c r="BK22" i="1"/>
  <c r="BJ22" i="1"/>
  <c r="BI22" i="1"/>
  <c r="BH22" i="1"/>
  <c r="BK21" i="1"/>
  <c r="BJ21" i="1"/>
  <c r="BI21" i="1"/>
  <c r="BH21" i="1"/>
  <c r="BK20" i="1"/>
  <c r="BJ20" i="1"/>
  <c r="BI20" i="1"/>
  <c r="BH20" i="1"/>
  <c r="BK19" i="1"/>
  <c r="BJ19" i="1"/>
  <c r="BI19" i="1"/>
  <c r="BH19" i="1"/>
  <c r="BK18" i="1"/>
  <c r="BJ18" i="1"/>
  <c r="BI18" i="1"/>
  <c r="BK17" i="1"/>
  <c r="BJ17" i="1"/>
  <c r="BI17" i="1"/>
  <c r="BH17" i="1"/>
  <c r="BK16" i="1"/>
  <c r="BI16" i="1"/>
  <c r="BG15" i="1"/>
  <c r="BF15" i="1"/>
  <c r="BE15" i="1"/>
  <c r="BD15" i="1"/>
  <c r="BF34" i="1"/>
  <c r="BE34" i="1"/>
  <c r="BG33" i="1"/>
  <c r="BD33" i="1"/>
  <c r="BG32" i="1"/>
  <c r="BF32" i="1"/>
  <c r="BE32" i="1"/>
  <c r="BG31" i="1"/>
  <c r="BF31" i="1"/>
  <c r="BD31" i="1"/>
  <c r="BG30" i="1"/>
  <c r="BF30" i="1"/>
  <c r="BE30" i="1"/>
  <c r="BD30" i="1"/>
  <c r="BG29" i="1"/>
  <c r="BF29" i="1"/>
  <c r="BE29" i="1"/>
  <c r="BD29" i="1"/>
  <c r="BG28" i="1"/>
  <c r="BF28" i="1"/>
  <c r="BE28" i="1"/>
  <c r="BD28" i="1"/>
  <c r="BG27" i="1"/>
  <c r="BF27" i="1"/>
  <c r="BE27" i="1"/>
  <c r="BD27" i="1"/>
  <c r="BG26" i="1"/>
  <c r="BF26" i="1"/>
  <c r="BE26" i="1"/>
  <c r="BD26" i="1"/>
  <c r="BG25" i="1"/>
  <c r="BF25" i="1"/>
  <c r="BE25" i="1"/>
  <c r="BD25" i="1"/>
  <c r="BG24" i="1"/>
  <c r="BF24" i="1"/>
  <c r="BE24" i="1"/>
  <c r="BD24" i="1"/>
  <c r="BG23" i="1"/>
  <c r="BF23" i="1"/>
  <c r="BE23" i="1"/>
  <c r="BD23" i="1"/>
  <c r="BG22" i="1"/>
  <c r="BF22" i="1"/>
  <c r="BE22" i="1"/>
  <c r="BD22" i="1"/>
  <c r="BG21" i="1"/>
  <c r="BE21" i="1"/>
  <c r="BD21" i="1"/>
  <c r="BG20" i="1"/>
  <c r="BF20" i="1"/>
  <c r="BE20" i="1"/>
  <c r="BD20" i="1"/>
  <c r="BG19" i="1"/>
  <c r="BF19" i="1"/>
  <c r="BE19" i="1"/>
  <c r="BD19" i="1"/>
  <c r="BG18" i="1"/>
  <c r="BF18" i="1"/>
  <c r="BE18" i="1"/>
  <c r="BD18" i="1"/>
  <c r="BG17" i="1"/>
  <c r="BF17" i="1"/>
  <c r="BE17" i="1"/>
  <c r="BD17" i="1"/>
  <c r="BG16" i="1"/>
  <c r="BF16" i="1"/>
  <c r="BE16" i="1"/>
  <c r="BD16" i="1"/>
  <c r="Z15" i="1"/>
  <c r="AH34" i="1"/>
  <c r="AG34" i="1"/>
  <c r="AF34" i="1"/>
  <c r="AH33" i="1"/>
  <c r="AG33" i="1"/>
  <c r="AF33" i="1"/>
  <c r="AH32" i="1"/>
  <c r="AG32" i="1"/>
  <c r="AF32" i="1"/>
  <c r="AH31" i="1"/>
  <c r="AG31" i="1"/>
  <c r="AF31" i="1"/>
  <c r="AG30" i="1"/>
  <c r="AF30" i="1"/>
  <c r="AH29" i="1"/>
  <c r="AF29" i="1"/>
  <c r="AH28" i="1"/>
  <c r="AG28" i="1"/>
  <c r="AH27" i="1"/>
  <c r="AG27" i="1"/>
  <c r="AF27" i="1"/>
  <c r="AH26" i="1"/>
  <c r="AG26" i="1"/>
  <c r="AF26" i="1"/>
  <c r="AH25" i="1"/>
  <c r="AG25" i="1"/>
  <c r="AF25" i="1"/>
  <c r="AH24" i="1"/>
  <c r="AG24" i="1"/>
  <c r="AF24" i="1"/>
  <c r="AH23" i="1"/>
  <c r="AG23" i="1"/>
  <c r="AF23" i="1"/>
  <c r="AH22" i="1"/>
  <c r="AG22" i="1"/>
  <c r="AF22" i="1"/>
  <c r="AH21" i="1"/>
  <c r="AG21" i="1"/>
  <c r="AF21" i="1"/>
  <c r="AH20" i="1"/>
  <c r="AH19" i="1"/>
  <c r="AG19" i="1"/>
  <c r="AF19" i="1"/>
  <c r="AH18" i="1"/>
  <c r="AG18" i="1"/>
  <c r="AF18" i="1"/>
  <c r="AH17" i="1"/>
  <c r="AG17" i="1"/>
  <c r="AF17" i="1"/>
  <c r="AH16" i="1"/>
  <c r="AG16" i="1"/>
  <c r="AF16" i="1"/>
  <c r="AH15" i="1"/>
  <c r="AE15" i="1"/>
  <c r="AG15" i="1"/>
  <c r="AD15" i="1"/>
  <c r="AF15" i="1"/>
  <c r="AE34" i="1"/>
  <c r="AD34" i="1"/>
  <c r="AC34" i="1"/>
  <c r="AE33" i="1"/>
  <c r="AD33" i="1"/>
  <c r="AC33" i="1"/>
  <c r="AE32" i="1"/>
  <c r="AD32" i="1"/>
  <c r="AC32" i="1"/>
  <c r="AE31" i="1"/>
  <c r="AD31" i="1"/>
  <c r="AC31" i="1"/>
  <c r="AD30" i="1"/>
  <c r="AC30" i="1"/>
  <c r="AE29" i="1"/>
  <c r="AC29" i="1"/>
  <c r="AE28" i="1"/>
  <c r="AD28" i="1"/>
  <c r="AC27" i="1"/>
  <c r="AE26" i="1"/>
  <c r="AE25" i="1"/>
  <c r="AD25" i="1"/>
  <c r="AE24" i="1"/>
  <c r="AD24" i="1"/>
  <c r="AC24" i="1"/>
  <c r="AE23" i="1"/>
  <c r="AD23" i="1"/>
  <c r="AC23" i="1"/>
  <c r="AE22" i="1"/>
  <c r="AD22" i="1"/>
  <c r="AC22" i="1"/>
  <c r="AE21" i="1"/>
  <c r="AD21" i="1"/>
  <c r="AC21" i="1"/>
  <c r="AE20" i="1"/>
  <c r="AD20" i="1"/>
  <c r="AC20" i="1"/>
  <c r="AE19" i="1"/>
  <c r="AD19" i="1"/>
  <c r="AD18" i="1"/>
  <c r="AC18" i="1"/>
  <c r="AE17" i="1"/>
  <c r="AC17" i="1"/>
  <c r="AE16" i="1"/>
  <c r="AD16" i="1"/>
  <c r="AC16" i="1"/>
  <c r="AB15" i="1"/>
  <c r="AA15" i="1"/>
  <c r="AB34" i="1"/>
  <c r="AA34" i="1"/>
  <c r="Z34" i="1"/>
  <c r="AB33" i="1"/>
  <c r="AA33" i="1"/>
  <c r="Z33" i="1"/>
  <c r="AB32" i="1"/>
  <c r="AA32" i="1"/>
  <c r="Z32" i="1"/>
  <c r="AB31" i="1"/>
  <c r="AA31" i="1"/>
  <c r="Z31" i="1"/>
  <c r="AB30" i="1"/>
  <c r="AA30" i="1"/>
  <c r="Z30" i="1"/>
  <c r="AB29" i="1"/>
  <c r="AA29" i="1"/>
  <c r="Z29" i="1"/>
  <c r="AB28" i="1"/>
  <c r="AA28" i="1"/>
  <c r="Z28" i="1"/>
  <c r="AB27" i="1"/>
  <c r="AA27" i="1"/>
  <c r="Z27" i="1"/>
  <c r="AB26" i="1"/>
  <c r="AA26" i="1"/>
  <c r="AB25" i="1"/>
  <c r="AA25" i="1"/>
  <c r="AA24" i="1"/>
  <c r="AA23" i="1"/>
  <c r="AB22" i="1"/>
  <c r="AB21" i="1"/>
  <c r="AA21" i="1"/>
  <c r="Z21" i="1"/>
  <c r="AB20" i="1"/>
  <c r="AA20" i="1"/>
  <c r="Z20" i="1"/>
  <c r="AB19" i="1"/>
  <c r="AA19" i="1"/>
  <c r="AA18" i="1"/>
  <c r="Z18" i="1"/>
  <c r="AB17" i="1"/>
  <c r="Z17" i="1"/>
  <c r="AB16" i="1"/>
  <c r="AA16" i="1"/>
  <c r="Z16" i="1"/>
  <c r="BA34" i="1"/>
  <c r="BB34" i="1" s="1"/>
  <c r="BA33" i="1"/>
  <c r="BB33" i="1" s="1"/>
  <c r="BA32" i="1"/>
  <c r="BB32" i="1" s="1"/>
  <c r="BA31" i="1"/>
  <c r="BB31" i="1" s="1"/>
  <c r="BA30" i="1"/>
  <c r="BB30" i="1" s="1"/>
  <c r="BA29" i="1"/>
  <c r="BB29" i="1" s="1"/>
  <c r="BA28" i="1"/>
  <c r="BB28" i="1" s="1"/>
  <c r="BA27" i="1"/>
  <c r="BB27" i="1" s="1"/>
  <c r="BA26" i="1"/>
  <c r="BB26" i="1" s="1"/>
  <c r="BA25" i="1"/>
  <c r="BB25" i="1" s="1"/>
  <c r="BA24" i="1"/>
  <c r="BB24" i="1" s="1"/>
  <c r="BA23" i="1"/>
  <c r="BB23" i="1" s="1"/>
  <c r="BA22" i="1"/>
  <c r="BB22" i="1" s="1"/>
  <c r="BA21" i="1"/>
  <c r="BB21" i="1" s="1"/>
  <c r="BA20" i="1"/>
  <c r="BB20" i="1" s="1"/>
  <c r="BA19" i="1"/>
  <c r="BB19" i="1" s="1"/>
  <c r="BA18" i="1"/>
  <c r="BB18" i="1" s="1"/>
  <c r="BA17" i="1"/>
  <c r="BB17" i="1" s="1"/>
  <c r="BA16" i="1"/>
  <c r="BB16" i="1" s="1"/>
  <c r="BA15" i="1"/>
  <c r="BB15" i="1" s="1"/>
  <c r="AX34" i="1"/>
  <c r="AY34" i="1" s="1"/>
  <c r="AX33" i="1"/>
  <c r="AZ33" i="1" s="1"/>
  <c r="AX32" i="1"/>
  <c r="AZ32" i="1" s="1"/>
  <c r="AX31" i="1"/>
  <c r="AZ31" i="1" s="1"/>
  <c r="AX30" i="1"/>
  <c r="AY30" i="1" s="1"/>
  <c r="AX29" i="1"/>
  <c r="AZ29" i="1" s="1"/>
  <c r="AX28" i="1"/>
  <c r="AY28" i="1" s="1"/>
  <c r="AX27" i="1"/>
  <c r="AZ27" i="1" s="1"/>
  <c r="AX26" i="1"/>
  <c r="AY26" i="1" s="1"/>
  <c r="AV26" i="1" s="1"/>
  <c r="AX25" i="1"/>
  <c r="AY25" i="1" s="1"/>
  <c r="AX24" i="1"/>
  <c r="AY24" i="1" s="1"/>
  <c r="AX23" i="1"/>
  <c r="AY23" i="1" s="1"/>
  <c r="AW23" i="1" s="1"/>
  <c r="AX22" i="1"/>
  <c r="AY22" i="1" s="1"/>
  <c r="AW22" i="1" s="1"/>
  <c r="AX21" i="1"/>
  <c r="AZ21" i="1" s="1"/>
  <c r="AX20" i="1"/>
  <c r="AY20" i="1" s="1"/>
  <c r="AV20" i="1" s="1"/>
  <c r="AX19" i="1"/>
  <c r="AZ19" i="1" s="1"/>
  <c r="AX18" i="1"/>
  <c r="AZ18" i="1" s="1"/>
  <c r="AU18" i="1" s="1"/>
  <c r="AX17" i="1"/>
  <c r="AZ17" i="1" s="1"/>
  <c r="AT17" i="1"/>
  <c r="AX16" i="1"/>
  <c r="AZ16" i="1" s="1"/>
  <c r="AX15" i="1"/>
  <c r="AY15" i="1" s="1"/>
  <c r="AU15" i="1" s="1"/>
  <c r="AQ34" i="1"/>
  <c r="AQ33" i="1"/>
  <c r="AQ32" i="1"/>
  <c r="AQ31" i="1"/>
  <c r="AQ30" i="1"/>
  <c r="AQ29" i="1"/>
  <c r="AQ28" i="1"/>
  <c r="AQ27" i="1"/>
  <c r="AQ26" i="1"/>
  <c r="AQ25" i="1"/>
  <c r="AQ24" i="1"/>
  <c r="AQ23" i="1"/>
  <c r="AQ22" i="1"/>
  <c r="AQ21" i="1"/>
  <c r="AQ20" i="1"/>
  <c r="AQ19" i="1"/>
  <c r="AQ18" i="1"/>
  <c r="AQ17" i="1"/>
  <c r="AQ16" i="1"/>
  <c r="AQ15" i="1"/>
  <c r="AP34" i="1"/>
  <c r="AR34" i="1" s="1"/>
  <c r="AP33" i="1"/>
  <c r="AR33" i="1" s="1"/>
  <c r="AP32" i="1"/>
  <c r="AR32" i="1" s="1"/>
  <c r="AP31" i="1"/>
  <c r="AR31" i="1" s="1"/>
  <c r="AP30" i="1"/>
  <c r="AR30" i="1" s="1"/>
  <c r="AP29" i="1"/>
  <c r="AR29" i="1" s="1"/>
  <c r="AP28" i="1"/>
  <c r="AR28" i="1" s="1"/>
  <c r="AP27" i="1"/>
  <c r="AR27" i="1" s="1"/>
  <c r="AP26" i="1"/>
  <c r="AR26" i="1" s="1"/>
  <c r="AP25" i="1"/>
  <c r="AP24" i="1"/>
  <c r="AR24" i="1" s="1"/>
  <c r="AP23" i="1"/>
  <c r="AP22" i="1"/>
  <c r="AP21" i="1"/>
  <c r="AR21" i="1" s="1"/>
  <c r="AP20" i="1"/>
  <c r="AR20" i="1" s="1"/>
  <c r="AP19" i="1"/>
  <c r="AR19" i="1" s="1"/>
  <c r="AP18" i="1"/>
  <c r="AR18" i="1" s="1"/>
  <c r="AP17" i="1"/>
  <c r="AP16" i="1"/>
  <c r="AR16" i="1" s="1"/>
  <c r="AP15" i="1"/>
  <c r="AR15" i="1" s="1"/>
  <c r="G29" i="3"/>
  <c r="H29" i="3"/>
  <c r="I29" i="3"/>
  <c r="I26" i="3"/>
  <c r="F26" i="3"/>
  <c r="J28" i="3"/>
  <c r="J29" i="3"/>
  <c r="L29" i="3"/>
  <c r="K29" i="3"/>
  <c r="F29" i="3"/>
  <c r="F28" i="3"/>
  <c r="L26" i="3"/>
  <c r="L28" i="3"/>
  <c r="K28" i="3"/>
  <c r="E28" i="3"/>
  <c r="I28" i="3"/>
  <c r="H28" i="3"/>
  <c r="G28" i="3"/>
  <c r="R34" i="1"/>
  <c r="R33" i="1"/>
  <c r="R32" i="1"/>
  <c r="R31" i="1"/>
  <c r="R30" i="1"/>
  <c r="R29" i="1"/>
  <c r="R28" i="1"/>
  <c r="R27" i="1"/>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B13" i="3"/>
  <c r="Q34" i="1"/>
  <c r="Q33" i="1"/>
  <c r="Q32" i="1"/>
  <c r="Q31" i="1"/>
  <c r="Q30" i="1"/>
  <c r="Q29" i="1"/>
  <c r="Q28" i="1"/>
  <c r="Q27" i="1"/>
  <c r="G15" i="4"/>
  <c r="S15" i="1"/>
  <c r="W15" i="1" s="1"/>
  <c r="R26" i="1"/>
  <c r="Q26" i="1"/>
  <c r="R25" i="1"/>
  <c r="Q25" i="1"/>
  <c r="R24" i="1"/>
  <c r="Q24" i="1"/>
  <c r="R23" i="1"/>
  <c r="Q23" i="1"/>
  <c r="R22" i="1"/>
  <c r="Q22" i="1"/>
  <c r="R21" i="1"/>
  <c r="Q21" i="1"/>
  <c r="R20" i="1"/>
  <c r="Q20" i="1"/>
  <c r="R19" i="1"/>
  <c r="Q19" i="1"/>
  <c r="R18" i="1"/>
  <c r="Q18" i="1"/>
  <c r="R17" i="1"/>
  <c r="Q17" i="1"/>
  <c r="R16" i="1"/>
  <c r="Q16" i="1"/>
  <c r="R15" i="1"/>
  <c r="Q15" i="1"/>
  <c r="F15" i="4"/>
  <c r="F16" i="4"/>
  <c r="F17" i="4"/>
  <c r="F18" i="4"/>
  <c r="G16" i="4"/>
  <c r="G17" i="4"/>
  <c r="F23" i="4"/>
  <c r="G23" i="4"/>
  <c r="F24" i="4"/>
  <c r="F25" i="4"/>
  <c r="F26" i="4"/>
  <c r="F27" i="4"/>
  <c r="F28" i="4"/>
  <c r="F29" i="4"/>
  <c r="F30" i="4"/>
  <c r="G24" i="4"/>
  <c r="G25" i="4"/>
  <c r="G26" i="4"/>
  <c r="G27" i="4"/>
  <c r="AY21" i="1"/>
  <c r="AU21" i="1" s="1"/>
  <c r="AT30" i="1"/>
  <c r="AZ26" i="1"/>
  <c r="AZ15" i="1"/>
  <c r="BL34" i="1"/>
  <c r="BD34" i="1"/>
  <c r="BI33" i="1"/>
  <c r="BE33" i="1"/>
  <c r="BI31" i="1"/>
  <c r="W28" i="3"/>
  <c r="AE30" i="1"/>
  <c r="U26" i="3"/>
  <c r="AC28" i="1"/>
  <c r="AD29" i="1"/>
  <c r="V27" i="3"/>
  <c r="V25" i="3"/>
  <c r="AD27" i="1"/>
  <c r="R23" i="3"/>
  <c r="Z25" i="1"/>
  <c r="R20" i="3"/>
  <c r="Z22" i="1"/>
  <c r="Z23" i="1"/>
  <c r="R21" i="3"/>
  <c r="R22" i="3"/>
  <c r="Z24" i="1"/>
  <c r="BO21" i="1"/>
  <c r="BL21" i="1"/>
  <c r="BF21" i="1"/>
  <c r="BN21" i="1"/>
  <c r="BI15" i="1"/>
  <c r="BL16" i="1"/>
  <c r="BH16" i="1"/>
  <c r="BL32" i="1"/>
  <c r="R24" i="3"/>
  <c r="U24" i="3"/>
  <c r="AC26" i="1"/>
  <c r="Z26" i="1"/>
  <c r="W16" i="3"/>
  <c r="AE18" i="1"/>
  <c r="BL20" i="1"/>
  <c r="AF20" i="1"/>
  <c r="X18" i="3"/>
  <c r="AB18" i="1"/>
  <c r="T16" i="3"/>
  <c r="U13" i="3"/>
  <c r="AC15" i="1"/>
  <c r="U17" i="3"/>
  <c r="AC19" i="1"/>
  <c r="S15" i="3"/>
  <c r="AA17" i="1"/>
  <c r="G28" i="4"/>
  <c r="G29" i="4"/>
  <c r="G30" i="4"/>
  <c r="F19" i="4"/>
  <c r="F20" i="4"/>
  <c r="F21" i="4"/>
  <c r="F22" i="4"/>
  <c r="G18" i="4"/>
  <c r="AU30" i="1"/>
  <c r="AW17" i="1"/>
  <c r="G19" i="4"/>
  <c r="G20" i="4"/>
  <c r="G21" i="4"/>
  <c r="G22" i="4"/>
  <c r="AZ23" i="1" l="1"/>
  <c r="AY27" i="1"/>
  <c r="AY31" i="1"/>
  <c r="AY32" i="1"/>
  <c r="AT32" i="1" s="1"/>
  <c r="AZ20" i="1"/>
  <c r="AZ22" i="1"/>
  <c r="AY18" i="1"/>
  <c r="AR25" i="1"/>
  <c r="AR22" i="1"/>
  <c r="AR17" i="1"/>
  <c r="AR23" i="1"/>
  <c r="AZ34" i="1"/>
  <c r="AT34" i="1" s="1"/>
  <c r="AY33" i="1"/>
  <c r="AT33" i="1" s="1"/>
  <c r="AT31" i="1"/>
  <c r="AV30" i="1"/>
  <c r="AZ30" i="1"/>
  <c r="AY29" i="1"/>
  <c r="AV29" i="1" s="1"/>
  <c r="AZ28" i="1"/>
  <c r="AV28" i="1" s="1"/>
  <c r="L49" i="1"/>
  <c r="N43" i="3" s="1"/>
  <c r="N52" i="3" s="1"/>
  <c r="AV27" i="1"/>
  <c r="M49" i="1"/>
  <c r="O43" i="3" s="1"/>
  <c r="O52" i="3" s="1"/>
  <c r="AZ25" i="1"/>
  <c r="AV25" i="1" s="1"/>
  <c r="AZ24" i="1"/>
  <c r="AW24" i="1" s="1"/>
  <c r="AY19" i="1"/>
  <c r="AW19" i="1" s="1"/>
  <c r="AY17" i="1"/>
  <c r="AV17" i="1" s="1"/>
  <c r="AY16" i="1"/>
  <c r="AU16" i="1" s="1"/>
  <c r="BL35" i="1"/>
  <c r="BI35" i="1"/>
  <c r="BO35" i="1"/>
  <c r="G49" i="1"/>
  <c r="I43" i="3" s="1"/>
  <c r="I52" i="3" s="1"/>
  <c r="J49" i="1"/>
  <c r="L43" i="3" s="1"/>
  <c r="L52" i="3" s="1"/>
  <c r="BN35" i="1"/>
  <c r="U15" i="1"/>
  <c r="V15" i="1"/>
  <c r="T15" i="1"/>
  <c r="X33" i="1" l="1"/>
  <c r="N33" i="1" s="1"/>
  <c r="P33" i="1" s="1"/>
  <c r="M33" i="1" s="1"/>
  <c r="BF33" i="1" s="1"/>
  <c r="X31" i="1"/>
  <c r="N31" i="1" s="1"/>
  <c r="P31" i="1" s="1"/>
  <c r="M31" i="1" s="1"/>
  <c r="BE31" i="1" s="1"/>
  <c r="X29" i="1"/>
  <c r="N29" i="1" s="1"/>
  <c r="P29" i="1" s="1"/>
  <c r="M29" i="1" s="1"/>
  <c r="X22" i="1"/>
  <c r="N22" i="1" s="1"/>
  <c r="P22" i="1" s="1"/>
  <c r="M22" i="1" s="1"/>
  <c r="X23" i="1"/>
  <c r="N23" i="1" s="1"/>
  <c r="P23" i="1" s="1"/>
  <c r="M23" i="1" s="1"/>
  <c r="X25" i="1"/>
  <c r="N25" i="1" s="1"/>
  <c r="P25" i="1" s="1"/>
  <c r="M25" i="1" s="1"/>
  <c r="X20" i="1"/>
  <c r="N20" i="1" s="1"/>
  <c r="P20" i="1" s="1"/>
  <c r="M20" i="1" s="1"/>
  <c r="X18" i="1"/>
  <c r="N18" i="1" s="1"/>
  <c r="P18" i="1" s="1"/>
  <c r="M18" i="1" s="1"/>
  <c r="BH18" i="1" s="1"/>
  <c r="X28" i="1"/>
  <c r="N28" i="1" s="1"/>
  <c r="P28" i="1" s="1"/>
  <c r="M28" i="1" s="1"/>
  <c r="X27" i="1"/>
  <c r="N27" i="1" s="1"/>
  <c r="P27" i="1" s="1"/>
  <c r="M27" i="1" s="1"/>
  <c r="X34" i="1"/>
  <c r="N34" i="1" s="1"/>
  <c r="P34" i="1" s="1"/>
  <c r="M34" i="1" s="1"/>
  <c r="BG34" i="1" s="1"/>
  <c r="X17" i="1"/>
  <c r="N17" i="1" s="1"/>
  <c r="P17" i="1" s="1"/>
  <c r="M17" i="1" s="1"/>
  <c r="X32" i="1"/>
  <c r="N32" i="1" s="1"/>
  <c r="P32" i="1" s="1"/>
  <c r="M32" i="1" s="1"/>
  <c r="BD32" i="1" s="1"/>
  <c r="X30" i="1"/>
  <c r="N30" i="1" s="1"/>
  <c r="P30" i="1" s="1"/>
  <c r="M30" i="1" s="1"/>
  <c r="X19" i="1"/>
  <c r="N19" i="1" s="1"/>
  <c r="P19" i="1" s="1"/>
  <c r="M19" i="1" s="1"/>
  <c r="X21" i="1"/>
  <c r="N21" i="1" s="1"/>
  <c r="P21" i="1" s="1"/>
  <c r="M21" i="1" s="1"/>
  <c r="BM21" i="1" s="1"/>
  <c r="X26" i="1"/>
  <c r="N26" i="1" s="1"/>
  <c r="P26" i="1" s="1"/>
  <c r="M26" i="1" s="1"/>
  <c r="X24" i="1"/>
  <c r="N24" i="1" s="1"/>
  <c r="P24" i="1" s="1"/>
  <c r="M24" i="1" s="1"/>
  <c r="X15" i="1"/>
  <c r="N15" i="1" s="1"/>
  <c r="P15" i="1" s="1"/>
  <c r="M15" i="1" s="1"/>
  <c r="BK15" i="1" s="1"/>
  <c r="X16" i="1"/>
  <c r="N16" i="1" s="1"/>
  <c r="P16" i="1" s="1"/>
  <c r="M16" i="1" s="1"/>
  <c r="BJ16" i="1" s="1"/>
  <c r="B49" i="1" l="1"/>
  <c r="D43" i="3" s="1"/>
  <c r="D52" i="3" s="1"/>
  <c r="BD35" i="1"/>
  <c r="H49" i="1"/>
  <c r="J43" i="3" s="1"/>
  <c r="J52" i="3" s="1"/>
  <c r="BJ35" i="1"/>
  <c r="K49" i="1"/>
  <c r="M43" i="3" s="1"/>
  <c r="M52" i="3" s="1"/>
  <c r="BM35" i="1"/>
  <c r="V15" i="3"/>
  <c r="AD17" i="1"/>
  <c r="F49" i="1"/>
  <c r="H43" i="3" s="1"/>
  <c r="H52" i="3" s="1"/>
  <c r="BH35" i="1"/>
  <c r="S20" i="3"/>
  <c r="S35" i="3" s="1"/>
  <c r="E19" i="3" s="1"/>
  <c r="E30" i="3" s="1"/>
  <c r="AA22" i="1"/>
  <c r="I49" i="1"/>
  <c r="K43" i="3" s="1"/>
  <c r="K52" i="3" s="1"/>
  <c r="BK35" i="1"/>
  <c r="BG35" i="1"/>
  <c r="E49" i="1"/>
  <c r="G43" i="3" s="1"/>
  <c r="G52" i="3" s="1"/>
  <c r="AG20" i="1"/>
  <c r="Y18" i="3"/>
  <c r="Y27" i="3"/>
  <c r="AG29" i="1"/>
  <c r="R17" i="3"/>
  <c r="R35" i="3" s="1"/>
  <c r="D19" i="3" s="1"/>
  <c r="D30" i="3" s="1"/>
  <c r="Z19" i="1"/>
  <c r="T22" i="3"/>
  <c r="AB24" i="1"/>
  <c r="Z28" i="3"/>
  <c r="Z35" i="3" s="1"/>
  <c r="L19" i="3" s="1"/>
  <c r="L30" i="3" s="1"/>
  <c r="AH30" i="1"/>
  <c r="AE27" i="1"/>
  <c r="W25" i="3"/>
  <c r="W35" i="3" s="1"/>
  <c r="I19" i="3" s="1"/>
  <c r="I30" i="3" s="1"/>
  <c r="AC25" i="1"/>
  <c r="U23" i="3"/>
  <c r="U35" i="3" s="1"/>
  <c r="G19" i="3" s="1"/>
  <c r="G30" i="3" s="1"/>
  <c r="BE35" i="1"/>
  <c r="C49" i="1"/>
  <c r="E43" i="3" s="1"/>
  <c r="E52" i="3" s="1"/>
  <c r="V24" i="3"/>
  <c r="AD26" i="1"/>
  <c r="AF28" i="1"/>
  <c r="X26" i="3"/>
  <c r="X35" i="3" s="1"/>
  <c r="J19" i="3" s="1"/>
  <c r="J30" i="3" s="1"/>
  <c r="AB23" i="1"/>
  <c r="T21" i="3"/>
  <c r="D49" i="1"/>
  <c r="F43" i="3" s="1"/>
  <c r="F52" i="3" s="1"/>
  <c r="BF35" i="1"/>
  <c r="T35" i="3" l="1"/>
  <c r="F19" i="3" s="1"/>
  <c r="F30" i="3" s="1"/>
  <c r="G43" i="1"/>
  <c r="AC35" i="1"/>
  <c r="AA35" i="1"/>
  <c r="E43" i="1"/>
  <c r="H43" i="1"/>
  <c r="AD35" i="1"/>
  <c r="AF35" i="1"/>
  <c r="J43" i="1"/>
  <c r="AE35" i="1"/>
  <c r="I43" i="1"/>
  <c r="V35" i="3"/>
  <c r="H19" i="3" s="1"/>
  <c r="H30" i="3" s="1"/>
  <c r="L43" i="1"/>
  <c r="AH35" i="1"/>
  <c r="Z35" i="1"/>
  <c r="D43" i="1"/>
  <c r="Y35" i="3"/>
  <c r="K19" i="3" s="1"/>
  <c r="K30" i="3" s="1"/>
  <c r="AB35" i="1"/>
  <c r="F43" i="1"/>
  <c r="K43" i="1"/>
  <c r="AG35" i="1"/>
</calcChain>
</file>

<file path=xl/sharedStrings.xml><?xml version="1.0" encoding="utf-8"?>
<sst xmlns="http://schemas.openxmlformats.org/spreadsheetml/2006/main" count="297" uniqueCount="160">
  <si>
    <t>Engine Family or Test Group Name</t>
  </si>
  <si>
    <t>Recreational</t>
  </si>
  <si>
    <t>PM</t>
  </si>
  <si>
    <t>Load Factor</t>
  </si>
  <si>
    <t>Field</t>
  </si>
  <si>
    <t>Description</t>
  </si>
  <si>
    <t>Category 1</t>
  </si>
  <si>
    <t>Category 2</t>
  </si>
  <si>
    <t>Useful Life (hours)</t>
  </si>
  <si>
    <t>FEL (g/kW-hr)</t>
  </si>
  <si>
    <t>Standard (g/kW-hr)</t>
  </si>
  <si>
    <t xml:space="preserve">Enter the 12-character engine family name or test group name.  </t>
  </si>
  <si>
    <t>Using the drop-down menu, select the applicable load factor (0.69 for propulsion engines or 0.51 for auxiliary engines).</t>
  </si>
  <si>
    <t>Enter the family emission limits for the engine family in grams per kilowatt-hour (g/kW-hr).</t>
  </si>
  <si>
    <t>Commercial</t>
  </si>
  <si>
    <t>Model Year:</t>
  </si>
  <si>
    <t>Manufacturer:</t>
  </si>
  <si>
    <t>Credit Balances before Averaging:</t>
  </si>
  <si>
    <t>Credits acquired via trading activity</t>
  </si>
  <si>
    <t>Credits banked from prior model years</t>
  </si>
  <si>
    <t>Credit Usage and Averaging:</t>
  </si>
  <si>
    <t>Apply credits acquired via trade</t>
  </si>
  <si>
    <t>Apply banked credits</t>
  </si>
  <si>
    <t>Current MY Credits</t>
  </si>
  <si>
    <t>Credit Balances after Averaging:</t>
  </si>
  <si>
    <t>Final Credit Balance</t>
  </si>
  <si>
    <t xml:space="preserve">Enter the number of engines participating in ABT within the engine family during the calendar year (or the number of engines in the subset of the engine family for which credits are being calculated).  Note that quarterly production projections are used for initial certification and actual applicable production/sales volumes are used for end-of-year compliance determinations. </t>
  </si>
  <si>
    <t>CATEGORY 1</t>
  </si>
  <si>
    <t>CATEGORY 2</t>
  </si>
  <si>
    <r>
      <t>NO</t>
    </r>
    <r>
      <rPr>
        <vertAlign val="subscript"/>
        <sz val="8"/>
        <rFont val="Arial"/>
        <family val="2"/>
      </rPr>
      <t>x</t>
    </r>
    <r>
      <rPr>
        <sz val="8"/>
        <rFont val="Arial"/>
        <family val="2"/>
      </rPr>
      <t>+HC</t>
    </r>
  </si>
  <si>
    <t>Displacement (L/cyl)</t>
  </si>
  <si>
    <t>Tier</t>
  </si>
  <si>
    <t>Apply Category 1 Commercial credits to Category 2 credit balance*</t>
  </si>
  <si>
    <t>Category 1 Commercial credits applied to Category 2 (with 25% discount)</t>
  </si>
  <si>
    <r>
      <t>Apply NO</t>
    </r>
    <r>
      <rPr>
        <vertAlign val="subscript"/>
        <sz val="8"/>
        <rFont val="Arial"/>
        <family val="2"/>
      </rPr>
      <t>x</t>
    </r>
    <r>
      <rPr>
        <sz val="8"/>
        <rFont val="Arial"/>
        <family val="2"/>
      </rPr>
      <t>+HC credits to NO</t>
    </r>
    <r>
      <rPr>
        <vertAlign val="subscript"/>
        <sz val="8"/>
        <rFont val="Arial"/>
        <family val="2"/>
      </rPr>
      <t>x</t>
    </r>
    <r>
      <rPr>
        <sz val="8"/>
        <rFont val="Arial"/>
        <family val="2"/>
      </rPr>
      <t xml:space="preserve"> balance</t>
    </r>
  </si>
  <si>
    <r>
      <t>Apply NO</t>
    </r>
    <r>
      <rPr>
        <vertAlign val="subscript"/>
        <sz val="8"/>
        <rFont val="Arial"/>
        <family val="2"/>
      </rPr>
      <t>x</t>
    </r>
    <r>
      <rPr>
        <sz val="8"/>
        <rFont val="Arial"/>
        <family val="2"/>
      </rPr>
      <t xml:space="preserve"> credits to NO</t>
    </r>
    <r>
      <rPr>
        <vertAlign val="subscript"/>
        <sz val="8"/>
        <rFont val="Arial"/>
        <family val="2"/>
      </rPr>
      <t>x</t>
    </r>
    <r>
      <rPr>
        <sz val="8"/>
        <rFont val="Arial"/>
        <family val="2"/>
      </rPr>
      <t>+HC balance</t>
    </r>
  </si>
  <si>
    <t>Enter the displacement in liters per cylinder for the engine family.</t>
  </si>
  <si>
    <r>
      <t>NO</t>
    </r>
    <r>
      <rPr>
        <vertAlign val="subscript"/>
        <sz val="8"/>
        <rFont val="Arial"/>
        <family val="2"/>
      </rPr>
      <t>x</t>
    </r>
  </si>
  <si>
    <t>United States</t>
  </si>
  <si>
    <t>Environmental Protection Agency</t>
  </si>
  <si>
    <t>Engine Family Name</t>
  </si>
  <si>
    <t xml:space="preserve">Configuration </t>
  </si>
  <si>
    <t>Maximum Power Rating (kW)</t>
  </si>
  <si>
    <t>Production Volume</t>
  </si>
  <si>
    <t>Cum. Production Volume</t>
  </si>
  <si>
    <t>Average Power (kW)*</t>
  </si>
  <si>
    <t>Paperwork Reduction Act Notice</t>
  </si>
  <si>
    <t>Manufacturer Averaging, Banking, and Trading Report for Marine CI Engines</t>
  </si>
  <si>
    <t>*Maximum power can be calculated using the Max Power Calc worksheet.</t>
  </si>
  <si>
    <t>Tier 3</t>
  </si>
  <si>
    <t>Tier 4</t>
  </si>
  <si>
    <t>Error?</t>
  </si>
  <si>
    <t>Entered all values?</t>
  </si>
  <si>
    <t>Field Descriptions for Current MY Credit Calc</t>
  </si>
  <si>
    <t>Credit Balance (kg)</t>
  </si>
  <si>
    <t>Engine Family or     Test Group Name</t>
  </si>
  <si>
    <t>*Drop-down list fields: Cells to be hidden*</t>
  </si>
  <si>
    <t>Engine Categories</t>
  </si>
  <si>
    <t>Tiers</t>
  </si>
  <si>
    <t>Parameters</t>
  </si>
  <si>
    <t>Useful Life</t>
  </si>
  <si>
    <t>Load Factors</t>
  </si>
  <si>
    <t>Summary for each category</t>
  </si>
  <si>
    <t>Match?</t>
  </si>
  <si>
    <t>Messages</t>
  </si>
  <si>
    <t>Test for matching engine family name and MY</t>
  </si>
  <si>
    <t>Entered Engine Family MY Code</t>
  </si>
  <si>
    <t>Entered Model Year</t>
  </si>
  <si>
    <t>List of Error Messages</t>
  </si>
  <si>
    <t>Calculated Model Year Code (01-08)</t>
  </si>
  <si>
    <t>Calculated Model Year Code (09-16)</t>
  </si>
  <si>
    <t>Calculated Model Year Code (17-24)</t>
  </si>
  <si>
    <t>Calculated Model Year Code (25-27)</t>
  </si>
  <si>
    <t>Error:  First digit in engine family name does not match model year.</t>
  </si>
  <si>
    <t>Total</t>
  </si>
  <si>
    <t>Current Model Year Credit Calculations</t>
  </si>
  <si>
    <t xml:space="preserve">Calculation of Production-Weighted Power </t>
  </si>
  <si>
    <t>Power (kW)</t>
  </si>
  <si>
    <r>
      <t xml:space="preserve">NOTE:  The Average Power value corresponding to the final configuration for a particular engine family is the power value used in the emission credit calculation (Current MY Credit Calc worksheet).  </t>
    </r>
    <r>
      <rPr>
        <b/>
        <i/>
        <sz val="9"/>
        <rFont val="Arial"/>
        <family val="2"/>
      </rPr>
      <t>Please leave a blank line item between the list of configurations for separate engine families in order to ensure that the Average Power value associated with the last configuration listed is specific to a single engine family.</t>
    </r>
  </si>
  <si>
    <t>Credit Averaging and Summary</t>
  </si>
  <si>
    <t>The public reporting and recordkeeping burden for this collection of information is estimated to average 49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</si>
  <si>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t xml:space="preserve">Enter the average value of maximum engine power for all the engine configurations within an engine family, calculated on a production-weighted basis, in kilowatts.  Note that this value can be calculated within the Power Calc worksheet (the average power value corresponding to the final listed configuration for a particular engine family is the power value that should be used within the emission credit calculation).  If the Power Calc worksheet is used, a blank line should separate each set of configurations for an engine family. </t>
  </si>
  <si>
    <r>
      <t xml:space="preserve">Enter the useful life of the engine family in hours.  Note that in accordance with 40 CFR 1042.101(e), the useful life value should be entered as follows:  1,000 hrs for Category 1-Recreational; 3,000 hrs for Engines less than 19 kW; 5,000 hrs for Engines between 19 and 37 kW; 10,000 hrs for Category 1-Commercial greater than 37 kW; and 20,000 hrs for Category 2.  Useful life cannot be below 1,000 hours.  Alternative useful life values that are longer or shorter than the standard value should be selected in accordance with the provisions at </t>
    </r>
    <r>
      <rPr>
        <sz val="10"/>
        <rFont val="Calibri"/>
        <family val="2"/>
      </rPr>
      <t>§</t>
    </r>
    <r>
      <rPr>
        <sz val="10"/>
        <rFont val="Arial"/>
        <family val="2"/>
      </rPr>
      <t>1042.101(e)(2) and (e)(3), respectively.</t>
    </r>
  </si>
  <si>
    <t xml:space="preserve">Manufacturer Data Submission Template -- INSTRUCTIONS </t>
  </si>
  <si>
    <t>Standard
 (g/kW-hr)</t>
  </si>
  <si>
    <t>FEL
 (g/kW-hr)</t>
  </si>
  <si>
    <t>40 CFR Part &amp; 
Engine Category</t>
  </si>
  <si>
    <t>Summary of Current MY Credits - PART 94</t>
  </si>
  <si>
    <t>Summary of Current MY Credits - PART 1042</t>
  </si>
  <si>
    <t>1042 - Cat 1: Commercial</t>
  </si>
  <si>
    <t>1042 - Cat 1: Recreational</t>
  </si>
  <si>
    <t>1042 - Category 2</t>
  </si>
  <si>
    <t>94 - Cat 1: Commercial</t>
  </si>
  <si>
    <t>94 - Cat 1: Recreational</t>
  </si>
  <si>
    <t>94 - Cat 2: Commercial</t>
  </si>
  <si>
    <t>94 - Cat 2: Recreational</t>
  </si>
  <si>
    <t>Tier 1</t>
  </si>
  <si>
    <t>Tier 2</t>
  </si>
  <si>
    <t>Power 
(kW)*</t>
  </si>
  <si>
    <t>Credit Balance</t>
  </si>
  <si>
    <t>Pollutant</t>
  </si>
  <si>
    <t>Select the applicable Part (94 or 1042) and the Category from the drop-down menu</t>
  </si>
  <si>
    <t>Select the applicable Tier from the drop-down menu: Tier 1, 2, 3 or 4.</t>
  </si>
  <si>
    <r>
      <t xml:space="preserve">This is a calculated value based on the preceding data.  
Part 1042 Credits for each engine family are denoted in kilograms (kg), and are calculated as follows:  </t>
    </r>
    <r>
      <rPr>
        <i/>
        <sz val="10"/>
        <rFont val="Arial"/>
        <family val="2"/>
      </rPr>
      <t>Emission credits = (Std—FEL)×(Volume)×(Power)×(Useful Life)x(Load Factor)×(10</t>
    </r>
    <r>
      <rPr>
        <i/>
        <vertAlign val="superscript"/>
        <sz val="10"/>
        <rFont val="Arial"/>
        <family val="2"/>
      </rPr>
      <t>−3</t>
    </r>
    <r>
      <rPr>
        <i/>
        <sz val="10"/>
        <rFont val="Arial"/>
        <family val="2"/>
      </rPr>
      <t>)</t>
    </r>
    <r>
      <rPr>
        <sz val="10"/>
        <rFont val="Arial"/>
        <family val="2"/>
      </rPr>
      <t xml:space="preserve">.  Credits are rounded to the nearest kilogram for Part 1042. 
For Part 94, credits for each engine family are denoted in megagrams (Mg), and are calculated as follows:  Emission credits = (Std—FEL)×(Volume)×(Power)×(Useful Life)x(Load Factor)×(10−6).  Part 94 Credits are rounded to the nearest one-hundredth of a megagram (Mg)  </t>
    </r>
  </si>
  <si>
    <t>Enter the applicable standard in grams per kilowatt-hour (g/kW-hr).</t>
  </si>
  <si>
    <t>Manufacturer Averaging, Banking, and Trading Report for Marine CI Engines (40 CFR Parts 94 and 1042)</t>
  </si>
  <si>
    <t>40 CFR Part &amp; Engine Category</t>
  </si>
  <si>
    <r>
      <t>NO</t>
    </r>
    <r>
      <rPr>
        <b/>
        <vertAlign val="subscript"/>
        <sz val="10"/>
        <rFont val="Arial"/>
        <family val="2"/>
      </rPr>
      <t>x</t>
    </r>
    <r>
      <rPr>
        <b/>
        <sz val="10"/>
        <rFont val="Arial"/>
        <family val="2"/>
      </rPr>
      <t xml:space="preserve"> Credits (Mg) - Tier 1 only</t>
    </r>
  </si>
  <si>
    <t>THC+NOx Credits (Mg) - Tier 2 only</t>
  </si>
  <si>
    <t>PM Credits (Mg) - Tier 2 only</t>
  </si>
  <si>
    <t>PM Credits (kg) - Tier 3 and Tier 4</t>
  </si>
  <si>
    <t>NOx+HC Credits (kg) - Tier 3 only</t>
  </si>
  <si>
    <r>
      <t>NO</t>
    </r>
    <r>
      <rPr>
        <b/>
        <vertAlign val="subscript"/>
        <sz val="10"/>
        <rFont val="Arial"/>
        <family val="2"/>
      </rPr>
      <t>x</t>
    </r>
    <r>
      <rPr>
        <b/>
        <sz val="10"/>
        <rFont val="Arial"/>
        <family val="2"/>
      </rPr>
      <t xml:space="preserve"> Credits (kg) - Tier 4 only</t>
    </r>
  </si>
  <si>
    <t>Apply Category 1 credits to Category 2 credit balance*</t>
  </si>
  <si>
    <t>Category 1 credits applied to Category 2 (with 25% discount)</t>
  </si>
  <si>
    <t>*Category 1 credits that are applied to a Category 2 credit balance are discounted by 25% (this discount is reflected in the Final Part 94 Credit Balances)</t>
  </si>
  <si>
    <t>* Commercial Category 1 credits that are applied to a Category 2 credit balance are discounted by 25% (this discount is reflected in the Final Part 1042 Credit Balances)</t>
  </si>
  <si>
    <t>PART 1042 CREDIT TOTALS</t>
  </si>
  <si>
    <t>PART 94 CREDIT TOTALS</t>
  </si>
  <si>
    <t>1042 Credits</t>
  </si>
  <si>
    <t>94 Credits</t>
  </si>
  <si>
    <t>Mg</t>
  </si>
  <si>
    <t>kg</t>
  </si>
  <si>
    <t>Final Credits</t>
  </si>
  <si>
    <t>1042 Cat 1 Comm NOx</t>
  </si>
  <si>
    <t>Tier checks</t>
  </si>
  <si>
    <t>94 or 1042</t>
  </si>
  <si>
    <t>Part</t>
  </si>
  <si>
    <t>THC+NOx</t>
  </si>
  <si>
    <t>part/Tier check</t>
  </si>
  <si>
    <t>Tier 1 - Part 94, NOx</t>
  </si>
  <si>
    <t>Tier 2 - Part 94, THC+NOx or PM</t>
  </si>
  <si>
    <t>Tier 3 - Part 1042, NOx+HC or PM</t>
  </si>
  <si>
    <t>Tier 4 - Part 1042, NOx or PM</t>
  </si>
  <si>
    <t>Pollutant Check</t>
  </si>
  <si>
    <t>pollutant</t>
  </si>
  <si>
    <t>1042 Cat 1 Rec NOx</t>
  </si>
  <si>
    <t xml:space="preserve">1042 Cat 2 NOx </t>
  </si>
  <si>
    <t>SUM</t>
  </si>
  <si>
    <t>1042 Cat 1 Comm NOx+HC</t>
  </si>
  <si>
    <t>1042 Cat 1 Rec  NOx+HC</t>
  </si>
  <si>
    <t>1042 Cat 2  NOx+HC</t>
  </si>
  <si>
    <t>1042 Cat 1 Comm PM</t>
  </si>
  <si>
    <t>1042 Cat 1 Rec PM</t>
  </si>
  <si>
    <t>1042 Cat 2 PM</t>
  </si>
  <si>
    <t>Error: Tier selection is inconsistent with selected 40 CFR Part &amp; Engine Category and/or Pollutant</t>
  </si>
  <si>
    <r>
      <t>NO</t>
    </r>
    <r>
      <rPr>
        <b/>
        <vertAlign val="subscript"/>
        <sz val="8"/>
        <rFont val="Arial"/>
        <family val="2"/>
      </rPr>
      <t>x</t>
    </r>
    <r>
      <rPr>
        <b/>
        <sz val="8"/>
        <rFont val="Arial"/>
        <family val="2"/>
      </rPr>
      <t xml:space="preserve"> Credits (kg) - Tier 4 only</t>
    </r>
  </si>
  <si>
    <r>
      <t>NO</t>
    </r>
    <r>
      <rPr>
        <b/>
        <vertAlign val="subscript"/>
        <sz val="8"/>
        <rFont val="Arial"/>
        <family val="2"/>
      </rPr>
      <t>x</t>
    </r>
    <r>
      <rPr>
        <b/>
        <sz val="8"/>
        <rFont val="Arial"/>
        <family val="2"/>
      </rPr>
      <t>+HC Credits (kg) - Tier 3 only</t>
    </r>
  </si>
  <si>
    <r>
      <t>NO</t>
    </r>
    <r>
      <rPr>
        <b/>
        <vertAlign val="subscript"/>
        <sz val="8"/>
        <rFont val="Arial"/>
        <family val="2"/>
      </rPr>
      <t>x</t>
    </r>
    <r>
      <rPr>
        <b/>
        <sz val="8"/>
        <rFont val="Arial"/>
        <family val="2"/>
      </rPr>
      <t xml:space="preserve"> Credits (Mg) - Tier 1 only</t>
    </r>
  </si>
  <si>
    <r>
      <t>THC+NO</t>
    </r>
    <r>
      <rPr>
        <b/>
        <vertAlign val="subscript"/>
        <sz val="8"/>
        <rFont val="Arial"/>
        <family val="2"/>
      </rPr>
      <t>x</t>
    </r>
    <r>
      <rPr>
        <b/>
        <sz val="8"/>
        <rFont val="Arial"/>
        <family val="2"/>
      </rPr>
      <t xml:space="preserve"> Credits (Mg) - Tier 2 only</t>
    </r>
  </si>
  <si>
    <t>1042 Cat 1 Rec NOx+HC</t>
  </si>
  <si>
    <t>1042 Cat 2 NOx +HC</t>
  </si>
  <si>
    <r>
      <t>Using the drop-down menu, select the applicable pollutant for which credits are calculated (NO</t>
    </r>
    <r>
      <rPr>
        <vertAlign val="subscript"/>
        <sz val="10"/>
        <rFont val="Arial"/>
        <family val="2"/>
      </rPr>
      <t>x</t>
    </r>
    <r>
      <rPr>
        <sz val="10"/>
        <rFont val="Arial"/>
        <family val="2"/>
      </rPr>
      <t>+HC, NO</t>
    </r>
    <r>
      <rPr>
        <vertAlign val="subscript"/>
        <sz val="10"/>
        <rFont val="Arial"/>
        <family val="2"/>
      </rPr>
      <t>x</t>
    </r>
    <r>
      <rPr>
        <sz val="10"/>
        <rFont val="Arial"/>
        <family val="2"/>
      </rPr>
      <t>, PM, or THC+NO</t>
    </r>
    <r>
      <rPr>
        <vertAlign val="subscript"/>
        <sz val="10"/>
        <rFont val="Arial"/>
        <family val="2"/>
      </rPr>
      <t>x</t>
    </r>
    <r>
      <rPr>
        <sz val="10"/>
        <rFont val="Arial"/>
        <family val="2"/>
      </rPr>
      <t xml:space="preserve">).  </t>
    </r>
  </si>
  <si>
    <t>Tier/pollutant check</t>
  </si>
  <si>
    <t>Remaining Credits (acquired via trading activity)</t>
  </si>
  <si>
    <t>Remaining Credits (banked from prior MYs)</t>
  </si>
  <si>
    <t>Office of Air and Radiation, Office of Transportation and Air Quality</t>
  </si>
  <si>
    <t>The public reporting and recordkeeping burden for this collection of information is estimated to average 49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(2060-0287) in any correspondence.  Do not send the completed form to this address.</t>
  </si>
  <si>
    <t>Version Number: 1.1  Last Updated: December 2013</t>
  </si>
  <si>
    <t>Version Number: 1.1   Last Updated: December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</si>
</sst>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_);[Red]\(#,##0.0\)"/>
    <numFmt numFmtId="166" formatCode="0.00_);[Red]\(0.00\)"/>
  </numFmts>
  <fonts count="37" x14ac:knownFonts="1">
    <font>
      <sz val="10"/>
      <name val="Arial"/>
    </font>
    <font>
      <sz val="8"/>
      <name val="Arial"/>
      <family val="2"/>
    </font>
    <font>
      <b/>
      <sz val="10"/>
      <name val="Arial"/>
      <family val="2"/>
    </font>
    <font>
      <sz val="10"/>
      <name val="Arial"/>
      <family val="2"/>
    </font>
    <font>
      <b/>
      <sz val="8"/>
      <name val="Arial"/>
      <family val="2"/>
    </font>
    <font>
      <sz val="8"/>
      <name val="Arial"/>
      <family val="2"/>
    </font>
    <font>
      <i/>
      <sz val="10"/>
      <name val="Arial"/>
      <family val="2"/>
    </font>
    <font>
      <i/>
      <vertAlign val="superscript"/>
      <sz val="10"/>
      <name val="Arial"/>
      <family val="2"/>
    </font>
    <font>
      <b/>
      <vertAlign val="subscript"/>
      <sz val="10"/>
      <name val="Arial"/>
      <family val="2"/>
    </font>
    <font>
      <vertAlign val="subscript"/>
      <sz val="10"/>
      <name val="Arial"/>
      <family val="2"/>
    </font>
    <font>
      <b/>
      <vertAlign val="subscript"/>
      <sz val="8"/>
      <name val="Arial"/>
      <family val="2"/>
    </font>
    <font>
      <sz val="8"/>
      <color indexed="10"/>
      <name val="Arial"/>
      <family val="2"/>
    </font>
    <font>
      <vertAlign val="subscript"/>
      <sz val="8"/>
      <name val="Arial"/>
      <family val="2"/>
    </font>
    <font>
      <b/>
      <sz val="8"/>
      <color indexed="12"/>
      <name val="Arial"/>
      <family val="2"/>
    </font>
    <font>
      <b/>
      <i/>
      <sz val="8"/>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sz val="10"/>
      <color indexed="8"/>
      <name val="Arial"/>
      <family val="2"/>
    </font>
    <font>
      <b/>
      <sz val="10"/>
      <color indexed="8"/>
      <name val="Arial"/>
      <family val="2"/>
    </font>
    <font>
      <sz val="9"/>
      <name val="Arial"/>
      <family val="2"/>
    </font>
    <font>
      <i/>
      <sz val="9"/>
      <color indexed="10"/>
      <name val="Calibri"/>
      <family val="2"/>
    </font>
    <font>
      <sz val="9"/>
      <color indexed="8"/>
      <name val="Arial"/>
      <family val="2"/>
    </font>
    <font>
      <b/>
      <sz val="9"/>
      <name val="Arial"/>
      <family val="2"/>
    </font>
    <font>
      <b/>
      <sz val="9"/>
      <color indexed="8"/>
      <name val="Arial"/>
      <family val="2"/>
    </font>
    <font>
      <i/>
      <sz val="9"/>
      <name val="Arial"/>
      <family val="2"/>
    </font>
    <font>
      <b/>
      <i/>
      <sz val="9"/>
      <name val="Arial"/>
      <family val="2"/>
    </font>
    <font>
      <sz val="10"/>
      <name val="Calibri"/>
      <family val="2"/>
    </font>
    <font>
      <sz val="8"/>
      <color indexed="9"/>
      <name val="Arial"/>
      <family val="2"/>
    </font>
    <font>
      <b/>
      <sz val="8"/>
      <color indexed="9"/>
      <name val="Arial"/>
      <family val="2"/>
    </font>
    <font>
      <sz val="8"/>
      <color indexed="41"/>
      <name val="Arial"/>
      <family val="2"/>
    </font>
    <font>
      <sz val="8"/>
      <color indexed="8"/>
      <name val="Arial"/>
      <family val="2"/>
    </font>
    <font>
      <i/>
      <sz val="8"/>
      <color rgb="FFFF0000"/>
      <name val="Arial"/>
      <family val="2"/>
    </font>
    <font>
      <b/>
      <sz val="8"/>
      <color rgb="FFFF0000"/>
      <name val="Arial"/>
      <family val="2"/>
    </font>
    <font>
      <sz val="10"/>
      <color theme="0"/>
      <name val="Arial"/>
      <family val="2"/>
    </font>
    <font>
      <sz val="8"/>
      <color theme="0"/>
      <name val="Arial"/>
      <family val="2"/>
    </font>
  </fonts>
  <fills count="24">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44"/>
        <bgColor indexed="64"/>
      </patternFill>
    </fill>
    <fill>
      <patternFill patternType="lightUp">
        <bgColor indexed="44"/>
      </patternFill>
    </fill>
    <fill>
      <patternFill patternType="solid">
        <fgColor indexed="42"/>
        <bgColor indexed="64"/>
      </patternFill>
    </fill>
    <fill>
      <patternFill patternType="solid">
        <fgColor indexed="12"/>
        <bgColor indexed="64"/>
      </patternFill>
    </fill>
    <fill>
      <patternFill patternType="solid">
        <fgColor indexed="18"/>
        <bgColor indexed="64"/>
      </patternFill>
    </fill>
    <fill>
      <patternFill patternType="solid">
        <fgColor indexed="65"/>
        <bgColor indexed="9"/>
      </patternFill>
    </fill>
    <fill>
      <patternFill patternType="solid">
        <fgColor indexed="13"/>
        <bgColor indexed="64"/>
      </patternFill>
    </fill>
    <fill>
      <patternFill patternType="lightUp">
        <bgColor indexed="9"/>
      </patternFill>
    </fill>
    <fill>
      <patternFill patternType="lightUp">
        <bgColor theme="0" tint="-0.499984740745262"/>
      </patternFill>
    </fill>
    <fill>
      <patternFill patternType="solid">
        <fgColor theme="0"/>
        <bgColor indexed="64"/>
      </patternFill>
    </fill>
    <fill>
      <patternFill patternType="solid">
        <fgColor rgb="FFCCFFCC"/>
        <bgColor indexed="64"/>
      </patternFill>
    </fill>
    <fill>
      <patternFill patternType="solid">
        <fgColor theme="9" tint="0.59999389629810485"/>
        <bgColor indexed="64"/>
      </patternFill>
    </fill>
    <fill>
      <patternFill patternType="solid">
        <fgColor rgb="FFCCFFCC"/>
        <bgColor rgb="FF000000"/>
      </patternFill>
    </fill>
    <fill>
      <patternFill patternType="solid">
        <fgColor rgb="FFFFFF00"/>
        <bgColor indexed="64"/>
      </patternFill>
    </fill>
    <fill>
      <patternFill patternType="solid">
        <fgColor rgb="FFC0C0C0"/>
        <bgColor rgb="FF000000"/>
      </patternFill>
    </fill>
    <fill>
      <patternFill patternType="solid">
        <fgColor theme="3" tint="0.59999389629810485"/>
        <bgColor indexed="64"/>
      </patternFill>
    </fill>
    <fill>
      <patternFill patternType="solid">
        <fgColor rgb="FFFFC000"/>
        <bgColor indexed="64"/>
      </patternFill>
    </fill>
    <fill>
      <patternFill patternType="solid">
        <fgColor rgb="FFFFFF99"/>
        <bgColor indexed="64"/>
      </patternFill>
    </fill>
  </fills>
  <borders count="6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388">
    <xf numFmtId="0" fontId="0" fillId="0" borderId="0" xfId="0"/>
    <xf numFmtId="0" fontId="0" fillId="2" borderId="0" xfId="0" applyFill="1"/>
    <xf numFmtId="0" fontId="0" fillId="2" borderId="0" xfId="0" applyFill="1" applyAlignment="1"/>
    <xf numFmtId="0" fontId="0" fillId="2" borderId="0" xfId="0" applyFill="1" applyAlignment="1">
      <alignment wrapText="1"/>
    </xf>
    <xf numFmtId="0" fontId="3" fillId="2" borderId="0" xfId="0" applyFont="1" applyFill="1" applyAlignment="1">
      <alignment wrapText="1"/>
    </xf>
    <xf numFmtId="0" fontId="0" fillId="2" borderId="0" xfId="0" applyFill="1" applyAlignment="1">
      <alignment vertical="top" wrapText="1"/>
    </xf>
    <xf numFmtId="0" fontId="1" fillId="2" borderId="0" xfId="0" applyFont="1" applyFill="1"/>
    <xf numFmtId="0" fontId="0" fillId="2" borderId="0" xfId="0" applyFill="1" applyAlignment="1">
      <alignment horizontal="center" wrapText="1"/>
    </xf>
    <xf numFmtId="0" fontId="2" fillId="2" borderId="0" xfId="0" applyFont="1" applyFill="1" applyAlignment="1">
      <alignment vertical="center"/>
    </xf>
    <xf numFmtId="0" fontId="4" fillId="3" borderId="1" xfId="0" applyFont="1" applyFill="1" applyBorder="1" applyAlignment="1">
      <alignment horizontal="center"/>
    </xf>
    <xf numFmtId="0" fontId="4" fillId="3" borderId="2" xfId="0" applyFont="1" applyFill="1" applyBorder="1" applyAlignment="1">
      <alignment horizontal="center"/>
    </xf>
    <xf numFmtId="165" fontId="4" fillId="4" borderId="2" xfId="0" applyNumberFormat="1" applyFont="1" applyFill="1" applyBorder="1" applyAlignment="1">
      <alignment horizontal="center"/>
    </xf>
    <xf numFmtId="0" fontId="4" fillId="5" borderId="3" xfId="0" applyFont="1" applyFill="1" applyBorder="1" applyAlignment="1"/>
    <xf numFmtId="0" fontId="4" fillId="5" borderId="4" xfId="0" applyFont="1" applyFill="1" applyBorder="1" applyAlignment="1"/>
    <xf numFmtId="0" fontId="5" fillId="5" borderId="5" xfId="0" applyFont="1" applyFill="1" applyBorder="1" applyAlignment="1"/>
    <xf numFmtId="0" fontId="4" fillId="5" borderId="6" xfId="0" applyFont="1" applyFill="1" applyBorder="1" applyAlignment="1"/>
    <xf numFmtId="0" fontId="5" fillId="5" borderId="7" xfId="0" applyFont="1" applyFill="1" applyBorder="1" applyAlignment="1"/>
    <xf numFmtId="165" fontId="4" fillId="4" borderId="1" xfId="0" applyNumberFormat="1" applyFont="1" applyFill="1" applyBorder="1" applyAlignment="1">
      <alignment horizontal="center"/>
    </xf>
    <xf numFmtId="0" fontId="4" fillId="6" borderId="2" xfId="0" applyFont="1" applyFill="1" applyBorder="1" applyAlignment="1"/>
    <xf numFmtId="0" fontId="5" fillId="6" borderId="8" xfId="0" applyFont="1" applyFill="1" applyBorder="1" applyAlignment="1"/>
    <xf numFmtId="0" fontId="5" fillId="7" borderId="1" xfId="0" applyFont="1" applyFill="1" applyBorder="1" applyAlignment="1"/>
    <xf numFmtId="0" fontId="5" fillId="7" borderId="2" xfId="0" applyFont="1" applyFill="1" applyBorder="1" applyAlignment="1"/>
    <xf numFmtId="0" fontId="5" fillId="7" borderId="9" xfId="0" applyFont="1" applyFill="1" applyBorder="1" applyAlignment="1"/>
    <xf numFmtId="0" fontId="5" fillId="2" borderId="10" xfId="0" applyFont="1" applyFill="1" applyBorder="1" applyAlignment="1"/>
    <xf numFmtId="0" fontId="5" fillId="2" borderId="8" xfId="0" applyFont="1" applyFill="1" applyBorder="1" applyAlignment="1">
      <alignment vertical="center"/>
    </xf>
    <xf numFmtId="0" fontId="5" fillId="2" borderId="11" xfId="0" applyFont="1" applyFill="1" applyBorder="1" applyAlignment="1"/>
    <xf numFmtId="0" fontId="5" fillId="2" borderId="12" xfId="0" applyFont="1" applyFill="1" applyBorder="1" applyAlignment="1"/>
    <xf numFmtId="40" fontId="5" fillId="7" borderId="1" xfId="0" applyNumberFormat="1" applyFont="1" applyFill="1" applyBorder="1" applyAlignment="1">
      <alignment horizontal="center"/>
    </xf>
    <xf numFmtId="40" fontId="5" fillId="7" borderId="2" xfId="0" applyNumberFormat="1" applyFont="1" applyFill="1" applyBorder="1" applyAlignment="1">
      <alignment horizontal="center"/>
    </xf>
    <xf numFmtId="40" fontId="5" fillId="7" borderId="9" xfId="0" applyNumberFormat="1" applyFont="1" applyFill="1" applyBorder="1" applyAlignment="1">
      <alignment horizontal="center"/>
    </xf>
    <xf numFmtId="0" fontId="5" fillId="2" borderId="8" xfId="0" applyFont="1" applyFill="1" applyBorder="1" applyAlignment="1">
      <alignment vertical="top"/>
    </xf>
    <xf numFmtId="40" fontId="5" fillId="14" borderId="13" xfId="0" applyNumberFormat="1" applyFont="1" applyFill="1" applyBorder="1" applyAlignment="1">
      <alignment horizontal="center"/>
    </xf>
    <xf numFmtId="40" fontId="5" fillId="14" borderId="2" xfId="0" applyNumberFormat="1" applyFont="1" applyFill="1" applyBorder="1" applyAlignment="1">
      <alignment horizontal="center"/>
    </xf>
    <xf numFmtId="40" fontId="5" fillId="14" borderId="9" xfId="0" applyNumberFormat="1" applyFont="1" applyFill="1" applyBorder="1" applyAlignment="1">
      <alignment horizontal="center"/>
    </xf>
    <xf numFmtId="40" fontId="5" fillId="14" borderId="13" xfId="0" applyNumberFormat="1" applyFont="1" applyFill="1" applyBorder="1" applyAlignment="1" applyProtection="1">
      <alignment horizontal="center"/>
    </xf>
    <xf numFmtId="40" fontId="5" fillId="14" borderId="2" xfId="0" applyNumberFormat="1" applyFont="1" applyFill="1" applyBorder="1" applyAlignment="1" applyProtection="1">
      <alignment horizontal="center"/>
    </xf>
    <xf numFmtId="40" fontId="5" fillId="14" borderId="9" xfId="0" applyNumberFormat="1" applyFont="1" applyFill="1" applyBorder="1" applyAlignment="1" applyProtection="1">
      <alignment horizontal="center"/>
    </xf>
    <xf numFmtId="40" fontId="5" fillId="14" borderId="1" xfId="0" applyNumberFormat="1" applyFont="1" applyFill="1" applyBorder="1" applyAlignment="1">
      <alignment horizontal="center"/>
    </xf>
    <xf numFmtId="40" fontId="5" fillId="14" borderId="1" xfId="0" applyNumberFormat="1" applyFont="1" applyFill="1" applyBorder="1" applyAlignment="1" applyProtection="1">
      <alignment horizontal="center"/>
    </xf>
    <xf numFmtId="40" fontId="5" fillId="7" borderId="1" xfId="0" applyNumberFormat="1" applyFont="1" applyFill="1" applyBorder="1" applyAlignment="1"/>
    <xf numFmtId="40" fontId="5" fillId="7" borderId="2" xfId="0" applyNumberFormat="1" applyFont="1" applyFill="1" applyBorder="1" applyAlignment="1"/>
    <xf numFmtId="40" fontId="5" fillId="7" borderId="9" xfId="0" applyNumberFormat="1" applyFont="1" applyFill="1" applyBorder="1" applyAlignment="1"/>
    <xf numFmtId="0" fontId="5" fillId="2" borderId="14" xfId="0" applyFont="1" applyFill="1" applyBorder="1" applyAlignment="1"/>
    <xf numFmtId="0" fontId="4" fillId="2" borderId="15" xfId="0" applyFont="1" applyFill="1" applyBorder="1" applyAlignment="1">
      <alignment vertical="center"/>
    </xf>
    <xf numFmtId="0" fontId="13" fillId="2" borderId="16" xfId="0" applyFont="1" applyFill="1" applyBorder="1" applyAlignment="1">
      <alignment vertical="center"/>
    </xf>
    <xf numFmtId="0" fontId="19" fillId="8" borderId="0" xfId="0" applyFont="1" applyFill="1" applyProtection="1"/>
    <xf numFmtId="0" fontId="19" fillId="8" borderId="0" xfId="0" applyFont="1" applyFill="1" applyProtection="1">
      <protection locked="0"/>
    </xf>
    <xf numFmtId="0" fontId="20" fillId="8" borderId="0" xfId="0" applyFont="1" applyFill="1" applyAlignment="1" applyProtection="1">
      <alignment horizontal="center" vertical="center" wrapText="1"/>
    </xf>
    <xf numFmtId="0" fontId="20" fillId="6" borderId="15" xfId="0" applyFont="1" applyFill="1" applyBorder="1" applyAlignment="1" applyProtection="1">
      <alignment horizontal="center" vertical="center" wrapText="1"/>
    </xf>
    <xf numFmtId="0" fontId="20" fillId="6" borderId="17" xfId="0" applyFont="1" applyFill="1" applyBorder="1" applyAlignment="1" applyProtection="1">
      <alignment horizontal="center" vertical="center" wrapText="1"/>
    </xf>
    <xf numFmtId="0" fontId="20" fillId="6" borderId="18" xfId="0" applyFont="1" applyFill="1" applyBorder="1" applyAlignment="1" applyProtection="1">
      <alignment horizontal="center" vertical="center" wrapText="1"/>
    </xf>
    <xf numFmtId="0" fontId="5" fillId="8" borderId="0" xfId="0" applyFont="1" applyFill="1" applyAlignment="1" applyProtection="1">
      <alignment horizontal="center"/>
    </xf>
    <xf numFmtId="0" fontId="21" fillId="2" borderId="2" xfId="0" applyFont="1" applyFill="1" applyBorder="1" applyAlignment="1" applyProtection="1"/>
    <xf numFmtId="0" fontId="18" fillId="9" borderId="0" xfId="0" applyFont="1" applyFill="1" applyAlignment="1" applyProtection="1"/>
    <xf numFmtId="0" fontId="5" fillId="10" borderId="0" xfId="0" applyFont="1" applyFill="1" applyAlignment="1" applyProtection="1"/>
    <xf numFmtId="0" fontId="5" fillId="8" borderId="0" xfId="0" applyFont="1" applyFill="1" applyAlignment="1" applyProtection="1"/>
    <xf numFmtId="0" fontId="5" fillId="15" borderId="0" xfId="0" applyFont="1" applyFill="1" applyAlignment="1" applyProtection="1"/>
    <xf numFmtId="0" fontId="5" fillId="15" borderId="0" xfId="0" applyFont="1" applyFill="1" applyProtection="1"/>
    <xf numFmtId="0" fontId="15" fillId="15" borderId="0" xfId="0" applyFont="1" applyFill="1" applyAlignment="1" applyProtection="1"/>
    <xf numFmtId="0" fontId="16" fillId="15" borderId="0" xfId="0" applyFont="1" applyFill="1" applyAlignment="1" applyProtection="1"/>
    <xf numFmtId="0" fontId="17" fillId="15" borderId="0" xfId="0" applyFont="1" applyFill="1" applyAlignment="1" applyProtection="1"/>
    <xf numFmtId="0" fontId="18" fillId="15" borderId="0" xfId="0" applyFont="1" applyFill="1" applyAlignment="1" applyProtection="1"/>
    <xf numFmtId="0" fontId="19" fillId="15" borderId="0" xfId="0" applyFont="1" applyFill="1" applyProtection="1"/>
    <xf numFmtId="0" fontId="19" fillId="16" borderId="0" xfId="0" applyFont="1" applyFill="1" applyProtection="1"/>
    <xf numFmtId="0" fontId="0" fillId="16" borderId="0" xfId="0" applyFill="1" applyAlignment="1">
      <alignment vertical="top" wrapText="1"/>
    </xf>
    <xf numFmtId="0" fontId="0" fillId="16" borderId="0" xfId="0" applyFill="1" applyAlignment="1">
      <alignment wrapText="1"/>
    </xf>
    <xf numFmtId="0" fontId="3" fillId="16" borderId="0" xfId="0" applyFont="1" applyFill="1" applyAlignment="1">
      <alignment wrapText="1"/>
    </xf>
    <xf numFmtId="0" fontId="5" fillId="16" borderId="0" xfId="0" applyFont="1" applyFill="1" applyBorder="1" applyAlignment="1" applyProtection="1">
      <alignment horizontal="center"/>
      <protection locked="0"/>
    </xf>
    <xf numFmtId="0" fontId="5" fillId="16" borderId="0" xfId="0" applyFont="1" applyFill="1" applyBorder="1" applyAlignment="1" applyProtection="1">
      <protection locked="0"/>
    </xf>
    <xf numFmtId="0" fontId="0" fillId="16" borderId="0" xfId="0" applyFill="1" applyBorder="1" applyAlignment="1"/>
    <xf numFmtId="0" fontId="5" fillId="16" borderId="0" xfId="0" applyFont="1" applyFill="1" applyBorder="1"/>
    <xf numFmtId="0" fontId="5" fillId="16" borderId="0" xfId="0" applyFont="1" applyFill="1"/>
    <xf numFmtId="0" fontId="1" fillId="16" borderId="0" xfId="0" applyFont="1" applyFill="1"/>
    <xf numFmtId="0" fontId="0" fillId="16" borderId="0" xfId="0" applyFill="1" applyAlignment="1">
      <alignment horizontal="center" wrapText="1"/>
    </xf>
    <xf numFmtId="0" fontId="0" fillId="16" borderId="0" xfId="0" applyFill="1"/>
    <xf numFmtId="0" fontId="5" fillId="17" borderId="0" xfId="0" applyFont="1" applyFill="1"/>
    <xf numFmtId="0" fontId="3" fillId="17" borderId="0" xfId="0" applyFont="1" applyFill="1"/>
    <xf numFmtId="0" fontId="0" fillId="17" borderId="0" xfId="0" applyFill="1"/>
    <xf numFmtId="3" fontId="5" fillId="17" borderId="0" xfId="0" applyNumberFormat="1" applyFont="1" applyFill="1"/>
    <xf numFmtId="3" fontId="1" fillId="17" borderId="0" xfId="0" applyNumberFormat="1" applyFont="1" applyFill="1"/>
    <xf numFmtId="0" fontId="1" fillId="17" borderId="0" xfId="0" applyFont="1" applyFill="1"/>
    <xf numFmtId="0" fontId="4" fillId="17" borderId="0" xfId="0" applyFont="1" applyFill="1"/>
    <xf numFmtId="40" fontId="5" fillId="16" borderId="0" xfId="0" applyNumberFormat="1" applyFont="1" applyFill="1"/>
    <xf numFmtId="0" fontId="11" fillId="16" borderId="0" xfId="0" applyFont="1" applyFill="1"/>
    <xf numFmtId="0" fontId="22" fillId="11" borderId="0" xfId="0" applyFont="1" applyFill="1" applyAlignment="1" applyProtection="1"/>
    <xf numFmtId="0" fontId="23" fillId="11" borderId="0" xfId="0" applyFont="1" applyFill="1" applyBorder="1" applyAlignment="1" applyProtection="1">
      <alignment wrapText="1"/>
    </xf>
    <xf numFmtId="0" fontId="4" fillId="2" borderId="0" xfId="0" applyFont="1" applyFill="1"/>
    <xf numFmtId="0" fontId="24" fillId="2" borderId="19" xfId="0" applyFont="1" applyFill="1" applyBorder="1" applyAlignment="1" applyProtection="1">
      <alignment horizontal="center"/>
    </xf>
    <xf numFmtId="0" fontId="25" fillId="11" borderId="20" xfId="0" applyFont="1" applyFill="1" applyBorder="1" applyAlignment="1" applyProtection="1">
      <alignment horizontal="center" wrapText="1"/>
    </xf>
    <xf numFmtId="0" fontId="24" fillId="2" borderId="21" xfId="0" applyFont="1" applyFill="1" applyBorder="1" applyAlignment="1">
      <alignment horizontal="center" wrapText="1"/>
    </xf>
    <xf numFmtId="0" fontId="24" fillId="2" borderId="22" xfId="0" applyFont="1" applyFill="1" applyBorder="1" applyAlignment="1">
      <alignment horizontal="center" wrapText="1"/>
    </xf>
    <xf numFmtId="0" fontId="23" fillId="11" borderId="2" xfId="0" applyFont="1" applyFill="1" applyBorder="1" applyAlignment="1" applyProtection="1">
      <alignment wrapText="1"/>
    </xf>
    <xf numFmtId="0" fontId="21" fillId="2" borderId="2" xfId="0" applyFont="1" applyFill="1" applyBorder="1"/>
    <xf numFmtId="0" fontId="19" fillId="0" borderId="2" xfId="0" applyFont="1" applyBorder="1" applyProtection="1"/>
    <xf numFmtId="0" fontId="21" fillId="2" borderId="10" xfId="0" applyFont="1" applyFill="1" applyBorder="1"/>
    <xf numFmtId="0" fontId="21" fillId="2" borderId="0" xfId="0" applyFont="1" applyFill="1" applyBorder="1"/>
    <xf numFmtId="0" fontId="21" fillId="2" borderId="0" xfId="0" applyFont="1" applyFill="1" applyBorder="1" applyAlignment="1">
      <alignment vertical="top"/>
    </xf>
    <xf numFmtId="0" fontId="19" fillId="15" borderId="0" xfId="0" applyFont="1" applyFill="1" applyBorder="1" applyProtection="1"/>
    <xf numFmtId="0" fontId="1" fillId="18" borderId="0" xfId="0" applyFont="1" applyFill="1" applyBorder="1" applyAlignment="1">
      <alignment vertical="top" wrapText="1"/>
    </xf>
    <xf numFmtId="0" fontId="19" fillId="16" borderId="0" xfId="0" applyFont="1" applyFill="1" applyBorder="1" applyProtection="1"/>
    <xf numFmtId="0" fontId="2" fillId="16" borderId="0" xfId="0" applyFont="1" applyFill="1" applyBorder="1" applyAlignment="1"/>
    <xf numFmtId="0" fontId="0" fillId="16" borderId="0" xfId="0" applyFill="1" applyBorder="1" applyAlignment="1">
      <alignment wrapText="1"/>
    </xf>
    <xf numFmtId="0" fontId="5" fillId="16" borderId="0" xfId="0" applyFont="1" applyFill="1" applyAlignment="1"/>
    <xf numFmtId="0" fontId="0" fillId="16" borderId="0" xfId="0" applyFill="1" applyAlignment="1"/>
    <xf numFmtId="0" fontId="2" fillId="16" borderId="0" xfId="0" applyFont="1" applyFill="1" applyAlignment="1">
      <alignment vertical="center"/>
    </xf>
    <xf numFmtId="0" fontId="5" fillId="16" borderId="0" xfId="0" applyFont="1" applyFill="1" applyProtection="1"/>
    <xf numFmtId="0" fontId="0" fillId="15" borderId="0" xfId="0" applyFill="1" applyAlignment="1"/>
    <xf numFmtId="0" fontId="2" fillId="2" borderId="0" xfId="0" applyFont="1" applyFill="1" applyAlignment="1"/>
    <xf numFmtId="0" fontId="0" fillId="2" borderId="23" xfId="0" applyFill="1" applyBorder="1" applyAlignment="1"/>
    <xf numFmtId="0" fontId="0" fillId="2" borderId="0" xfId="0" applyFill="1" applyBorder="1" applyAlignment="1"/>
    <xf numFmtId="0" fontId="0" fillId="2" borderId="5" xfId="0" applyFill="1" applyBorder="1" applyAlignment="1"/>
    <xf numFmtId="0" fontId="0" fillId="2" borderId="15" xfId="0" applyFill="1" applyBorder="1" applyAlignment="1"/>
    <xf numFmtId="0" fontId="0" fillId="2" borderId="17" xfId="0" applyFill="1" applyBorder="1" applyAlignment="1"/>
    <xf numFmtId="0" fontId="0" fillId="2" borderId="18" xfId="0" applyFill="1" applyBorder="1" applyAlignment="1"/>
    <xf numFmtId="38" fontId="5" fillId="3" borderId="1" xfId="0" applyNumberFormat="1" applyFont="1" applyFill="1" applyBorder="1" applyAlignment="1">
      <alignment horizontal="center"/>
    </xf>
    <xf numFmtId="38" fontId="5" fillId="3" borderId="2" xfId="0" applyNumberFormat="1" applyFont="1" applyFill="1" applyBorder="1" applyAlignment="1">
      <alignment horizontal="center"/>
    </xf>
    <xf numFmtId="38" fontId="5" fillId="4" borderId="1" xfId="0" applyNumberFormat="1" applyFont="1" applyFill="1" applyBorder="1" applyAlignment="1">
      <alignment horizontal="center"/>
    </xf>
    <xf numFmtId="0" fontId="5" fillId="19" borderId="24" xfId="0" applyFont="1" applyFill="1" applyBorder="1" applyAlignment="1" applyProtection="1">
      <alignment horizontal="center"/>
    </xf>
    <xf numFmtId="0" fontId="5" fillId="19" borderId="24" xfId="0" applyFont="1" applyFill="1" applyBorder="1" applyAlignment="1" applyProtection="1"/>
    <xf numFmtId="38" fontId="5" fillId="3" borderId="2" xfId="0" applyNumberFormat="1" applyFont="1" applyFill="1" applyBorder="1" applyAlignment="1" applyProtection="1">
      <alignment horizontal="center"/>
    </xf>
    <xf numFmtId="38" fontId="5" fillId="4" borderId="25" xfId="0" applyNumberFormat="1" applyFont="1" applyFill="1" applyBorder="1" applyAlignment="1">
      <alignment horizontal="center"/>
    </xf>
    <xf numFmtId="38" fontId="5" fillId="3" borderId="25" xfId="0" applyNumberFormat="1" applyFont="1" applyFill="1" applyBorder="1" applyAlignment="1">
      <alignment horizontal="center"/>
    </xf>
    <xf numFmtId="38" fontId="5" fillId="4" borderId="9" xfId="0" applyNumberFormat="1" applyFont="1" applyFill="1" applyBorder="1" applyAlignment="1" applyProtection="1">
      <alignment horizontal="center"/>
    </xf>
    <xf numFmtId="38" fontId="5" fillId="3" borderId="13" xfId="0" applyNumberFormat="1" applyFont="1" applyFill="1" applyBorder="1" applyAlignment="1">
      <alignment horizontal="center"/>
    </xf>
    <xf numFmtId="38" fontId="5" fillId="3" borderId="9" xfId="0" applyNumberFormat="1" applyFont="1" applyFill="1" applyBorder="1" applyAlignment="1">
      <alignment horizontal="center"/>
    </xf>
    <xf numFmtId="38" fontId="5" fillId="3" borderId="8" xfId="0" applyNumberFormat="1" applyFont="1" applyFill="1" applyBorder="1" applyAlignment="1">
      <alignment horizontal="center"/>
    </xf>
    <xf numFmtId="38" fontId="5" fillId="4" borderId="2" xfId="0" applyNumberFormat="1" applyFont="1" applyFill="1" applyBorder="1" applyAlignment="1">
      <alignment horizontal="center"/>
    </xf>
    <xf numFmtId="38" fontId="5" fillId="4" borderId="9" xfId="0" applyNumberFormat="1" applyFont="1" applyFill="1" applyBorder="1" applyAlignment="1">
      <alignment horizontal="center"/>
    </xf>
    <xf numFmtId="38" fontId="4" fillId="3" borderId="15" xfId="0" applyNumberFormat="1" applyFont="1" applyFill="1" applyBorder="1" applyAlignment="1">
      <alignment horizontal="center" vertical="center"/>
    </xf>
    <xf numFmtId="38" fontId="4" fillId="3" borderId="17" xfId="0" applyNumberFormat="1" applyFont="1" applyFill="1" applyBorder="1" applyAlignment="1">
      <alignment horizontal="center" vertical="center"/>
    </xf>
    <xf numFmtId="38" fontId="4" fillId="3" borderId="26" xfId="0" applyNumberFormat="1" applyFont="1" applyFill="1" applyBorder="1" applyAlignment="1">
      <alignment horizontal="center" vertical="center"/>
    </xf>
    <xf numFmtId="38" fontId="4" fillId="4" borderId="15" xfId="0" applyNumberFormat="1" applyFont="1" applyFill="1" applyBorder="1" applyAlignment="1">
      <alignment horizontal="center" vertical="center"/>
    </xf>
    <xf numFmtId="38" fontId="4" fillId="4" borderId="17" xfId="0" applyNumberFormat="1" applyFont="1" applyFill="1" applyBorder="1" applyAlignment="1">
      <alignment horizontal="center" vertical="center"/>
    </xf>
    <xf numFmtId="38" fontId="4" fillId="4" borderId="18" xfId="0" applyNumberFormat="1" applyFont="1" applyFill="1" applyBorder="1" applyAlignment="1">
      <alignment horizontal="center" vertical="center"/>
    </xf>
    <xf numFmtId="40" fontId="5" fillId="2" borderId="2" xfId="0" applyNumberFormat="1" applyFont="1" applyFill="1" applyBorder="1" applyAlignment="1" applyProtection="1">
      <protection locked="0"/>
    </xf>
    <xf numFmtId="0" fontId="5" fillId="2" borderId="2" xfId="0" applyNumberFormat="1" applyFont="1" applyFill="1" applyBorder="1" applyAlignment="1" applyProtection="1">
      <alignment horizontal="center"/>
      <protection locked="0"/>
    </xf>
    <xf numFmtId="38" fontId="5" fillId="2" borderId="2" xfId="0" applyNumberFormat="1" applyFont="1" applyFill="1" applyBorder="1" applyAlignment="1" applyProtection="1">
      <protection locked="0"/>
    </xf>
    <xf numFmtId="38" fontId="5" fillId="16" borderId="2" xfId="0" applyNumberFormat="1" applyFont="1" applyFill="1" applyBorder="1" applyAlignment="1"/>
    <xf numFmtId="40" fontId="33" fillId="2" borderId="2" xfId="0" applyNumberFormat="1" applyFont="1" applyFill="1" applyBorder="1" applyAlignment="1" applyProtection="1"/>
    <xf numFmtId="40" fontId="33" fillId="2" borderId="2" xfId="0" applyNumberFormat="1" applyFont="1" applyFill="1" applyBorder="1" applyAlignment="1" applyProtection="1">
      <alignment horizontal="left" vertical="center"/>
    </xf>
    <xf numFmtId="0" fontId="29" fillId="10" borderId="0" xfId="0" applyFont="1" applyFill="1" applyProtection="1">
      <protection locked="0"/>
    </xf>
    <xf numFmtId="0" fontId="29" fillId="10" borderId="0" xfId="0" applyFont="1" applyFill="1" applyProtection="1"/>
    <xf numFmtId="0" fontId="29" fillId="8" borderId="0" xfId="0" applyFont="1" applyFill="1" applyProtection="1"/>
    <xf numFmtId="0" fontId="18" fillId="9" borderId="0" xfId="0" applyFont="1" applyFill="1" applyProtection="1"/>
    <xf numFmtId="0" fontId="30" fillId="9" borderId="0" xfId="0" applyFont="1" applyFill="1" applyProtection="1"/>
    <xf numFmtId="0" fontId="29" fillId="9" borderId="0" xfId="0" applyFont="1" applyFill="1" applyProtection="1"/>
    <xf numFmtId="0" fontId="31" fillId="9" borderId="0" xfId="0" applyFont="1" applyFill="1" applyProtection="1"/>
    <xf numFmtId="22" fontId="31" fillId="9" borderId="0" xfId="0" applyNumberFormat="1" applyFont="1" applyFill="1" applyProtection="1"/>
    <xf numFmtId="0" fontId="0" fillId="0" borderId="0" xfId="0" applyFill="1"/>
    <xf numFmtId="0" fontId="0" fillId="0" borderId="0" xfId="0" applyFill="1" applyProtection="1">
      <protection locked="0"/>
    </xf>
    <xf numFmtId="0" fontId="0" fillId="0" borderId="0" xfId="0" applyBorder="1"/>
    <xf numFmtId="0" fontId="5" fillId="0" borderId="0" xfId="0" applyFont="1" applyFill="1" applyBorder="1" applyAlignment="1" applyProtection="1">
      <alignment vertical="top" wrapText="1"/>
    </xf>
    <xf numFmtId="0" fontId="0" fillId="0" borderId="0" xfId="0" applyFill="1" applyBorder="1"/>
    <xf numFmtId="0" fontId="4" fillId="3" borderId="2" xfId="0" applyFont="1" applyFill="1" applyBorder="1" applyAlignment="1">
      <alignment horizontal="center" vertical="center"/>
    </xf>
    <xf numFmtId="40" fontId="4" fillId="4" borderId="2" xfId="0" applyNumberFormat="1" applyFont="1" applyFill="1" applyBorder="1" applyAlignment="1">
      <alignment horizontal="center" vertical="center"/>
    </xf>
    <xf numFmtId="40" fontId="5" fillId="3" borderId="2" xfId="0" applyNumberFormat="1" applyFont="1" applyFill="1" applyBorder="1" applyAlignment="1">
      <alignment horizontal="center"/>
    </xf>
    <xf numFmtId="40" fontId="5" fillId="4" borderId="2" xfId="0" applyNumberFormat="1" applyFont="1" applyFill="1" applyBorder="1" applyAlignment="1">
      <alignment horizontal="center"/>
    </xf>
    <xf numFmtId="0" fontId="3" fillId="2" borderId="2" xfId="0" applyFont="1" applyFill="1" applyBorder="1" applyAlignment="1">
      <alignment horizontal="left" vertical="center" wrapText="1"/>
    </xf>
    <xf numFmtId="0" fontId="3" fillId="2"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xf>
    <xf numFmtId="0" fontId="3" fillId="12" borderId="2" xfId="0" applyFont="1" applyFill="1" applyBorder="1" applyAlignment="1">
      <alignment horizontal="left" vertical="center" wrapText="1"/>
    </xf>
    <xf numFmtId="0" fontId="3" fillId="12" borderId="2" xfId="0" applyFont="1" applyFill="1" applyBorder="1" applyAlignment="1">
      <alignment vertical="center" wrapText="1"/>
    </xf>
    <xf numFmtId="40" fontId="5" fillId="2" borderId="12" xfId="0" applyNumberFormat="1" applyFont="1" applyFill="1" applyBorder="1" applyAlignment="1" applyProtection="1">
      <protection locked="0"/>
    </xf>
    <xf numFmtId="0" fontId="5" fillId="2" borderId="12" xfId="0" applyNumberFormat="1" applyFont="1" applyFill="1" applyBorder="1" applyAlignment="1" applyProtection="1">
      <alignment horizontal="center"/>
      <protection locked="0"/>
    </xf>
    <xf numFmtId="38" fontId="5" fillId="2" borderId="12" xfId="0" applyNumberFormat="1" applyFont="1" applyFill="1" applyBorder="1" applyAlignment="1" applyProtection="1">
      <protection locked="0"/>
    </xf>
    <xf numFmtId="38" fontId="5" fillId="16" borderId="12" xfId="0" applyNumberFormat="1" applyFont="1" applyFill="1" applyBorder="1" applyAlignment="1"/>
    <xf numFmtId="40" fontId="33" fillId="2" borderId="12" xfId="0" applyNumberFormat="1" applyFont="1" applyFill="1" applyBorder="1" applyAlignment="1" applyProtection="1"/>
    <xf numFmtId="0" fontId="20" fillId="6" borderId="2" xfId="0" applyFont="1" applyFill="1" applyBorder="1" applyAlignment="1" applyProtection="1">
      <alignment horizontal="center" vertical="center" wrapText="1"/>
    </xf>
    <xf numFmtId="0" fontId="20" fillId="6" borderId="2" xfId="0" applyFont="1" applyFill="1" applyBorder="1" applyAlignment="1" applyProtection="1">
      <alignment horizontal="left" vertical="center" wrapText="1"/>
    </xf>
    <xf numFmtId="0" fontId="5" fillId="2" borderId="2" xfId="0" applyFont="1" applyFill="1" applyBorder="1" applyAlignment="1" applyProtection="1">
      <alignment horizontal="center"/>
      <protection locked="0"/>
    </xf>
    <xf numFmtId="0" fontId="32" fillId="16" borderId="0" xfId="0" applyFont="1" applyFill="1" applyProtection="1"/>
    <xf numFmtId="0" fontId="4" fillId="5" borderId="27" xfId="0" applyFont="1" applyFill="1" applyBorder="1" applyAlignment="1"/>
    <xf numFmtId="0" fontId="4" fillId="5" borderId="28" xfId="0" applyFont="1" applyFill="1" applyBorder="1" applyAlignment="1"/>
    <xf numFmtId="0" fontId="4" fillId="3" borderId="9" xfId="0" applyFont="1" applyFill="1" applyBorder="1" applyAlignment="1">
      <alignment horizontal="center"/>
    </xf>
    <xf numFmtId="0" fontId="4" fillId="4" borderId="2" xfId="0" applyFont="1" applyFill="1" applyBorder="1" applyAlignment="1">
      <alignment horizontal="center"/>
    </xf>
    <xf numFmtId="0" fontId="4" fillId="6" borderId="1" xfId="0" applyFont="1" applyFill="1" applyBorder="1" applyAlignment="1"/>
    <xf numFmtId="0" fontId="5" fillId="2" borderId="29" xfId="0" applyFont="1" applyFill="1" applyBorder="1" applyAlignment="1"/>
    <xf numFmtId="0" fontId="5" fillId="2" borderId="30" xfId="0" applyFont="1" applyFill="1" applyBorder="1" applyAlignment="1"/>
    <xf numFmtId="0" fontId="5" fillId="2" borderId="31" xfId="0" applyFont="1" applyFill="1" applyBorder="1" applyAlignment="1"/>
    <xf numFmtId="0" fontId="5" fillId="2" borderId="32" xfId="0" applyFont="1" applyFill="1" applyBorder="1" applyAlignment="1"/>
    <xf numFmtId="0" fontId="13" fillId="2" borderId="18" xfId="0" applyFont="1" applyFill="1" applyBorder="1" applyAlignment="1">
      <alignment vertical="center"/>
    </xf>
    <xf numFmtId="0" fontId="4" fillId="3" borderId="13" xfId="0" applyFont="1" applyFill="1" applyBorder="1" applyAlignment="1">
      <alignment horizontal="center"/>
    </xf>
    <xf numFmtId="0" fontId="4" fillId="3" borderId="8" xfId="0" applyFont="1" applyFill="1" applyBorder="1" applyAlignment="1">
      <alignment horizontal="center"/>
    </xf>
    <xf numFmtId="165" fontId="4" fillId="4" borderId="13" xfId="0" applyNumberFormat="1" applyFont="1" applyFill="1" applyBorder="1" applyAlignment="1">
      <alignment horizontal="center"/>
    </xf>
    <xf numFmtId="0" fontId="0" fillId="2" borderId="33" xfId="0" applyFill="1" applyBorder="1"/>
    <xf numFmtId="0" fontId="0" fillId="2" borderId="34" xfId="0" applyFill="1" applyBorder="1"/>
    <xf numFmtId="0" fontId="0" fillId="2" borderId="4" xfId="0" applyFill="1" applyBorder="1"/>
    <xf numFmtId="0" fontId="0" fillId="2" borderId="35" xfId="0" applyFill="1" applyBorder="1"/>
    <xf numFmtId="0" fontId="0" fillId="2" borderId="6" xfId="0" applyFill="1" applyBorder="1"/>
    <xf numFmtId="0" fontId="0" fillId="2" borderId="36" xfId="0" applyFill="1" applyBorder="1"/>
    <xf numFmtId="0" fontId="0" fillId="2" borderId="8" xfId="0" applyFill="1" applyBorder="1"/>
    <xf numFmtId="0" fontId="0" fillId="2" borderId="25" xfId="0" applyFill="1" applyBorder="1"/>
    <xf numFmtId="0" fontId="0" fillId="2" borderId="10" xfId="0" applyFill="1" applyBorder="1"/>
    <xf numFmtId="0" fontId="0" fillId="2" borderId="11" xfId="0" applyFill="1" applyBorder="1"/>
    <xf numFmtId="0" fontId="0" fillId="2" borderId="12" xfId="0" applyFill="1" applyBorder="1"/>
    <xf numFmtId="0" fontId="3" fillId="2" borderId="0" xfId="0" applyFont="1" applyFill="1" applyAlignment="1">
      <alignment horizontal="center" wrapText="1"/>
    </xf>
    <xf numFmtId="0" fontId="5" fillId="2" borderId="0" xfId="0" applyFont="1" applyFill="1"/>
    <xf numFmtId="0" fontId="2" fillId="2" borderId="0" xfId="0" applyFont="1" applyFill="1" applyAlignment="1">
      <alignment horizontal="center" wrapText="1"/>
    </xf>
    <xf numFmtId="0" fontId="0" fillId="2" borderId="37" xfId="0" applyFill="1" applyBorder="1"/>
    <xf numFmtId="0" fontId="0" fillId="2" borderId="0" xfId="0" applyFill="1" applyBorder="1"/>
    <xf numFmtId="0" fontId="0" fillId="2" borderId="38" xfId="0" applyFill="1" applyBorder="1"/>
    <xf numFmtId="40" fontId="0" fillId="2" borderId="10" xfId="0" applyNumberFormat="1" applyFill="1" applyBorder="1"/>
    <xf numFmtId="0" fontId="4" fillId="3" borderId="39" xfId="0" applyFont="1" applyFill="1" applyBorder="1" applyAlignment="1">
      <alignment horizontal="center"/>
    </xf>
    <xf numFmtId="0" fontId="5" fillId="19" borderId="3" xfId="0" applyFont="1" applyFill="1" applyBorder="1" applyAlignment="1" applyProtection="1"/>
    <xf numFmtId="0" fontId="5" fillId="5" borderId="40" xfId="0" applyFont="1" applyFill="1" applyBorder="1" applyAlignment="1"/>
    <xf numFmtId="0" fontId="5" fillId="5" borderId="38" xfId="0" applyFont="1" applyFill="1" applyBorder="1" applyAlignment="1"/>
    <xf numFmtId="0" fontId="5" fillId="7" borderId="25" xfId="0" applyFont="1" applyFill="1" applyBorder="1" applyAlignment="1"/>
    <xf numFmtId="0" fontId="34" fillId="16" borderId="0" xfId="0" applyFont="1" applyFill="1" applyAlignment="1"/>
    <xf numFmtId="0" fontId="0" fillId="2" borderId="27" xfId="0" applyFill="1" applyBorder="1" applyAlignment="1"/>
    <xf numFmtId="0" fontId="0" fillId="2" borderId="40" xfId="0" applyFill="1" applyBorder="1" applyAlignment="1"/>
    <xf numFmtId="0" fontId="0" fillId="2" borderId="41" xfId="0" applyFill="1" applyBorder="1" applyAlignment="1"/>
    <xf numFmtId="0" fontId="19" fillId="15" borderId="42" xfId="0" applyFont="1" applyFill="1" applyBorder="1" applyProtection="1"/>
    <xf numFmtId="0" fontId="19" fillId="15" borderId="43" xfId="0" applyFont="1" applyFill="1" applyBorder="1" applyProtection="1"/>
    <xf numFmtId="0" fontId="19" fillId="15" borderId="44" xfId="0" applyFont="1" applyFill="1" applyBorder="1" applyProtection="1"/>
    <xf numFmtId="0" fontId="3" fillId="0" borderId="31" xfId="0" applyFont="1" applyBorder="1" applyProtection="1">
      <protection locked="0"/>
    </xf>
    <xf numFmtId="0" fontId="3" fillId="0" borderId="12" xfId="0" applyFont="1" applyBorder="1" applyProtection="1">
      <protection locked="0"/>
    </xf>
    <xf numFmtId="0" fontId="19" fillId="0" borderId="12" xfId="0" applyFont="1" applyBorder="1" applyProtection="1">
      <protection locked="0"/>
    </xf>
    <xf numFmtId="3" fontId="19" fillId="0" borderId="12" xfId="0" applyNumberFormat="1" applyFont="1" applyBorder="1" applyProtection="1">
      <protection locked="0"/>
    </xf>
    <xf numFmtId="3" fontId="19" fillId="8" borderId="12" xfId="0" applyNumberFormat="1" applyFont="1" applyFill="1" applyBorder="1" applyProtection="1"/>
    <xf numFmtId="164" fontId="19" fillId="8" borderId="9" xfId="0" applyNumberFormat="1" applyFont="1" applyFill="1" applyBorder="1" applyProtection="1"/>
    <xf numFmtId="0" fontId="19" fillId="0" borderId="2" xfId="0" applyFont="1" applyBorder="1" applyProtection="1">
      <protection locked="0"/>
    </xf>
    <xf numFmtId="3" fontId="19" fillId="0" borderId="2" xfId="0" applyNumberFormat="1" applyFont="1" applyBorder="1" applyProtection="1">
      <protection locked="0"/>
    </xf>
    <xf numFmtId="166" fontId="5" fillId="2" borderId="1" xfId="0" applyNumberFormat="1" applyFont="1" applyFill="1" applyBorder="1" applyAlignment="1" applyProtection="1">
      <alignment horizontal="center"/>
      <protection locked="0"/>
    </xf>
    <xf numFmtId="166" fontId="5" fillId="2" borderId="2" xfId="0" applyNumberFormat="1" applyFont="1" applyFill="1" applyBorder="1" applyAlignment="1" applyProtection="1">
      <alignment horizontal="center"/>
      <protection locked="0"/>
    </xf>
    <xf numFmtId="166" fontId="5" fillId="2" borderId="9" xfId="0" applyNumberFormat="1" applyFont="1" applyFill="1" applyBorder="1" applyAlignment="1" applyProtection="1">
      <alignment horizontal="center"/>
      <protection locked="0"/>
    </xf>
    <xf numFmtId="166" fontId="5" fillId="2" borderId="25" xfId="0" applyNumberFormat="1" applyFont="1" applyFill="1" applyBorder="1" applyAlignment="1" applyProtection="1">
      <alignment horizontal="center"/>
      <protection locked="0"/>
    </xf>
    <xf numFmtId="166" fontId="5" fillId="3" borderId="1" xfId="0" applyNumberFormat="1" applyFont="1" applyFill="1" applyBorder="1" applyAlignment="1">
      <alignment horizontal="center"/>
    </xf>
    <xf numFmtId="166" fontId="5" fillId="3" borderId="39" xfId="0" applyNumberFormat="1" applyFont="1" applyFill="1" applyBorder="1" applyAlignment="1">
      <alignment horizontal="center"/>
    </xf>
    <xf numFmtId="166" fontId="5" fillId="3" borderId="2" xfId="0" applyNumberFormat="1" applyFont="1" applyFill="1" applyBorder="1" applyAlignment="1">
      <alignment horizontal="center"/>
    </xf>
    <xf numFmtId="166" fontId="5" fillId="3" borderId="59" xfId="0" applyNumberFormat="1" applyFont="1" applyFill="1" applyBorder="1" applyAlignment="1">
      <alignment horizontal="center"/>
    </xf>
    <xf numFmtId="166" fontId="5" fillId="3" borderId="25" xfId="0" applyNumberFormat="1" applyFont="1" applyFill="1" applyBorder="1" applyAlignment="1">
      <alignment horizontal="center"/>
    </xf>
    <xf numFmtId="166" fontId="5" fillId="3" borderId="9" xfId="0" applyNumberFormat="1" applyFont="1" applyFill="1" applyBorder="1" applyAlignment="1">
      <alignment horizontal="center"/>
    </xf>
    <xf numFmtId="166" fontId="5" fillId="4" borderId="1" xfId="0" applyNumberFormat="1" applyFont="1" applyFill="1" applyBorder="1" applyAlignment="1">
      <alignment horizontal="center"/>
    </xf>
    <xf numFmtId="166" fontId="5" fillId="4" borderId="2" xfId="0" applyNumberFormat="1" applyFont="1" applyFill="1" applyBorder="1" applyAlignment="1">
      <alignment horizontal="center"/>
    </xf>
    <xf numFmtId="166" fontId="5" fillId="4" borderId="9" xfId="0" applyNumberFormat="1" applyFont="1" applyFill="1" applyBorder="1" applyAlignment="1">
      <alignment horizontal="center"/>
    </xf>
    <xf numFmtId="166" fontId="5" fillId="7" borderId="1" xfId="0" applyNumberFormat="1" applyFont="1" applyFill="1" applyBorder="1" applyAlignment="1">
      <alignment horizontal="center"/>
    </xf>
    <xf numFmtId="166" fontId="5" fillId="7" borderId="2" xfId="0" applyNumberFormat="1" applyFont="1" applyFill="1" applyBorder="1" applyAlignment="1">
      <alignment horizontal="center"/>
    </xf>
    <xf numFmtId="166" fontId="5" fillId="7" borderId="9" xfId="0" applyNumberFormat="1" applyFont="1" applyFill="1" applyBorder="1" applyAlignment="1">
      <alignment horizontal="center"/>
    </xf>
    <xf numFmtId="166" fontId="5" fillId="7" borderId="25" xfId="0" applyNumberFormat="1" applyFont="1" applyFill="1" applyBorder="1" applyAlignment="1">
      <alignment horizontal="center"/>
    </xf>
    <xf numFmtId="166" fontId="5" fillId="13" borderId="1" xfId="0" applyNumberFormat="1" applyFont="1" applyFill="1" applyBorder="1" applyAlignment="1">
      <alignment horizontal="center"/>
    </xf>
    <xf numFmtId="166" fontId="5" fillId="13" borderId="2" xfId="0" applyNumberFormat="1" applyFont="1" applyFill="1" applyBorder="1" applyAlignment="1">
      <alignment horizontal="center"/>
    </xf>
    <xf numFmtId="166" fontId="5" fillId="13" borderId="25" xfId="0" applyNumberFormat="1" applyFont="1" applyFill="1" applyBorder="1" applyAlignment="1">
      <alignment horizontal="center"/>
    </xf>
    <xf numFmtId="166" fontId="5" fillId="13" borderId="1" xfId="0" applyNumberFormat="1" applyFont="1" applyFill="1" applyBorder="1" applyAlignment="1" applyProtection="1">
      <alignment horizontal="center"/>
    </xf>
    <xf numFmtId="166" fontId="5" fillId="13" borderId="2" xfId="0" applyNumberFormat="1" applyFont="1" applyFill="1" applyBorder="1" applyAlignment="1" applyProtection="1">
      <alignment horizontal="center"/>
    </xf>
    <xf numFmtId="166" fontId="5" fillId="3" borderId="2" xfId="0" applyNumberFormat="1" applyFont="1" applyFill="1" applyBorder="1" applyAlignment="1" applyProtection="1">
      <alignment horizontal="center"/>
    </xf>
    <xf numFmtId="166" fontId="5" fillId="13" borderId="25" xfId="0" applyNumberFormat="1" applyFont="1" applyFill="1" applyBorder="1" applyAlignment="1" applyProtection="1">
      <alignment horizontal="center"/>
    </xf>
    <xf numFmtId="166" fontId="5" fillId="4" borderId="2" xfId="0" applyNumberFormat="1" applyFont="1" applyFill="1" applyBorder="1" applyAlignment="1" applyProtection="1">
      <alignment horizontal="center"/>
    </xf>
    <xf numFmtId="166" fontId="5" fillId="7" borderId="52" xfId="0" applyNumberFormat="1" applyFont="1" applyFill="1" applyBorder="1" applyAlignment="1"/>
    <xf numFmtId="166" fontId="5" fillId="7" borderId="48" xfId="0" applyNumberFormat="1" applyFont="1" applyFill="1" applyBorder="1" applyAlignment="1"/>
    <xf numFmtId="166" fontId="5" fillId="7" borderId="50" xfId="0" applyNumberFormat="1" applyFont="1" applyFill="1" applyBorder="1" applyAlignment="1"/>
    <xf numFmtId="166" fontId="5" fillId="7" borderId="25" xfId="0" applyNumberFormat="1" applyFont="1" applyFill="1" applyBorder="1" applyAlignment="1"/>
    <xf numFmtId="166" fontId="5" fillId="7" borderId="2" xfId="0" applyNumberFormat="1" applyFont="1" applyFill="1" applyBorder="1" applyAlignment="1"/>
    <xf numFmtId="166" fontId="5" fillId="7" borderId="9" xfId="0" applyNumberFormat="1" applyFont="1" applyFill="1" applyBorder="1" applyAlignment="1"/>
    <xf numFmtId="166" fontId="5" fillId="7" borderId="1" xfId="0" applyNumberFormat="1" applyFont="1" applyFill="1" applyBorder="1" applyAlignment="1"/>
    <xf numFmtId="166" fontId="5" fillId="3" borderId="51" xfId="0" applyNumberFormat="1" applyFont="1" applyFill="1" applyBorder="1" applyAlignment="1">
      <alignment horizontal="center"/>
    </xf>
    <xf numFmtId="166" fontId="5" fillId="3" borderId="60" xfId="0" applyNumberFormat="1" applyFont="1" applyFill="1" applyBorder="1" applyAlignment="1">
      <alignment horizontal="center"/>
    </xf>
    <xf numFmtId="166" fontId="5" fillId="3" borderId="55" xfId="0" applyNumberFormat="1" applyFont="1" applyFill="1" applyBorder="1" applyAlignment="1">
      <alignment horizontal="center"/>
    </xf>
    <xf numFmtId="166" fontId="5" fillId="3" borderId="52" xfId="0" applyNumberFormat="1" applyFont="1" applyFill="1" applyBorder="1" applyAlignment="1">
      <alignment horizontal="center"/>
    </xf>
    <xf numFmtId="166" fontId="5" fillId="3" borderId="61" xfId="0" applyNumberFormat="1" applyFont="1" applyFill="1" applyBorder="1" applyAlignment="1">
      <alignment horizontal="center"/>
    </xf>
    <xf numFmtId="166" fontId="5" fillId="3" borderId="62" xfId="0" applyNumberFormat="1" applyFont="1" applyFill="1" applyBorder="1" applyAlignment="1">
      <alignment horizontal="center"/>
    </xf>
    <xf numFmtId="166" fontId="5" fillId="4" borderId="52" xfId="0" applyNumberFormat="1" applyFont="1" applyFill="1" applyBorder="1" applyAlignment="1">
      <alignment horizontal="center"/>
    </xf>
    <xf numFmtId="166" fontId="5" fillId="4" borderId="48" xfId="0" applyNumberFormat="1" applyFont="1" applyFill="1" applyBorder="1" applyAlignment="1">
      <alignment horizontal="center"/>
    </xf>
    <xf numFmtId="166" fontId="5" fillId="4" borderId="50" xfId="0" applyNumberFormat="1" applyFont="1" applyFill="1" applyBorder="1" applyAlignment="1">
      <alignment horizontal="center"/>
    </xf>
    <xf numFmtId="166" fontId="4" fillId="3" borderId="3" xfId="0" applyNumberFormat="1" applyFont="1" applyFill="1" applyBorder="1" applyAlignment="1">
      <alignment horizontal="center" vertical="center"/>
    </xf>
    <xf numFmtId="166" fontId="4" fillId="3" borderId="17" xfId="0" applyNumberFormat="1" applyFont="1" applyFill="1" applyBorder="1" applyAlignment="1">
      <alignment horizontal="center" vertical="center"/>
    </xf>
    <xf numFmtId="166" fontId="4" fillId="3" borderId="18" xfId="0" applyNumberFormat="1" applyFont="1" applyFill="1" applyBorder="1" applyAlignment="1">
      <alignment horizontal="center" vertical="center"/>
    </xf>
    <xf numFmtId="166" fontId="4" fillId="3" borderId="16" xfId="0" applyNumberFormat="1" applyFont="1" applyFill="1" applyBorder="1" applyAlignment="1">
      <alignment horizontal="center" vertical="center"/>
    </xf>
    <xf numFmtId="166" fontId="4" fillId="4" borderId="15" xfId="0" applyNumberFormat="1" applyFont="1" applyFill="1" applyBorder="1" applyAlignment="1">
      <alignment horizontal="center" vertical="center"/>
    </xf>
    <xf numFmtId="166" fontId="4" fillId="4" borderId="3" xfId="0" applyNumberFormat="1" applyFont="1" applyFill="1" applyBorder="1" applyAlignment="1">
      <alignment horizontal="center" vertical="center"/>
    </xf>
    <xf numFmtId="166" fontId="4" fillId="4" borderId="17" xfId="0" applyNumberFormat="1" applyFont="1" applyFill="1" applyBorder="1" applyAlignment="1">
      <alignment horizontal="center" vertical="center"/>
    </xf>
    <xf numFmtId="38" fontId="5" fillId="2" borderId="1" xfId="0" applyNumberFormat="1" applyFont="1" applyFill="1" applyBorder="1" applyAlignment="1" applyProtection="1">
      <alignment horizontal="center"/>
      <protection locked="0"/>
    </xf>
    <xf numFmtId="38" fontId="5" fillId="2" borderId="2" xfId="0" applyNumberFormat="1" applyFont="1" applyFill="1" applyBorder="1" applyAlignment="1" applyProtection="1">
      <alignment horizontal="center"/>
      <protection locked="0"/>
    </xf>
    <xf numFmtId="38" fontId="5" fillId="2" borderId="9" xfId="0" applyNumberFormat="1" applyFont="1" applyFill="1" applyBorder="1" applyAlignment="1" applyProtection="1">
      <alignment horizontal="center"/>
      <protection locked="0"/>
    </xf>
    <xf numFmtId="0" fontId="5" fillId="15" borderId="0" xfId="0" applyFont="1" applyFill="1" applyBorder="1" applyProtection="1"/>
    <xf numFmtId="0" fontId="19" fillId="15" borderId="0" xfId="0" applyFont="1" applyFill="1" applyBorder="1" applyProtection="1">
      <protection locked="0"/>
    </xf>
    <xf numFmtId="0" fontId="20" fillId="15" borderId="0" xfId="0" applyFont="1" applyFill="1" applyBorder="1" applyAlignment="1" applyProtection="1">
      <alignment horizontal="center" vertical="center" wrapText="1"/>
      <protection locked="0"/>
    </xf>
    <xf numFmtId="0" fontId="20" fillId="15" borderId="0" xfId="0" applyFont="1" applyFill="1" applyBorder="1" applyAlignment="1" applyProtection="1">
      <alignment horizontal="center" vertical="center" wrapText="1"/>
    </xf>
    <xf numFmtId="0" fontId="20" fillId="15" borderId="0" xfId="0" applyFont="1" applyFill="1" applyAlignment="1" applyProtection="1">
      <alignment horizontal="center" vertical="center" wrapText="1"/>
    </xf>
    <xf numFmtId="0" fontId="19" fillId="15" borderId="0" xfId="0" applyFont="1" applyFill="1" applyProtection="1">
      <protection locked="0"/>
    </xf>
    <xf numFmtId="0" fontId="2" fillId="21" borderId="2" xfId="0" applyFont="1" applyFill="1" applyBorder="1" applyAlignment="1">
      <alignment horizontal="center" vertical="center"/>
    </xf>
    <xf numFmtId="0" fontId="2" fillId="22" borderId="2" xfId="0" applyFont="1" applyFill="1" applyBorder="1" applyAlignment="1">
      <alignment horizontal="center" vertical="center"/>
    </xf>
    <xf numFmtId="0" fontId="2" fillId="23" borderId="2" xfId="0" applyFont="1" applyFill="1" applyBorder="1" applyAlignment="1">
      <alignment horizontal="center" vertical="center"/>
    </xf>
    <xf numFmtId="0" fontId="4" fillId="3" borderId="2" xfId="0" applyFont="1" applyFill="1" applyBorder="1" applyAlignment="1">
      <alignment horizontal="center" vertical="center"/>
    </xf>
    <xf numFmtId="40" fontId="4" fillId="4" borderId="2" xfId="0" applyNumberFormat="1" applyFont="1" applyFill="1" applyBorder="1" applyAlignment="1">
      <alignment horizontal="center" vertical="center"/>
    </xf>
    <xf numFmtId="0" fontId="4" fillId="23" borderId="2" xfId="0" applyFont="1" applyFill="1" applyBorder="1" applyAlignment="1">
      <alignment horizontal="center" vertical="center"/>
    </xf>
    <xf numFmtId="0" fontId="5" fillId="10" borderId="0" xfId="0" applyFont="1" applyFill="1" applyAlignment="1" applyProtection="1">
      <alignment horizontal="center"/>
    </xf>
    <xf numFmtId="40" fontId="5" fillId="16" borderId="37" xfId="0" applyNumberFormat="1" applyFont="1" applyFill="1" applyBorder="1" applyAlignment="1"/>
    <xf numFmtId="0" fontId="2" fillId="2" borderId="3" xfId="0" applyFont="1" applyFill="1" applyBorder="1" applyAlignment="1">
      <alignment horizontal="left" wrapText="1"/>
    </xf>
    <xf numFmtId="0" fontId="2" fillId="2" borderId="45" xfId="0" applyFont="1" applyFill="1" applyBorder="1" applyAlignment="1">
      <alignment horizontal="left" wrapText="1"/>
    </xf>
    <xf numFmtId="0" fontId="2" fillId="2" borderId="46" xfId="0" applyFont="1" applyFill="1" applyBorder="1" applyAlignment="1">
      <alignment horizontal="left" wrapText="1"/>
    </xf>
    <xf numFmtId="0" fontId="21" fillId="2" borderId="10" xfId="0" applyFont="1" applyFill="1" applyBorder="1" applyAlignment="1">
      <alignment horizontal="center" vertical="top"/>
    </xf>
    <xf numFmtId="0" fontId="21" fillId="2" borderId="11" xfId="0" applyFont="1" applyFill="1" applyBorder="1" applyAlignment="1">
      <alignment horizontal="center" vertical="top"/>
    </xf>
    <xf numFmtId="0" fontId="21" fillId="2" borderId="12" xfId="0" applyFont="1" applyFill="1" applyBorder="1" applyAlignment="1">
      <alignment horizontal="center" vertical="top"/>
    </xf>
    <xf numFmtId="0" fontId="20" fillId="6" borderId="2" xfId="0" applyFont="1" applyFill="1" applyBorder="1" applyAlignment="1" applyProtection="1">
      <alignment horizontal="left" vertical="center" wrapText="1"/>
    </xf>
    <xf numFmtId="0" fontId="15" fillId="10" borderId="0" xfId="0" applyFont="1" applyFill="1" applyAlignment="1" applyProtection="1">
      <alignment horizontal="center"/>
    </xf>
    <xf numFmtId="0" fontId="3" fillId="0" borderId="2" xfId="0" applyFont="1" applyBorder="1" applyAlignment="1">
      <alignment horizontal="center" vertical="center"/>
    </xf>
    <xf numFmtId="0" fontId="1" fillId="20" borderId="27" xfId="0" applyFont="1" applyFill="1" applyBorder="1" applyAlignment="1">
      <alignment horizontal="left" vertical="top" wrapText="1"/>
    </xf>
    <xf numFmtId="0" fontId="1" fillId="20" borderId="40" xfId="0" applyFont="1" applyFill="1" applyBorder="1" applyAlignment="1">
      <alignment horizontal="left" vertical="top" wrapText="1"/>
    </xf>
    <xf numFmtId="0" fontId="1" fillId="20" borderId="41" xfId="0" applyFont="1" applyFill="1" applyBorder="1" applyAlignment="1">
      <alignment horizontal="left" vertical="top" wrapText="1"/>
    </xf>
    <xf numFmtId="0" fontId="1" fillId="20" borderId="23" xfId="0" applyFont="1" applyFill="1" applyBorder="1" applyAlignment="1">
      <alignment horizontal="left" vertical="top" wrapText="1"/>
    </xf>
    <xf numFmtId="0" fontId="1" fillId="20" borderId="0" xfId="0" applyFont="1" applyFill="1" applyBorder="1" applyAlignment="1">
      <alignment horizontal="left" vertical="top" wrapText="1"/>
    </xf>
    <xf numFmtId="0" fontId="1" fillId="20" borderId="5" xfId="0" applyFont="1" applyFill="1" applyBorder="1" applyAlignment="1">
      <alignment horizontal="left" vertical="top" wrapText="1"/>
    </xf>
    <xf numFmtId="0" fontId="1" fillId="20" borderId="42" xfId="0" applyFont="1" applyFill="1" applyBorder="1" applyAlignment="1">
      <alignment horizontal="left" vertical="top" wrapText="1"/>
    </xf>
    <xf numFmtId="0" fontId="1" fillId="20" borderId="43" xfId="0" applyFont="1" applyFill="1" applyBorder="1" applyAlignment="1">
      <alignment horizontal="left" vertical="top" wrapText="1"/>
    </xf>
    <xf numFmtId="0" fontId="1" fillId="20" borderId="44" xfId="0" applyFont="1" applyFill="1" applyBorder="1" applyAlignment="1">
      <alignment horizontal="left" vertical="top" wrapText="1"/>
    </xf>
    <xf numFmtId="0" fontId="2" fillId="5" borderId="3" xfId="0" applyFont="1" applyFill="1" applyBorder="1" applyAlignment="1">
      <alignment horizontal="center"/>
    </xf>
    <xf numFmtId="0" fontId="2" fillId="5" borderId="45" xfId="0" applyFont="1" applyFill="1" applyBorder="1" applyAlignment="1">
      <alignment horizontal="center"/>
    </xf>
    <xf numFmtId="0" fontId="2" fillId="5" borderId="46" xfId="0" applyFont="1" applyFill="1" applyBorder="1" applyAlignment="1">
      <alignment horizontal="center"/>
    </xf>
    <xf numFmtId="0" fontId="16" fillId="10" borderId="0" xfId="0" applyFont="1" applyFill="1" applyAlignment="1" applyProtection="1">
      <alignment horizontal="center"/>
    </xf>
    <xf numFmtId="0" fontId="17" fillId="10" borderId="0" xfId="0" applyFont="1" applyFill="1" applyAlignment="1" applyProtection="1">
      <alignment horizontal="center"/>
    </xf>
    <xf numFmtId="0" fontId="5" fillId="2" borderId="2" xfId="0" applyFont="1" applyFill="1" applyBorder="1" applyAlignment="1" applyProtection="1">
      <protection locked="0"/>
    </xf>
    <xf numFmtId="0" fontId="0" fillId="0" borderId="2" xfId="0" applyBorder="1" applyAlignment="1" applyProtection="1">
      <protection locked="0"/>
    </xf>
    <xf numFmtId="0" fontId="0" fillId="0" borderId="2" xfId="0" applyBorder="1" applyAlignment="1">
      <alignment horizontal="center" vertical="center"/>
    </xf>
    <xf numFmtId="0" fontId="35" fillId="10" borderId="0" xfId="0" applyFont="1" applyFill="1" applyAlignment="1" applyProtection="1">
      <alignment horizontal="center"/>
    </xf>
    <xf numFmtId="0" fontId="36" fillId="10" borderId="0" xfId="0" applyFont="1" applyFill="1" applyAlignment="1" applyProtection="1">
      <alignment horizontal="center"/>
    </xf>
    <xf numFmtId="0" fontId="1" fillId="20" borderId="27" xfId="0" applyFont="1" applyFill="1" applyBorder="1" applyAlignment="1" applyProtection="1">
      <alignment horizontal="left" vertical="top" wrapText="1"/>
    </xf>
    <xf numFmtId="0" fontId="1" fillId="20" borderId="40" xfId="0" applyFont="1" applyFill="1" applyBorder="1" applyAlignment="1" applyProtection="1">
      <alignment horizontal="left" vertical="top" wrapText="1"/>
    </xf>
    <xf numFmtId="0" fontId="1" fillId="20" borderId="41" xfId="0" applyFont="1" applyFill="1" applyBorder="1" applyAlignment="1" applyProtection="1">
      <alignment horizontal="left" vertical="top" wrapText="1"/>
    </xf>
    <xf numFmtId="0" fontId="1" fillId="20" borderId="23" xfId="0" applyFont="1" applyFill="1" applyBorder="1" applyAlignment="1" applyProtection="1">
      <alignment horizontal="left" vertical="top" wrapText="1"/>
    </xf>
    <xf numFmtId="0" fontId="1" fillId="20" borderId="0" xfId="0" applyFont="1" applyFill="1" applyBorder="1" applyAlignment="1" applyProtection="1">
      <alignment horizontal="left" vertical="top" wrapText="1"/>
    </xf>
    <xf numFmtId="0" fontId="1" fillId="20" borderId="5" xfId="0" applyFont="1" applyFill="1" applyBorder="1" applyAlignment="1" applyProtection="1">
      <alignment horizontal="left" vertical="top" wrapText="1"/>
    </xf>
    <xf numFmtId="0" fontId="1" fillId="20" borderId="42" xfId="0" applyFont="1" applyFill="1" applyBorder="1" applyAlignment="1" applyProtection="1">
      <alignment horizontal="left" vertical="top" wrapText="1"/>
    </xf>
    <xf numFmtId="0" fontId="1" fillId="20" borderId="43" xfId="0" applyFont="1" applyFill="1" applyBorder="1" applyAlignment="1" applyProtection="1">
      <alignment horizontal="left" vertical="top" wrapText="1"/>
    </xf>
    <xf numFmtId="0" fontId="1" fillId="20" borderId="44" xfId="0" applyFont="1" applyFill="1" applyBorder="1" applyAlignment="1" applyProtection="1">
      <alignment horizontal="left" vertical="top" wrapText="1"/>
    </xf>
    <xf numFmtId="0" fontId="5" fillId="8" borderId="0" xfId="0" applyFont="1" applyFill="1" applyAlignment="1" applyProtection="1">
      <alignment horizontal="center"/>
    </xf>
    <xf numFmtId="0" fontId="18" fillId="9" borderId="0" xfId="0" applyFont="1" applyFill="1" applyAlignment="1" applyProtection="1">
      <alignment horizontal="left"/>
    </xf>
    <xf numFmtId="0" fontId="26" fillId="6" borderId="27" xfId="0" applyFont="1" applyFill="1" applyBorder="1" applyAlignment="1" applyProtection="1">
      <alignment horizontal="left" vertical="top" wrapText="1"/>
    </xf>
    <xf numFmtId="0" fontId="26" fillId="6" borderId="40" xfId="0" applyFont="1" applyFill="1" applyBorder="1" applyAlignment="1" applyProtection="1">
      <alignment horizontal="left" vertical="top" wrapText="1"/>
    </xf>
    <xf numFmtId="0" fontId="26" fillId="6" borderId="41" xfId="0" applyFont="1" applyFill="1" applyBorder="1" applyAlignment="1" applyProtection="1">
      <alignment horizontal="left" vertical="top" wrapText="1"/>
    </xf>
    <xf numFmtId="0" fontId="26" fillId="6" borderId="42" xfId="0" applyFont="1" applyFill="1" applyBorder="1" applyAlignment="1" applyProtection="1">
      <alignment horizontal="left" vertical="top" wrapText="1"/>
    </xf>
    <xf numFmtId="0" fontId="26" fillId="6" borderId="43" xfId="0" applyFont="1" applyFill="1" applyBorder="1" applyAlignment="1" applyProtection="1">
      <alignment horizontal="left" vertical="top" wrapText="1"/>
    </xf>
    <xf numFmtId="0" fontId="26" fillId="6" borderId="44" xfId="0" applyFont="1" applyFill="1" applyBorder="1" applyAlignment="1" applyProtection="1">
      <alignment horizontal="left" vertical="top" wrapText="1"/>
    </xf>
    <xf numFmtId="0" fontId="2" fillId="5" borderId="3" xfId="0" applyFont="1" applyFill="1" applyBorder="1" applyAlignment="1" applyProtection="1">
      <alignment horizontal="center"/>
    </xf>
    <xf numFmtId="0" fontId="2" fillId="5" borderId="45" xfId="0" applyFont="1" applyFill="1" applyBorder="1" applyAlignment="1" applyProtection="1">
      <alignment horizontal="center"/>
    </xf>
    <xf numFmtId="0" fontId="2" fillId="5" borderId="46" xfId="0" applyFont="1" applyFill="1" applyBorder="1" applyAlignment="1" applyProtection="1">
      <alignment horizontal="center"/>
    </xf>
    <xf numFmtId="0" fontId="4" fillId="3" borderId="8" xfId="0" applyFont="1" applyFill="1" applyBorder="1" applyAlignment="1">
      <alignment horizontal="center"/>
    </xf>
    <xf numFmtId="0" fontId="4" fillId="3" borderId="59" xfId="0" applyFont="1" applyFill="1" applyBorder="1" applyAlignment="1">
      <alignment horizontal="center"/>
    </xf>
    <xf numFmtId="0" fontId="4" fillId="3" borderId="13" xfId="0" applyFont="1" applyFill="1" applyBorder="1" applyAlignment="1">
      <alignment horizontal="center"/>
    </xf>
    <xf numFmtId="0" fontId="4" fillId="3" borderId="25" xfId="0" applyFont="1" applyFill="1" applyBorder="1" applyAlignment="1">
      <alignment horizontal="center"/>
    </xf>
    <xf numFmtId="0" fontId="4" fillId="3" borderId="56" xfId="0" applyFont="1" applyFill="1" applyBorder="1" applyAlignment="1">
      <alignment horizontal="center" vertical="center"/>
    </xf>
    <xf numFmtId="0" fontId="5" fillId="0" borderId="57" xfId="0" applyFont="1" applyBorder="1" applyAlignment="1">
      <alignment horizontal="center" vertical="center"/>
    </xf>
    <xf numFmtId="0" fontId="3" fillId="2" borderId="47" xfId="0" applyFont="1" applyFill="1" applyBorder="1" applyAlignment="1">
      <alignment horizontal="center" wrapText="1"/>
    </xf>
    <xf numFmtId="0" fontId="0" fillId="2" borderId="48" xfId="0" applyFill="1" applyBorder="1" applyAlignment="1">
      <alignment horizontal="center" wrapText="1"/>
    </xf>
    <xf numFmtId="165" fontId="4" fillId="4" borderId="13" xfId="0" applyNumberFormat="1" applyFont="1" applyFill="1" applyBorder="1" applyAlignment="1">
      <alignment horizontal="center"/>
    </xf>
    <xf numFmtId="165" fontId="4" fillId="4" borderId="25" xfId="0" applyNumberFormat="1" applyFont="1" applyFill="1" applyBorder="1" applyAlignment="1">
      <alignment horizontal="center"/>
    </xf>
    <xf numFmtId="0" fontId="4" fillId="3" borderId="58" xfId="0" applyFont="1" applyFill="1" applyBorder="1" applyAlignment="1">
      <alignment horizontal="center"/>
    </xf>
    <xf numFmtId="0" fontId="4" fillId="3" borderId="37" xfId="0" applyFont="1" applyFill="1" applyBorder="1" applyAlignment="1">
      <alignment horizontal="center"/>
    </xf>
    <xf numFmtId="0" fontId="14" fillId="4" borderId="8" xfId="0" applyFont="1" applyFill="1" applyBorder="1" applyAlignment="1"/>
    <xf numFmtId="0" fontId="4" fillId="4" borderId="39" xfId="0" applyFont="1" applyFill="1" applyBorder="1" applyAlignment="1"/>
    <xf numFmtId="0" fontId="4" fillId="4" borderId="25" xfId="0" applyFont="1" applyFill="1" applyBorder="1" applyAlignment="1"/>
    <xf numFmtId="0" fontId="4" fillId="4" borderId="8" xfId="0" applyFont="1" applyFill="1" applyBorder="1" applyAlignment="1">
      <alignment horizontal="center"/>
    </xf>
    <xf numFmtId="0" fontId="4" fillId="4" borderId="59" xfId="0" applyFont="1" applyFill="1" applyBorder="1" applyAlignment="1">
      <alignment horizontal="center"/>
    </xf>
    <xf numFmtId="0" fontId="4" fillId="5" borderId="3" xfId="0" applyFont="1" applyFill="1" applyBorder="1" applyAlignment="1">
      <alignment horizontal="center"/>
    </xf>
    <xf numFmtId="0" fontId="4" fillId="5" borderId="45" xfId="0" applyFont="1" applyFill="1" applyBorder="1" applyAlignment="1">
      <alignment horizontal="center"/>
    </xf>
    <xf numFmtId="0" fontId="5" fillId="5" borderId="46" xfId="0" applyFont="1" applyFill="1" applyBorder="1" applyAlignment="1">
      <alignment horizontal="center"/>
    </xf>
    <xf numFmtId="0" fontId="4" fillId="3" borderId="53" xfId="0" applyFont="1" applyFill="1" applyBorder="1" applyAlignment="1">
      <alignment horizontal="center"/>
    </xf>
    <xf numFmtId="0" fontId="4" fillId="3" borderId="54" xfId="0" applyFont="1" applyFill="1" applyBorder="1" applyAlignment="1">
      <alignment horizontal="center"/>
    </xf>
    <xf numFmtId="0" fontId="5" fillId="3" borderId="55" xfId="0" applyFont="1" applyFill="1" applyBorder="1" applyAlignment="1">
      <alignment horizontal="center"/>
    </xf>
    <xf numFmtId="0" fontId="4" fillId="4" borderId="56" xfId="0" applyFont="1" applyFill="1" applyBorder="1" applyAlignment="1">
      <alignment horizontal="center" vertical="center"/>
    </xf>
    <xf numFmtId="0" fontId="4" fillId="3" borderId="38" xfId="0" applyFont="1" applyFill="1" applyBorder="1" applyAlignment="1">
      <alignment horizontal="center"/>
    </xf>
    <xf numFmtId="0" fontId="4" fillId="3" borderId="7" xfId="0" applyFont="1" applyFill="1" applyBorder="1" applyAlignment="1">
      <alignment horizontal="center"/>
    </xf>
    <xf numFmtId="0" fontId="0" fillId="2" borderId="47" xfId="0" applyFill="1" applyBorder="1" applyAlignment="1">
      <alignment horizontal="center" wrapText="1"/>
    </xf>
    <xf numFmtId="0" fontId="0" fillId="2" borderId="49" xfId="0" applyFill="1" applyBorder="1" applyAlignment="1">
      <alignment horizontal="center" wrapText="1"/>
    </xf>
    <xf numFmtId="0" fontId="0" fillId="2" borderId="50" xfId="0" applyFill="1" applyBorder="1" applyAlignment="1">
      <alignment horizontal="center" wrapText="1"/>
    </xf>
    <xf numFmtId="0" fontId="3" fillId="2" borderId="51" xfId="0" applyFont="1" applyFill="1" applyBorder="1" applyAlignment="1">
      <alignment horizontal="center" wrapText="1"/>
    </xf>
    <xf numFmtId="0" fontId="0" fillId="2" borderId="52" xfId="0" applyFill="1" applyBorder="1" applyAlignment="1">
      <alignment horizontal="center" wrapText="1"/>
    </xf>
    <xf numFmtId="0" fontId="4" fillId="4" borderId="28" xfId="0" applyFont="1" applyFill="1" applyBorder="1" applyAlignment="1">
      <alignment horizontal="center"/>
    </xf>
    <xf numFmtId="0" fontId="4" fillId="4" borderId="38" xfId="0" applyFont="1" applyFill="1" applyBorder="1" applyAlignment="1">
      <alignment horizontal="center"/>
    </xf>
    <xf numFmtId="0" fontId="4" fillId="4" borderId="7" xfId="0" applyFont="1" applyFill="1" applyBorder="1" applyAlignment="1">
      <alignment horizontal="center"/>
    </xf>
    <xf numFmtId="0" fontId="4" fillId="5" borderId="46" xfId="0" applyFont="1" applyFill="1" applyBorder="1" applyAlignment="1">
      <alignment horizontal="center"/>
    </xf>
    <xf numFmtId="0" fontId="4" fillId="3" borderId="55" xfId="0" applyFont="1" applyFill="1" applyBorder="1" applyAlignment="1">
      <alignment horizontal="center"/>
    </xf>
    <xf numFmtId="0" fontId="4" fillId="4" borderId="53" xfId="0" applyFont="1" applyFill="1" applyBorder="1" applyAlignment="1">
      <alignment horizontal="center"/>
    </xf>
    <xf numFmtId="0" fontId="4" fillId="4" borderId="54" xfId="0" applyFont="1" applyFill="1" applyBorder="1" applyAlignment="1">
      <alignment horizontal="center"/>
    </xf>
    <xf numFmtId="0" fontId="5" fillId="4" borderId="55" xfId="0" applyFont="1" applyFill="1" applyBorder="1" applyAlignment="1">
      <alignment horizontal="center"/>
    </xf>
    <xf numFmtId="0" fontId="5" fillId="5" borderId="33" xfId="0" applyFont="1" applyFill="1" applyBorder="1" applyAlignment="1" applyProtection="1">
      <alignment horizontal="left" vertical="top" wrapText="1"/>
    </xf>
    <xf numFmtId="0" fontId="5" fillId="5" borderId="37" xfId="0" applyFont="1" applyFill="1" applyBorder="1" applyAlignment="1" applyProtection="1">
      <alignment horizontal="left" vertical="top" wrapText="1"/>
    </xf>
    <xf numFmtId="0" fontId="5" fillId="5" borderId="34" xfId="0" applyFont="1" applyFill="1" applyBorder="1" applyAlignment="1" applyProtection="1">
      <alignment horizontal="left" vertical="top" wrapText="1"/>
    </xf>
    <xf numFmtId="0" fontId="5" fillId="5" borderId="4" xfId="0" applyFont="1" applyFill="1" applyBorder="1" applyAlignment="1" applyProtection="1">
      <alignment horizontal="left" vertical="top" wrapText="1"/>
    </xf>
    <xf numFmtId="0" fontId="5" fillId="5" borderId="0" xfId="0" applyFont="1" applyFill="1" applyBorder="1" applyAlignment="1" applyProtection="1">
      <alignment horizontal="left" vertical="top" wrapText="1"/>
    </xf>
    <xf numFmtId="0" fontId="5" fillId="5" borderId="35" xfId="0" applyFont="1" applyFill="1" applyBorder="1" applyAlignment="1" applyProtection="1">
      <alignment horizontal="left" vertical="top" wrapText="1"/>
    </xf>
    <xf numFmtId="0" fontId="5" fillId="5" borderId="6" xfId="0" applyFont="1" applyFill="1" applyBorder="1" applyAlignment="1" applyProtection="1">
      <alignment horizontal="left" vertical="top" wrapText="1"/>
    </xf>
    <xf numFmtId="0" fontId="5" fillId="5" borderId="38" xfId="0" applyFont="1" applyFill="1" applyBorder="1" applyAlignment="1" applyProtection="1">
      <alignment horizontal="left" vertical="top" wrapText="1"/>
    </xf>
    <xf numFmtId="0" fontId="5" fillId="5" borderId="36" xfId="0" applyFont="1" applyFill="1" applyBorder="1" applyAlignment="1" applyProtection="1">
      <alignment horizontal="left" vertical="top" wrapText="1"/>
    </xf>
    <xf numFmtId="0" fontId="3" fillId="0" borderId="0" xfId="0" applyFont="1" applyFill="1" applyBorder="1" applyAlignment="1" applyProtection="1">
      <alignment horizontal="center"/>
    </xf>
    <xf numFmtId="14" fontId="3" fillId="0" borderId="0" xfId="0" applyNumberFormat="1" applyFont="1" applyFill="1" applyBorder="1" applyAlignment="1" applyProtection="1">
      <alignment horizontal="center"/>
    </xf>
    <xf numFmtId="0" fontId="2" fillId="5" borderId="2" xfId="0" applyFont="1" applyFill="1" applyBorder="1" applyAlignment="1" applyProtection="1">
      <alignment horizontal="center"/>
    </xf>
    <xf numFmtId="0" fontId="29" fillId="10" borderId="0" xfId="0" applyFont="1" applyFill="1" applyAlignment="1" applyProtection="1">
      <alignment horizontal="center"/>
    </xf>
  </cellXfs>
  <cellStyles count="1">
    <cellStyle name="Normal" xfId="0" builtinId="0"/>
  </cellStyles>
  <dxfs count="2">
    <dxf>
      <numFmt numFmtId="1" formatCode="0"/>
    </dxf>
    <dxf>
      <numFmt numFmtId="2" formatCode="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1</xdr:row>
      <xdr:rowOff>76200</xdr:rowOff>
    </xdr:from>
    <xdr:to>
      <xdr:col>2</xdr:col>
      <xdr:colOff>1266825</xdr:colOff>
      <xdr:row>6</xdr:row>
      <xdr:rowOff>85725</xdr:rowOff>
    </xdr:to>
    <xdr:pic>
      <xdr:nvPicPr>
        <xdr:cNvPr id="1595" name="Picture 1" descr="epa_seal_small_tri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2575" y="219075"/>
          <a:ext cx="11715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903194</xdr:colOff>
      <xdr:row>51</xdr:row>
      <xdr:rowOff>145676</xdr:rowOff>
    </xdr:from>
    <xdr:to>
      <xdr:col>12</xdr:col>
      <xdr:colOff>257735</xdr:colOff>
      <xdr:row>56</xdr:row>
      <xdr:rowOff>33618</xdr:rowOff>
    </xdr:to>
    <xdr:sp macro="" textlink="">
      <xdr:nvSpPr>
        <xdr:cNvPr id="3" name="Text Box 922"/>
        <xdr:cNvSpPr txBox="1">
          <a:spLocks noChangeArrowheads="1"/>
        </xdr:cNvSpPr>
      </xdr:nvSpPr>
      <xdr:spPr bwMode="auto">
        <a:xfrm>
          <a:off x="11055723" y="9132794"/>
          <a:ext cx="1517277" cy="683559"/>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2060-0287</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08/31/2014</a:t>
          </a:r>
        </a:p>
        <a:p>
          <a:pPr algn="ctr" rtl="0">
            <a:defRPr sz="1000"/>
          </a:pPr>
          <a:r>
            <a:rPr lang="en-US" sz="800" b="0" i="0" u="none" strike="noStrike" baseline="0">
              <a:solidFill>
                <a:srgbClr val="000000"/>
              </a:solidFill>
              <a:latin typeface="Arial"/>
              <a:cs typeface="Arial"/>
            </a:rPr>
            <a:t>EPA Form 5900-125</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0</xdr:row>
      <xdr:rowOff>114300</xdr:rowOff>
    </xdr:from>
    <xdr:to>
      <xdr:col>1</xdr:col>
      <xdr:colOff>504825</xdr:colOff>
      <xdr:row>4</xdr:row>
      <xdr:rowOff>47625</xdr:rowOff>
    </xdr:to>
    <xdr:pic>
      <xdr:nvPicPr>
        <xdr:cNvPr id="5505" name="Picture 1" descr="epa_seal_small_tri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14300"/>
          <a:ext cx="8477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3524250</xdr:colOff>
      <xdr:row>24</xdr:row>
      <xdr:rowOff>142875</xdr:rowOff>
    </xdr:from>
    <xdr:to>
      <xdr:col>2</xdr:col>
      <xdr:colOff>4762500</xdr:colOff>
      <xdr:row>29</xdr:row>
      <xdr:rowOff>47625</xdr:rowOff>
    </xdr:to>
    <xdr:sp macro="" textlink="">
      <xdr:nvSpPr>
        <xdr:cNvPr id="3" name="Text Box 922"/>
        <xdr:cNvSpPr txBox="1">
          <a:spLocks noChangeArrowheads="1"/>
        </xdr:cNvSpPr>
      </xdr:nvSpPr>
      <xdr:spPr bwMode="auto">
        <a:xfrm>
          <a:off x="6172200" y="8058150"/>
          <a:ext cx="1238250" cy="7143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2060-0287</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08/31/2014</a:t>
          </a:r>
        </a:p>
        <a:p>
          <a:pPr algn="ctr" rtl="0">
            <a:defRPr sz="1000"/>
          </a:pPr>
          <a:r>
            <a:rPr lang="en-US" sz="800" b="0" i="0" u="none" strike="noStrike" baseline="0">
              <a:solidFill>
                <a:srgbClr val="000000"/>
              </a:solidFill>
              <a:latin typeface="Arial"/>
              <a:cs typeface="Arial"/>
            </a:rPr>
            <a:t>EPA Form 5900-125</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0</xdr:row>
      <xdr:rowOff>38100</xdr:rowOff>
    </xdr:from>
    <xdr:to>
      <xdr:col>1</xdr:col>
      <xdr:colOff>1104900</xdr:colOff>
      <xdr:row>5</xdr:row>
      <xdr:rowOff>19050</xdr:rowOff>
    </xdr:to>
    <xdr:pic>
      <xdr:nvPicPr>
        <xdr:cNvPr id="4603" name="Picture 1" descr="epa_seal_small_tri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8100"/>
          <a:ext cx="1028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55</xdr:row>
      <xdr:rowOff>9525</xdr:rowOff>
    </xdr:from>
    <xdr:to>
      <xdr:col>1</xdr:col>
      <xdr:colOff>1095375</xdr:colOff>
      <xdr:row>60</xdr:row>
      <xdr:rowOff>28575</xdr:rowOff>
    </xdr:to>
    <xdr:sp macro="" textlink="">
      <xdr:nvSpPr>
        <xdr:cNvPr id="5" name="Text Box 922"/>
        <xdr:cNvSpPr txBox="1">
          <a:spLocks noChangeArrowheads="1"/>
        </xdr:cNvSpPr>
      </xdr:nvSpPr>
      <xdr:spPr bwMode="auto">
        <a:xfrm>
          <a:off x="38100" y="6200775"/>
          <a:ext cx="1238250" cy="8286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2060-0287</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08/31/2014</a:t>
          </a:r>
        </a:p>
        <a:p>
          <a:pPr algn="ctr" rtl="0">
            <a:defRPr sz="1000"/>
          </a:pPr>
          <a:r>
            <a:rPr lang="en-US" sz="800" b="0" i="0" u="none" strike="noStrike" baseline="0">
              <a:solidFill>
                <a:srgbClr val="000000"/>
              </a:solidFill>
              <a:latin typeface="Arial"/>
              <a:cs typeface="Arial"/>
            </a:rPr>
            <a:t>EPA Form 5900-125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55</xdr:row>
      <xdr:rowOff>0</xdr:rowOff>
    </xdr:from>
    <xdr:to>
      <xdr:col>10</xdr:col>
      <xdr:colOff>457200</xdr:colOff>
      <xdr:row>60</xdr:row>
      <xdr:rowOff>19050</xdr:rowOff>
    </xdr:to>
    <xdr:sp macro="" textlink="">
      <xdr:nvSpPr>
        <xdr:cNvPr id="2" name="Text Box 922"/>
        <xdr:cNvSpPr txBox="1">
          <a:spLocks noChangeArrowheads="1"/>
        </xdr:cNvSpPr>
      </xdr:nvSpPr>
      <xdr:spPr bwMode="auto">
        <a:xfrm>
          <a:off x="8991600" y="6124575"/>
          <a:ext cx="1238250" cy="8286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2060-0287</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08/31/2014</a:t>
          </a:r>
        </a:p>
        <a:p>
          <a:pPr algn="ctr" rtl="0">
            <a:defRPr sz="1000"/>
          </a:pPr>
          <a:r>
            <a:rPr lang="en-US" sz="800" b="0" i="0" u="none" strike="noStrike" baseline="0">
              <a:solidFill>
                <a:srgbClr val="000000"/>
              </a:solidFill>
              <a:latin typeface="Arial"/>
              <a:cs typeface="Arial"/>
            </a:rPr>
            <a:t>EPA Form 5900-125</a:t>
          </a:r>
        </a:p>
      </xdr:txBody>
    </xdr:sp>
    <xdr:clientData/>
  </xdr:twoCellAnchor>
  <xdr:twoCellAnchor editAs="oneCell">
    <xdr:from>
      <xdr:col>1</xdr:col>
      <xdr:colOff>371475</xdr:colOff>
      <xdr:row>0</xdr:row>
      <xdr:rowOff>133350</xdr:rowOff>
    </xdr:from>
    <xdr:to>
      <xdr:col>2</xdr:col>
      <xdr:colOff>704850</xdr:colOff>
      <xdr:row>5</xdr:row>
      <xdr:rowOff>190500</xdr:rowOff>
    </xdr:to>
    <xdr:pic>
      <xdr:nvPicPr>
        <xdr:cNvPr id="3370"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33350"/>
          <a:ext cx="11144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9</xdr:row>
      <xdr:rowOff>76198</xdr:rowOff>
    </xdr:from>
    <xdr:to>
      <xdr:col>16</xdr:col>
      <xdr:colOff>733425</xdr:colOff>
      <xdr:row>119</xdr:row>
      <xdr:rowOff>114299</xdr:rowOff>
    </xdr:to>
    <xdr:sp macro="" textlink="">
      <xdr:nvSpPr>
        <xdr:cNvPr id="2" name="Text Box 1"/>
        <xdr:cNvSpPr txBox="1">
          <a:spLocks noChangeArrowheads="1"/>
        </xdr:cNvSpPr>
      </xdr:nvSpPr>
      <xdr:spPr bwMode="auto">
        <a:xfrm>
          <a:off x="95250" y="1924048"/>
          <a:ext cx="8867775" cy="17849851"/>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ts val="1100"/>
            </a:lnSpc>
            <a:defRPr sz="1000"/>
          </a:pPr>
          <a:endParaRPr lang="en-US" sz="1000" b="0" i="0" u="none" strike="noStrike" baseline="0">
            <a:solidFill>
              <a:srgbClr val="000000"/>
            </a:solidFill>
            <a:latin typeface="Arial"/>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  About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r>
            <a:rPr lang="en-US" sz="1100">
              <a:effectLst/>
              <a:latin typeface="+mn-lt"/>
              <a:ea typeface="+mn-ea"/>
              <a:cs typeface="+mn-cs"/>
            </a:rPr>
            <a:t>Manufacturers</a:t>
          </a:r>
          <a:r>
            <a:rPr lang="en-US" sz="1100" baseline="0">
              <a:effectLst/>
              <a:latin typeface="+mn-lt"/>
              <a:ea typeface="+mn-ea"/>
              <a:cs typeface="+mn-cs"/>
            </a:rPr>
            <a:t> subject to the </a:t>
          </a:r>
          <a:r>
            <a:rPr lang="en-US" sz="1100">
              <a:effectLst/>
              <a:latin typeface="+mn-lt"/>
              <a:ea typeface="+mn-ea"/>
              <a:cs typeface="+mn-cs"/>
            </a:rPr>
            <a:t>Marine Compression-Ignition (CI)  standards under 40</a:t>
          </a:r>
          <a:r>
            <a:rPr lang="en-US" sz="1100" baseline="0">
              <a:effectLst/>
              <a:latin typeface="+mn-lt"/>
              <a:ea typeface="+mn-ea"/>
              <a:cs typeface="+mn-cs"/>
            </a:rPr>
            <a:t> CFR Parts 94 or 1042 may opt to participate in </a:t>
          </a:r>
          <a:r>
            <a:rPr lang="en-US" sz="1100">
              <a:effectLst/>
              <a:latin typeface="+mn-lt"/>
              <a:ea typeface="+mn-ea"/>
              <a:cs typeface="+mn-cs"/>
            </a:rPr>
            <a:t>the Averaging, Banking and Trading (ABT) program (see:</a:t>
          </a:r>
          <a:r>
            <a:rPr lang="en-US" sz="1100" baseline="0">
              <a:effectLst/>
              <a:latin typeface="+mn-lt"/>
              <a:ea typeface="+mn-ea"/>
              <a:cs typeface="+mn-cs"/>
            </a:rPr>
            <a:t>  </a:t>
          </a:r>
          <a:r>
            <a:rPr lang="en-US" sz="1100">
              <a:effectLst/>
              <a:latin typeface="+mn-lt"/>
              <a:ea typeface="+mn-ea"/>
              <a:cs typeface="+mn-cs"/>
            </a:rPr>
            <a:t>40 CFR §1042.701 through §1042.745, and 40 CFR §94.301 through §94.310).  If they choose to participate in the program, manufacturers must track the implementation of these provisions based on the model year and the pollutant (e.g., NOx) level to which the engine family is certified.  In order to help streamline and standardize the process by which manufacturers submit information related to credits under the ABT program, EPA has created an Excel-based template that can be used by manufacturers to organize, present, and submit their ABT data. </a:t>
          </a:r>
          <a:r>
            <a:rPr lang="en-US">
              <a:effectLst/>
            </a:rPr>
            <a:t> </a:t>
          </a:r>
          <a:br>
            <a:rPr lang="en-US">
              <a:effectLst/>
            </a:rPr>
          </a:b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II.  General Information</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r>
            <a:rPr lang="en-US" sz="1100">
              <a:effectLst/>
              <a:latin typeface="+mn-lt"/>
              <a:ea typeface="+mn-ea"/>
              <a:cs typeface="+mn-cs"/>
            </a:rPr>
            <a:t>Before entering data, it is important to ensure that the Excel file is set up to automatically calculate the data.  To ensure that the data are calculated immediately upon entry, go to the Tools menu and select Options.  In the window that appears, select the Calculations tab.  In this tab, the option "Automatic" should be selected.  In Excel 2007, this is found by clicking the Microsoft Office Button, then clicking the Excel Options button.  Select the Formulas category and verify that the "Automatic" radio button is selected under the Calculation Options: Workbook Calculation section.  </a:t>
          </a:r>
          <a:endParaRPr lang="en-US">
            <a:effectLst/>
          </a:endParaRPr>
        </a:p>
        <a:p>
          <a:r>
            <a:rPr lang="en-US" sz="1100">
              <a:effectLst/>
              <a:latin typeface="+mn-lt"/>
              <a:ea typeface="+mn-ea"/>
              <a:cs typeface="+mn-cs"/>
            </a:rPr>
            <a:t> </a:t>
          </a:r>
          <a:endParaRPr lang="en-US">
            <a:effectLst/>
          </a:endParaRPr>
        </a:p>
        <a:p>
          <a:r>
            <a:rPr lang="en-US" sz="1100">
              <a:effectLst/>
              <a:latin typeface="+mn-lt"/>
              <a:ea typeface="+mn-ea"/>
              <a:cs typeface="+mn-cs"/>
            </a:rPr>
            <a:t>Also, note that the drag and drop option should not be used to copy or move data entered in the worksheet since doing so will change how the cells are referenced in the formulas and may lead to erroneous calculations.  In order to prevent this from occurring inadvertently, go to the Tools menu and select Options.  In the window that appears, select the "Edit" tab and remove the check mark from the "Allow cell drag and drop" box.  In Excel 2007, this option is found by clicking the Microsoft Office Button, then clicking the Excel Options button.  Select the Advanced category and remove the check mark from the "Enable fill handle and cell drag-and-drop" box under the "Editing options" section.</a:t>
          </a:r>
          <a:endParaRPr lang="en-US">
            <a:effectLst/>
          </a:endParaRPr>
        </a:p>
        <a:p>
          <a:r>
            <a:rPr lang="en-US" sz="1100">
              <a:effectLst/>
              <a:latin typeface="+mn-lt"/>
              <a:ea typeface="+mn-ea"/>
              <a:cs typeface="+mn-cs"/>
            </a:rPr>
            <a:t> </a:t>
          </a:r>
          <a:endParaRPr lang="en-US">
            <a:effectLst/>
          </a:endParaRPr>
        </a:p>
        <a:p>
          <a:r>
            <a:rPr lang="en-US" sz="1100">
              <a:effectLst/>
              <a:latin typeface="+mn-lt"/>
              <a:ea typeface="+mn-ea"/>
              <a:cs typeface="+mn-cs"/>
            </a:rPr>
            <a:t>International users should ensure that the settings for number handling are consistent with the template.  If your system is currently set up to use a comma for the decimal separator and a period for the thousands separator, you must temporarily modify the settings for number handling to avoid errors within the automatic calculations.  To modify these settings, go to the Tools menu and select Options.  In the window that appears, select the International tab.  Within this tab, remove the check mark within the "Use system separators" box in the section at the top entitled "Number handling."  At this point, you may insert a period as the decimal separator and a comma as the thousands separator.  In Excel 2007, this option is found by clicking the Microsoft Office button, then clicking the Excel Options button.  Select the Advanced category and remove the check mark from the "Use system separators" box under the "Editing options" section.  At this point, you may insert a period as the Decimal separator and a comma as the Thousands separator.</a:t>
          </a:r>
        </a:p>
        <a:p>
          <a:endParaRPr lang="en-US">
            <a:effectLst/>
          </a:endParaRPr>
        </a:p>
        <a:p>
          <a:r>
            <a:rPr lang="en-US" sz="1100">
              <a:effectLst/>
              <a:latin typeface="+mn-lt"/>
              <a:ea typeface="+mn-ea"/>
              <a:cs typeface="+mn-cs"/>
            </a:rPr>
            <a:t>These worksheets are protected and as a result, you may navigate around the unlocked (i.e., data entry) cells using the arrow keys on your keyboard.  However, to view the entire spreadsheet including the calculated cells and the credit totals below the data entry rows, you should navigate using the scroll bars at the bottom and right side of the worksheet.  Using the scroll bars will allow you to view cells that cannot be selected.</a:t>
          </a:r>
        </a:p>
        <a:p>
          <a:endParaRPr lang="en-US" sz="1100">
            <a:effectLst/>
            <a:latin typeface="+mn-lt"/>
            <a:ea typeface="+mn-ea"/>
            <a:cs typeface="+mn-cs"/>
          </a:endParaRPr>
        </a:p>
        <a:p>
          <a:r>
            <a:rPr lang="en-US" sz="1100" b="1">
              <a:effectLst/>
              <a:latin typeface="+mn-lt"/>
              <a:ea typeface="+mn-ea"/>
              <a:cs typeface="+mn-cs"/>
            </a:rPr>
            <a:t>III. Reporting Template</a:t>
          </a:r>
          <a:endParaRPr lang="en-US" b="1">
            <a:effectLst/>
          </a:endParaRPr>
        </a:p>
        <a:p>
          <a:endParaRPr lang="en-US" sz="1100">
            <a:effectLst/>
            <a:latin typeface="+mn-lt"/>
            <a:ea typeface="+mn-ea"/>
            <a:cs typeface="+mn-cs"/>
          </a:endParaRPr>
        </a:p>
        <a:p>
          <a:r>
            <a:rPr lang="en-US" sz="1100">
              <a:effectLst/>
              <a:latin typeface="+mn-lt"/>
              <a:ea typeface="+mn-ea"/>
              <a:cs typeface="+mn-cs"/>
            </a:rPr>
            <a:t>This Excel file contains five worksheets:  "Current MY Credit Calc," "Field Descriptions," "Power Calc," "Summary," and "Instructions."</a:t>
          </a:r>
        </a:p>
        <a:p>
          <a:r>
            <a:rPr lang="en-US" sz="1100">
              <a:effectLst/>
              <a:latin typeface="+mn-lt"/>
              <a:ea typeface="+mn-ea"/>
              <a:cs typeface="+mn-cs"/>
            </a:rPr>
            <a:t> </a:t>
          </a:r>
        </a:p>
        <a:p>
          <a:r>
            <a:rPr lang="en-US" sz="1100">
              <a:effectLst/>
              <a:latin typeface="+mn-lt"/>
              <a:ea typeface="+mn-ea"/>
              <a:cs typeface="+mn-cs"/>
            </a:rPr>
            <a:t>●</a:t>
          </a:r>
          <a:r>
            <a:rPr lang="en-US" sz="1100" baseline="0">
              <a:effectLst/>
              <a:latin typeface="+mn-lt"/>
              <a:ea typeface="+mn-ea"/>
              <a:cs typeface="+mn-cs"/>
            </a:rPr>
            <a:t>  </a:t>
          </a:r>
          <a:r>
            <a:rPr lang="en-US" sz="1100" b="1">
              <a:effectLst/>
              <a:latin typeface="+mn-lt"/>
              <a:ea typeface="+mn-ea"/>
              <a:cs typeface="+mn-cs"/>
            </a:rPr>
            <a:t>Current MY Credit Calc:</a:t>
          </a:r>
          <a:r>
            <a:rPr lang="en-US" sz="1100">
              <a:effectLst/>
              <a:latin typeface="+mn-lt"/>
              <a:ea typeface="+mn-ea"/>
              <a:cs typeface="+mn-cs"/>
            </a:rPr>
            <a:t>  This worksheet contains 15 fields, which apply to all of the information required to track credit balances for the Marine CI averaging sets.  The user should first input data into the two fields (Model Year and Manufacturer) found above the main table.  In the main table, the first 11 columns are the fields that require data entry or input from the manufacturer.  The next column (Credit Balance) is a calculated value based on the data entered and cannot be modified manually, as indicated by the light green highlight.  There is one additional column (Messages) to the right of this column.  This column is automatically populated with a brief note if the model year is inconsistent with the first character of the engine family name, or if the Tier selection is inconsistent with selected 40 CFR Part &amp; Engine Category and/or Pollutant.  It is the user's responsibility to ensure that the Groups selected are consistent with the model year in which they apply.  The credit totals are displayed in a summary table below the data entry cells.  </a:t>
          </a:r>
        </a:p>
        <a:p>
          <a:endParaRPr lang="en-US" sz="1100" b="1">
            <a:effectLst/>
            <a:latin typeface="+mn-lt"/>
            <a:ea typeface="+mn-ea"/>
            <a:cs typeface="+mn-cs"/>
          </a:endParaRPr>
        </a:p>
        <a:p>
          <a:r>
            <a:rPr lang="en-US" sz="1100">
              <a:effectLst/>
              <a:latin typeface="+mn-lt"/>
              <a:ea typeface="+mn-ea"/>
              <a:cs typeface="+mn-cs"/>
            </a:rPr>
            <a:t>●</a:t>
          </a:r>
          <a:r>
            <a:rPr lang="en-US" sz="1100" baseline="0">
              <a:effectLst/>
              <a:latin typeface="+mn-lt"/>
              <a:ea typeface="+mn-ea"/>
              <a:cs typeface="+mn-cs"/>
            </a:rPr>
            <a:t> </a:t>
          </a:r>
          <a:r>
            <a:rPr lang="en-US" sz="1100" b="1">
              <a:effectLst/>
              <a:latin typeface="+mn-lt"/>
              <a:ea typeface="+mn-ea"/>
              <a:cs typeface="+mn-cs"/>
            </a:rPr>
            <a:t>Power Calc:</a:t>
          </a:r>
          <a:r>
            <a:rPr lang="en-US" sz="1100">
              <a:effectLst/>
              <a:latin typeface="+mn-lt"/>
              <a:ea typeface="+mn-ea"/>
              <a:cs typeface="+mn-cs"/>
            </a:rPr>
            <a:t>  This worksheet calculates the production-weighted average power for an engine family name.  The Cumulative Production Volume and Average Power in kW are both calculated based on the data entered for each configuration.  The Average Power value corresponding to the final configuration for a particular engine family represents the power value used in the emission credit calculation (Current MY Credit Calc worksheet).  For each line item, the user must enter the following fields: Engine Family Name, Configuration, Maximum Power Rating (in kW) and Production Volume.  </a:t>
          </a:r>
          <a:r>
            <a:rPr lang="en-US" sz="1100" b="1" i="1">
              <a:effectLst/>
              <a:latin typeface="+mn-lt"/>
              <a:ea typeface="+mn-ea"/>
              <a:cs typeface="+mn-cs"/>
            </a:rPr>
            <a:t>Note that the user must leave a blank line item between the list of configurations for separate engine families in order to ensure that the Average Power value associated with the last configuration listed is specific to a single engine family.</a:t>
          </a:r>
          <a:r>
            <a:rPr lang="en-US">
              <a:effectLst/>
            </a:rPr>
            <a:t> </a:t>
          </a:r>
        </a:p>
        <a:p>
          <a:r>
            <a:rPr lang="en-US">
              <a:effectLst/>
            </a:rPr>
            <a:t> </a:t>
          </a:r>
          <a:br>
            <a:rPr lang="en-US">
              <a:effectLst/>
            </a:rPr>
          </a:br>
          <a:r>
            <a:rPr lang="en-US" sz="1100">
              <a:effectLst/>
              <a:latin typeface="+mn-lt"/>
              <a:ea typeface="+mn-ea"/>
              <a:cs typeface="+mn-cs"/>
            </a:rPr>
            <a:t>●</a:t>
          </a:r>
          <a:r>
            <a:rPr lang="en-US" sz="1100" baseline="0">
              <a:effectLst/>
              <a:latin typeface="+mn-lt"/>
              <a:ea typeface="+mn-ea"/>
              <a:cs typeface="+mn-cs"/>
            </a:rPr>
            <a:t>  </a:t>
          </a:r>
          <a:r>
            <a:rPr lang="en-US" sz="1100" b="1">
              <a:effectLst/>
              <a:latin typeface="+mn-lt"/>
              <a:ea typeface="+mn-ea"/>
              <a:cs typeface="+mn-cs"/>
            </a:rPr>
            <a:t>Field Descriptions:</a:t>
          </a:r>
          <a:r>
            <a:rPr lang="en-US" sz="1100">
              <a:effectLst/>
              <a:latin typeface="+mn-lt"/>
              <a:ea typeface="+mn-ea"/>
              <a:cs typeface="+mn-cs"/>
            </a:rPr>
            <a:t>  This worksheet contains detailed notes on each of the fields in the Current MY Credit Calc worksheet, including a description of the required data or information, how the data should be entered, the existence of any drop-down menus, and any other information that would be relevant to that field (including whether the field is a calculated value based on preceding entries in the spreadsheet). </a:t>
          </a:r>
          <a:br>
            <a:rPr lang="en-US" sz="1100">
              <a:effectLst/>
              <a:latin typeface="+mn-lt"/>
              <a:ea typeface="+mn-ea"/>
              <a:cs typeface="+mn-cs"/>
            </a:rPr>
          </a:br>
          <a:r>
            <a:rPr lang="en-US" sz="1100">
              <a:effectLst/>
              <a:latin typeface="+mn-lt"/>
              <a:ea typeface="+mn-ea"/>
              <a:cs typeface="+mn-cs"/>
            </a:rPr>
            <a:t> </a:t>
          </a:r>
        </a:p>
        <a:p>
          <a:r>
            <a:rPr lang="en-US" sz="1100">
              <a:effectLst/>
              <a:latin typeface="+mn-lt"/>
              <a:ea typeface="+mn-ea"/>
              <a:cs typeface="+mn-cs"/>
            </a:rPr>
            <a:t>●</a:t>
          </a:r>
          <a:r>
            <a:rPr lang="en-US" sz="1100" baseline="0">
              <a:effectLst/>
              <a:latin typeface="+mn-lt"/>
              <a:ea typeface="+mn-ea"/>
              <a:cs typeface="+mn-cs"/>
            </a:rPr>
            <a:t>  </a:t>
          </a:r>
          <a:r>
            <a:rPr lang="en-US" sz="1100" b="1">
              <a:effectLst/>
              <a:latin typeface="+mn-lt"/>
              <a:ea typeface="+mn-ea"/>
              <a:cs typeface="+mn-cs"/>
            </a:rPr>
            <a:t>Summary:</a:t>
          </a:r>
          <a:r>
            <a:rPr lang="en-US" sz="1100">
              <a:effectLst/>
              <a:latin typeface="+mn-lt"/>
              <a:ea typeface="+mn-ea"/>
              <a:cs typeface="+mn-cs"/>
            </a:rPr>
            <a:t>  This worksheet provides an overall summary of the Part 1042 NO</a:t>
          </a:r>
          <a:r>
            <a:rPr lang="en-US" sz="1100" baseline="-25000">
              <a:effectLst/>
              <a:latin typeface="+mn-lt"/>
              <a:ea typeface="+mn-ea"/>
              <a:cs typeface="+mn-cs"/>
            </a:rPr>
            <a:t>x</a:t>
          </a:r>
          <a:r>
            <a:rPr lang="en-US" sz="1100">
              <a:effectLst/>
              <a:latin typeface="+mn-lt"/>
              <a:ea typeface="+mn-ea"/>
              <a:cs typeface="+mn-cs"/>
            </a:rPr>
            <a:t>, NO</a:t>
          </a:r>
          <a:r>
            <a:rPr lang="en-US" sz="1100" baseline="-25000">
              <a:effectLst/>
              <a:latin typeface="+mn-lt"/>
              <a:ea typeface="+mn-ea"/>
              <a:cs typeface="+mn-cs"/>
            </a:rPr>
            <a:t>x</a:t>
          </a:r>
          <a:r>
            <a:rPr lang="en-US" sz="1100">
              <a:effectLst/>
              <a:latin typeface="+mn-lt"/>
              <a:ea typeface="+mn-ea"/>
              <a:cs typeface="+mn-cs"/>
            </a:rPr>
            <a:t>+HC</a:t>
          </a:r>
          <a:r>
            <a:rPr lang="en-US" sz="1100" baseline="0">
              <a:effectLst/>
              <a:latin typeface="+mn-lt"/>
              <a:ea typeface="+mn-ea"/>
              <a:cs typeface="+mn-cs"/>
            </a:rPr>
            <a:t> and </a:t>
          </a:r>
          <a:r>
            <a:rPr lang="en-US" sz="1100">
              <a:effectLst/>
              <a:latin typeface="+mn-lt"/>
              <a:ea typeface="+mn-ea"/>
              <a:cs typeface="+mn-cs"/>
            </a:rPr>
            <a:t>PM credits and the Part 94 NO</a:t>
          </a:r>
          <a:r>
            <a:rPr lang="en-US" sz="1100" baseline="-25000">
              <a:effectLst/>
              <a:latin typeface="+mn-lt"/>
              <a:ea typeface="+mn-ea"/>
              <a:cs typeface="+mn-cs"/>
            </a:rPr>
            <a:t>x</a:t>
          </a:r>
          <a:r>
            <a:rPr lang="en-US" sz="1100">
              <a:effectLst/>
              <a:latin typeface="+mn-lt"/>
              <a:ea typeface="+mn-ea"/>
              <a:cs typeface="+mn-cs"/>
            </a:rPr>
            <a:t>,</a:t>
          </a:r>
          <a:r>
            <a:rPr lang="en-US" sz="1100" baseline="0">
              <a:effectLst/>
              <a:latin typeface="+mn-lt"/>
              <a:ea typeface="+mn-ea"/>
              <a:cs typeface="+mn-cs"/>
            </a:rPr>
            <a:t> </a:t>
          </a:r>
          <a:r>
            <a:rPr lang="en-US" sz="1100">
              <a:effectLst/>
              <a:latin typeface="+mn-lt"/>
              <a:ea typeface="+mn-ea"/>
              <a:cs typeface="+mn-cs"/>
            </a:rPr>
            <a:t>THC+NO</a:t>
          </a:r>
          <a:r>
            <a:rPr lang="en-US" sz="1100" baseline="-25000">
              <a:effectLst/>
              <a:latin typeface="+mn-lt"/>
              <a:ea typeface="+mn-ea"/>
              <a:cs typeface="+mn-cs"/>
            </a:rPr>
            <a:t>x</a:t>
          </a:r>
          <a:r>
            <a:rPr lang="en-US" sz="1100">
              <a:effectLst/>
              <a:latin typeface="+mn-lt"/>
              <a:ea typeface="+mn-ea"/>
              <a:cs typeface="+mn-cs"/>
            </a:rPr>
            <a:t> </a:t>
          </a:r>
          <a:r>
            <a:rPr lang="en-US" sz="1100" baseline="0">
              <a:effectLst/>
              <a:latin typeface="+mn-lt"/>
              <a:ea typeface="+mn-ea"/>
              <a:cs typeface="+mn-cs"/>
            </a:rPr>
            <a:t> and PM </a:t>
          </a:r>
          <a:r>
            <a:rPr lang="en-US" sz="1100">
              <a:effectLst/>
              <a:latin typeface="+mn-lt"/>
              <a:ea typeface="+mn-ea"/>
              <a:cs typeface="+mn-cs"/>
            </a:rPr>
            <a:t>credits that have been calculated from the first worksheet and allows the manufacturer to enter in credit trades and credits from previous model years so that these credits can be properly applied and compared to current model year credits.   This worksheet allows the manufacturer to outline how credits will be used to document compliance with the standards.  </a:t>
          </a:r>
          <a:endParaRPr lang="en-US">
            <a:effectLst/>
          </a:endParaRPr>
        </a:p>
        <a:p>
          <a:r>
            <a:rPr lang="en-US">
              <a:effectLst/>
            </a:rPr>
            <a:t> </a:t>
          </a:r>
          <a:endParaRPr lang="en-US" sz="1000" b="0" i="0" u="none" strike="noStrike" baseline="0">
            <a:solidFill>
              <a:srgbClr val="000000"/>
            </a:solidFill>
            <a:latin typeface="Arial"/>
            <a:cs typeface="Arial"/>
          </a:endParaRPr>
        </a:p>
        <a:p>
          <a:r>
            <a:rPr lang="en-US" sz="1000" b="1" i="0" u="none" strike="noStrike" baseline="0">
              <a:solidFill>
                <a:srgbClr val="000000"/>
              </a:solidFill>
              <a:latin typeface="Arial"/>
              <a:cs typeface="Arial"/>
            </a:rPr>
            <a:t>IV.  </a:t>
          </a:r>
          <a:r>
            <a:rPr lang="en-US" sz="1100" b="1">
              <a:effectLst/>
              <a:latin typeface="+mn-lt"/>
              <a:ea typeface="+mn-ea"/>
              <a:cs typeface="+mn-cs"/>
            </a:rPr>
            <a:t>Entering Data for the Current Model Year</a:t>
          </a:r>
          <a:endParaRPr lang="en-US" sz="1100">
            <a:effectLst/>
            <a:latin typeface="+mn-lt"/>
            <a:ea typeface="+mn-ea"/>
            <a:cs typeface="+mn-cs"/>
          </a:endParaRPr>
        </a:p>
        <a:p>
          <a:endParaRPr lang="en-US" sz="1100" b="1">
            <a:effectLst/>
            <a:latin typeface="+mn-lt"/>
            <a:ea typeface="+mn-ea"/>
            <a:cs typeface="+mn-cs"/>
          </a:endParaRPr>
        </a:p>
        <a:p>
          <a:r>
            <a:rPr lang="en-US" sz="1100">
              <a:effectLst/>
              <a:latin typeface="+mn-lt"/>
              <a:ea typeface="+mn-ea"/>
              <a:cs typeface="+mn-cs"/>
            </a:rPr>
            <a:t>The user should first enter in the Model Year and Manufacturer in the appropriate fields above the main table.   Using the second</a:t>
          </a:r>
          <a:r>
            <a:rPr lang="en-US" sz="1100" baseline="0">
              <a:effectLst/>
              <a:latin typeface="+mn-lt"/>
              <a:ea typeface="+mn-ea"/>
              <a:cs typeface="+mn-cs"/>
            </a:rPr>
            <a:t> </a:t>
          </a:r>
          <a:r>
            <a:rPr lang="en-US" sz="1100">
              <a:effectLst/>
              <a:latin typeface="+mn-lt"/>
              <a:ea typeface="+mn-ea"/>
              <a:cs typeface="+mn-cs"/>
            </a:rPr>
            <a:t>worksheet ("Field Descriptions") as a guide, enter in the appropriate information for each data element in the first 11 columns of the "Current MY Credit Calc" worksheet .  The "Credit Balance" column includes a calculated value based on the information and data entered in the previous columns.  Each engine family (or portion of each engine family) that is subject to a specific standard or averaging set, should have its own separate line item entry.  Some fields have drop-down menus that provide specific choices.  Note that if the value used for "Power" is based on multiple configurations, use the "Power Calc" worksheet to calculate the production-weighted value for the engine family. </a:t>
          </a:r>
          <a:r>
            <a:rPr lang="en-US">
              <a:effectLst/>
            </a:rPr>
            <a:t> </a:t>
          </a:r>
          <a:br>
            <a:rPr lang="en-US">
              <a:effectLst/>
            </a:rPr>
          </a:br>
          <a:r>
            <a:rPr lang="en-US" sz="1100">
              <a:effectLst/>
              <a:latin typeface="+mn-lt"/>
              <a:ea typeface="+mn-ea"/>
              <a:cs typeface="+mn-cs"/>
            </a:rPr>
            <a:t> </a:t>
          </a:r>
        </a:p>
        <a:p>
          <a:r>
            <a:rPr lang="en-US" sz="1100">
              <a:effectLst/>
              <a:latin typeface="+mn-lt"/>
              <a:ea typeface="+mn-ea"/>
              <a:cs typeface="+mn-cs"/>
            </a:rPr>
            <a:t>It is the user’s responsibility to ensure that the Engine Category, Power, FEL, Standard, and other fields are both accurate and compatible.  The Messages column to the right of the credit calculations provides additional information in the event that the first digit in the Engine Family Name does not match the Model Year.</a:t>
          </a:r>
          <a:r>
            <a:rPr lang="en-US" sz="1100" baseline="0">
              <a:effectLst/>
              <a:latin typeface="+mn-lt"/>
              <a:ea typeface="+mn-ea"/>
              <a:cs typeface="+mn-cs"/>
            </a:rPr>
            <a:t>  The Messages column will also indicate if the Tier selection is inconsistent with selected 40 CFR Part &amp; Engine Category and/or Pollutant.  </a:t>
          </a:r>
          <a:r>
            <a:rPr lang="en-US" sz="1100">
              <a:effectLst/>
              <a:latin typeface="+mn-lt"/>
              <a:ea typeface="+mn-ea"/>
              <a:cs typeface="+mn-cs"/>
            </a:rPr>
            <a:t>Note that any extra rows that do not contain any data, can be left blank.  If additional rows are needed, please contact EPA for a revised form and specify how many entries/rows will be required.</a:t>
          </a:r>
          <a:r>
            <a:rPr lang="en-US">
              <a:effectLst/>
            </a:rPr>
            <a:t> </a:t>
          </a:r>
          <a:br>
            <a:rPr lang="en-US">
              <a:effectLst/>
            </a:rPr>
          </a:br>
          <a:endParaRPr lang="en-US">
            <a:effectLst/>
          </a:endParaRPr>
        </a:p>
        <a:p>
          <a:r>
            <a:rPr lang="en-US" sz="1100">
              <a:effectLst/>
              <a:latin typeface="+mn-lt"/>
              <a:ea typeface="+mn-ea"/>
              <a:cs typeface="+mn-cs"/>
            </a:rPr>
            <a:t>Directly below the table, the current model year credit totals are provided.  These are calculated separately by 40 CFR Part (1042 or 94) for each Engine Category (Category 1- Commercial, Category 1- Recreational, and Category 2), and subtotaled by parameter (NO</a:t>
          </a:r>
          <a:r>
            <a:rPr lang="en-US" sz="1100" baseline="-25000">
              <a:effectLst/>
              <a:latin typeface="+mn-lt"/>
              <a:ea typeface="+mn-ea"/>
              <a:cs typeface="+mn-cs"/>
            </a:rPr>
            <a:t>x</a:t>
          </a:r>
          <a:r>
            <a:rPr lang="en-US" sz="1100">
              <a:effectLst/>
              <a:latin typeface="+mn-lt"/>
              <a:ea typeface="+mn-ea"/>
              <a:cs typeface="+mn-cs"/>
            </a:rPr>
            <a:t> , NO</a:t>
          </a:r>
          <a:r>
            <a:rPr lang="en-US" sz="1100" baseline="-25000">
              <a:effectLst/>
              <a:latin typeface="+mn-lt"/>
              <a:ea typeface="+mn-ea"/>
              <a:cs typeface="+mn-cs"/>
            </a:rPr>
            <a:t>x</a:t>
          </a:r>
          <a:r>
            <a:rPr lang="en-US" sz="1100">
              <a:effectLst/>
              <a:latin typeface="+mn-lt"/>
              <a:ea typeface="+mn-ea"/>
              <a:cs typeface="+mn-cs"/>
            </a:rPr>
            <a:t>+HC , THC+NO</a:t>
          </a:r>
          <a:r>
            <a:rPr lang="en-US" sz="1100" baseline="-25000">
              <a:effectLst/>
              <a:latin typeface="+mn-lt"/>
              <a:ea typeface="+mn-ea"/>
              <a:cs typeface="+mn-cs"/>
            </a:rPr>
            <a:t>x</a:t>
          </a:r>
          <a:r>
            <a:rPr lang="en-US" sz="1100">
              <a:effectLst/>
              <a:latin typeface="+mn-lt"/>
              <a:ea typeface="+mn-ea"/>
              <a:cs typeface="+mn-cs"/>
            </a:rPr>
            <a:t> , and PM Credits).  Positive credit values are displayed in black, bold font, and negative credit values are displayed within parentheses in red font.  As described below, any traded credits (purchased or sold), may be listed in the "Summary" worksheet and applied to current model year balances as needed.  </a:t>
          </a:r>
          <a:r>
            <a:rPr lang="en-US">
              <a:effectLst/>
            </a:rPr>
            <a:t> </a:t>
          </a:r>
          <a:br>
            <a:rPr lang="en-US">
              <a:effectLst/>
            </a:rPr>
          </a:br>
          <a:endParaRPr lang="en-US" sz="1100">
            <a:effectLst/>
            <a:latin typeface="+mn-lt"/>
            <a:ea typeface="+mn-ea"/>
            <a:cs typeface="+mn-cs"/>
          </a:endParaRPr>
        </a:p>
        <a:p>
          <a:r>
            <a:rPr lang="en-US" sz="1100" b="1">
              <a:effectLst/>
              <a:latin typeface="+mn-lt"/>
              <a:ea typeface="+mn-ea"/>
              <a:cs typeface="+mn-cs"/>
            </a:rPr>
            <a:t>V.  Summary of Credits</a:t>
          </a:r>
          <a:endParaRPr lang="en-US" sz="1100">
            <a:effectLst/>
            <a:latin typeface="+mn-lt"/>
            <a:ea typeface="+mn-ea"/>
            <a:cs typeface="+mn-cs"/>
          </a:endParaRPr>
        </a:p>
        <a:p>
          <a:r>
            <a:rPr lang="en-US" sz="1100">
              <a:effectLst/>
              <a:latin typeface="+mn-lt"/>
              <a:ea typeface="+mn-ea"/>
              <a:cs typeface="+mn-cs"/>
            </a:rPr>
            <a:t> </a:t>
          </a:r>
        </a:p>
        <a:p>
          <a:r>
            <a:rPr lang="en-US" sz="1100">
              <a:effectLst/>
              <a:latin typeface="+mn-lt"/>
              <a:ea typeface="+mn-ea"/>
              <a:cs typeface="+mn-cs"/>
            </a:rPr>
            <a:t>The "Summary" worksheet contains a summary of all NO</a:t>
          </a:r>
          <a:r>
            <a:rPr lang="en-US" sz="1100" baseline="-25000">
              <a:effectLst/>
              <a:latin typeface="+mn-lt"/>
              <a:ea typeface="+mn-ea"/>
              <a:cs typeface="+mn-cs"/>
            </a:rPr>
            <a:t>x</a:t>
          </a:r>
          <a:r>
            <a:rPr lang="en-US" sz="1100">
              <a:effectLst/>
              <a:latin typeface="+mn-lt"/>
              <a:ea typeface="+mn-ea"/>
              <a:cs typeface="+mn-cs"/>
            </a:rPr>
            <a:t> , NO</a:t>
          </a:r>
          <a:r>
            <a:rPr lang="en-US" sz="1100" baseline="-25000">
              <a:effectLst/>
              <a:latin typeface="+mn-lt"/>
              <a:ea typeface="+mn-ea"/>
              <a:cs typeface="+mn-cs"/>
            </a:rPr>
            <a:t>x</a:t>
          </a:r>
          <a:r>
            <a:rPr lang="en-US" sz="1100">
              <a:effectLst/>
              <a:latin typeface="+mn-lt"/>
              <a:ea typeface="+mn-ea"/>
              <a:cs typeface="+mn-cs"/>
            </a:rPr>
            <a:t>+HC, THC+NO</a:t>
          </a:r>
          <a:r>
            <a:rPr lang="en-US" sz="1100" baseline="-25000">
              <a:effectLst/>
              <a:latin typeface="+mn-lt"/>
              <a:ea typeface="+mn-ea"/>
              <a:cs typeface="+mn-cs"/>
            </a:rPr>
            <a:t>x</a:t>
          </a:r>
          <a:r>
            <a:rPr lang="en-US" sz="1100">
              <a:effectLst/>
              <a:latin typeface="+mn-lt"/>
              <a:ea typeface="+mn-ea"/>
              <a:cs typeface="+mn-cs"/>
            </a:rPr>
            <a:t> and PM credits (banked, traded, and current model year credits) with separate sections for Parts 94 and 1042.  This worksheet allows for the application of these credits to current model year balances.  The initial step requires the entry of carryover or traded credit balances.  The application and averaging of these existing credits with current model year credits is summarized in the second step below.  In this worksheet, any cells that are highlighted in yellow or orange are automatically populated based on information in the "Current MY Credit Calc" worksheet or from the calculation of credits within the "Summary" worksheet.  </a:t>
          </a:r>
          <a:endParaRPr lang="en-US">
            <a:effectLst/>
          </a:endParaRPr>
        </a:p>
        <a:p>
          <a:r>
            <a:rPr lang="en-US" sz="1100">
              <a:effectLst/>
              <a:latin typeface="+mn-lt"/>
              <a:ea typeface="+mn-ea"/>
              <a:cs typeface="+mn-cs"/>
            </a:rPr>
            <a:t> </a:t>
          </a:r>
          <a:endParaRPr lang="en-US">
            <a:effectLst/>
          </a:endParaRPr>
        </a:p>
        <a:p>
          <a:r>
            <a:rPr lang="en-US" sz="1100">
              <a:effectLst/>
              <a:latin typeface="+mn-lt"/>
              <a:ea typeface="+mn-ea"/>
              <a:cs typeface="+mn-cs"/>
            </a:rPr>
            <a:t>In the</a:t>
          </a:r>
          <a:r>
            <a:rPr lang="en-US" sz="1100" b="1">
              <a:effectLst/>
              <a:latin typeface="+mn-lt"/>
              <a:ea typeface="+mn-ea"/>
              <a:cs typeface="+mn-cs"/>
            </a:rPr>
            <a:t> </a:t>
          </a:r>
          <a:r>
            <a:rPr lang="en-US" sz="1100">
              <a:effectLst/>
              <a:latin typeface="+mn-lt"/>
              <a:ea typeface="+mn-ea"/>
              <a:cs typeface="+mn-cs"/>
            </a:rPr>
            <a:t>"Credit Balances Before Averaging" section, enter any traded and carryover (banked) credit balances.  Note that current model year credits are automatically populated in this summary sheet based on data entered and calculated within the "Current MY Credit Calc" worksheet.  Next, using the existing balances (as included in the "Credit Balances before Averaging" section), indicate in the "Credit Usage and Averaging" section, the number of traded or banked credits that should be applied to the current model year credit balances.  Ensure that credits are applied within the corresponding averaging set.  For</a:t>
          </a:r>
          <a:r>
            <a:rPr lang="en-US" sz="1100" baseline="0">
              <a:effectLst/>
              <a:latin typeface="+mn-lt"/>
              <a:ea typeface="+mn-ea"/>
              <a:cs typeface="+mn-cs"/>
            </a:rPr>
            <a:t> Part 1042, the </a:t>
          </a:r>
          <a:r>
            <a:rPr lang="en-US" sz="1100">
              <a:effectLst/>
              <a:latin typeface="+mn-lt"/>
              <a:ea typeface="+mn-ea"/>
              <a:cs typeface="+mn-cs"/>
            </a:rPr>
            <a:t>"Credit Usage and Averaging" section</a:t>
          </a:r>
          <a:r>
            <a:rPr lang="en-US" sz="1100" baseline="0">
              <a:effectLst/>
              <a:latin typeface="+mn-lt"/>
              <a:ea typeface="+mn-ea"/>
              <a:cs typeface="+mn-cs"/>
            </a:rPr>
            <a:t> allows for </a:t>
          </a:r>
          <a:r>
            <a:rPr lang="en-US" sz="1100">
              <a:effectLst/>
              <a:latin typeface="+mn-lt"/>
              <a:ea typeface="+mn-ea"/>
              <a:cs typeface="+mn-cs"/>
            </a:rPr>
            <a:t>the exchange of credits between NO</a:t>
          </a:r>
          <a:r>
            <a:rPr lang="en-US" sz="1100" baseline="-25000">
              <a:effectLst/>
              <a:latin typeface="+mn-lt"/>
              <a:ea typeface="+mn-ea"/>
              <a:cs typeface="+mn-cs"/>
            </a:rPr>
            <a:t>x</a:t>
          </a:r>
          <a:r>
            <a:rPr lang="en-US" sz="1100">
              <a:effectLst/>
              <a:latin typeface="+mn-lt"/>
              <a:ea typeface="+mn-ea"/>
              <a:cs typeface="+mn-cs"/>
            </a:rPr>
            <a:t>+HC and NO</a:t>
          </a:r>
          <a:r>
            <a:rPr lang="en-US" sz="1100" baseline="-25000">
              <a:effectLst/>
              <a:latin typeface="+mn-lt"/>
              <a:ea typeface="+mn-ea"/>
              <a:cs typeface="+mn-cs"/>
            </a:rPr>
            <a:t>x</a:t>
          </a:r>
          <a:r>
            <a:rPr lang="en-US" sz="1100">
              <a:effectLst/>
              <a:latin typeface="+mn-lt"/>
              <a:ea typeface="+mn-ea"/>
              <a:cs typeface="+mn-cs"/>
            </a:rPr>
            <a:t> .  For</a:t>
          </a:r>
          <a:r>
            <a:rPr lang="en-US" sz="1100" baseline="0">
              <a:effectLst/>
              <a:latin typeface="+mn-lt"/>
              <a:ea typeface="+mn-ea"/>
              <a:cs typeface="+mn-cs"/>
            </a:rPr>
            <a:t> Parts 94 and 1042, this </a:t>
          </a:r>
          <a:r>
            <a:rPr lang="en-US" sz="1100">
              <a:effectLst/>
              <a:latin typeface="+mn-lt"/>
              <a:ea typeface="+mn-ea"/>
              <a:cs typeface="+mn-cs"/>
            </a:rPr>
            <a:t>section allows for the application of Category 1 credits to the corresponding Category 2 credit balance.  The 25 percent discount is reflected in the corresponding final credit balance for Category</a:t>
          </a:r>
          <a:r>
            <a:rPr lang="en-US" sz="1100" baseline="0">
              <a:effectLst/>
              <a:latin typeface="+mn-lt"/>
              <a:ea typeface="+mn-ea"/>
              <a:cs typeface="+mn-cs"/>
            </a:rPr>
            <a:t> 2</a:t>
          </a:r>
          <a:r>
            <a:rPr lang="en-US" sz="1100">
              <a:effectLst/>
              <a:latin typeface="+mn-lt"/>
              <a:ea typeface="+mn-ea"/>
              <a:cs typeface="+mn-cs"/>
            </a:rPr>
            <a:t>.</a:t>
          </a:r>
          <a:r>
            <a:rPr lang="en-US">
              <a:effectLst/>
            </a:rPr>
            <a:t> </a:t>
          </a:r>
          <a:br>
            <a:rPr lang="en-US">
              <a:effectLst/>
            </a:rPr>
          </a:br>
          <a:endParaRPr lang="en-US">
            <a:effectLst/>
          </a:endParaRPr>
        </a:p>
        <a:p>
          <a:pPr>
            <a:lnSpc>
              <a:spcPts val="1400"/>
            </a:lnSpc>
          </a:pPr>
          <a:r>
            <a:rPr lang="en-US">
              <a:effectLst/>
            </a:rPr>
            <a:t> T</a:t>
          </a:r>
          <a:r>
            <a:rPr lang="en-US" sz="1100">
              <a:effectLst/>
              <a:latin typeface="+mn-lt"/>
              <a:ea typeface="+mn-ea"/>
              <a:cs typeface="+mn-cs"/>
            </a:rPr>
            <a:t>he "Credit Balances after Averaging" section of the worksheet is automatically populated with the credit balances based on the application of credits in the preceding section.  The final credit totals</a:t>
          </a:r>
          <a:r>
            <a:rPr lang="en-US" sz="1100" baseline="0">
              <a:effectLst/>
              <a:latin typeface="+mn-lt"/>
              <a:ea typeface="+mn-ea"/>
              <a:cs typeface="+mn-cs"/>
            </a:rPr>
            <a:t> in this section display the</a:t>
          </a:r>
          <a:r>
            <a:rPr lang="en-US" sz="1100">
              <a:effectLst/>
              <a:latin typeface="+mn-lt"/>
              <a:ea typeface="+mn-ea"/>
              <a:cs typeface="+mn-cs"/>
            </a:rPr>
            <a:t> remaining traded and banked credits</a:t>
          </a:r>
          <a:r>
            <a:rPr lang="en-US" sz="1100" baseline="0">
              <a:effectLst/>
              <a:latin typeface="+mn-lt"/>
              <a:ea typeface="+mn-ea"/>
              <a:cs typeface="+mn-cs"/>
            </a:rPr>
            <a:t> (i.e.</a:t>
          </a:r>
          <a:r>
            <a:rPr lang="en-US" sz="1100">
              <a:effectLst/>
              <a:latin typeface="+mn-lt"/>
              <a:ea typeface="+mn-ea"/>
              <a:cs typeface="+mn-cs"/>
            </a:rPr>
            <a:t>, the banked/traded balances before averaging </a:t>
          </a:r>
          <a:r>
            <a:rPr lang="en-US" sz="1100" u="sng">
              <a:effectLst/>
              <a:latin typeface="+mn-lt"/>
              <a:ea typeface="+mn-ea"/>
              <a:cs typeface="+mn-cs"/>
            </a:rPr>
            <a:t>reduced</a:t>
          </a:r>
          <a:r>
            <a:rPr lang="en-US" sz="1100" u="sng" baseline="0">
              <a:effectLst/>
              <a:latin typeface="+mn-lt"/>
              <a:ea typeface="+mn-ea"/>
              <a:cs typeface="+mn-cs"/>
            </a:rPr>
            <a:t> by </a:t>
          </a:r>
          <a:r>
            <a:rPr lang="en-US" sz="1100" baseline="0">
              <a:effectLst/>
              <a:latin typeface="+mn-lt"/>
              <a:ea typeface="+mn-ea"/>
              <a:cs typeface="+mn-cs"/>
            </a:rPr>
            <a:t>the number of credits actually "applied" to the final balance)</a:t>
          </a:r>
          <a:r>
            <a:rPr lang="en-US" sz="1100">
              <a:effectLst/>
              <a:latin typeface="+mn-lt"/>
              <a:ea typeface="+mn-ea"/>
              <a:cs typeface="+mn-cs"/>
            </a:rPr>
            <a:t> as well as the Final Credit Balances,</a:t>
          </a:r>
          <a:r>
            <a:rPr lang="en-US" sz="1100" baseline="0">
              <a:effectLst/>
              <a:latin typeface="+mn-lt"/>
              <a:ea typeface="+mn-ea"/>
              <a:cs typeface="+mn-cs"/>
            </a:rPr>
            <a:t> which reflect the corresponding C</a:t>
          </a:r>
          <a:r>
            <a:rPr lang="en-US" sz="1100">
              <a:effectLst/>
              <a:latin typeface="+mn-lt"/>
              <a:ea typeface="+mn-ea"/>
              <a:cs typeface="+mn-cs"/>
            </a:rPr>
            <a:t>urrent MY credit balances </a:t>
          </a:r>
          <a:r>
            <a:rPr lang="en-US" sz="1100" u="sng">
              <a:effectLst/>
              <a:latin typeface="+mn-lt"/>
              <a:ea typeface="+mn-ea"/>
              <a:cs typeface="+mn-cs"/>
            </a:rPr>
            <a:t>plus</a:t>
          </a:r>
          <a:r>
            <a:rPr lang="en-US" sz="1100">
              <a:effectLst/>
              <a:latin typeface="+mn-lt"/>
              <a:ea typeface="+mn-ea"/>
              <a:cs typeface="+mn-cs"/>
            </a:rPr>
            <a:t> any</a:t>
          </a:r>
          <a:r>
            <a:rPr lang="en-US" sz="1100" baseline="0">
              <a:effectLst/>
              <a:latin typeface="+mn-lt"/>
              <a:ea typeface="+mn-ea"/>
              <a:cs typeface="+mn-cs"/>
            </a:rPr>
            <a:t> credits "applied" to the balance in the preceding section</a:t>
          </a:r>
          <a:r>
            <a:rPr lang="en-US" sz="1100">
              <a:effectLst/>
              <a:latin typeface="+mn-lt"/>
              <a:ea typeface="+mn-ea"/>
              <a:cs typeface="+mn-cs"/>
            </a:rPr>
            <a:t>. </a:t>
          </a:r>
          <a:endParaRPr lang="en-US">
            <a:effectLst/>
          </a:endParaRPr>
        </a:p>
        <a:p>
          <a:pPr>
            <a:lnSpc>
              <a:spcPts val="1200"/>
            </a:lnSpc>
          </a:pPr>
          <a:endParaRPr lang="en-US" sz="1100">
            <a:effectLst/>
            <a:latin typeface="+mn-lt"/>
            <a:ea typeface="+mn-ea"/>
            <a:cs typeface="+mn-cs"/>
          </a:endParaRPr>
        </a:p>
      </xdr:txBody>
    </xdr:sp>
    <xdr:clientData/>
  </xdr:twoCellAnchor>
  <xdr:twoCellAnchor editAs="oneCell">
    <xdr:from>
      <xdr:col>0</xdr:col>
      <xdr:colOff>142875</xdr:colOff>
      <xdr:row>0</xdr:row>
      <xdr:rowOff>123825</xdr:rowOff>
    </xdr:from>
    <xdr:to>
      <xdr:col>2</xdr:col>
      <xdr:colOff>28575</xdr:colOff>
      <xdr:row>5</xdr:row>
      <xdr:rowOff>0</xdr:rowOff>
    </xdr:to>
    <xdr:pic>
      <xdr:nvPicPr>
        <xdr:cNvPr id="6491" name="Picture 1" descr="epa_seal_small_trim"/>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23825"/>
          <a:ext cx="914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9525</xdr:colOff>
      <xdr:row>121</xdr:row>
      <xdr:rowOff>142875</xdr:rowOff>
    </xdr:from>
    <xdr:to>
      <xdr:col>16</xdr:col>
      <xdr:colOff>733425</xdr:colOff>
      <xdr:row>126</xdr:row>
      <xdr:rowOff>0</xdr:rowOff>
    </xdr:to>
    <xdr:sp macro="" textlink="">
      <xdr:nvSpPr>
        <xdr:cNvPr id="5" name="Text Box 922"/>
        <xdr:cNvSpPr txBox="1">
          <a:spLocks noChangeArrowheads="1"/>
        </xdr:cNvSpPr>
      </xdr:nvSpPr>
      <xdr:spPr bwMode="auto">
        <a:xfrm>
          <a:off x="7724775" y="21097875"/>
          <a:ext cx="1238250" cy="666750"/>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2060-0287</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08/31/2014</a:t>
          </a:r>
        </a:p>
        <a:p>
          <a:pPr algn="ctr" rtl="0">
            <a:defRPr sz="1000"/>
          </a:pPr>
          <a:r>
            <a:rPr lang="en-US" sz="800" b="0" i="0" u="none" strike="noStrike" baseline="0">
              <a:solidFill>
                <a:srgbClr val="000000"/>
              </a:solidFill>
              <a:latin typeface="Arial"/>
              <a:cs typeface="Arial"/>
            </a:rPr>
            <a:t>EPA Form 5900-125</a:t>
          </a:r>
        </a:p>
        <a:p>
          <a:pPr algn="ctr" rtl="0">
            <a:defRPr sz="1000"/>
          </a:pPr>
          <a:endParaRPr lang="en-US" sz="8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74"/>
  <sheetViews>
    <sheetView tabSelected="1" zoomScale="85" zoomScaleNormal="85" workbookViewId="0">
      <selection activeCell="B12" sqref="B12"/>
    </sheetView>
  </sheetViews>
  <sheetFormatPr defaultRowHeight="12.75" x14ac:dyDescent="0.2"/>
  <cols>
    <col min="1" max="1" width="2.7109375" style="1" customWidth="1"/>
    <col min="2" max="2" width="19.140625" style="1" customWidth="1"/>
    <col min="3" max="3" width="19.28515625" style="1" customWidth="1"/>
    <col min="4" max="4" width="16" style="1" customWidth="1"/>
    <col min="5" max="5" width="15.28515625" style="1" customWidth="1"/>
    <col min="6" max="6" width="17" style="1" customWidth="1"/>
    <col min="7" max="7" width="15.7109375" style="1" customWidth="1"/>
    <col min="8" max="8" width="15.42578125" style="1" customWidth="1"/>
    <col min="9" max="10" width="15.85546875" style="1" customWidth="1"/>
    <col min="11" max="11" width="16.28515625" style="1" customWidth="1"/>
    <col min="12" max="12" width="16.140625" style="1" customWidth="1"/>
    <col min="13" max="13" width="13.85546875" style="1" customWidth="1"/>
    <col min="14" max="14" width="69.28515625" style="1" customWidth="1"/>
    <col min="15" max="15" width="50.28515625" style="1" customWidth="1"/>
    <col min="16" max="17" width="9.140625" style="1" hidden="1" customWidth="1"/>
    <col min="18" max="18" width="11.7109375" style="1" hidden="1" customWidth="1"/>
    <col min="19" max="19" width="9.140625" style="1" hidden="1" customWidth="1"/>
    <col min="20" max="20" width="12.140625" style="1" hidden="1" customWidth="1"/>
    <col min="21" max="22" width="11.7109375" style="1" hidden="1" customWidth="1"/>
    <col min="23" max="23" width="11.28515625" style="1" hidden="1" customWidth="1"/>
    <col min="24" max="25" width="9.140625" style="1" hidden="1" customWidth="1"/>
    <col min="26" max="26" width="10.5703125" style="1" hidden="1" customWidth="1"/>
    <col min="27" max="27" width="10.42578125" style="1" hidden="1" customWidth="1"/>
    <col min="28" max="40" width="9.140625" style="1" hidden="1" customWidth="1"/>
    <col min="41" max="41" width="26.5703125" style="1" hidden="1" customWidth="1"/>
    <col min="42" max="68" width="0" style="1" hidden="1" customWidth="1"/>
    <col min="69" max="16384" width="9.140625" style="1"/>
  </cols>
  <sheetData>
    <row r="1" spans="1:67" s="57" customFormat="1" ht="11.25" x14ac:dyDescent="0.2">
      <c r="A1" s="286"/>
      <c r="B1" s="286"/>
      <c r="C1" s="286"/>
      <c r="D1" s="286"/>
      <c r="E1" s="286"/>
      <c r="F1" s="286"/>
      <c r="G1" s="286"/>
      <c r="H1" s="286"/>
      <c r="I1" s="286"/>
      <c r="J1" s="286"/>
      <c r="K1" s="286"/>
      <c r="L1" s="286"/>
      <c r="M1" s="286"/>
      <c r="N1" s="54"/>
    </row>
    <row r="2" spans="1:67" s="57" customFormat="1" ht="17.25" customHeight="1" x14ac:dyDescent="0.25">
      <c r="A2" s="54"/>
      <c r="B2" s="295" t="s">
        <v>38</v>
      </c>
      <c r="C2" s="295"/>
      <c r="D2" s="295"/>
      <c r="E2" s="295"/>
      <c r="F2" s="295"/>
      <c r="G2" s="295"/>
      <c r="H2" s="295"/>
      <c r="I2" s="295"/>
      <c r="J2" s="295"/>
      <c r="K2" s="295"/>
      <c r="L2" s="295"/>
      <c r="M2" s="295"/>
      <c r="N2" s="295"/>
    </row>
    <row r="3" spans="1:67" s="57" customFormat="1" ht="20.25" x14ac:dyDescent="0.3">
      <c r="A3" s="54"/>
      <c r="B3" s="309" t="s">
        <v>39</v>
      </c>
      <c r="C3" s="309"/>
      <c r="D3" s="309"/>
      <c r="E3" s="309"/>
      <c r="F3" s="309"/>
      <c r="G3" s="309"/>
      <c r="H3" s="309"/>
      <c r="I3" s="309"/>
      <c r="J3" s="309"/>
      <c r="K3" s="309"/>
      <c r="L3" s="309"/>
      <c r="M3" s="309"/>
      <c r="N3" s="309"/>
    </row>
    <row r="4" spans="1:67" s="57" customFormat="1" ht="19.5" customHeight="1" x14ac:dyDescent="0.25">
      <c r="A4" s="54"/>
      <c r="B4" s="295" t="s">
        <v>156</v>
      </c>
      <c r="C4" s="295"/>
      <c r="D4" s="295"/>
      <c r="E4" s="295"/>
      <c r="F4" s="295"/>
      <c r="G4" s="295"/>
      <c r="H4" s="295"/>
      <c r="I4" s="295"/>
      <c r="J4" s="295"/>
      <c r="K4" s="295"/>
      <c r="L4" s="295"/>
      <c r="M4" s="295"/>
      <c r="N4" s="295"/>
    </row>
    <row r="5" spans="1:67" s="57" customFormat="1" ht="9.9499999999999993" customHeight="1" x14ac:dyDescent="0.2">
      <c r="A5" s="54"/>
      <c r="B5" s="54"/>
      <c r="C5" s="54"/>
      <c r="D5" s="54"/>
      <c r="E5" s="54"/>
      <c r="F5" s="54"/>
      <c r="G5" s="54"/>
      <c r="H5" s="54"/>
      <c r="I5" s="54"/>
      <c r="J5" s="54"/>
      <c r="K5" s="54"/>
      <c r="L5" s="54"/>
      <c r="M5" s="54"/>
      <c r="N5" s="54"/>
    </row>
    <row r="6" spans="1:67" s="57" customFormat="1" ht="19.5" customHeight="1" x14ac:dyDescent="0.3">
      <c r="A6" s="54"/>
      <c r="B6" s="310" t="s">
        <v>105</v>
      </c>
      <c r="C6" s="310"/>
      <c r="D6" s="310"/>
      <c r="E6" s="310"/>
      <c r="F6" s="310"/>
      <c r="G6" s="310"/>
      <c r="H6" s="310"/>
      <c r="I6" s="310"/>
      <c r="J6" s="310"/>
      <c r="K6" s="310"/>
      <c r="L6" s="310"/>
      <c r="M6" s="310"/>
      <c r="N6" s="310"/>
    </row>
    <row r="7" spans="1:67" s="57" customFormat="1" ht="19.5" customHeight="1" x14ac:dyDescent="0.2">
      <c r="A7" s="54"/>
      <c r="B7" s="314" t="s">
        <v>159</v>
      </c>
      <c r="C7" s="314"/>
      <c r="D7" s="314"/>
      <c r="E7" s="314"/>
      <c r="F7" s="314"/>
      <c r="G7" s="314"/>
      <c r="H7" s="314"/>
      <c r="I7" s="314"/>
      <c r="J7" s="314"/>
      <c r="K7" s="314"/>
      <c r="L7" s="314"/>
      <c r="M7" s="314"/>
      <c r="N7" s="314"/>
    </row>
    <row r="8" spans="1:67" s="57" customFormat="1" ht="6" customHeight="1" x14ac:dyDescent="0.2">
      <c r="A8" s="45"/>
      <c r="B8" s="51"/>
      <c r="C8" s="51"/>
      <c r="D8" s="51"/>
      <c r="E8" s="51"/>
      <c r="F8" s="51"/>
      <c r="G8" s="51"/>
      <c r="H8" s="51"/>
      <c r="I8" s="51"/>
      <c r="J8" s="51"/>
      <c r="K8" s="51"/>
      <c r="L8" s="51"/>
      <c r="M8" s="51"/>
      <c r="N8" s="51"/>
    </row>
    <row r="9" spans="1:67" s="57" customFormat="1" ht="18" x14ac:dyDescent="0.25">
      <c r="A9" s="53"/>
      <c r="B9" s="53" t="s">
        <v>75</v>
      </c>
      <c r="C9" s="53"/>
      <c r="D9" s="53"/>
      <c r="E9" s="53"/>
      <c r="F9" s="53"/>
      <c r="G9" s="53"/>
      <c r="H9" s="53"/>
      <c r="I9" s="53"/>
      <c r="J9" s="53"/>
      <c r="K9" s="53"/>
      <c r="L9" s="53"/>
      <c r="M9" s="53"/>
      <c r="N9" s="53"/>
    </row>
    <row r="10" spans="1:67" s="62" customFormat="1" x14ac:dyDescent="0.2">
      <c r="A10" s="63"/>
      <c r="B10" s="45"/>
      <c r="C10" s="45"/>
      <c r="D10" s="45"/>
      <c r="E10" s="45"/>
      <c r="F10" s="45"/>
      <c r="G10" s="45"/>
      <c r="H10" s="45"/>
      <c r="I10" s="45"/>
      <c r="J10" s="45"/>
      <c r="K10" s="45"/>
      <c r="L10" s="45"/>
      <c r="M10" s="45"/>
      <c r="N10" s="45"/>
      <c r="BA10" t="s">
        <v>130</v>
      </c>
    </row>
    <row r="11" spans="1:67" s="6" customFormat="1" x14ac:dyDescent="0.2">
      <c r="A11" s="72"/>
      <c r="B11" s="169" t="s">
        <v>15</v>
      </c>
      <c r="C11" s="294" t="s">
        <v>16</v>
      </c>
      <c r="D11" s="294"/>
      <c r="E11" s="71"/>
      <c r="F11" s="71"/>
      <c r="G11" s="71"/>
      <c r="H11" s="72"/>
      <c r="I11" s="71"/>
      <c r="J11" s="72"/>
      <c r="K11" s="72"/>
      <c r="L11" s="71"/>
      <c r="M11" s="71"/>
      <c r="N11" s="71"/>
      <c r="BA11" t="s">
        <v>131</v>
      </c>
      <c r="BD11" s="280" t="s">
        <v>87</v>
      </c>
      <c r="BE11" s="280"/>
      <c r="BF11" s="280"/>
      <c r="BG11" s="280"/>
      <c r="BH11" s="280"/>
      <c r="BI11" s="280"/>
      <c r="BJ11" s="280"/>
      <c r="BK11" s="280"/>
      <c r="BL11" s="280"/>
      <c r="BM11" s="280"/>
      <c r="BN11" s="280"/>
      <c r="BO11" s="280"/>
    </row>
    <row r="12" spans="1:67" s="6" customFormat="1" ht="14.25" x14ac:dyDescent="0.2">
      <c r="A12" s="72"/>
      <c r="B12" s="170"/>
      <c r="C12" s="311"/>
      <c r="D12" s="312"/>
      <c r="E12" s="71"/>
      <c r="F12" s="71"/>
      <c r="G12" s="72"/>
      <c r="H12" s="72"/>
      <c r="I12" s="71"/>
      <c r="J12" s="72"/>
      <c r="K12" s="72"/>
      <c r="L12" s="71"/>
      <c r="M12" s="71"/>
      <c r="N12" s="71"/>
      <c r="BA12" t="s">
        <v>132</v>
      </c>
      <c r="BD12" s="281" t="s">
        <v>107</v>
      </c>
      <c r="BE12" s="281"/>
      <c r="BF12" s="281"/>
      <c r="BG12" s="281"/>
      <c r="BH12" s="281" t="s">
        <v>108</v>
      </c>
      <c r="BI12" s="281"/>
      <c r="BJ12" s="281"/>
      <c r="BK12" s="281"/>
      <c r="BL12" s="282" t="s">
        <v>109</v>
      </c>
      <c r="BM12" s="282"/>
      <c r="BN12" s="282"/>
      <c r="BO12" s="282"/>
    </row>
    <row r="13" spans="1:67" s="6" customFormat="1" ht="13.5" thickBot="1" x14ac:dyDescent="0.25">
      <c r="A13" s="72"/>
      <c r="B13" s="67"/>
      <c r="C13" s="68"/>
      <c r="D13" s="69"/>
      <c r="E13" s="70"/>
      <c r="F13" s="71"/>
      <c r="G13" s="72"/>
      <c r="H13" s="72"/>
      <c r="I13" s="71"/>
      <c r="J13" s="72"/>
      <c r="K13" s="72"/>
      <c r="L13" s="71"/>
      <c r="M13" s="71"/>
      <c r="N13" s="71"/>
      <c r="P13" s="86"/>
      <c r="Q13" s="86"/>
      <c r="R13" s="86" t="s">
        <v>65</v>
      </c>
      <c r="S13" s="86"/>
      <c r="T13" s="86"/>
      <c r="U13" s="86"/>
      <c r="V13" s="86"/>
      <c r="W13" s="86"/>
      <c r="X13" s="86"/>
      <c r="Y13" s="86"/>
      <c r="Z13" s="86" t="s">
        <v>62</v>
      </c>
      <c r="AA13" s="86"/>
      <c r="AB13" s="86"/>
      <c r="AC13" s="86"/>
      <c r="AD13" s="86"/>
      <c r="AE13" s="86"/>
      <c r="AF13" s="86"/>
      <c r="AG13" s="86"/>
      <c r="AH13" s="86"/>
      <c r="AP13" s="6" t="s">
        <v>122</v>
      </c>
      <c r="AQ13" s="6" t="s">
        <v>121</v>
      </c>
      <c r="AT13" s="86" t="s">
        <v>125</v>
      </c>
      <c r="AX13" s="86" t="s">
        <v>127</v>
      </c>
      <c r="AZ13" s="197"/>
      <c r="BA13" t="s">
        <v>133</v>
      </c>
      <c r="BD13" s="283" t="s">
        <v>27</v>
      </c>
      <c r="BE13" s="283"/>
      <c r="BF13" s="283" t="s">
        <v>28</v>
      </c>
      <c r="BG13" s="283"/>
      <c r="BH13" s="283" t="s">
        <v>27</v>
      </c>
      <c r="BI13" s="283"/>
      <c r="BJ13" s="283" t="s">
        <v>28</v>
      </c>
      <c r="BK13" s="283"/>
      <c r="BL13" s="284" t="s">
        <v>27</v>
      </c>
      <c r="BM13" s="284"/>
      <c r="BN13" s="285" t="s">
        <v>28</v>
      </c>
      <c r="BO13" s="285"/>
    </row>
    <row r="14" spans="1:67" s="7" customFormat="1" ht="42.75" customHeight="1" thickBot="1" x14ac:dyDescent="0.25">
      <c r="A14" s="73"/>
      <c r="B14" s="168" t="s">
        <v>55</v>
      </c>
      <c r="C14" s="168" t="s">
        <v>86</v>
      </c>
      <c r="D14" s="168" t="s">
        <v>30</v>
      </c>
      <c r="E14" s="168" t="s">
        <v>98</v>
      </c>
      <c r="F14" s="168" t="s">
        <v>31</v>
      </c>
      <c r="G14" s="168" t="s">
        <v>100</v>
      </c>
      <c r="H14" s="168" t="s">
        <v>8</v>
      </c>
      <c r="I14" s="168" t="s">
        <v>43</v>
      </c>
      <c r="J14" s="168" t="s">
        <v>3</v>
      </c>
      <c r="K14" s="168" t="s">
        <v>85</v>
      </c>
      <c r="L14" s="168" t="s">
        <v>84</v>
      </c>
      <c r="M14" s="168" t="s">
        <v>99</v>
      </c>
      <c r="N14" s="168" t="s">
        <v>64</v>
      </c>
      <c r="P14" s="87" t="s">
        <v>51</v>
      </c>
      <c r="Q14" s="88" t="s">
        <v>52</v>
      </c>
      <c r="R14" s="89" t="s">
        <v>66</v>
      </c>
      <c r="S14" s="89" t="s">
        <v>67</v>
      </c>
      <c r="T14" s="89" t="s">
        <v>69</v>
      </c>
      <c r="U14" s="89" t="s">
        <v>70</v>
      </c>
      <c r="V14" s="89" t="s">
        <v>71</v>
      </c>
      <c r="W14" s="89" t="s">
        <v>72</v>
      </c>
      <c r="X14" s="89" t="s">
        <v>63</v>
      </c>
      <c r="Y14" s="89"/>
      <c r="Z14" s="89" t="s">
        <v>124</v>
      </c>
      <c r="AA14" s="89" t="s">
        <v>136</v>
      </c>
      <c r="AB14" s="89" t="s">
        <v>137</v>
      </c>
      <c r="AC14" s="89" t="s">
        <v>139</v>
      </c>
      <c r="AD14" s="89" t="s">
        <v>140</v>
      </c>
      <c r="AE14" s="89" t="s">
        <v>141</v>
      </c>
      <c r="AF14" s="89" t="s">
        <v>142</v>
      </c>
      <c r="AG14" s="89" t="s">
        <v>143</v>
      </c>
      <c r="AH14" s="90" t="s">
        <v>144</v>
      </c>
      <c r="AJ14" s="288" t="s">
        <v>68</v>
      </c>
      <c r="AK14" s="289"/>
      <c r="AL14" s="289"/>
      <c r="AM14" s="290"/>
      <c r="AP14" s="7" t="s">
        <v>119</v>
      </c>
      <c r="AQ14" s="7" t="s">
        <v>120</v>
      </c>
      <c r="AR14" s="7" t="s">
        <v>123</v>
      </c>
      <c r="AT14" s="196" t="s">
        <v>96</v>
      </c>
      <c r="AU14" s="196" t="s">
        <v>97</v>
      </c>
      <c r="AV14" s="196" t="s">
        <v>49</v>
      </c>
      <c r="AW14" s="196" t="s">
        <v>50</v>
      </c>
      <c r="AX14" s="198" t="s">
        <v>126</v>
      </c>
      <c r="AY14" s="198" t="s">
        <v>134</v>
      </c>
      <c r="AZ14" s="196" t="s">
        <v>129</v>
      </c>
      <c r="BA14" s="196" t="s">
        <v>135</v>
      </c>
      <c r="BB14" s="7" t="s">
        <v>153</v>
      </c>
      <c r="BD14" s="153" t="s">
        <v>14</v>
      </c>
      <c r="BE14" s="153" t="s">
        <v>1</v>
      </c>
      <c r="BF14" s="153" t="s">
        <v>14</v>
      </c>
      <c r="BG14" s="153" t="s">
        <v>1</v>
      </c>
      <c r="BH14" s="153" t="s">
        <v>14</v>
      </c>
      <c r="BI14" s="153" t="s">
        <v>1</v>
      </c>
      <c r="BJ14" s="153" t="s">
        <v>14</v>
      </c>
      <c r="BK14" s="153" t="s">
        <v>1</v>
      </c>
      <c r="BL14" s="154" t="s">
        <v>14</v>
      </c>
      <c r="BM14" s="154" t="s">
        <v>1</v>
      </c>
      <c r="BN14" s="154" t="s">
        <v>14</v>
      </c>
      <c r="BO14" s="154" t="s">
        <v>1</v>
      </c>
    </row>
    <row r="15" spans="1:67" x14ac:dyDescent="0.2">
      <c r="A15" s="74"/>
      <c r="B15" s="163"/>
      <c r="C15" s="164"/>
      <c r="D15" s="163"/>
      <c r="E15" s="165"/>
      <c r="F15" s="165"/>
      <c r="G15" s="163"/>
      <c r="H15" s="165"/>
      <c r="I15" s="165"/>
      <c r="J15" s="163"/>
      <c r="K15" s="163"/>
      <c r="L15" s="163"/>
      <c r="M15" s="166" t="str">
        <f>IF(AND(P15=0,Q15=1),AR15,"")</f>
        <v/>
      </c>
      <c r="N15" s="167" t="str">
        <f>IF(X15="Error",$AJ$15,IF(OR(AT15="error",AU15="error",AV15="error",AW15="error"),$AJ$16,""))</f>
        <v/>
      </c>
      <c r="P15" s="52">
        <f>IF(N15="",0,1)</f>
        <v>0</v>
      </c>
      <c r="Q15" s="91">
        <f xml:space="preserve"> IF(NOT(OR(ISBLANK($B$12), ISBLANK(B15),ISBLANK(C15),ISBLANK(D15),ISBLANK(E15),ISBLANK(F15),ISBLANK(G15),ISBLANK(H15),ISBLANK(I15),ISBLANK(J15),ISBLANK(K15), ISBLANK(L15))),1,0)</f>
        <v>0</v>
      </c>
      <c r="R15" s="92" t="str">
        <f>LEFT(B15,1)</f>
        <v/>
      </c>
      <c r="S15" s="291" t="str">
        <f>RIGHT($B$12,2)</f>
        <v/>
      </c>
      <c r="T15" s="291" t="b">
        <f>IF($S$15="01","1",IF($S$15="02","2",IF($S$15="03","3",IF($S$15="04","4",IF($S$15="05","5",IF($S$15="06","6",IF($S$15="07","7",IF($S$15="08","8"))))))))</f>
        <v>0</v>
      </c>
      <c r="U15" s="291" t="b">
        <f>IF($S$15="10","A",IF($S$15="11","B", IF($S$15="12","C", IF($S$15="13","D",IF($S$15="14","E",IF($S$15="15","F",IF($S$15="16","G",IF($S$15="09","9"))))))))</f>
        <v>0</v>
      </c>
      <c r="V15" s="291" t="b">
        <f>IF($S$15="18","J",IF($S$15="19","K",IF($S$15="20","L",IF($S$15="21","M",IF($S$15="22","N",IF($S$15="23","P",IF($S$15="24","R",IF($S$15="17","H"))))))))</f>
        <v>0</v>
      </c>
      <c r="W15" s="291" t="b">
        <f>IF($S$15="26","T",IF($S$15="27","V",IF($S$15="25","S")))</f>
        <v>0</v>
      </c>
      <c r="X15" s="93" t="str">
        <f>IF(R15="","",(IF(OR(R15=$T$15,R15=$U$15,R15=$V$15,R15=$W$15),"Match","Error")))</f>
        <v/>
      </c>
      <c r="Y15" s="92"/>
      <c r="Z15" s="92" t="str">
        <f>IF(AND(C15=$C$66,G15=$G$68),M15,"")</f>
        <v/>
      </c>
      <c r="AA15" s="92" t="str">
        <f>IF(AND(C15=$C$67,G15=$G$68),M15,"")</f>
        <v/>
      </c>
      <c r="AB15" s="92" t="str">
        <f>IF(AND(C15=$C$68,G15=$G$68),M15,"")</f>
        <v/>
      </c>
      <c r="AC15" s="92" t="str">
        <f>IF(AND(C15=$C$66,G15=$G$66),M15,"")</f>
        <v/>
      </c>
      <c r="AD15" s="92" t="str">
        <f>IF(AND(C15=$C$67,G15=$G$66),M15,"")</f>
        <v/>
      </c>
      <c r="AE15" s="92" t="str">
        <f>IF(AND(C15=$C$68,G15=$G$66),M15,"")</f>
        <v/>
      </c>
      <c r="AF15" s="92" t="str">
        <f>IF(AND(C15=$C$66,G15=$G$67),M15,"")</f>
        <v/>
      </c>
      <c r="AG15" s="92" t="str">
        <f>IF(AND(C15=$C$67,G15=$G$67),M15,"")</f>
        <v/>
      </c>
      <c r="AH15" s="92" t="str">
        <f>IF(AND(C15=$C$68,G15=$G$67),M15,"")</f>
        <v/>
      </c>
      <c r="AJ15" s="84" t="s">
        <v>73</v>
      </c>
      <c r="AP15" s="185" t="str">
        <f>IF(OR(C15=$C$66,C15=$C$67,C15=$C$68),(L15-K15)*H15*I15*E15*J15*10^-3,"")</f>
        <v/>
      </c>
      <c r="AQ15" s="186" t="str">
        <f>IF(OR(C15=$C$69,C15=$C$70,C15=$C$71,C15=$C$72),(L15-K15)*H15*I15*E15*J15*10^-6,"")</f>
        <v/>
      </c>
      <c r="AR15" s="193" t="str">
        <f>IF(AP15&lt;&gt;"",AP15,IF(AQ15&lt;&gt;"",AQ15,""))</f>
        <v/>
      </c>
      <c r="AT15" s="185">
        <f>IF(F15&lt;&gt;$F$66,0,IF(OR(AY15&lt;&gt;"ok",AZ15&lt;&gt;"ok",BB15&lt;&gt;"ok"),"error",1))</f>
        <v>0</v>
      </c>
      <c r="AU15" s="199">
        <f>IF(F15&lt;&gt;$F$67,0,IF(OR(AY15&lt;&gt;"ok",AZ15&lt;&gt;"ok",BB15&lt;&gt;"ok"),"error",1))</f>
        <v>0</v>
      </c>
      <c r="AV15" s="199">
        <f>IF(F15&lt;&gt;$F$68,0,IF(OR(AY15&lt;&gt;"ok",AZ15&lt;&gt;"ok",BB15&lt;&gt;"ok"),"error",1))</f>
        <v>0</v>
      </c>
      <c r="AW15" s="186">
        <f>IF(F15&lt;&gt;$F$69,0,IF(OR(AY15&lt;&gt;"ok",AZ15&lt;&gt;"ok",BB15&lt;&gt;"ok"),"error",1))</f>
        <v>0</v>
      </c>
      <c r="AX15" s="193" t="str">
        <f>IF(OR(C15=$C$66,C15=$C$67,C15=$C$68),"1042",IF(OR(C15=$C$69,C15=$C$70,C15=$C$71,C15=$C$72),"94",""))</f>
        <v/>
      </c>
      <c r="AY15" s="193" t="str">
        <f>IF(AND(AX15="1042",OR(G15=$G$66,G15=$G$67,G15=$G$68)),"ok",IF(AND(AX15="94",OR(G15=$G$67,G15=$G$68,G15=$G$69)),"ok","not"))</f>
        <v>not</v>
      </c>
      <c r="AZ15" s="1" t="str">
        <f>IF(AX15="","",IF(AND(AX15="1042",OR(F15=$F$68,F15=$F$69)),"ok",IF(AND(AX15="94",OR(F15=$F$66,F15=$F$67)),"ok","not")))</f>
        <v/>
      </c>
      <c r="BA15" s="202" t="str">
        <f>IF(G15&lt;&gt;"",G15,"")</f>
        <v/>
      </c>
      <c r="BB15" s="1" t="str">
        <f>IF(BA15="","",IF(AND(BA15=$G$68,OR(F15=$F$66,F15=$F$69)),"ok",IF(AND(BA15=$G$67,OR(F15=$F$67,F15=$F$68,F15=$F$69)),"ok",IF(AND(BA15=$G$66,F15=$F$68),"ok",IF(AND(BA15=$G$69,F15=$F$67),"ok","not")))))</f>
        <v/>
      </c>
      <c r="BD15" s="185" t="str">
        <f>IF(AND(C15=$C$69,G15=$G$68),M15,"")</f>
        <v/>
      </c>
      <c r="BE15" s="199" t="str">
        <f>IF(AND(C15=$C$70,G15=$G$68),M15,"")</f>
        <v/>
      </c>
      <c r="BF15" s="199" t="str">
        <f>IF(AND(C15=$C$71,G15=$G$68),M15,"")</f>
        <v/>
      </c>
      <c r="BG15" s="186" t="str">
        <f>IF(AND(C15=$C$72,G15=$G$68),M15,"")</f>
        <v/>
      </c>
      <c r="BH15" s="185" t="str">
        <f>IF(AND(C15=$C$69,G15=$G$69),M15,"")</f>
        <v/>
      </c>
      <c r="BI15" s="199" t="str">
        <f>IF(AND(C15=$C$70,G15=$G$69),M15,"")</f>
        <v/>
      </c>
      <c r="BJ15" s="199" t="str">
        <f>IF(AND(C15=$C$71,G15=$G$69),M15,"")</f>
        <v/>
      </c>
      <c r="BK15" s="186" t="str">
        <f>IF(AND(C15=$C$72,G15=$G$69),M15,"")</f>
        <v/>
      </c>
      <c r="BL15" s="187" t="str">
        <f>IF(AND(C15=$C$69,G15=$G$67),M15,"")</f>
        <v/>
      </c>
      <c r="BM15" s="200" t="str">
        <f>IF(AND(C15=$C$70,G15=$G$67),M15,"")</f>
        <v/>
      </c>
      <c r="BN15" s="200" t="str">
        <f>IF(AND(C15=$C$71,G15=$G$67),M15,"")</f>
        <v/>
      </c>
      <c r="BO15" s="188" t="str">
        <f>IF(AND(C15=$C$72,G15=$G$67),M15,"")</f>
        <v/>
      </c>
    </row>
    <row r="16" spans="1:67" x14ac:dyDescent="0.2">
      <c r="A16" s="74"/>
      <c r="B16" s="163"/>
      <c r="C16" s="135"/>
      <c r="D16" s="134"/>
      <c r="E16" s="136"/>
      <c r="F16" s="136"/>
      <c r="G16" s="134"/>
      <c r="H16" s="136"/>
      <c r="I16" s="165"/>
      <c r="J16" s="134"/>
      <c r="K16" s="134"/>
      <c r="L16" s="134"/>
      <c r="M16" s="137" t="str">
        <f t="shared" ref="M16:M34" si="0">IF(AND(P16=0,Q16=1),AR16,"")</f>
        <v/>
      </c>
      <c r="N16" s="139" t="str">
        <f t="shared" ref="N16:N34" si="1">IF(X16="Error",$AJ$15,IF(OR(AT16="error",AU16="error",AV16="error",AW16="error"),$AJ$16,""))</f>
        <v/>
      </c>
      <c r="P16" s="52">
        <f t="shared" ref="P16:P34" si="2">IF(N16="",0,1)</f>
        <v>0</v>
      </c>
      <c r="Q16" s="91">
        <f t="shared" ref="Q16:Q34" si="3" xml:space="preserve"> IF(NOT(OR(ISBLANK($B$12), ISBLANK(B16),ISBLANK(C16),ISBLANK(D16),ISBLANK(E16),ISBLANK(F16),ISBLANK(G16),ISBLANK(H16),ISBLANK(I16),ISBLANK(J16),ISBLANK(K16), ISBLANK(L16))),1,0)</f>
        <v>0</v>
      </c>
      <c r="R16" s="92" t="str">
        <f t="shared" ref="R16:R34" si="4">LEFT(B16,1)</f>
        <v/>
      </c>
      <c r="S16" s="292"/>
      <c r="T16" s="292"/>
      <c r="U16" s="292"/>
      <c r="V16" s="292"/>
      <c r="W16" s="292"/>
      <c r="X16" s="93" t="str">
        <f t="shared" ref="X16:X34" si="5">IF(R16="","",(IF(OR(R16=$T$15,R16=$U$15,R16=$V$15,R16=$W$15),"Match","Error")))</f>
        <v/>
      </c>
      <c r="Y16" s="92"/>
      <c r="Z16" s="92" t="str">
        <f t="shared" ref="Z16:Z34" si="6">IF(AND(C16=$C$66,G16=$G$68),M16,"")</f>
        <v/>
      </c>
      <c r="AA16" s="92" t="str">
        <f t="shared" ref="AA16:AA34" si="7">IF(AND(C16=$C$67,G16=$G$68),M16,"")</f>
        <v/>
      </c>
      <c r="AB16" s="92" t="str">
        <f t="shared" ref="AB16:AB34" si="8">IF(AND(C16=$C$68,G16=$G$68),M16,"")</f>
        <v/>
      </c>
      <c r="AC16" s="92" t="str">
        <f t="shared" ref="AC16:AC34" si="9">IF(AND(C16=$C$66,G16=$G$66),M16,"")</f>
        <v/>
      </c>
      <c r="AD16" s="92" t="str">
        <f t="shared" ref="AD16:AD34" si="10">IF(AND(C16=$C$67,G16=$G$66),M16,"")</f>
        <v/>
      </c>
      <c r="AE16" s="92" t="str">
        <f t="shared" ref="AE16:AE34" si="11">IF(AND(C16=$C$68,G16=$G$66),M16,"")</f>
        <v/>
      </c>
      <c r="AF16" s="92" t="str">
        <f t="shared" ref="AF16:AF34" si="12">IF(AND(C16=$C$66,G16=$G$67),M16,"")</f>
        <v/>
      </c>
      <c r="AG16" s="92" t="str">
        <f t="shared" ref="AG16:AG34" si="13">IF(AND(C16=$C$67,G16=$G$67),M16,"")</f>
        <v/>
      </c>
      <c r="AH16" s="92" t="str">
        <f t="shared" ref="AH16:AH34" si="14">IF(AND(C16=$C$68,G16=$G$67),M16,"")</f>
        <v/>
      </c>
      <c r="AJ16" s="84" t="s">
        <v>145</v>
      </c>
      <c r="AP16" s="185" t="str">
        <f t="shared" ref="AP16:AP34" si="15">IF(OR(C16=$C$66,C16=$C$67,C16=$C$68),(L16-K16)*H16*I16*E16*J16*10^-3,"")</f>
        <v/>
      </c>
      <c r="AQ16" s="186" t="str">
        <f t="shared" ref="AQ16:AQ34" si="16">IF(OR(C16=$C$69,C16=$C$70,C16=$C$71,C16=$C$72),(L16-K16)*H16*I16*E16*J16*10^-6,"")</f>
        <v/>
      </c>
      <c r="AR16" s="194" t="str">
        <f t="shared" ref="AR16:AR34" si="17">IF(AP16&lt;&gt;"",AP16,IF(AQ16&lt;&gt;"",AQ16,""))</f>
        <v/>
      </c>
      <c r="AT16" s="187">
        <f t="shared" ref="AT16:AT34" si="18">IF(F16&lt;&gt;$F$66,0,IF(OR(AY16&lt;&gt;"ok",AZ16&lt;&gt;"ok",BB16&lt;&gt;"ok"),"error",1))</f>
        <v>0</v>
      </c>
      <c r="AU16" s="200">
        <f t="shared" ref="AU16:AU34" si="19">IF(F16&lt;&gt;$F$67,0,IF(OR(AY16&lt;&gt;"ok",AZ16&lt;&gt;"ok",BB16&lt;&gt;"ok"),"error",1))</f>
        <v>0</v>
      </c>
      <c r="AV16" s="200">
        <f t="shared" ref="AV16:AV34" si="20">IF(F16&lt;&gt;$F$68,0,IF(OR(AY16&lt;&gt;"ok",AZ16&lt;&gt;"ok",BB16&lt;&gt;"ok"),"error",1))</f>
        <v>0</v>
      </c>
      <c r="AW16" s="188">
        <f t="shared" ref="AW16:AW34" si="21">IF(F16&lt;&gt;$F$69,0,IF(OR(AY16&lt;&gt;"ok",AZ16&lt;&gt;"ok",BB16&lt;&gt;"ok"),"error",1))</f>
        <v>0</v>
      </c>
      <c r="AX16" s="194" t="str">
        <f t="shared" ref="AX16:AX34" si="22">IF(OR(C16=$C$66,C16=$C$67,C16=$C$68),"1042",IF(OR(C16=$C$69,C16=$C$70,C16=$C$71,C16=$C$72),"94",""))</f>
        <v/>
      </c>
      <c r="AY16" s="194" t="str">
        <f t="shared" ref="AY16:AY34" si="23">IF(AND(AX16="1042",OR(G16=$G$66,G16=$G$67,G16=$G$68)),"ok",IF(AND(AX16="94",OR(G16=$G$67,G16=$G$68,G16=$G$69)),"ok","not"))</f>
        <v>not</v>
      </c>
      <c r="AZ16" s="1" t="str">
        <f t="shared" ref="AZ16:AZ34" si="24">IF(AX16="","",IF(AND(AX16="1042",OR(F16=$F$68,F16=$F$69)),"ok",IF(AND(AX16="94",OR(F16=$F$66,F16=$F$67)),"ok","not")))</f>
        <v/>
      </c>
      <c r="BA16" s="194" t="str">
        <f t="shared" ref="BA16:BA34" si="25">IF(G16&lt;&gt;"",G16,"")</f>
        <v/>
      </c>
      <c r="BB16" s="1" t="str">
        <f t="shared" ref="BB16:BB34" si="26">IF(BA16="","",IF(AND(BA16=$G$68,OR(F16=$F$66,F16=$F$69)),"ok",IF(AND(BA16=$G$67,OR(F16=$F$67,F16=$F$68,F16=$F$69)),"ok",IF(AND(BA16=$G$66,F16=$F$68),"ok",IF(AND(BA16=$G$69,F16=$F$67),"ok","not")))))</f>
        <v/>
      </c>
      <c r="BD16" s="187" t="str">
        <f t="shared" ref="BD16:BD34" si="27">IF(AND(C16=$C$69,G16=$G$68),M16,"")</f>
        <v/>
      </c>
      <c r="BE16" s="200" t="str">
        <f t="shared" ref="BE16:BE34" si="28">IF(AND(C16=$C$70,G16=$G$68),M16,"")</f>
        <v/>
      </c>
      <c r="BF16" s="200" t="str">
        <f t="shared" ref="BF16:BF34" si="29">IF(AND(C16=$C$71,G16=$G$68),M16,"")</f>
        <v/>
      </c>
      <c r="BG16" s="188" t="str">
        <f t="shared" ref="BG16:BG34" si="30">IF(AND(C16=$C$72,G16=$G$68),M16,"")</f>
        <v/>
      </c>
      <c r="BH16" s="187" t="str">
        <f t="shared" ref="BH16:BH34" si="31">IF(AND(C16=$C$69,G16=$G$69),M16,"")</f>
        <v/>
      </c>
      <c r="BI16" s="200" t="str">
        <f t="shared" ref="BI16:BI34" si="32">IF(AND(C16=$C$70,G16=$G$69),M16,"")</f>
        <v/>
      </c>
      <c r="BJ16" s="200" t="str">
        <f t="shared" ref="BJ16:BJ34" si="33">IF(AND(C16=$C$71,G16=$G$69),M16,"")</f>
        <v/>
      </c>
      <c r="BK16" s="188" t="str">
        <f t="shared" ref="BK16:BK34" si="34">IF(AND(C16=$C$72,G16=$G$69),M16,"")</f>
        <v/>
      </c>
      <c r="BL16" s="187" t="str">
        <f t="shared" ref="BL16:BL34" si="35">IF(AND(C16=$C$69,G16=$G$67),M16,"")</f>
        <v/>
      </c>
      <c r="BM16" s="200" t="str">
        <f t="shared" ref="BM16:BM34" si="36">IF(AND(C16=$C$70,G16=$G$67),M16,"")</f>
        <v/>
      </c>
      <c r="BN16" s="200" t="str">
        <f t="shared" ref="BN16:BN34" si="37">IF(AND(C16=$C$71,G16=$G$67),M16,"")</f>
        <v/>
      </c>
      <c r="BO16" s="188" t="str">
        <f t="shared" ref="BO16:BO34" si="38">IF(AND(C16=$C$72,G16=$G$67),M16,"")</f>
        <v/>
      </c>
    </row>
    <row r="17" spans="1:67" x14ac:dyDescent="0.2">
      <c r="A17" s="74"/>
      <c r="B17" s="163"/>
      <c r="C17" s="135"/>
      <c r="D17" s="134"/>
      <c r="E17" s="136"/>
      <c r="F17" s="136"/>
      <c r="G17" s="134"/>
      <c r="H17" s="136"/>
      <c r="I17" s="165"/>
      <c r="J17" s="134"/>
      <c r="K17" s="134"/>
      <c r="L17" s="134"/>
      <c r="M17" s="137" t="str">
        <f t="shared" si="0"/>
        <v/>
      </c>
      <c r="N17" s="138" t="str">
        <f t="shared" si="1"/>
        <v/>
      </c>
      <c r="P17" s="92">
        <f t="shared" si="2"/>
        <v>0</v>
      </c>
      <c r="Q17" s="91">
        <f t="shared" si="3"/>
        <v>0</v>
      </c>
      <c r="R17" s="92" t="str">
        <f t="shared" si="4"/>
        <v/>
      </c>
      <c r="S17" s="292"/>
      <c r="T17" s="292"/>
      <c r="U17" s="292"/>
      <c r="V17" s="292"/>
      <c r="W17" s="292"/>
      <c r="X17" s="93" t="str">
        <f t="shared" si="5"/>
        <v/>
      </c>
      <c r="Y17" s="92"/>
      <c r="Z17" s="92" t="str">
        <f t="shared" si="6"/>
        <v/>
      </c>
      <c r="AA17" s="92" t="str">
        <f t="shared" si="7"/>
        <v/>
      </c>
      <c r="AB17" s="92" t="str">
        <f t="shared" si="8"/>
        <v/>
      </c>
      <c r="AC17" s="92" t="str">
        <f t="shared" si="9"/>
        <v/>
      </c>
      <c r="AD17" s="92" t="str">
        <f t="shared" si="10"/>
        <v/>
      </c>
      <c r="AE17" s="92" t="str">
        <f t="shared" si="11"/>
        <v/>
      </c>
      <c r="AF17" s="92" t="str">
        <f t="shared" si="12"/>
        <v/>
      </c>
      <c r="AG17" s="92" t="str">
        <f t="shared" si="13"/>
        <v/>
      </c>
      <c r="AH17" s="92" t="str">
        <f t="shared" si="14"/>
        <v/>
      </c>
      <c r="AP17" s="185" t="str">
        <f t="shared" si="15"/>
        <v/>
      </c>
      <c r="AQ17" s="186" t="str">
        <f t="shared" si="16"/>
        <v/>
      </c>
      <c r="AR17" s="194" t="str">
        <f t="shared" si="17"/>
        <v/>
      </c>
      <c r="AT17" s="187">
        <f t="shared" si="18"/>
        <v>0</v>
      </c>
      <c r="AU17" s="200">
        <f t="shared" si="19"/>
        <v>0</v>
      </c>
      <c r="AV17" s="200">
        <f t="shared" si="20"/>
        <v>0</v>
      </c>
      <c r="AW17" s="188">
        <f t="shared" si="21"/>
        <v>0</v>
      </c>
      <c r="AX17" s="194" t="str">
        <f t="shared" si="22"/>
        <v/>
      </c>
      <c r="AY17" s="194" t="str">
        <f t="shared" si="23"/>
        <v>not</v>
      </c>
      <c r="AZ17" s="1" t="str">
        <f t="shared" si="24"/>
        <v/>
      </c>
      <c r="BA17" s="194" t="str">
        <f t="shared" si="25"/>
        <v/>
      </c>
      <c r="BB17" s="1" t="str">
        <f t="shared" si="26"/>
        <v/>
      </c>
      <c r="BD17" s="187" t="str">
        <f t="shared" si="27"/>
        <v/>
      </c>
      <c r="BE17" s="200" t="str">
        <f t="shared" si="28"/>
        <v/>
      </c>
      <c r="BF17" s="200" t="str">
        <f t="shared" si="29"/>
        <v/>
      </c>
      <c r="BG17" s="188" t="str">
        <f t="shared" si="30"/>
        <v/>
      </c>
      <c r="BH17" s="187" t="str">
        <f t="shared" si="31"/>
        <v/>
      </c>
      <c r="BI17" s="200" t="str">
        <f t="shared" si="32"/>
        <v/>
      </c>
      <c r="BJ17" s="200" t="str">
        <f t="shared" si="33"/>
        <v/>
      </c>
      <c r="BK17" s="188" t="str">
        <f t="shared" si="34"/>
        <v/>
      </c>
      <c r="BL17" s="187" t="str">
        <f t="shared" si="35"/>
        <v/>
      </c>
      <c r="BM17" s="200" t="str">
        <f t="shared" si="36"/>
        <v/>
      </c>
      <c r="BN17" s="200" t="str">
        <f t="shared" si="37"/>
        <v/>
      </c>
      <c r="BO17" s="188" t="str">
        <f t="shared" si="38"/>
        <v/>
      </c>
    </row>
    <row r="18" spans="1:67" x14ac:dyDescent="0.2">
      <c r="A18" s="74"/>
      <c r="B18" s="163"/>
      <c r="C18" s="135"/>
      <c r="D18" s="134"/>
      <c r="E18" s="136"/>
      <c r="F18" s="136"/>
      <c r="G18" s="134"/>
      <c r="H18" s="136"/>
      <c r="I18" s="165"/>
      <c r="J18" s="134"/>
      <c r="K18" s="134"/>
      <c r="L18" s="134"/>
      <c r="M18" s="137" t="str">
        <f t="shared" si="0"/>
        <v/>
      </c>
      <c r="N18" s="138" t="str">
        <f t="shared" si="1"/>
        <v/>
      </c>
      <c r="P18" s="92">
        <f t="shared" si="2"/>
        <v>0</v>
      </c>
      <c r="Q18" s="91">
        <f t="shared" si="3"/>
        <v>0</v>
      </c>
      <c r="R18" s="92" t="str">
        <f t="shared" si="4"/>
        <v/>
      </c>
      <c r="S18" s="292"/>
      <c r="T18" s="292"/>
      <c r="U18" s="292"/>
      <c r="V18" s="292"/>
      <c r="W18" s="292"/>
      <c r="X18" s="93" t="str">
        <f t="shared" si="5"/>
        <v/>
      </c>
      <c r="Y18" s="92"/>
      <c r="Z18" s="92" t="str">
        <f t="shared" si="6"/>
        <v/>
      </c>
      <c r="AA18" s="92" t="str">
        <f t="shared" si="7"/>
        <v/>
      </c>
      <c r="AB18" s="92" t="str">
        <f t="shared" si="8"/>
        <v/>
      </c>
      <c r="AC18" s="92" t="str">
        <f t="shared" si="9"/>
        <v/>
      </c>
      <c r="AD18" s="92" t="str">
        <f t="shared" si="10"/>
        <v/>
      </c>
      <c r="AE18" s="92" t="str">
        <f t="shared" si="11"/>
        <v/>
      </c>
      <c r="AF18" s="92" t="str">
        <f t="shared" si="12"/>
        <v/>
      </c>
      <c r="AG18" s="92" t="str">
        <f t="shared" si="13"/>
        <v/>
      </c>
      <c r="AH18" s="92" t="str">
        <f t="shared" si="14"/>
        <v/>
      </c>
      <c r="AP18" s="185" t="str">
        <f t="shared" si="15"/>
        <v/>
      </c>
      <c r="AQ18" s="186" t="str">
        <f t="shared" si="16"/>
        <v/>
      </c>
      <c r="AR18" s="194" t="str">
        <f t="shared" si="17"/>
        <v/>
      </c>
      <c r="AT18" s="187">
        <f t="shared" si="18"/>
        <v>0</v>
      </c>
      <c r="AU18" s="200">
        <f t="shared" si="19"/>
        <v>0</v>
      </c>
      <c r="AV18" s="200">
        <f t="shared" si="20"/>
        <v>0</v>
      </c>
      <c r="AW18" s="188">
        <f t="shared" si="21"/>
        <v>0</v>
      </c>
      <c r="AX18" s="194" t="str">
        <f t="shared" si="22"/>
        <v/>
      </c>
      <c r="AY18" s="194" t="str">
        <f t="shared" si="23"/>
        <v>not</v>
      </c>
      <c r="AZ18" s="1" t="str">
        <f t="shared" si="24"/>
        <v/>
      </c>
      <c r="BA18" s="194" t="str">
        <f t="shared" si="25"/>
        <v/>
      </c>
      <c r="BB18" s="1" t="str">
        <f t="shared" si="26"/>
        <v/>
      </c>
      <c r="BD18" s="187" t="str">
        <f t="shared" si="27"/>
        <v/>
      </c>
      <c r="BE18" s="200" t="str">
        <f t="shared" si="28"/>
        <v/>
      </c>
      <c r="BF18" s="200" t="str">
        <f t="shared" si="29"/>
        <v/>
      </c>
      <c r="BG18" s="188" t="str">
        <f t="shared" si="30"/>
        <v/>
      </c>
      <c r="BH18" s="187" t="str">
        <f t="shared" si="31"/>
        <v/>
      </c>
      <c r="BI18" s="200" t="str">
        <f t="shared" si="32"/>
        <v/>
      </c>
      <c r="BJ18" s="200" t="str">
        <f t="shared" si="33"/>
        <v/>
      </c>
      <c r="BK18" s="188" t="str">
        <f t="shared" si="34"/>
        <v/>
      </c>
      <c r="BL18" s="187" t="str">
        <f t="shared" si="35"/>
        <v/>
      </c>
      <c r="BM18" s="200" t="str">
        <f t="shared" si="36"/>
        <v/>
      </c>
      <c r="BN18" s="200" t="str">
        <f t="shared" si="37"/>
        <v/>
      </c>
      <c r="BO18" s="188" t="str">
        <f t="shared" si="38"/>
        <v/>
      </c>
    </row>
    <row r="19" spans="1:67" x14ac:dyDescent="0.2">
      <c r="A19" s="74"/>
      <c r="B19" s="163"/>
      <c r="C19" s="135"/>
      <c r="D19" s="134"/>
      <c r="E19" s="136"/>
      <c r="F19" s="136"/>
      <c r="G19" s="134"/>
      <c r="H19" s="136"/>
      <c r="I19" s="165"/>
      <c r="J19" s="134"/>
      <c r="K19" s="134"/>
      <c r="L19" s="134"/>
      <c r="M19" s="137" t="str">
        <f t="shared" si="0"/>
        <v/>
      </c>
      <c r="N19" s="138" t="str">
        <f t="shared" si="1"/>
        <v/>
      </c>
      <c r="P19" s="92">
        <f t="shared" si="2"/>
        <v>0</v>
      </c>
      <c r="Q19" s="91">
        <f t="shared" si="3"/>
        <v>0</v>
      </c>
      <c r="R19" s="92" t="str">
        <f t="shared" si="4"/>
        <v/>
      </c>
      <c r="S19" s="292"/>
      <c r="T19" s="292"/>
      <c r="U19" s="292"/>
      <c r="V19" s="292"/>
      <c r="W19" s="292"/>
      <c r="X19" s="93" t="str">
        <f t="shared" si="5"/>
        <v/>
      </c>
      <c r="Y19" s="92"/>
      <c r="Z19" s="92" t="str">
        <f t="shared" si="6"/>
        <v/>
      </c>
      <c r="AA19" s="92" t="str">
        <f t="shared" si="7"/>
        <v/>
      </c>
      <c r="AB19" s="92" t="str">
        <f t="shared" si="8"/>
        <v/>
      </c>
      <c r="AC19" s="92" t="str">
        <f t="shared" si="9"/>
        <v/>
      </c>
      <c r="AD19" s="92" t="str">
        <f t="shared" si="10"/>
        <v/>
      </c>
      <c r="AE19" s="92" t="str">
        <f t="shared" si="11"/>
        <v/>
      </c>
      <c r="AF19" s="92" t="str">
        <f t="shared" si="12"/>
        <v/>
      </c>
      <c r="AG19" s="92" t="str">
        <f t="shared" si="13"/>
        <v/>
      </c>
      <c r="AH19" s="92" t="str">
        <f t="shared" si="14"/>
        <v/>
      </c>
      <c r="AP19" s="185" t="str">
        <f t="shared" si="15"/>
        <v/>
      </c>
      <c r="AQ19" s="186" t="str">
        <f t="shared" si="16"/>
        <v/>
      </c>
      <c r="AR19" s="194" t="str">
        <f t="shared" si="17"/>
        <v/>
      </c>
      <c r="AT19" s="187">
        <f t="shared" si="18"/>
        <v>0</v>
      </c>
      <c r="AU19" s="200">
        <f t="shared" si="19"/>
        <v>0</v>
      </c>
      <c r="AV19" s="200">
        <f t="shared" si="20"/>
        <v>0</v>
      </c>
      <c r="AW19" s="188">
        <f t="shared" si="21"/>
        <v>0</v>
      </c>
      <c r="AX19" s="194" t="str">
        <f t="shared" si="22"/>
        <v/>
      </c>
      <c r="AY19" s="194" t="str">
        <f t="shared" si="23"/>
        <v>not</v>
      </c>
      <c r="AZ19" s="1" t="str">
        <f t="shared" si="24"/>
        <v/>
      </c>
      <c r="BA19" s="194" t="str">
        <f t="shared" si="25"/>
        <v/>
      </c>
      <c r="BB19" s="1" t="str">
        <f t="shared" si="26"/>
        <v/>
      </c>
      <c r="BD19" s="187" t="str">
        <f t="shared" si="27"/>
        <v/>
      </c>
      <c r="BE19" s="200" t="str">
        <f t="shared" si="28"/>
        <v/>
      </c>
      <c r="BF19" s="200" t="str">
        <f t="shared" si="29"/>
        <v/>
      </c>
      <c r="BG19" s="188" t="str">
        <f t="shared" si="30"/>
        <v/>
      </c>
      <c r="BH19" s="187" t="str">
        <f t="shared" si="31"/>
        <v/>
      </c>
      <c r="BI19" s="200" t="str">
        <f t="shared" si="32"/>
        <v/>
      </c>
      <c r="BJ19" s="200" t="str">
        <f t="shared" si="33"/>
        <v/>
      </c>
      <c r="BK19" s="188" t="str">
        <f t="shared" si="34"/>
        <v/>
      </c>
      <c r="BL19" s="187" t="str">
        <f t="shared" si="35"/>
        <v/>
      </c>
      <c r="BM19" s="200" t="str">
        <f t="shared" si="36"/>
        <v/>
      </c>
      <c r="BN19" s="200" t="str">
        <f t="shared" si="37"/>
        <v/>
      </c>
      <c r="BO19" s="188" t="str">
        <f t="shared" si="38"/>
        <v/>
      </c>
    </row>
    <row r="20" spans="1:67" x14ac:dyDescent="0.2">
      <c r="A20" s="74"/>
      <c r="B20" s="163"/>
      <c r="C20" s="135"/>
      <c r="D20" s="134"/>
      <c r="E20" s="136"/>
      <c r="F20" s="136"/>
      <c r="G20" s="134"/>
      <c r="H20" s="136"/>
      <c r="I20" s="165"/>
      <c r="J20" s="134"/>
      <c r="K20" s="134"/>
      <c r="L20" s="134"/>
      <c r="M20" s="137" t="str">
        <f t="shared" si="0"/>
        <v/>
      </c>
      <c r="N20" s="138" t="str">
        <f t="shared" si="1"/>
        <v/>
      </c>
      <c r="P20" s="92">
        <f t="shared" si="2"/>
        <v>0</v>
      </c>
      <c r="Q20" s="91">
        <f t="shared" si="3"/>
        <v>0</v>
      </c>
      <c r="R20" s="92" t="str">
        <f t="shared" si="4"/>
        <v/>
      </c>
      <c r="S20" s="292"/>
      <c r="T20" s="292"/>
      <c r="U20" s="292"/>
      <c r="V20" s="292"/>
      <c r="W20" s="292"/>
      <c r="X20" s="93" t="str">
        <f t="shared" si="5"/>
        <v/>
      </c>
      <c r="Y20" s="92"/>
      <c r="Z20" s="92" t="str">
        <f t="shared" si="6"/>
        <v/>
      </c>
      <c r="AA20" s="92" t="str">
        <f t="shared" si="7"/>
        <v/>
      </c>
      <c r="AB20" s="92" t="str">
        <f t="shared" si="8"/>
        <v/>
      </c>
      <c r="AC20" s="92" t="str">
        <f t="shared" si="9"/>
        <v/>
      </c>
      <c r="AD20" s="92" t="str">
        <f t="shared" si="10"/>
        <v/>
      </c>
      <c r="AE20" s="92" t="str">
        <f t="shared" si="11"/>
        <v/>
      </c>
      <c r="AF20" s="92" t="str">
        <f t="shared" si="12"/>
        <v/>
      </c>
      <c r="AG20" s="92" t="str">
        <f t="shared" si="13"/>
        <v/>
      </c>
      <c r="AH20" s="92" t="str">
        <f t="shared" si="14"/>
        <v/>
      </c>
      <c r="AP20" s="185" t="str">
        <f t="shared" si="15"/>
        <v/>
      </c>
      <c r="AQ20" s="186" t="str">
        <f t="shared" si="16"/>
        <v/>
      </c>
      <c r="AR20" s="194" t="str">
        <f t="shared" si="17"/>
        <v/>
      </c>
      <c r="AT20" s="187">
        <f t="shared" si="18"/>
        <v>0</v>
      </c>
      <c r="AU20" s="200">
        <f t="shared" si="19"/>
        <v>0</v>
      </c>
      <c r="AV20" s="200">
        <f t="shared" si="20"/>
        <v>0</v>
      </c>
      <c r="AW20" s="188">
        <f t="shared" si="21"/>
        <v>0</v>
      </c>
      <c r="AX20" s="194" t="str">
        <f t="shared" si="22"/>
        <v/>
      </c>
      <c r="AY20" s="194" t="str">
        <f t="shared" si="23"/>
        <v>not</v>
      </c>
      <c r="AZ20" s="1" t="str">
        <f t="shared" si="24"/>
        <v/>
      </c>
      <c r="BA20" s="194" t="str">
        <f t="shared" si="25"/>
        <v/>
      </c>
      <c r="BB20" s="1" t="str">
        <f t="shared" si="26"/>
        <v/>
      </c>
      <c r="BD20" s="187" t="str">
        <f t="shared" si="27"/>
        <v/>
      </c>
      <c r="BE20" s="200" t="str">
        <f t="shared" si="28"/>
        <v/>
      </c>
      <c r="BF20" s="200" t="str">
        <f t="shared" si="29"/>
        <v/>
      </c>
      <c r="BG20" s="188" t="str">
        <f t="shared" si="30"/>
        <v/>
      </c>
      <c r="BH20" s="187" t="str">
        <f t="shared" si="31"/>
        <v/>
      </c>
      <c r="BI20" s="200" t="str">
        <f t="shared" si="32"/>
        <v/>
      </c>
      <c r="BJ20" s="200" t="str">
        <f t="shared" si="33"/>
        <v/>
      </c>
      <c r="BK20" s="188" t="str">
        <f t="shared" si="34"/>
        <v/>
      </c>
      <c r="BL20" s="187" t="str">
        <f t="shared" si="35"/>
        <v/>
      </c>
      <c r="BM20" s="200" t="str">
        <f t="shared" si="36"/>
        <v/>
      </c>
      <c r="BN20" s="200" t="str">
        <f t="shared" si="37"/>
        <v/>
      </c>
      <c r="BO20" s="188" t="str">
        <f t="shared" si="38"/>
        <v/>
      </c>
    </row>
    <row r="21" spans="1:67" x14ac:dyDescent="0.2">
      <c r="A21" s="74"/>
      <c r="B21" s="163"/>
      <c r="C21" s="135"/>
      <c r="D21" s="134"/>
      <c r="E21" s="136"/>
      <c r="F21" s="136"/>
      <c r="G21" s="134"/>
      <c r="H21" s="136"/>
      <c r="I21" s="165"/>
      <c r="J21" s="134"/>
      <c r="K21" s="134"/>
      <c r="L21" s="134"/>
      <c r="M21" s="137" t="str">
        <f t="shared" si="0"/>
        <v/>
      </c>
      <c r="N21" s="138" t="str">
        <f t="shared" si="1"/>
        <v/>
      </c>
      <c r="P21" s="92">
        <f t="shared" si="2"/>
        <v>0</v>
      </c>
      <c r="Q21" s="91">
        <f t="shared" si="3"/>
        <v>0</v>
      </c>
      <c r="R21" s="92" t="str">
        <f t="shared" si="4"/>
        <v/>
      </c>
      <c r="S21" s="292"/>
      <c r="T21" s="292"/>
      <c r="U21" s="292"/>
      <c r="V21" s="292"/>
      <c r="W21" s="292"/>
      <c r="X21" s="93" t="str">
        <f t="shared" si="5"/>
        <v/>
      </c>
      <c r="Y21" s="92"/>
      <c r="Z21" s="92" t="str">
        <f t="shared" si="6"/>
        <v/>
      </c>
      <c r="AA21" s="92" t="str">
        <f t="shared" si="7"/>
        <v/>
      </c>
      <c r="AB21" s="92" t="str">
        <f t="shared" si="8"/>
        <v/>
      </c>
      <c r="AC21" s="92" t="str">
        <f t="shared" si="9"/>
        <v/>
      </c>
      <c r="AD21" s="92" t="str">
        <f t="shared" si="10"/>
        <v/>
      </c>
      <c r="AE21" s="92" t="str">
        <f t="shared" si="11"/>
        <v/>
      </c>
      <c r="AF21" s="92" t="str">
        <f t="shared" si="12"/>
        <v/>
      </c>
      <c r="AG21" s="92" t="str">
        <f t="shared" si="13"/>
        <v/>
      </c>
      <c r="AH21" s="92" t="str">
        <f t="shared" si="14"/>
        <v/>
      </c>
      <c r="AP21" s="185" t="str">
        <f t="shared" si="15"/>
        <v/>
      </c>
      <c r="AQ21" s="186" t="str">
        <f t="shared" si="16"/>
        <v/>
      </c>
      <c r="AR21" s="194" t="str">
        <f t="shared" si="17"/>
        <v/>
      </c>
      <c r="AT21" s="187">
        <f t="shared" si="18"/>
        <v>0</v>
      </c>
      <c r="AU21" s="200">
        <f t="shared" si="19"/>
        <v>0</v>
      </c>
      <c r="AV21" s="200">
        <f t="shared" si="20"/>
        <v>0</v>
      </c>
      <c r="AW21" s="188">
        <f t="shared" si="21"/>
        <v>0</v>
      </c>
      <c r="AX21" s="194" t="str">
        <f t="shared" si="22"/>
        <v/>
      </c>
      <c r="AY21" s="194" t="str">
        <f t="shared" si="23"/>
        <v>not</v>
      </c>
      <c r="AZ21" s="1" t="str">
        <f t="shared" si="24"/>
        <v/>
      </c>
      <c r="BA21" s="194" t="str">
        <f t="shared" si="25"/>
        <v/>
      </c>
      <c r="BB21" s="1" t="str">
        <f t="shared" si="26"/>
        <v/>
      </c>
      <c r="BD21" s="187" t="str">
        <f t="shared" si="27"/>
        <v/>
      </c>
      <c r="BE21" s="200" t="str">
        <f t="shared" si="28"/>
        <v/>
      </c>
      <c r="BF21" s="200" t="str">
        <f t="shared" si="29"/>
        <v/>
      </c>
      <c r="BG21" s="188" t="str">
        <f t="shared" si="30"/>
        <v/>
      </c>
      <c r="BH21" s="187" t="str">
        <f t="shared" si="31"/>
        <v/>
      </c>
      <c r="BI21" s="200" t="str">
        <f t="shared" si="32"/>
        <v/>
      </c>
      <c r="BJ21" s="200" t="str">
        <f t="shared" si="33"/>
        <v/>
      </c>
      <c r="BK21" s="188" t="str">
        <f t="shared" si="34"/>
        <v/>
      </c>
      <c r="BL21" s="187" t="str">
        <f t="shared" si="35"/>
        <v/>
      </c>
      <c r="BM21" s="200" t="str">
        <f t="shared" si="36"/>
        <v/>
      </c>
      <c r="BN21" s="200" t="str">
        <f t="shared" si="37"/>
        <v/>
      </c>
      <c r="BO21" s="188" t="str">
        <f t="shared" si="38"/>
        <v/>
      </c>
    </row>
    <row r="22" spans="1:67" x14ac:dyDescent="0.2">
      <c r="A22" s="74"/>
      <c r="B22" s="163"/>
      <c r="C22" s="135"/>
      <c r="D22" s="134"/>
      <c r="E22" s="136"/>
      <c r="F22" s="136"/>
      <c r="G22" s="134"/>
      <c r="H22" s="136"/>
      <c r="I22" s="165"/>
      <c r="J22" s="134"/>
      <c r="K22" s="134"/>
      <c r="L22" s="134"/>
      <c r="M22" s="137" t="str">
        <f t="shared" si="0"/>
        <v/>
      </c>
      <c r="N22" s="138" t="str">
        <f t="shared" si="1"/>
        <v/>
      </c>
      <c r="P22" s="92">
        <f t="shared" si="2"/>
        <v>0</v>
      </c>
      <c r="Q22" s="91">
        <f t="shared" si="3"/>
        <v>0</v>
      </c>
      <c r="R22" s="92" t="str">
        <f t="shared" si="4"/>
        <v/>
      </c>
      <c r="S22" s="292"/>
      <c r="T22" s="292"/>
      <c r="U22" s="292"/>
      <c r="V22" s="292"/>
      <c r="W22" s="292"/>
      <c r="X22" s="93" t="str">
        <f t="shared" si="5"/>
        <v/>
      </c>
      <c r="Y22" s="92"/>
      <c r="Z22" s="92" t="str">
        <f t="shared" si="6"/>
        <v/>
      </c>
      <c r="AA22" s="92" t="str">
        <f t="shared" si="7"/>
        <v/>
      </c>
      <c r="AB22" s="92" t="str">
        <f t="shared" si="8"/>
        <v/>
      </c>
      <c r="AC22" s="92" t="str">
        <f t="shared" si="9"/>
        <v/>
      </c>
      <c r="AD22" s="92" t="str">
        <f t="shared" si="10"/>
        <v/>
      </c>
      <c r="AE22" s="92" t="str">
        <f t="shared" si="11"/>
        <v/>
      </c>
      <c r="AF22" s="92" t="str">
        <f t="shared" si="12"/>
        <v/>
      </c>
      <c r="AG22" s="92" t="str">
        <f t="shared" si="13"/>
        <v/>
      </c>
      <c r="AH22" s="92" t="str">
        <f t="shared" si="14"/>
        <v/>
      </c>
      <c r="AP22" s="185" t="str">
        <f t="shared" si="15"/>
        <v/>
      </c>
      <c r="AQ22" s="186" t="str">
        <f t="shared" si="16"/>
        <v/>
      </c>
      <c r="AR22" s="194" t="str">
        <f t="shared" si="17"/>
        <v/>
      </c>
      <c r="AT22" s="187">
        <f t="shared" si="18"/>
        <v>0</v>
      </c>
      <c r="AU22" s="200">
        <f t="shared" si="19"/>
        <v>0</v>
      </c>
      <c r="AV22" s="200">
        <f t="shared" si="20"/>
        <v>0</v>
      </c>
      <c r="AW22" s="188">
        <f t="shared" si="21"/>
        <v>0</v>
      </c>
      <c r="AX22" s="194" t="str">
        <f t="shared" si="22"/>
        <v/>
      </c>
      <c r="AY22" s="194" t="str">
        <f t="shared" si="23"/>
        <v>not</v>
      </c>
      <c r="AZ22" s="1" t="str">
        <f t="shared" si="24"/>
        <v/>
      </c>
      <c r="BA22" s="194" t="str">
        <f t="shared" si="25"/>
        <v/>
      </c>
      <c r="BB22" s="1" t="str">
        <f t="shared" si="26"/>
        <v/>
      </c>
      <c r="BD22" s="187" t="str">
        <f t="shared" si="27"/>
        <v/>
      </c>
      <c r="BE22" s="200" t="str">
        <f t="shared" si="28"/>
        <v/>
      </c>
      <c r="BF22" s="200" t="str">
        <f t="shared" si="29"/>
        <v/>
      </c>
      <c r="BG22" s="188" t="str">
        <f t="shared" si="30"/>
        <v/>
      </c>
      <c r="BH22" s="187" t="str">
        <f t="shared" si="31"/>
        <v/>
      </c>
      <c r="BI22" s="200" t="str">
        <f t="shared" si="32"/>
        <v/>
      </c>
      <c r="BJ22" s="200" t="str">
        <f t="shared" si="33"/>
        <v/>
      </c>
      <c r="BK22" s="188" t="str">
        <f t="shared" si="34"/>
        <v/>
      </c>
      <c r="BL22" s="187" t="str">
        <f t="shared" si="35"/>
        <v/>
      </c>
      <c r="BM22" s="200" t="str">
        <f t="shared" si="36"/>
        <v/>
      </c>
      <c r="BN22" s="200" t="str">
        <f t="shared" si="37"/>
        <v/>
      </c>
      <c r="BO22" s="188" t="str">
        <f t="shared" si="38"/>
        <v/>
      </c>
    </row>
    <row r="23" spans="1:67" x14ac:dyDescent="0.2">
      <c r="A23" s="74"/>
      <c r="B23" s="163"/>
      <c r="C23" s="135"/>
      <c r="D23" s="134"/>
      <c r="E23" s="136"/>
      <c r="F23" s="136"/>
      <c r="G23" s="134"/>
      <c r="H23" s="136"/>
      <c r="I23" s="165"/>
      <c r="J23" s="134"/>
      <c r="K23" s="134"/>
      <c r="L23" s="134"/>
      <c r="M23" s="137" t="str">
        <f t="shared" si="0"/>
        <v/>
      </c>
      <c r="N23" s="138" t="str">
        <f t="shared" si="1"/>
        <v/>
      </c>
      <c r="P23" s="92">
        <f t="shared" si="2"/>
        <v>0</v>
      </c>
      <c r="Q23" s="91">
        <f t="shared" si="3"/>
        <v>0</v>
      </c>
      <c r="R23" s="92" t="str">
        <f t="shared" si="4"/>
        <v/>
      </c>
      <c r="S23" s="292"/>
      <c r="T23" s="292"/>
      <c r="U23" s="292"/>
      <c r="V23" s="292"/>
      <c r="W23" s="292"/>
      <c r="X23" s="93" t="str">
        <f t="shared" si="5"/>
        <v/>
      </c>
      <c r="Y23" s="92"/>
      <c r="Z23" s="92" t="str">
        <f t="shared" si="6"/>
        <v/>
      </c>
      <c r="AA23" s="92" t="str">
        <f t="shared" si="7"/>
        <v/>
      </c>
      <c r="AB23" s="92" t="str">
        <f t="shared" si="8"/>
        <v/>
      </c>
      <c r="AC23" s="92" t="str">
        <f t="shared" si="9"/>
        <v/>
      </c>
      <c r="AD23" s="92" t="str">
        <f t="shared" si="10"/>
        <v/>
      </c>
      <c r="AE23" s="92" t="str">
        <f t="shared" si="11"/>
        <v/>
      </c>
      <c r="AF23" s="92" t="str">
        <f t="shared" si="12"/>
        <v/>
      </c>
      <c r="AG23" s="92" t="str">
        <f t="shared" si="13"/>
        <v/>
      </c>
      <c r="AH23" s="92" t="str">
        <f t="shared" si="14"/>
        <v/>
      </c>
      <c r="AP23" s="185" t="str">
        <f t="shared" si="15"/>
        <v/>
      </c>
      <c r="AQ23" s="186" t="str">
        <f t="shared" si="16"/>
        <v/>
      </c>
      <c r="AR23" s="194" t="str">
        <f t="shared" si="17"/>
        <v/>
      </c>
      <c r="AT23" s="187">
        <f t="shared" si="18"/>
        <v>0</v>
      </c>
      <c r="AU23" s="200">
        <f t="shared" si="19"/>
        <v>0</v>
      </c>
      <c r="AV23" s="200">
        <f t="shared" si="20"/>
        <v>0</v>
      </c>
      <c r="AW23" s="188">
        <f t="shared" si="21"/>
        <v>0</v>
      </c>
      <c r="AX23" s="194" t="str">
        <f t="shared" si="22"/>
        <v/>
      </c>
      <c r="AY23" s="194" t="str">
        <f t="shared" si="23"/>
        <v>not</v>
      </c>
      <c r="AZ23" s="1" t="str">
        <f t="shared" si="24"/>
        <v/>
      </c>
      <c r="BA23" s="194" t="str">
        <f t="shared" si="25"/>
        <v/>
      </c>
      <c r="BB23" s="1" t="str">
        <f t="shared" si="26"/>
        <v/>
      </c>
      <c r="BD23" s="187" t="str">
        <f t="shared" si="27"/>
        <v/>
      </c>
      <c r="BE23" s="200" t="str">
        <f t="shared" si="28"/>
        <v/>
      </c>
      <c r="BF23" s="200" t="str">
        <f t="shared" si="29"/>
        <v/>
      </c>
      <c r="BG23" s="188" t="str">
        <f t="shared" si="30"/>
        <v/>
      </c>
      <c r="BH23" s="187" t="str">
        <f t="shared" si="31"/>
        <v/>
      </c>
      <c r="BI23" s="200" t="str">
        <f t="shared" si="32"/>
        <v/>
      </c>
      <c r="BJ23" s="200" t="str">
        <f t="shared" si="33"/>
        <v/>
      </c>
      <c r="BK23" s="188" t="str">
        <f t="shared" si="34"/>
        <v/>
      </c>
      <c r="BL23" s="187" t="str">
        <f t="shared" si="35"/>
        <v/>
      </c>
      <c r="BM23" s="200" t="str">
        <f t="shared" si="36"/>
        <v/>
      </c>
      <c r="BN23" s="200" t="str">
        <f t="shared" si="37"/>
        <v/>
      </c>
      <c r="BO23" s="188" t="str">
        <f t="shared" si="38"/>
        <v/>
      </c>
    </row>
    <row r="24" spans="1:67" x14ac:dyDescent="0.2">
      <c r="A24" s="74"/>
      <c r="B24" s="163"/>
      <c r="C24" s="135"/>
      <c r="D24" s="134"/>
      <c r="E24" s="136"/>
      <c r="F24" s="136"/>
      <c r="G24" s="134"/>
      <c r="H24" s="136"/>
      <c r="I24" s="165"/>
      <c r="J24" s="134"/>
      <c r="K24" s="134"/>
      <c r="L24" s="134"/>
      <c r="M24" s="137" t="str">
        <f t="shared" si="0"/>
        <v/>
      </c>
      <c r="N24" s="138" t="str">
        <f t="shared" si="1"/>
        <v/>
      </c>
      <c r="P24" s="92">
        <f t="shared" si="2"/>
        <v>0</v>
      </c>
      <c r="Q24" s="91">
        <f t="shared" si="3"/>
        <v>0</v>
      </c>
      <c r="R24" s="92" t="str">
        <f t="shared" si="4"/>
        <v/>
      </c>
      <c r="S24" s="292"/>
      <c r="T24" s="292"/>
      <c r="U24" s="292"/>
      <c r="V24" s="292"/>
      <c r="W24" s="292"/>
      <c r="X24" s="93" t="str">
        <f t="shared" si="5"/>
        <v/>
      </c>
      <c r="Y24" s="92"/>
      <c r="Z24" s="92" t="str">
        <f t="shared" si="6"/>
        <v/>
      </c>
      <c r="AA24" s="92" t="str">
        <f t="shared" si="7"/>
        <v/>
      </c>
      <c r="AB24" s="92" t="str">
        <f t="shared" si="8"/>
        <v/>
      </c>
      <c r="AC24" s="92" t="str">
        <f t="shared" si="9"/>
        <v/>
      </c>
      <c r="AD24" s="92" t="str">
        <f t="shared" si="10"/>
        <v/>
      </c>
      <c r="AE24" s="92" t="str">
        <f t="shared" si="11"/>
        <v/>
      </c>
      <c r="AF24" s="92" t="str">
        <f t="shared" si="12"/>
        <v/>
      </c>
      <c r="AG24" s="92" t="str">
        <f t="shared" si="13"/>
        <v/>
      </c>
      <c r="AH24" s="92" t="str">
        <f t="shared" si="14"/>
        <v/>
      </c>
      <c r="AP24" s="185" t="str">
        <f t="shared" si="15"/>
        <v/>
      </c>
      <c r="AQ24" s="186" t="str">
        <f t="shared" si="16"/>
        <v/>
      </c>
      <c r="AR24" s="194" t="str">
        <f t="shared" si="17"/>
        <v/>
      </c>
      <c r="AT24" s="187">
        <f t="shared" si="18"/>
        <v>0</v>
      </c>
      <c r="AU24" s="200">
        <f t="shared" si="19"/>
        <v>0</v>
      </c>
      <c r="AV24" s="200">
        <f t="shared" si="20"/>
        <v>0</v>
      </c>
      <c r="AW24" s="188">
        <f t="shared" si="21"/>
        <v>0</v>
      </c>
      <c r="AX24" s="194" t="str">
        <f t="shared" si="22"/>
        <v/>
      </c>
      <c r="AY24" s="194" t="str">
        <f t="shared" si="23"/>
        <v>not</v>
      </c>
      <c r="AZ24" s="1" t="str">
        <f t="shared" si="24"/>
        <v/>
      </c>
      <c r="BA24" s="194" t="str">
        <f t="shared" si="25"/>
        <v/>
      </c>
      <c r="BB24" s="1" t="str">
        <f t="shared" si="26"/>
        <v/>
      </c>
      <c r="BD24" s="187" t="str">
        <f t="shared" si="27"/>
        <v/>
      </c>
      <c r="BE24" s="200" t="str">
        <f t="shared" si="28"/>
        <v/>
      </c>
      <c r="BF24" s="200" t="str">
        <f t="shared" si="29"/>
        <v/>
      </c>
      <c r="BG24" s="188" t="str">
        <f t="shared" si="30"/>
        <v/>
      </c>
      <c r="BH24" s="187" t="str">
        <f t="shared" si="31"/>
        <v/>
      </c>
      <c r="BI24" s="200" t="str">
        <f t="shared" si="32"/>
        <v/>
      </c>
      <c r="BJ24" s="200" t="str">
        <f t="shared" si="33"/>
        <v/>
      </c>
      <c r="BK24" s="188" t="str">
        <f t="shared" si="34"/>
        <v/>
      </c>
      <c r="BL24" s="187" t="str">
        <f t="shared" si="35"/>
        <v/>
      </c>
      <c r="BM24" s="200" t="str">
        <f t="shared" si="36"/>
        <v/>
      </c>
      <c r="BN24" s="200" t="str">
        <f t="shared" si="37"/>
        <v/>
      </c>
      <c r="BO24" s="188" t="str">
        <f t="shared" si="38"/>
        <v/>
      </c>
    </row>
    <row r="25" spans="1:67" x14ac:dyDescent="0.2">
      <c r="A25" s="74"/>
      <c r="B25" s="163"/>
      <c r="C25" s="135"/>
      <c r="D25" s="134"/>
      <c r="E25" s="136"/>
      <c r="F25" s="136"/>
      <c r="G25" s="134"/>
      <c r="H25" s="136"/>
      <c r="I25" s="165"/>
      <c r="J25" s="134"/>
      <c r="K25" s="134"/>
      <c r="L25" s="134"/>
      <c r="M25" s="137" t="str">
        <f t="shared" si="0"/>
        <v/>
      </c>
      <c r="N25" s="138" t="str">
        <f t="shared" si="1"/>
        <v/>
      </c>
      <c r="P25" s="92">
        <f t="shared" si="2"/>
        <v>0</v>
      </c>
      <c r="Q25" s="91">
        <f t="shared" si="3"/>
        <v>0</v>
      </c>
      <c r="R25" s="92" t="str">
        <f t="shared" si="4"/>
        <v/>
      </c>
      <c r="S25" s="292"/>
      <c r="T25" s="292"/>
      <c r="U25" s="292"/>
      <c r="V25" s="292"/>
      <c r="W25" s="292"/>
      <c r="X25" s="93" t="str">
        <f t="shared" si="5"/>
        <v/>
      </c>
      <c r="Y25" s="92"/>
      <c r="Z25" s="92" t="str">
        <f t="shared" si="6"/>
        <v/>
      </c>
      <c r="AA25" s="92" t="str">
        <f t="shared" si="7"/>
        <v/>
      </c>
      <c r="AB25" s="92" t="str">
        <f t="shared" si="8"/>
        <v/>
      </c>
      <c r="AC25" s="92" t="str">
        <f t="shared" si="9"/>
        <v/>
      </c>
      <c r="AD25" s="92" t="str">
        <f t="shared" si="10"/>
        <v/>
      </c>
      <c r="AE25" s="92" t="str">
        <f t="shared" si="11"/>
        <v/>
      </c>
      <c r="AF25" s="92" t="str">
        <f t="shared" si="12"/>
        <v/>
      </c>
      <c r="AG25" s="92" t="str">
        <f t="shared" si="13"/>
        <v/>
      </c>
      <c r="AH25" s="92" t="str">
        <f t="shared" si="14"/>
        <v/>
      </c>
      <c r="AP25" s="185" t="str">
        <f t="shared" si="15"/>
        <v/>
      </c>
      <c r="AQ25" s="186" t="str">
        <f t="shared" si="16"/>
        <v/>
      </c>
      <c r="AR25" s="194" t="str">
        <f t="shared" si="17"/>
        <v/>
      </c>
      <c r="AT25" s="187">
        <f t="shared" si="18"/>
        <v>0</v>
      </c>
      <c r="AU25" s="200">
        <f t="shared" si="19"/>
        <v>0</v>
      </c>
      <c r="AV25" s="200">
        <f t="shared" si="20"/>
        <v>0</v>
      </c>
      <c r="AW25" s="188">
        <f t="shared" si="21"/>
        <v>0</v>
      </c>
      <c r="AX25" s="194" t="str">
        <f t="shared" si="22"/>
        <v/>
      </c>
      <c r="AY25" s="194" t="str">
        <f t="shared" si="23"/>
        <v>not</v>
      </c>
      <c r="AZ25" s="1" t="str">
        <f t="shared" si="24"/>
        <v/>
      </c>
      <c r="BA25" s="194" t="str">
        <f t="shared" si="25"/>
        <v/>
      </c>
      <c r="BB25" s="1" t="str">
        <f t="shared" si="26"/>
        <v/>
      </c>
      <c r="BD25" s="187" t="str">
        <f t="shared" si="27"/>
        <v/>
      </c>
      <c r="BE25" s="200" t="str">
        <f t="shared" si="28"/>
        <v/>
      </c>
      <c r="BF25" s="200" t="str">
        <f t="shared" si="29"/>
        <v/>
      </c>
      <c r="BG25" s="188" t="str">
        <f t="shared" si="30"/>
        <v/>
      </c>
      <c r="BH25" s="187" t="str">
        <f t="shared" si="31"/>
        <v/>
      </c>
      <c r="BI25" s="200" t="str">
        <f t="shared" si="32"/>
        <v/>
      </c>
      <c r="BJ25" s="200" t="str">
        <f t="shared" si="33"/>
        <v/>
      </c>
      <c r="BK25" s="188" t="str">
        <f t="shared" si="34"/>
        <v/>
      </c>
      <c r="BL25" s="187" t="str">
        <f t="shared" si="35"/>
        <v/>
      </c>
      <c r="BM25" s="200" t="str">
        <f t="shared" si="36"/>
        <v/>
      </c>
      <c r="BN25" s="200" t="str">
        <f t="shared" si="37"/>
        <v/>
      </c>
      <c r="BO25" s="188" t="str">
        <f t="shared" si="38"/>
        <v/>
      </c>
    </row>
    <row r="26" spans="1:67" x14ac:dyDescent="0.2">
      <c r="A26" s="74"/>
      <c r="B26" s="163"/>
      <c r="C26" s="135"/>
      <c r="D26" s="134"/>
      <c r="E26" s="136"/>
      <c r="F26" s="136"/>
      <c r="G26" s="134"/>
      <c r="H26" s="136"/>
      <c r="I26" s="165"/>
      <c r="J26" s="134"/>
      <c r="K26" s="134"/>
      <c r="L26" s="134"/>
      <c r="M26" s="137" t="str">
        <f t="shared" si="0"/>
        <v/>
      </c>
      <c r="N26" s="138" t="str">
        <f t="shared" si="1"/>
        <v/>
      </c>
      <c r="P26" s="92">
        <f t="shared" si="2"/>
        <v>0</v>
      </c>
      <c r="Q26" s="91">
        <f t="shared" si="3"/>
        <v>0</v>
      </c>
      <c r="R26" s="92" t="str">
        <f t="shared" si="4"/>
        <v/>
      </c>
      <c r="S26" s="292"/>
      <c r="T26" s="292"/>
      <c r="U26" s="292"/>
      <c r="V26" s="292"/>
      <c r="W26" s="292"/>
      <c r="X26" s="93" t="str">
        <f t="shared" si="5"/>
        <v/>
      </c>
      <c r="Y26" s="92"/>
      <c r="Z26" s="92" t="str">
        <f t="shared" si="6"/>
        <v/>
      </c>
      <c r="AA26" s="92" t="str">
        <f t="shared" si="7"/>
        <v/>
      </c>
      <c r="AB26" s="92" t="str">
        <f t="shared" si="8"/>
        <v/>
      </c>
      <c r="AC26" s="92" t="str">
        <f t="shared" si="9"/>
        <v/>
      </c>
      <c r="AD26" s="92" t="str">
        <f t="shared" si="10"/>
        <v/>
      </c>
      <c r="AE26" s="92" t="str">
        <f t="shared" si="11"/>
        <v/>
      </c>
      <c r="AF26" s="92" t="str">
        <f t="shared" si="12"/>
        <v/>
      </c>
      <c r="AG26" s="92" t="str">
        <f t="shared" si="13"/>
        <v/>
      </c>
      <c r="AH26" s="92" t="str">
        <f t="shared" si="14"/>
        <v/>
      </c>
      <c r="AP26" s="185" t="str">
        <f t="shared" si="15"/>
        <v/>
      </c>
      <c r="AQ26" s="186" t="str">
        <f t="shared" si="16"/>
        <v/>
      </c>
      <c r="AR26" s="194" t="str">
        <f t="shared" si="17"/>
        <v/>
      </c>
      <c r="AT26" s="187">
        <f t="shared" si="18"/>
        <v>0</v>
      </c>
      <c r="AU26" s="200">
        <f t="shared" si="19"/>
        <v>0</v>
      </c>
      <c r="AV26" s="200">
        <f t="shared" si="20"/>
        <v>0</v>
      </c>
      <c r="AW26" s="188">
        <f t="shared" si="21"/>
        <v>0</v>
      </c>
      <c r="AX26" s="194" t="str">
        <f t="shared" si="22"/>
        <v/>
      </c>
      <c r="AY26" s="194" t="str">
        <f t="shared" si="23"/>
        <v>not</v>
      </c>
      <c r="AZ26" s="1" t="str">
        <f t="shared" si="24"/>
        <v/>
      </c>
      <c r="BA26" s="194" t="str">
        <f t="shared" si="25"/>
        <v/>
      </c>
      <c r="BB26" s="1" t="str">
        <f t="shared" si="26"/>
        <v/>
      </c>
      <c r="BD26" s="187" t="str">
        <f t="shared" si="27"/>
        <v/>
      </c>
      <c r="BE26" s="200" t="str">
        <f t="shared" si="28"/>
        <v/>
      </c>
      <c r="BF26" s="200" t="str">
        <f t="shared" si="29"/>
        <v/>
      </c>
      <c r="BG26" s="188" t="str">
        <f t="shared" si="30"/>
        <v/>
      </c>
      <c r="BH26" s="187" t="str">
        <f t="shared" si="31"/>
        <v/>
      </c>
      <c r="BI26" s="200" t="str">
        <f t="shared" si="32"/>
        <v/>
      </c>
      <c r="BJ26" s="200" t="str">
        <f t="shared" si="33"/>
        <v/>
      </c>
      <c r="BK26" s="188" t="str">
        <f t="shared" si="34"/>
        <v/>
      </c>
      <c r="BL26" s="187" t="str">
        <f t="shared" si="35"/>
        <v/>
      </c>
      <c r="BM26" s="200" t="str">
        <f t="shared" si="36"/>
        <v/>
      </c>
      <c r="BN26" s="200" t="str">
        <f t="shared" si="37"/>
        <v/>
      </c>
      <c r="BO26" s="188" t="str">
        <f t="shared" si="38"/>
        <v/>
      </c>
    </row>
    <row r="27" spans="1:67" x14ac:dyDescent="0.2">
      <c r="A27" s="74"/>
      <c r="B27" s="163"/>
      <c r="C27" s="135"/>
      <c r="D27" s="134"/>
      <c r="E27" s="136"/>
      <c r="F27" s="136"/>
      <c r="G27" s="134"/>
      <c r="H27" s="136"/>
      <c r="I27" s="165"/>
      <c r="J27" s="134"/>
      <c r="K27" s="134"/>
      <c r="L27" s="134"/>
      <c r="M27" s="137" t="str">
        <f t="shared" si="0"/>
        <v/>
      </c>
      <c r="N27" s="138" t="str">
        <f t="shared" si="1"/>
        <v/>
      </c>
      <c r="P27" s="92">
        <f t="shared" si="2"/>
        <v>0</v>
      </c>
      <c r="Q27" s="91">
        <f t="shared" si="3"/>
        <v>0</v>
      </c>
      <c r="R27" s="92" t="str">
        <f t="shared" si="4"/>
        <v/>
      </c>
      <c r="S27" s="292"/>
      <c r="T27" s="292"/>
      <c r="U27" s="292"/>
      <c r="V27" s="292"/>
      <c r="W27" s="292"/>
      <c r="X27" s="93" t="str">
        <f t="shared" si="5"/>
        <v/>
      </c>
      <c r="Y27" s="94"/>
      <c r="Z27" s="92" t="str">
        <f t="shared" si="6"/>
        <v/>
      </c>
      <c r="AA27" s="92" t="str">
        <f t="shared" si="7"/>
        <v/>
      </c>
      <c r="AB27" s="92" t="str">
        <f t="shared" si="8"/>
        <v/>
      </c>
      <c r="AC27" s="92" t="str">
        <f t="shared" si="9"/>
        <v/>
      </c>
      <c r="AD27" s="92" t="str">
        <f t="shared" si="10"/>
        <v/>
      </c>
      <c r="AE27" s="92" t="str">
        <f t="shared" si="11"/>
        <v/>
      </c>
      <c r="AF27" s="92" t="str">
        <f t="shared" si="12"/>
        <v/>
      </c>
      <c r="AG27" s="92" t="str">
        <f t="shared" si="13"/>
        <v/>
      </c>
      <c r="AH27" s="92" t="str">
        <f t="shared" si="14"/>
        <v/>
      </c>
      <c r="AP27" s="185" t="str">
        <f t="shared" si="15"/>
        <v/>
      </c>
      <c r="AQ27" s="186" t="str">
        <f t="shared" si="16"/>
        <v/>
      </c>
      <c r="AR27" s="194" t="str">
        <f t="shared" si="17"/>
        <v/>
      </c>
      <c r="AT27" s="187">
        <f t="shared" si="18"/>
        <v>0</v>
      </c>
      <c r="AU27" s="200">
        <f t="shared" si="19"/>
        <v>0</v>
      </c>
      <c r="AV27" s="200">
        <f t="shared" si="20"/>
        <v>0</v>
      </c>
      <c r="AW27" s="188">
        <f t="shared" si="21"/>
        <v>0</v>
      </c>
      <c r="AX27" s="194" t="str">
        <f t="shared" si="22"/>
        <v/>
      </c>
      <c r="AY27" s="194" t="str">
        <f t="shared" si="23"/>
        <v>not</v>
      </c>
      <c r="AZ27" s="1" t="str">
        <f t="shared" si="24"/>
        <v/>
      </c>
      <c r="BA27" s="194" t="str">
        <f t="shared" si="25"/>
        <v/>
      </c>
      <c r="BB27" s="1" t="str">
        <f t="shared" si="26"/>
        <v/>
      </c>
      <c r="BD27" s="187" t="str">
        <f t="shared" si="27"/>
        <v/>
      </c>
      <c r="BE27" s="200" t="str">
        <f t="shared" si="28"/>
        <v/>
      </c>
      <c r="BF27" s="200" t="str">
        <f t="shared" si="29"/>
        <v/>
      </c>
      <c r="BG27" s="188" t="str">
        <f t="shared" si="30"/>
        <v/>
      </c>
      <c r="BH27" s="187" t="str">
        <f t="shared" si="31"/>
        <v/>
      </c>
      <c r="BI27" s="200" t="str">
        <f t="shared" si="32"/>
        <v/>
      </c>
      <c r="BJ27" s="200" t="str">
        <f t="shared" si="33"/>
        <v/>
      </c>
      <c r="BK27" s="188" t="str">
        <f t="shared" si="34"/>
        <v/>
      </c>
      <c r="BL27" s="187" t="str">
        <f t="shared" si="35"/>
        <v/>
      </c>
      <c r="BM27" s="200" t="str">
        <f t="shared" si="36"/>
        <v/>
      </c>
      <c r="BN27" s="200" t="str">
        <f t="shared" si="37"/>
        <v/>
      </c>
      <c r="BO27" s="188" t="str">
        <f t="shared" si="38"/>
        <v/>
      </c>
    </row>
    <row r="28" spans="1:67" x14ac:dyDescent="0.2">
      <c r="A28" s="74"/>
      <c r="B28" s="163"/>
      <c r="C28" s="135"/>
      <c r="D28" s="134"/>
      <c r="E28" s="136"/>
      <c r="F28" s="136"/>
      <c r="G28" s="134"/>
      <c r="H28" s="136"/>
      <c r="I28" s="165"/>
      <c r="J28" s="134"/>
      <c r="K28" s="134"/>
      <c r="L28" s="134"/>
      <c r="M28" s="137" t="str">
        <f t="shared" si="0"/>
        <v/>
      </c>
      <c r="N28" s="138" t="str">
        <f t="shared" si="1"/>
        <v/>
      </c>
      <c r="P28" s="92">
        <f t="shared" si="2"/>
        <v>0</v>
      </c>
      <c r="Q28" s="91">
        <f t="shared" si="3"/>
        <v>0</v>
      </c>
      <c r="R28" s="92" t="str">
        <f t="shared" si="4"/>
        <v/>
      </c>
      <c r="S28" s="292"/>
      <c r="T28" s="292"/>
      <c r="U28" s="292"/>
      <c r="V28" s="292"/>
      <c r="W28" s="292"/>
      <c r="X28" s="93" t="str">
        <f t="shared" si="5"/>
        <v/>
      </c>
      <c r="Y28" s="94"/>
      <c r="Z28" s="92" t="str">
        <f t="shared" si="6"/>
        <v/>
      </c>
      <c r="AA28" s="92" t="str">
        <f t="shared" si="7"/>
        <v/>
      </c>
      <c r="AB28" s="92" t="str">
        <f t="shared" si="8"/>
        <v/>
      </c>
      <c r="AC28" s="92" t="str">
        <f t="shared" si="9"/>
        <v/>
      </c>
      <c r="AD28" s="92" t="str">
        <f t="shared" si="10"/>
        <v/>
      </c>
      <c r="AE28" s="92" t="str">
        <f t="shared" si="11"/>
        <v/>
      </c>
      <c r="AF28" s="92" t="str">
        <f t="shared" si="12"/>
        <v/>
      </c>
      <c r="AG28" s="92" t="str">
        <f t="shared" si="13"/>
        <v/>
      </c>
      <c r="AH28" s="92" t="str">
        <f t="shared" si="14"/>
        <v/>
      </c>
      <c r="AP28" s="185" t="str">
        <f t="shared" si="15"/>
        <v/>
      </c>
      <c r="AQ28" s="186" t="str">
        <f t="shared" si="16"/>
        <v/>
      </c>
      <c r="AR28" s="194" t="str">
        <f t="shared" si="17"/>
        <v/>
      </c>
      <c r="AT28" s="187">
        <f t="shared" si="18"/>
        <v>0</v>
      </c>
      <c r="AU28" s="200">
        <f t="shared" si="19"/>
        <v>0</v>
      </c>
      <c r="AV28" s="200">
        <f t="shared" si="20"/>
        <v>0</v>
      </c>
      <c r="AW28" s="188">
        <f t="shared" si="21"/>
        <v>0</v>
      </c>
      <c r="AX28" s="194" t="str">
        <f t="shared" si="22"/>
        <v/>
      </c>
      <c r="AY28" s="194" t="str">
        <f t="shared" si="23"/>
        <v>not</v>
      </c>
      <c r="AZ28" s="1" t="str">
        <f t="shared" si="24"/>
        <v/>
      </c>
      <c r="BA28" s="194" t="str">
        <f t="shared" si="25"/>
        <v/>
      </c>
      <c r="BB28" s="1" t="str">
        <f t="shared" si="26"/>
        <v/>
      </c>
      <c r="BD28" s="187" t="str">
        <f t="shared" si="27"/>
        <v/>
      </c>
      <c r="BE28" s="200" t="str">
        <f t="shared" si="28"/>
        <v/>
      </c>
      <c r="BF28" s="200" t="str">
        <f t="shared" si="29"/>
        <v/>
      </c>
      <c r="BG28" s="188" t="str">
        <f t="shared" si="30"/>
        <v/>
      </c>
      <c r="BH28" s="187" t="str">
        <f t="shared" si="31"/>
        <v/>
      </c>
      <c r="BI28" s="200" t="str">
        <f t="shared" si="32"/>
        <v/>
      </c>
      <c r="BJ28" s="200" t="str">
        <f t="shared" si="33"/>
        <v/>
      </c>
      <c r="BK28" s="188" t="str">
        <f t="shared" si="34"/>
        <v/>
      </c>
      <c r="BL28" s="187" t="str">
        <f t="shared" si="35"/>
        <v/>
      </c>
      <c r="BM28" s="200" t="str">
        <f t="shared" si="36"/>
        <v/>
      </c>
      <c r="BN28" s="200" t="str">
        <f t="shared" si="37"/>
        <v/>
      </c>
      <c r="BO28" s="188" t="str">
        <f t="shared" si="38"/>
        <v/>
      </c>
    </row>
    <row r="29" spans="1:67" x14ac:dyDescent="0.2">
      <c r="A29" s="74"/>
      <c r="B29" s="163"/>
      <c r="C29" s="135"/>
      <c r="D29" s="134"/>
      <c r="E29" s="136"/>
      <c r="F29" s="136"/>
      <c r="G29" s="134"/>
      <c r="H29" s="136"/>
      <c r="I29" s="165"/>
      <c r="J29" s="134"/>
      <c r="K29" s="134"/>
      <c r="L29" s="134"/>
      <c r="M29" s="137" t="str">
        <f t="shared" si="0"/>
        <v/>
      </c>
      <c r="N29" s="138" t="str">
        <f t="shared" si="1"/>
        <v/>
      </c>
      <c r="P29" s="92">
        <f t="shared" si="2"/>
        <v>0</v>
      </c>
      <c r="Q29" s="91">
        <f t="shared" si="3"/>
        <v>0</v>
      </c>
      <c r="R29" s="92" t="str">
        <f t="shared" si="4"/>
        <v/>
      </c>
      <c r="S29" s="292"/>
      <c r="T29" s="292"/>
      <c r="U29" s="292"/>
      <c r="V29" s="292"/>
      <c r="W29" s="292"/>
      <c r="X29" s="93" t="str">
        <f t="shared" si="5"/>
        <v/>
      </c>
      <c r="Y29" s="94"/>
      <c r="Z29" s="92" t="str">
        <f t="shared" si="6"/>
        <v/>
      </c>
      <c r="AA29" s="92" t="str">
        <f t="shared" si="7"/>
        <v/>
      </c>
      <c r="AB29" s="92" t="str">
        <f t="shared" si="8"/>
        <v/>
      </c>
      <c r="AC29" s="92" t="str">
        <f t="shared" si="9"/>
        <v/>
      </c>
      <c r="AD29" s="92" t="str">
        <f t="shared" si="10"/>
        <v/>
      </c>
      <c r="AE29" s="92" t="str">
        <f t="shared" si="11"/>
        <v/>
      </c>
      <c r="AF29" s="92" t="str">
        <f t="shared" si="12"/>
        <v/>
      </c>
      <c r="AG29" s="92" t="str">
        <f t="shared" si="13"/>
        <v/>
      </c>
      <c r="AH29" s="92" t="str">
        <f t="shared" si="14"/>
        <v/>
      </c>
      <c r="AP29" s="185" t="str">
        <f t="shared" si="15"/>
        <v/>
      </c>
      <c r="AQ29" s="186" t="str">
        <f t="shared" si="16"/>
        <v/>
      </c>
      <c r="AR29" s="194" t="str">
        <f t="shared" si="17"/>
        <v/>
      </c>
      <c r="AT29" s="187">
        <f t="shared" si="18"/>
        <v>0</v>
      </c>
      <c r="AU29" s="200">
        <f t="shared" si="19"/>
        <v>0</v>
      </c>
      <c r="AV29" s="200">
        <f t="shared" si="20"/>
        <v>0</v>
      </c>
      <c r="AW29" s="188">
        <f t="shared" si="21"/>
        <v>0</v>
      </c>
      <c r="AX29" s="194" t="str">
        <f t="shared" si="22"/>
        <v/>
      </c>
      <c r="AY29" s="194" t="str">
        <f t="shared" si="23"/>
        <v>not</v>
      </c>
      <c r="AZ29" s="1" t="str">
        <f t="shared" si="24"/>
        <v/>
      </c>
      <c r="BA29" s="194" t="str">
        <f t="shared" si="25"/>
        <v/>
      </c>
      <c r="BB29" s="1" t="str">
        <f t="shared" si="26"/>
        <v/>
      </c>
      <c r="BD29" s="187" t="str">
        <f t="shared" si="27"/>
        <v/>
      </c>
      <c r="BE29" s="200" t="str">
        <f t="shared" si="28"/>
        <v/>
      </c>
      <c r="BF29" s="200" t="str">
        <f t="shared" si="29"/>
        <v/>
      </c>
      <c r="BG29" s="188" t="str">
        <f t="shared" si="30"/>
        <v/>
      </c>
      <c r="BH29" s="187" t="str">
        <f t="shared" si="31"/>
        <v/>
      </c>
      <c r="BI29" s="200" t="str">
        <f t="shared" si="32"/>
        <v/>
      </c>
      <c r="BJ29" s="200" t="str">
        <f t="shared" si="33"/>
        <v/>
      </c>
      <c r="BK29" s="188" t="str">
        <f t="shared" si="34"/>
        <v/>
      </c>
      <c r="BL29" s="187" t="str">
        <f t="shared" si="35"/>
        <v/>
      </c>
      <c r="BM29" s="200" t="str">
        <f t="shared" si="36"/>
        <v/>
      </c>
      <c r="BN29" s="200" t="str">
        <f t="shared" si="37"/>
        <v/>
      </c>
      <c r="BO29" s="188" t="str">
        <f t="shared" si="38"/>
        <v/>
      </c>
    </row>
    <row r="30" spans="1:67" x14ac:dyDescent="0.2">
      <c r="A30" s="74"/>
      <c r="B30" s="163"/>
      <c r="C30" s="135"/>
      <c r="D30" s="134"/>
      <c r="E30" s="136"/>
      <c r="F30" s="136"/>
      <c r="G30" s="134"/>
      <c r="H30" s="136"/>
      <c r="I30" s="165"/>
      <c r="J30" s="134"/>
      <c r="K30" s="134"/>
      <c r="L30" s="134"/>
      <c r="M30" s="137" t="str">
        <f t="shared" si="0"/>
        <v/>
      </c>
      <c r="N30" s="138" t="str">
        <f t="shared" si="1"/>
        <v/>
      </c>
      <c r="P30" s="92">
        <f t="shared" si="2"/>
        <v>0</v>
      </c>
      <c r="Q30" s="91">
        <f t="shared" si="3"/>
        <v>0</v>
      </c>
      <c r="R30" s="92" t="str">
        <f t="shared" si="4"/>
        <v/>
      </c>
      <c r="S30" s="292"/>
      <c r="T30" s="292"/>
      <c r="U30" s="292"/>
      <c r="V30" s="292"/>
      <c r="W30" s="292"/>
      <c r="X30" s="93" t="str">
        <f t="shared" si="5"/>
        <v/>
      </c>
      <c r="Y30" s="94"/>
      <c r="Z30" s="92" t="str">
        <f t="shared" si="6"/>
        <v/>
      </c>
      <c r="AA30" s="92" t="str">
        <f t="shared" si="7"/>
        <v/>
      </c>
      <c r="AB30" s="92" t="str">
        <f t="shared" si="8"/>
        <v/>
      </c>
      <c r="AC30" s="92" t="str">
        <f t="shared" si="9"/>
        <v/>
      </c>
      <c r="AD30" s="92" t="str">
        <f t="shared" si="10"/>
        <v/>
      </c>
      <c r="AE30" s="92" t="str">
        <f t="shared" si="11"/>
        <v/>
      </c>
      <c r="AF30" s="92" t="str">
        <f t="shared" si="12"/>
        <v/>
      </c>
      <c r="AG30" s="92" t="str">
        <f t="shared" si="13"/>
        <v/>
      </c>
      <c r="AH30" s="92" t="str">
        <f t="shared" si="14"/>
        <v/>
      </c>
      <c r="AP30" s="185" t="str">
        <f t="shared" si="15"/>
        <v/>
      </c>
      <c r="AQ30" s="186" t="str">
        <f t="shared" si="16"/>
        <v/>
      </c>
      <c r="AR30" s="194" t="str">
        <f t="shared" si="17"/>
        <v/>
      </c>
      <c r="AT30" s="187">
        <f t="shared" si="18"/>
        <v>0</v>
      </c>
      <c r="AU30" s="200">
        <f t="shared" si="19"/>
        <v>0</v>
      </c>
      <c r="AV30" s="200">
        <f t="shared" si="20"/>
        <v>0</v>
      </c>
      <c r="AW30" s="188">
        <f t="shared" si="21"/>
        <v>0</v>
      </c>
      <c r="AX30" s="194" t="str">
        <f t="shared" si="22"/>
        <v/>
      </c>
      <c r="AY30" s="194" t="str">
        <f t="shared" si="23"/>
        <v>not</v>
      </c>
      <c r="AZ30" s="1" t="str">
        <f t="shared" si="24"/>
        <v/>
      </c>
      <c r="BA30" s="194" t="str">
        <f t="shared" si="25"/>
        <v/>
      </c>
      <c r="BB30" s="1" t="str">
        <f t="shared" si="26"/>
        <v/>
      </c>
      <c r="BD30" s="187" t="str">
        <f t="shared" si="27"/>
        <v/>
      </c>
      <c r="BE30" s="200" t="str">
        <f t="shared" si="28"/>
        <v/>
      </c>
      <c r="BF30" s="200" t="str">
        <f t="shared" si="29"/>
        <v/>
      </c>
      <c r="BG30" s="188" t="str">
        <f t="shared" si="30"/>
        <v/>
      </c>
      <c r="BH30" s="187" t="str">
        <f t="shared" si="31"/>
        <v/>
      </c>
      <c r="BI30" s="200" t="str">
        <f t="shared" si="32"/>
        <v/>
      </c>
      <c r="BJ30" s="200" t="str">
        <f t="shared" si="33"/>
        <v/>
      </c>
      <c r="BK30" s="188" t="str">
        <f t="shared" si="34"/>
        <v/>
      </c>
      <c r="BL30" s="187" t="str">
        <f t="shared" si="35"/>
        <v/>
      </c>
      <c r="BM30" s="200" t="str">
        <f t="shared" si="36"/>
        <v/>
      </c>
      <c r="BN30" s="200" t="str">
        <f t="shared" si="37"/>
        <v/>
      </c>
      <c r="BO30" s="188" t="str">
        <f t="shared" si="38"/>
        <v/>
      </c>
    </row>
    <row r="31" spans="1:67" x14ac:dyDescent="0.2">
      <c r="A31" s="74"/>
      <c r="B31" s="163"/>
      <c r="C31" s="164"/>
      <c r="D31" s="163"/>
      <c r="E31" s="165"/>
      <c r="F31" s="165"/>
      <c r="G31" s="163"/>
      <c r="H31" s="165"/>
      <c r="I31" s="165"/>
      <c r="J31" s="163"/>
      <c r="K31" s="163"/>
      <c r="L31" s="163"/>
      <c r="M31" s="137" t="str">
        <f t="shared" si="0"/>
        <v/>
      </c>
      <c r="N31" s="138" t="str">
        <f t="shared" si="1"/>
        <v/>
      </c>
      <c r="P31" s="92">
        <f t="shared" si="2"/>
        <v>0</v>
      </c>
      <c r="Q31" s="91">
        <f t="shared" si="3"/>
        <v>0</v>
      </c>
      <c r="R31" s="92" t="str">
        <f t="shared" si="4"/>
        <v/>
      </c>
      <c r="S31" s="292"/>
      <c r="T31" s="292"/>
      <c r="U31" s="292"/>
      <c r="V31" s="292"/>
      <c r="W31" s="292"/>
      <c r="X31" s="93" t="str">
        <f t="shared" si="5"/>
        <v/>
      </c>
      <c r="Y31" s="94"/>
      <c r="Z31" s="92" t="str">
        <f t="shared" si="6"/>
        <v/>
      </c>
      <c r="AA31" s="92" t="str">
        <f t="shared" si="7"/>
        <v/>
      </c>
      <c r="AB31" s="92" t="str">
        <f t="shared" si="8"/>
        <v/>
      </c>
      <c r="AC31" s="92" t="str">
        <f t="shared" si="9"/>
        <v/>
      </c>
      <c r="AD31" s="92" t="str">
        <f t="shared" si="10"/>
        <v/>
      </c>
      <c r="AE31" s="92" t="str">
        <f t="shared" si="11"/>
        <v/>
      </c>
      <c r="AF31" s="92" t="str">
        <f t="shared" si="12"/>
        <v/>
      </c>
      <c r="AG31" s="92" t="str">
        <f t="shared" si="13"/>
        <v/>
      </c>
      <c r="AH31" s="92" t="str">
        <f t="shared" si="14"/>
        <v/>
      </c>
      <c r="AP31" s="185" t="str">
        <f t="shared" si="15"/>
        <v/>
      </c>
      <c r="AQ31" s="186" t="str">
        <f t="shared" si="16"/>
        <v/>
      </c>
      <c r="AR31" s="194" t="str">
        <f t="shared" si="17"/>
        <v/>
      </c>
      <c r="AT31" s="187">
        <f t="shared" si="18"/>
        <v>0</v>
      </c>
      <c r="AU31" s="200">
        <f t="shared" si="19"/>
        <v>0</v>
      </c>
      <c r="AV31" s="200">
        <f t="shared" si="20"/>
        <v>0</v>
      </c>
      <c r="AW31" s="188">
        <f t="shared" si="21"/>
        <v>0</v>
      </c>
      <c r="AX31" s="194" t="str">
        <f t="shared" si="22"/>
        <v/>
      </c>
      <c r="AY31" s="194" t="str">
        <f t="shared" si="23"/>
        <v>not</v>
      </c>
      <c r="AZ31" s="1" t="str">
        <f t="shared" si="24"/>
        <v/>
      </c>
      <c r="BA31" s="194" t="str">
        <f t="shared" si="25"/>
        <v/>
      </c>
      <c r="BB31" s="1" t="str">
        <f t="shared" si="26"/>
        <v/>
      </c>
      <c r="BD31" s="187" t="str">
        <f t="shared" si="27"/>
        <v/>
      </c>
      <c r="BE31" s="200" t="str">
        <f t="shared" si="28"/>
        <v/>
      </c>
      <c r="BF31" s="200" t="str">
        <f t="shared" si="29"/>
        <v/>
      </c>
      <c r="BG31" s="188" t="str">
        <f t="shared" si="30"/>
        <v/>
      </c>
      <c r="BH31" s="187" t="str">
        <f t="shared" si="31"/>
        <v/>
      </c>
      <c r="BI31" s="200" t="str">
        <f t="shared" si="32"/>
        <v/>
      </c>
      <c r="BJ31" s="200" t="str">
        <f t="shared" si="33"/>
        <v/>
      </c>
      <c r="BK31" s="188" t="str">
        <f t="shared" si="34"/>
        <v/>
      </c>
      <c r="BL31" s="187" t="str">
        <f t="shared" si="35"/>
        <v/>
      </c>
      <c r="BM31" s="200" t="str">
        <f t="shared" si="36"/>
        <v/>
      </c>
      <c r="BN31" s="200" t="str">
        <f t="shared" si="37"/>
        <v/>
      </c>
      <c r="BO31" s="188" t="str">
        <f t="shared" si="38"/>
        <v/>
      </c>
    </row>
    <row r="32" spans="1:67" x14ac:dyDescent="0.2">
      <c r="A32" s="74"/>
      <c r="B32" s="163"/>
      <c r="C32" s="135"/>
      <c r="D32" s="134"/>
      <c r="E32" s="136"/>
      <c r="F32" s="165"/>
      <c r="G32" s="163"/>
      <c r="H32" s="136"/>
      <c r="I32" s="165"/>
      <c r="J32" s="134"/>
      <c r="K32" s="134"/>
      <c r="L32" s="134"/>
      <c r="M32" s="137" t="str">
        <f t="shared" si="0"/>
        <v/>
      </c>
      <c r="N32" s="138" t="str">
        <f t="shared" si="1"/>
        <v/>
      </c>
      <c r="P32" s="92">
        <f t="shared" si="2"/>
        <v>0</v>
      </c>
      <c r="Q32" s="91">
        <f t="shared" si="3"/>
        <v>0</v>
      </c>
      <c r="R32" s="92" t="str">
        <f t="shared" si="4"/>
        <v/>
      </c>
      <c r="S32" s="292"/>
      <c r="T32" s="292"/>
      <c r="U32" s="292"/>
      <c r="V32" s="292"/>
      <c r="W32" s="292"/>
      <c r="X32" s="93" t="str">
        <f t="shared" si="5"/>
        <v/>
      </c>
      <c r="Y32" s="94"/>
      <c r="Z32" s="92" t="str">
        <f t="shared" si="6"/>
        <v/>
      </c>
      <c r="AA32" s="92" t="str">
        <f t="shared" si="7"/>
        <v/>
      </c>
      <c r="AB32" s="92" t="str">
        <f t="shared" si="8"/>
        <v/>
      </c>
      <c r="AC32" s="92" t="str">
        <f t="shared" si="9"/>
        <v/>
      </c>
      <c r="AD32" s="92" t="str">
        <f t="shared" si="10"/>
        <v/>
      </c>
      <c r="AE32" s="92" t="str">
        <f t="shared" si="11"/>
        <v/>
      </c>
      <c r="AF32" s="92" t="str">
        <f t="shared" si="12"/>
        <v/>
      </c>
      <c r="AG32" s="92" t="str">
        <f t="shared" si="13"/>
        <v/>
      </c>
      <c r="AH32" s="92" t="str">
        <f t="shared" si="14"/>
        <v/>
      </c>
      <c r="AP32" s="185" t="str">
        <f t="shared" si="15"/>
        <v/>
      </c>
      <c r="AQ32" s="186" t="str">
        <f t="shared" si="16"/>
        <v/>
      </c>
      <c r="AR32" s="194" t="str">
        <f t="shared" si="17"/>
        <v/>
      </c>
      <c r="AT32" s="187">
        <f t="shared" si="18"/>
        <v>0</v>
      </c>
      <c r="AU32" s="200">
        <f t="shared" si="19"/>
        <v>0</v>
      </c>
      <c r="AV32" s="200">
        <f t="shared" si="20"/>
        <v>0</v>
      </c>
      <c r="AW32" s="188">
        <f t="shared" si="21"/>
        <v>0</v>
      </c>
      <c r="AX32" s="194" t="str">
        <f t="shared" si="22"/>
        <v/>
      </c>
      <c r="AY32" s="194" t="str">
        <f t="shared" si="23"/>
        <v>not</v>
      </c>
      <c r="AZ32" s="1" t="str">
        <f t="shared" si="24"/>
        <v/>
      </c>
      <c r="BA32" s="194" t="str">
        <f t="shared" si="25"/>
        <v/>
      </c>
      <c r="BB32" s="1" t="str">
        <f t="shared" si="26"/>
        <v/>
      </c>
      <c r="BD32" s="187" t="str">
        <f t="shared" si="27"/>
        <v/>
      </c>
      <c r="BE32" s="200" t="str">
        <f t="shared" si="28"/>
        <v/>
      </c>
      <c r="BF32" s="200" t="str">
        <f t="shared" si="29"/>
        <v/>
      </c>
      <c r="BG32" s="188" t="str">
        <f t="shared" si="30"/>
        <v/>
      </c>
      <c r="BH32" s="187" t="str">
        <f t="shared" si="31"/>
        <v/>
      </c>
      <c r="BI32" s="200" t="str">
        <f t="shared" si="32"/>
        <v/>
      </c>
      <c r="BJ32" s="200" t="str">
        <f t="shared" si="33"/>
        <v/>
      </c>
      <c r="BK32" s="188" t="str">
        <f t="shared" si="34"/>
        <v/>
      </c>
      <c r="BL32" s="187" t="str">
        <f t="shared" si="35"/>
        <v/>
      </c>
      <c r="BM32" s="200" t="str">
        <f t="shared" si="36"/>
        <v/>
      </c>
      <c r="BN32" s="200" t="str">
        <f t="shared" si="37"/>
        <v/>
      </c>
      <c r="BO32" s="188" t="str">
        <f t="shared" si="38"/>
        <v/>
      </c>
    </row>
    <row r="33" spans="1:67" x14ac:dyDescent="0.2">
      <c r="A33" s="74"/>
      <c r="B33" s="163"/>
      <c r="C33" s="164"/>
      <c r="D33" s="163"/>
      <c r="E33" s="165"/>
      <c r="F33" s="165"/>
      <c r="G33" s="163"/>
      <c r="H33" s="165"/>
      <c r="I33" s="165"/>
      <c r="J33" s="163"/>
      <c r="K33" s="163"/>
      <c r="L33" s="163"/>
      <c r="M33" s="137" t="str">
        <f t="shared" si="0"/>
        <v/>
      </c>
      <c r="N33" s="138" t="str">
        <f t="shared" si="1"/>
        <v/>
      </c>
      <c r="P33" s="92">
        <f t="shared" si="2"/>
        <v>0</v>
      </c>
      <c r="Q33" s="91">
        <f t="shared" si="3"/>
        <v>0</v>
      </c>
      <c r="R33" s="92" t="str">
        <f t="shared" si="4"/>
        <v/>
      </c>
      <c r="S33" s="292"/>
      <c r="T33" s="292"/>
      <c r="U33" s="292"/>
      <c r="V33" s="292"/>
      <c r="W33" s="292"/>
      <c r="X33" s="93" t="str">
        <f t="shared" si="5"/>
        <v/>
      </c>
      <c r="Y33" s="94"/>
      <c r="Z33" s="92" t="str">
        <f t="shared" si="6"/>
        <v/>
      </c>
      <c r="AA33" s="92" t="str">
        <f t="shared" si="7"/>
        <v/>
      </c>
      <c r="AB33" s="92" t="str">
        <f t="shared" si="8"/>
        <v/>
      </c>
      <c r="AC33" s="92" t="str">
        <f t="shared" si="9"/>
        <v/>
      </c>
      <c r="AD33" s="92" t="str">
        <f t="shared" si="10"/>
        <v/>
      </c>
      <c r="AE33" s="92" t="str">
        <f t="shared" si="11"/>
        <v/>
      </c>
      <c r="AF33" s="92" t="str">
        <f t="shared" si="12"/>
        <v/>
      </c>
      <c r="AG33" s="92" t="str">
        <f t="shared" si="13"/>
        <v/>
      </c>
      <c r="AH33" s="92" t="str">
        <f t="shared" si="14"/>
        <v/>
      </c>
      <c r="AP33" s="185" t="str">
        <f t="shared" si="15"/>
        <v/>
      </c>
      <c r="AQ33" s="186" t="str">
        <f t="shared" si="16"/>
        <v/>
      </c>
      <c r="AR33" s="194" t="str">
        <f t="shared" si="17"/>
        <v/>
      </c>
      <c r="AT33" s="187">
        <f t="shared" si="18"/>
        <v>0</v>
      </c>
      <c r="AU33" s="200">
        <f t="shared" si="19"/>
        <v>0</v>
      </c>
      <c r="AV33" s="200">
        <f t="shared" si="20"/>
        <v>0</v>
      </c>
      <c r="AW33" s="188">
        <f t="shared" si="21"/>
        <v>0</v>
      </c>
      <c r="AX33" s="194" t="str">
        <f t="shared" si="22"/>
        <v/>
      </c>
      <c r="AY33" s="194" t="str">
        <f t="shared" si="23"/>
        <v>not</v>
      </c>
      <c r="AZ33" s="1" t="str">
        <f t="shared" si="24"/>
        <v/>
      </c>
      <c r="BA33" s="194" t="str">
        <f t="shared" si="25"/>
        <v/>
      </c>
      <c r="BB33" s="1" t="str">
        <f t="shared" si="26"/>
        <v/>
      </c>
      <c r="BD33" s="187" t="str">
        <f t="shared" si="27"/>
        <v/>
      </c>
      <c r="BE33" s="200" t="str">
        <f t="shared" si="28"/>
        <v/>
      </c>
      <c r="BF33" s="200" t="str">
        <f t="shared" si="29"/>
        <v/>
      </c>
      <c r="BG33" s="188" t="str">
        <f t="shared" si="30"/>
        <v/>
      </c>
      <c r="BH33" s="187" t="str">
        <f t="shared" si="31"/>
        <v/>
      </c>
      <c r="BI33" s="200" t="str">
        <f t="shared" si="32"/>
        <v/>
      </c>
      <c r="BJ33" s="200" t="str">
        <f t="shared" si="33"/>
        <v/>
      </c>
      <c r="BK33" s="188" t="str">
        <f t="shared" si="34"/>
        <v/>
      </c>
      <c r="BL33" s="187" t="str">
        <f t="shared" si="35"/>
        <v/>
      </c>
      <c r="BM33" s="200" t="str">
        <f t="shared" si="36"/>
        <v/>
      </c>
      <c r="BN33" s="200" t="str">
        <f t="shared" si="37"/>
        <v/>
      </c>
      <c r="BO33" s="188" t="str">
        <f t="shared" si="38"/>
        <v/>
      </c>
    </row>
    <row r="34" spans="1:67" x14ac:dyDescent="0.2">
      <c r="A34" s="74"/>
      <c r="B34" s="163"/>
      <c r="C34" s="135"/>
      <c r="D34" s="134"/>
      <c r="E34" s="136"/>
      <c r="F34" s="165"/>
      <c r="G34" s="163"/>
      <c r="H34" s="136"/>
      <c r="I34" s="165"/>
      <c r="J34" s="134"/>
      <c r="K34" s="134"/>
      <c r="L34" s="134"/>
      <c r="M34" s="137" t="str">
        <f t="shared" si="0"/>
        <v/>
      </c>
      <c r="N34" s="138" t="str">
        <f t="shared" si="1"/>
        <v/>
      </c>
      <c r="P34" s="92">
        <f t="shared" si="2"/>
        <v>0</v>
      </c>
      <c r="Q34" s="91">
        <f t="shared" si="3"/>
        <v>0</v>
      </c>
      <c r="R34" s="92" t="str">
        <f t="shared" si="4"/>
        <v/>
      </c>
      <c r="S34" s="293"/>
      <c r="T34" s="293"/>
      <c r="U34" s="293"/>
      <c r="V34" s="293"/>
      <c r="W34" s="293"/>
      <c r="X34" s="93" t="str">
        <f t="shared" si="5"/>
        <v/>
      </c>
      <c r="Y34" s="92"/>
      <c r="Z34" s="92" t="str">
        <f t="shared" si="6"/>
        <v/>
      </c>
      <c r="AA34" s="92" t="str">
        <f t="shared" si="7"/>
        <v/>
      </c>
      <c r="AB34" s="92" t="str">
        <f t="shared" si="8"/>
        <v/>
      </c>
      <c r="AC34" s="92" t="str">
        <f t="shared" si="9"/>
        <v/>
      </c>
      <c r="AD34" s="92" t="str">
        <f t="shared" si="10"/>
        <v/>
      </c>
      <c r="AE34" s="92" t="str">
        <f t="shared" si="11"/>
        <v/>
      </c>
      <c r="AF34" s="92" t="str">
        <f t="shared" si="12"/>
        <v/>
      </c>
      <c r="AG34" s="92" t="str">
        <f t="shared" si="13"/>
        <v/>
      </c>
      <c r="AH34" s="92" t="str">
        <f t="shared" si="14"/>
        <v/>
      </c>
      <c r="AP34" s="191" t="str">
        <f t="shared" si="15"/>
        <v/>
      </c>
      <c r="AQ34" s="192" t="str">
        <f t="shared" si="16"/>
        <v/>
      </c>
      <c r="AR34" s="195" t="str">
        <f t="shared" si="17"/>
        <v/>
      </c>
      <c r="AT34" s="189">
        <f t="shared" si="18"/>
        <v>0</v>
      </c>
      <c r="AU34" s="201">
        <f t="shared" si="19"/>
        <v>0</v>
      </c>
      <c r="AV34" s="201">
        <f t="shared" si="20"/>
        <v>0</v>
      </c>
      <c r="AW34" s="190">
        <f t="shared" si="21"/>
        <v>0</v>
      </c>
      <c r="AX34" s="195" t="str">
        <f t="shared" si="22"/>
        <v/>
      </c>
      <c r="AY34" s="195" t="str">
        <f t="shared" si="23"/>
        <v>not</v>
      </c>
      <c r="AZ34" s="1" t="str">
        <f t="shared" si="24"/>
        <v/>
      </c>
      <c r="BA34" s="195" t="str">
        <f t="shared" si="25"/>
        <v/>
      </c>
      <c r="BB34" s="1" t="str">
        <f t="shared" si="26"/>
        <v/>
      </c>
      <c r="BD34" s="189" t="str">
        <f t="shared" si="27"/>
        <v/>
      </c>
      <c r="BE34" s="201" t="str">
        <f t="shared" si="28"/>
        <v/>
      </c>
      <c r="BF34" s="201" t="str">
        <f t="shared" si="29"/>
        <v/>
      </c>
      <c r="BG34" s="190" t="str">
        <f t="shared" si="30"/>
        <v/>
      </c>
      <c r="BH34" s="189" t="str">
        <f t="shared" si="31"/>
        <v/>
      </c>
      <c r="BI34" s="201" t="str">
        <f t="shared" si="32"/>
        <v/>
      </c>
      <c r="BJ34" s="201" t="str">
        <f t="shared" si="33"/>
        <v/>
      </c>
      <c r="BK34" s="190" t="str">
        <f t="shared" si="34"/>
        <v/>
      </c>
      <c r="BL34" s="189" t="str">
        <f t="shared" si="35"/>
        <v/>
      </c>
      <c r="BM34" s="201" t="str">
        <f t="shared" si="36"/>
        <v/>
      </c>
      <c r="BN34" s="201" t="str">
        <f t="shared" si="37"/>
        <v/>
      </c>
      <c r="BO34" s="190" t="str">
        <f t="shared" si="38"/>
        <v/>
      </c>
    </row>
    <row r="35" spans="1:67" x14ac:dyDescent="0.2">
      <c r="A35" s="74"/>
      <c r="B35" s="287" t="s">
        <v>48</v>
      </c>
      <c r="C35" s="287"/>
      <c r="D35" s="287"/>
      <c r="E35" s="82"/>
      <c r="F35" s="82"/>
      <c r="G35" s="82"/>
      <c r="H35" s="82"/>
      <c r="I35" s="82"/>
      <c r="J35" s="82"/>
      <c r="K35" s="82"/>
      <c r="L35" s="82"/>
      <c r="M35" s="74"/>
      <c r="N35" s="71"/>
      <c r="P35" s="95"/>
      <c r="Q35" s="85"/>
      <c r="R35" s="95"/>
      <c r="S35" s="96"/>
      <c r="T35" s="96"/>
      <c r="U35" s="96"/>
      <c r="V35" s="96"/>
      <c r="W35" s="96"/>
      <c r="X35" s="97"/>
      <c r="Y35" s="95" t="s">
        <v>138</v>
      </c>
      <c r="Z35" s="95">
        <f>SUM(Z15:Z34)</f>
        <v>0</v>
      </c>
      <c r="AA35" s="95">
        <f t="shared" ref="AA35:AH35" si="39">SUM(AA15:AA34)</f>
        <v>0</v>
      </c>
      <c r="AB35" s="95">
        <f t="shared" si="39"/>
        <v>0</v>
      </c>
      <c r="AC35" s="95">
        <f t="shared" si="39"/>
        <v>0</v>
      </c>
      <c r="AD35" s="95">
        <f t="shared" si="39"/>
        <v>0</v>
      </c>
      <c r="AE35" s="95">
        <f t="shared" si="39"/>
        <v>0</v>
      </c>
      <c r="AF35" s="95">
        <f t="shared" si="39"/>
        <v>0</v>
      </c>
      <c r="AG35" s="95">
        <f t="shared" si="39"/>
        <v>0</v>
      </c>
      <c r="AH35" s="95">
        <f t="shared" si="39"/>
        <v>0</v>
      </c>
      <c r="BD35" s="95">
        <f t="shared" ref="BD35:BO35" si="40">SUM(BD15:BD34)</f>
        <v>0</v>
      </c>
      <c r="BE35" s="95">
        <f t="shared" si="40"/>
        <v>0</v>
      </c>
      <c r="BF35" s="95">
        <f t="shared" si="40"/>
        <v>0</v>
      </c>
      <c r="BG35" s="95">
        <f t="shared" si="40"/>
        <v>0</v>
      </c>
      <c r="BH35" s="95">
        <f t="shared" si="40"/>
        <v>0</v>
      </c>
      <c r="BI35" s="95">
        <f t="shared" si="40"/>
        <v>0</v>
      </c>
      <c r="BJ35" s="95">
        <f t="shared" si="40"/>
        <v>0</v>
      </c>
      <c r="BK35" s="95">
        <f t="shared" si="40"/>
        <v>0</v>
      </c>
      <c r="BL35" s="95">
        <f t="shared" si="40"/>
        <v>0</v>
      </c>
      <c r="BM35" s="95">
        <f t="shared" si="40"/>
        <v>0</v>
      </c>
      <c r="BN35" s="95">
        <f t="shared" si="40"/>
        <v>0</v>
      </c>
      <c r="BO35" s="95">
        <f t="shared" si="40"/>
        <v>0</v>
      </c>
    </row>
    <row r="36" spans="1:67" x14ac:dyDescent="0.2">
      <c r="A36" s="74"/>
      <c r="B36" s="71"/>
      <c r="C36" s="71"/>
      <c r="D36" s="71"/>
      <c r="E36" s="71"/>
      <c r="F36" s="71"/>
      <c r="G36" s="71"/>
      <c r="H36" s="71"/>
      <c r="I36" s="71"/>
      <c r="J36" s="71"/>
      <c r="K36" s="83"/>
      <c r="L36" s="71"/>
      <c r="M36" s="74"/>
      <c r="N36" s="71"/>
      <c r="P36" s="95"/>
      <c r="Q36" s="85"/>
      <c r="R36" s="95"/>
      <c r="S36" s="96"/>
      <c r="T36" s="96"/>
      <c r="U36" s="96"/>
      <c r="V36" s="96"/>
      <c r="W36" s="96"/>
      <c r="X36" s="97"/>
      <c r="Y36" s="95"/>
      <c r="Z36" s="95"/>
      <c r="AA36" s="95"/>
      <c r="AB36" s="95"/>
      <c r="AC36" s="95"/>
      <c r="AD36" s="95"/>
      <c r="AE36" s="95"/>
      <c r="AF36" s="95"/>
      <c r="AG36" s="95"/>
      <c r="AH36" s="95"/>
    </row>
    <row r="37" spans="1:67" hidden="1" x14ac:dyDescent="0.2">
      <c r="A37" s="74"/>
      <c r="B37" s="74"/>
      <c r="C37" s="74"/>
      <c r="D37" s="74"/>
      <c r="E37" s="74"/>
      <c r="F37" s="74"/>
      <c r="G37" s="74"/>
      <c r="H37" s="74"/>
      <c r="I37" s="74"/>
      <c r="J37" s="74"/>
      <c r="K37" s="74"/>
      <c r="L37" s="74"/>
      <c r="M37" s="74"/>
      <c r="N37" s="71"/>
      <c r="P37" s="95"/>
      <c r="Q37" s="85"/>
      <c r="R37" s="95"/>
      <c r="S37" s="96"/>
      <c r="T37" s="96"/>
      <c r="U37" s="96"/>
      <c r="V37" s="96"/>
      <c r="W37" s="96"/>
      <c r="X37" s="97"/>
      <c r="Y37" s="95"/>
      <c r="Z37" s="95"/>
      <c r="AA37" s="95"/>
      <c r="AB37" s="95"/>
      <c r="AC37" s="95"/>
      <c r="AD37" s="95"/>
      <c r="AE37" s="95"/>
      <c r="AF37" s="95"/>
      <c r="AG37" s="95"/>
      <c r="AH37" s="95"/>
    </row>
    <row r="38" spans="1:67" hidden="1" x14ac:dyDescent="0.2">
      <c r="A38" s="74"/>
      <c r="B38" s="74"/>
      <c r="C38" s="74"/>
      <c r="D38" s="74"/>
      <c r="E38" s="74"/>
      <c r="F38" s="74"/>
      <c r="G38" s="74"/>
      <c r="H38" s="74"/>
      <c r="I38" s="74"/>
      <c r="J38" s="74"/>
      <c r="K38" s="74"/>
      <c r="L38" s="74"/>
      <c r="M38" s="74"/>
      <c r="N38" s="71"/>
      <c r="P38" s="95"/>
      <c r="Q38" s="85"/>
      <c r="R38" s="95"/>
      <c r="S38" s="96"/>
      <c r="T38" s="96"/>
      <c r="U38" s="96"/>
      <c r="V38" s="96"/>
      <c r="W38" s="96"/>
      <c r="X38" s="97"/>
      <c r="Y38" s="95"/>
      <c r="Z38" s="95"/>
      <c r="AA38" s="95"/>
      <c r="AB38" s="95"/>
      <c r="AC38" s="95"/>
      <c r="AD38" s="95"/>
      <c r="AE38" s="95"/>
      <c r="AF38" s="95"/>
      <c r="AG38" s="95"/>
      <c r="AH38" s="95"/>
    </row>
    <row r="39" spans="1:67" ht="16.5" customHeight="1" x14ac:dyDescent="0.2">
      <c r="A39" s="74"/>
      <c r="B39" s="74"/>
      <c r="C39" s="74"/>
      <c r="D39" s="280" t="s">
        <v>88</v>
      </c>
      <c r="E39" s="280"/>
      <c r="F39" s="280"/>
      <c r="G39" s="280"/>
      <c r="H39" s="280"/>
      <c r="I39" s="280"/>
      <c r="J39" s="280"/>
      <c r="K39" s="280"/>
      <c r="L39" s="280"/>
      <c r="M39" s="74"/>
      <c r="N39" s="71"/>
    </row>
    <row r="40" spans="1:67" ht="15" customHeight="1" x14ac:dyDescent="0.2">
      <c r="A40" s="74"/>
      <c r="B40" s="74"/>
      <c r="C40" s="74"/>
      <c r="D40" s="281" t="s">
        <v>112</v>
      </c>
      <c r="E40" s="281"/>
      <c r="F40" s="281"/>
      <c r="G40" s="281" t="s">
        <v>111</v>
      </c>
      <c r="H40" s="281"/>
      <c r="I40" s="281"/>
      <c r="J40" s="282" t="s">
        <v>110</v>
      </c>
      <c r="K40" s="296"/>
      <c r="L40" s="296"/>
      <c r="M40" s="74"/>
      <c r="N40" s="71"/>
    </row>
    <row r="41" spans="1:67" ht="15" customHeight="1" x14ac:dyDescent="0.2">
      <c r="A41" s="74"/>
      <c r="B41" s="74"/>
      <c r="C41" s="74"/>
      <c r="D41" s="283" t="s">
        <v>27</v>
      </c>
      <c r="E41" s="313"/>
      <c r="F41" s="283" t="s">
        <v>28</v>
      </c>
      <c r="G41" s="283" t="s">
        <v>27</v>
      </c>
      <c r="H41" s="313"/>
      <c r="I41" s="283" t="s">
        <v>28</v>
      </c>
      <c r="J41" s="284" t="s">
        <v>27</v>
      </c>
      <c r="K41" s="284"/>
      <c r="L41" s="285" t="s">
        <v>28</v>
      </c>
      <c r="M41" s="74"/>
      <c r="N41" s="71"/>
    </row>
    <row r="42" spans="1:67" ht="12.75" customHeight="1" x14ac:dyDescent="0.2">
      <c r="A42" s="74"/>
      <c r="B42" s="74"/>
      <c r="C42" s="74"/>
      <c r="D42" s="153" t="s">
        <v>14</v>
      </c>
      <c r="E42" s="153" t="s">
        <v>1</v>
      </c>
      <c r="F42" s="313"/>
      <c r="G42" s="153" t="s">
        <v>14</v>
      </c>
      <c r="H42" s="153" t="s">
        <v>1</v>
      </c>
      <c r="I42" s="313"/>
      <c r="J42" s="154" t="s">
        <v>14</v>
      </c>
      <c r="K42" s="154" t="s">
        <v>1</v>
      </c>
      <c r="L42" s="282"/>
      <c r="M42" s="74"/>
      <c r="N42" s="71"/>
    </row>
    <row r="43" spans="1:67" ht="19.5" customHeight="1" x14ac:dyDescent="0.2">
      <c r="A43" s="74"/>
      <c r="B43" s="74"/>
      <c r="C43" s="74"/>
      <c r="D43" s="115" t="str">
        <f t="shared" ref="D43:L43" si="41">IF(SUM(Z15:Z34)=0,"",SUM(Z15:Z34))</f>
        <v/>
      </c>
      <c r="E43" s="115" t="str">
        <f t="shared" si="41"/>
        <v/>
      </c>
      <c r="F43" s="115" t="str">
        <f t="shared" si="41"/>
        <v/>
      </c>
      <c r="G43" s="115" t="str">
        <f t="shared" si="41"/>
        <v/>
      </c>
      <c r="H43" s="115" t="str">
        <f t="shared" si="41"/>
        <v/>
      </c>
      <c r="I43" s="115" t="str">
        <f t="shared" si="41"/>
        <v/>
      </c>
      <c r="J43" s="126" t="str">
        <f t="shared" si="41"/>
        <v/>
      </c>
      <c r="K43" s="126" t="str">
        <f t="shared" si="41"/>
        <v/>
      </c>
      <c r="L43" s="126" t="str">
        <f t="shared" si="41"/>
        <v/>
      </c>
      <c r="M43" s="74"/>
      <c r="N43" s="71"/>
    </row>
    <row r="44" spans="1:67" x14ac:dyDescent="0.2">
      <c r="A44" s="74"/>
      <c r="B44" s="74"/>
      <c r="C44" s="74"/>
      <c r="D44" s="74"/>
      <c r="E44" s="74"/>
      <c r="F44" s="74"/>
      <c r="G44" s="74"/>
      <c r="H44" s="74"/>
      <c r="I44" s="74"/>
      <c r="J44" s="74"/>
      <c r="K44" s="74"/>
      <c r="L44" s="74"/>
      <c r="M44" s="74"/>
      <c r="N44" s="71"/>
    </row>
    <row r="45" spans="1:67" ht="17.25" customHeight="1" x14ac:dyDescent="0.2">
      <c r="A45" s="74"/>
      <c r="B45" s="280" t="s">
        <v>87</v>
      </c>
      <c r="C45" s="280"/>
      <c r="D45" s="280"/>
      <c r="E45" s="280"/>
      <c r="F45" s="280"/>
      <c r="G45" s="280"/>
      <c r="H45" s="280"/>
      <c r="I45" s="280"/>
      <c r="J45" s="280"/>
      <c r="K45" s="280"/>
      <c r="L45" s="280"/>
      <c r="M45" s="280"/>
      <c r="N45" s="71"/>
    </row>
    <row r="46" spans="1:67" ht="17.25" customHeight="1" x14ac:dyDescent="0.2">
      <c r="A46" s="74"/>
      <c r="B46" s="281" t="s">
        <v>107</v>
      </c>
      <c r="C46" s="281"/>
      <c r="D46" s="281"/>
      <c r="E46" s="281"/>
      <c r="F46" s="281" t="s">
        <v>108</v>
      </c>
      <c r="G46" s="281"/>
      <c r="H46" s="281"/>
      <c r="I46" s="281"/>
      <c r="J46" s="282" t="s">
        <v>109</v>
      </c>
      <c r="K46" s="282"/>
      <c r="L46" s="282"/>
      <c r="M46" s="282"/>
      <c r="N46" s="71"/>
    </row>
    <row r="47" spans="1:67" ht="16.5" customHeight="1" x14ac:dyDescent="0.2">
      <c r="A47" s="74"/>
      <c r="B47" s="283" t="s">
        <v>27</v>
      </c>
      <c r="C47" s="283"/>
      <c r="D47" s="283" t="s">
        <v>28</v>
      </c>
      <c r="E47" s="283"/>
      <c r="F47" s="283" t="s">
        <v>27</v>
      </c>
      <c r="G47" s="283"/>
      <c r="H47" s="283" t="s">
        <v>28</v>
      </c>
      <c r="I47" s="283"/>
      <c r="J47" s="284" t="s">
        <v>27</v>
      </c>
      <c r="K47" s="284"/>
      <c r="L47" s="285" t="s">
        <v>28</v>
      </c>
      <c r="M47" s="285"/>
      <c r="N47" s="71"/>
    </row>
    <row r="48" spans="1:67" ht="13.5" customHeight="1" x14ac:dyDescent="0.2">
      <c r="A48" s="74"/>
      <c r="B48" s="153" t="s">
        <v>14</v>
      </c>
      <c r="C48" s="153" t="s">
        <v>1</v>
      </c>
      <c r="D48" s="153" t="s">
        <v>14</v>
      </c>
      <c r="E48" s="153" t="s">
        <v>1</v>
      </c>
      <c r="F48" s="153" t="s">
        <v>14</v>
      </c>
      <c r="G48" s="153" t="s">
        <v>1</v>
      </c>
      <c r="H48" s="153" t="s">
        <v>14</v>
      </c>
      <c r="I48" s="153" t="s">
        <v>1</v>
      </c>
      <c r="J48" s="154" t="s">
        <v>14</v>
      </c>
      <c r="K48" s="154" t="s">
        <v>1</v>
      </c>
      <c r="L48" s="154" t="s">
        <v>14</v>
      </c>
      <c r="M48" s="154" t="s">
        <v>1</v>
      </c>
      <c r="N48" s="71"/>
    </row>
    <row r="49" spans="1:14" ht="18.75" customHeight="1" x14ac:dyDescent="0.2">
      <c r="A49" s="74"/>
      <c r="B49" s="155" t="str">
        <f t="shared" ref="B49:M49" si="42">IF(SUM(BD15:BD34)=0,"",SUM(BD15:BD34))</f>
        <v/>
      </c>
      <c r="C49" s="155" t="str">
        <f t="shared" si="42"/>
        <v/>
      </c>
      <c r="D49" s="155" t="str">
        <f t="shared" si="42"/>
        <v/>
      </c>
      <c r="E49" s="155" t="str">
        <f t="shared" si="42"/>
        <v/>
      </c>
      <c r="F49" s="155" t="str">
        <f t="shared" si="42"/>
        <v/>
      </c>
      <c r="G49" s="155" t="str">
        <f t="shared" si="42"/>
        <v/>
      </c>
      <c r="H49" s="155" t="str">
        <f t="shared" si="42"/>
        <v/>
      </c>
      <c r="I49" s="155" t="str">
        <f t="shared" si="42"/>
        <v/>
      </c>
      <c r="J49" s="156" t="str">
        <f t="shared" si="42"/>
        <v/>
      </c>
      <c r="K49" s="156" t="str">
        <f t="shared" si="42"/>
        <v/>
      </c>
      <c r="L49" s="156" t="str">
        <f t="shared" si="42"/>
        <v/>
      </c>
      <c r="M49" s="156" t="str">
        <f t="shared" si="42"/>
        <v/>
      </c>
      <c r="N49" s="71"/>
    </row>
    <row r="50" spans="1:14" x14ac:dyDescent="0.2">
      <c r="A50" s="74"/>
      <c r="B50" s="74"/>
      <c r="C50" s="74"/>
      <c r="D50" s="74"/>
      <c r="E50" s="74"/>
      <c r="F50" s="74"/>
      <c r="G50" s="74"/>
      <c r="H50" s="74"/>
      <c r="I50" s="74"/>
      <c r="J50" s="74"/>
      <c r="K50" s="74"/>
      <c r="L50" s="74"/>
      <c r="M50" s="74"/>
      <c r="N50" s="71"/>
    </row>
    <row r="51" spans="1:14" ht="13.5" thickBot="1" x14ac:dyDescent="0.25">
      <c r="A51" s="74"/>
      <c r="B51" s="74"/>
      <c r="C51" s="74"/>
      <c r="D51" s="74"/>
      <c r="E51" s="74"/>
      <c r="F51" s="74"/>
      <c r="G51" s="74"/>
      <c r="H51" s="74"/>
      <c r="I51" s="74"/>
      <c r="J51" s="74"/>
      <c r="K51" s="74"/>
      <c r="L51" s="74"/>
      <c r="M51" s="74"/>
      <c r="N51" s="74"/>
    </row>
    <row r="52" spans="1:14" ht="13.5" thickBot="1" x14ac:dyDescent="0.25">
      <c r="A52" s="74"/>
      <c r="B52" s="306" t="s">
        <v>46</v>
      </c>
      <c r="C52" s="307"/>
      <c r="D52" s="307"/>
      <c r="E52" s="307"/>
      <c r="F52" s="307"/>
      <c r="G52" s="307"/>
      <c r="H52" s="307"/>
      <c r="I52" s="308"/>
      <c r="J52" s="74"/>
      <c r="K52" s="74"/>
      <c r="L52" s="74"/>
      <c r="M52" s="74"/>
      <c r="N52" s="74"/>
    </row>
    <row r="53" spans="1:14" ht="12.75" customHeight="1" x14ac:dyDescent="0.2">
      <c r="A53" s="74"/>
      <c r="B53" s="297" t="s">
        <v>157</v>
      </c>
      <c r="C53" s="298"/>
      <c r="D53" s="298"/>
      <c r="E53" s="298"/>
      <c r="F53" s="298"/>
      <c r="G53" s="298"/>
      <c r="H53" s="298"/>
      <c r="I53" s="299"/>
      <c r="J53" s="74"/>
      <c r="K53" s="74"/>
      <c r="L53" s="74"/>
      <c r="M53" s="74"/>
      <c r="N53" s="74"/>
    </row>
    <row r="54" spans="1:14" x14ac:dyDescent="0.2">
      <c r="A54" s="74"/>
      <c r="B54" s="300"/>
      <c r="C54" s="301"/>
      <c r="D54" s="301"/>
      <c r="E54" s="301"/>
      <c r="F54" s="301"/>
      <c r="G54" s="301"/>
      <c r="H54" s="301"/>
      <c r="I54" s="302"/>
      <c r="J54" s="74"/>
      <c r="K54" s="74"/>
      <c r="L54" s="74"/>
      <c r="M54" s="74"/>
      <c r="N54" s="74"/>
    </row>
    <row r="55" spans="1:14" x14ac:dyDescent="0.2">
      <c r="A55" s="74"/>
      <c r="B55" s="300"/>
      <c r="C55" s="301"/>
      <c r="D55" s="301"/>
      <c r="E55" s="301"/>
      <c r="F55" s="301"/>
      <c r="G55" s="301"/>
      <c r="H55" s="301"/>
      <c r="I55" s="302"/>
      <c r="J55" s="74"/>
      <c r="K55" s="74"/>
      <c r="L55" s="74"/>
      <c r="M55" s="74"/>
      <c r="N55" s="74"/>
    </row>
    <row r="56" spans="1:14" x14ac:dyDescent="0.2">
      <c r="A56" s="74"/>
      <c r="B56" s="300"/>
      <c r="C56" s="301"/>
      <c r="D56" s="301"/>
      <c r="E56" s="301"/>
      <c r="F56" s="301"/>
      <c r="G56" s="301"/>
      <c r="H56" s="301"/>
      <c r="I56" s="302"/>
      <c r="J56" s="74"/>
      <c r="K56" s="74"/>
      <c r="L56" s="74"/>
      <c r="M56" s="74"/>
      <c r="N56" s="74"/>
    </row>
    <row r="57" spans="1:14" ht="13.5" thickBot="1" x14ac:dyDescent="0.25">
      <c r="A57" s="74"/>
      <c r="B57" s="303"/>
      <c r="C57" s="304"/>
      <c r="D57" s="304"/>
      <c r="E57" s="304"/>
      <c r="F57" s="304"/>
      <c r="G57" s="304"/>
      <c r="H57" s="304"/>
      <c r="I57" s="305"/>
      <c r="J57" s="74"/>
      <c r="K57" s="74"/>
      <c r="L57" s="74"/>
      <c r="M57" s="74"/>
      <c r="N57" s="74"/>
    </row>
    <row r="58" spans="1:14" x14ac:dyDescent="0.2">
      <c r="A58" s="74"/>
      <c r="B58" s="74"/>
      <c r="C58" s="74"/>
      <c r="D58" s="74"/>
      <c r="E58" s="74"/>
      <c r="F58" s="74"/>
      <c r="G58" s="74"/>
      <c r="H58" s="74"/>
      <c r="I58" s="74"/>
      <c r="J58" s="74"/>
      <c r="K58" s="74"/>
      <c r="L58" s="74"/>
      <c r="M58" s="74"/>
      <c r="N58" s="74"/>
    </row>
    <row r="59" spans="1:14" x14ac:dyDescent="0.2">
      <c r="A59" s="74"/>
      <c r="B59" s="74"/>
      <c r="C59" s="74"/>
      <c r="D59" s="74"/>
      <c r="E59" s="74"/>
      <c r="F59" s="74"/>
      <c r="G59" s="74"/>
      <c r="H59" s="74"/>
      <c r="I59" s="74"/>
      <c r="J59" s="74"/>
      <c r="K59" s="74"/>
      <c r="L59" s="74"/>
      <c r="M59" s="74"/>
      <c r="N59" s="74"/>
    </row>
    <row r="61" spans="1:14" hidden="1" x14ac:dyDescent="0.2"/>
    <row r="62" spans="1:14" hidden="1" x14ac:dyDescent="0.2"/>
    <row r="63" spans="1:14" hidden="1" x14ac:dyDescent="0.2">
      <c r="C63" s="81" t="s">
        <v>56</v>
      </c>
      <c r="D63" s="75"/>
      <c r="E63" s="76"/>
      <c r="F63" s="76"/>
      <c r="G63" s="77"/>
      <c r="H63" s="77"/>
      <c r="I63" s="77"/>
      <c r="J63" s="77"/>
    </row>
    <row r="64" spans="1:14" hidden="1" x14ac:dyDescent="0.2">
      <c r="C64" s="81"/>
      <c r="D64" s="75"/>
      <c r="E64" s="76"/>
      <c r="F64" s="76"/>
      <c r="G64" s="77"/>
      <c r="H64" s="77"/>
      <c r="I64" s="77"/>
      <c r="J64" s="77"/>
    </row>
    <row r="65" spans="3:10" hidden="1" x14ac:dyDescent="0.2">
      <c r="C65" s="81" t="s">
        <v>57</v>
      </c>
      <c r="D65" s="75"/>
      <c r="E65" s="76"/>
      <c r="F65" s="81" t="s">
        <v>58</v>
      </c>
      <c r="G65" s="81" t="s">
        <v>59</v>
      </c>
      <c r="H65" s="81" t="s">
        <v>60</v>
      </c>
      <c r="I65" s="77"/>
      <c r="J65" s="81" t="s">
        <v>61</v>
      </c>
    </row>
    <row r="66" spans="3:10" hidden="1" x14ac:dyDescent="0.2">
      <c r="C66" s="75" t="s">
        <v>89</v>
      </c>
      <c r="D66" s="75"/>
      <c r="E66" s="75"/>
      <c r="F66" s="75" t="s">
        <v>96</v>
      </c>
      <c r="G66" s="75" t="s">
        <v>29</v>
      </c>
      <c r="H66" s="78">
        <v>1000</v>
      </c>
      <c r="I66" s="75"/>
      <c r="J66" s="75"/>
    </row>
    <row r="67" spans="3:10" hidden="1" x14ac:dyDescent="0.2">
      <c r="C67" s="75" t="s">
        <v>90</v>
      </c>
      <c r="D67" s="75"/>
      <c r="E67" s="75"/>
      <c r="F67" s="75" t="s">
        <v>97</v>
      </c>
      <c r="G67" s="75" t="s">
        <v>2</v>
      </c>
      <c r="H67" s="78">
        <v>3000</v>
      </c>
      <c r="I67" s="75"/>
      <c r="J67" s="75"/>
    </row>
    <row r="68" spans="3:10" hidden="1" x14ac:dyDescent="0.2">
      <c r="C68" s="75" t="s">
        <v>91</v>
      </c>
      <c r="D68" s="75"/>
      <c r="E68" s="75"/>
      <c r="F68" s="75" t="s">
        <v>49</v>
      </c>
      <c r="G68" s="75" t="s">
        <v>37</v>
      </c>
      <c r="H68" s="79">
        <v>5000</v>
      </c>
      <c r="I68" s="75"/>
      <c r="J68" s="80">
        <v>0.69</v>
      </c>
    </row>
    <row r="69" spans="3:10" hidden="1" x14ac:dyDescent="0.2">
      <c r="C69" s="75" t="s">
        <v>92</v>
      </c>
      <c r="D69" s="75"/>
      <c r="E69" s="75"/>
      <c r="F69" s="75" t="s">
        <v>50</v>
      </c>
      <c r="G69" s="75" t="s">
        <v>128</v>
      </c>
      <c r="H69" s="79">
        <v>10000</v>
      </c>
      <c r="I69" s="75"/>
      <c r="J69" s="80">
        <v>0.51</v>
      </c>
    </row>
    <row r="70" spans="3:10" hidden="1" x14ac:dyDescent="0.2">
      <c r="C70" s="75" t="s">
        <v>93</v>
      </c>
      <c r="D70" s="75"/>
      <c r="E70" s="75"/>
      <c r="F70" s="75"/>
      <c r="G70" s="75"/>
      <c r="H70" s="79">
        <v>20000</v>
      </c>
      <c r="I70" s="75"/>
      <c r="J70" s="80"/>
    </row>
    <row r="71" spans="3:10" hidden="1" x14ac:dyDescent="0.2">
      <c r="C71" s="75" t="s">
        <v>94</v>
      </c>
    </row>
    <row r="72" spans="3:10" hidden="1" x14ac:dyDescent="0.2">
      <c r="C72" s="75" t="s">
        <v>95</v>
      </c>
    </row>
    <row r="73" spans="3:10" hidden="1" x14ac:dyDescent="0.2"/>
    <row r="74" spans="3:10" hidden="1" x14ac:dyDescent="0.2"/>
  </sheetData>
  <sheetProtection password="E3E4" sheet="1" objects="1" scenarios="1"/>
  <mergeCells count="47">
    <mergeCell ref="B53:I57"/>
    <mergeCell ref="B52:I52"/>
    <mergeCell ref="B3:N3"/>
    <mergeCell ref="B4:N4"/>
    <mergeCell ref="B6:N6"/>
    <mergeCell ref="C12:D12"/>
    <mergeCell ref="D39:L39"/>
    <mergeCell ref="G40:I40"/>
    <mergeCell ref="G41:H41"/>
    <mergeCell ref="B7:N7"/>
    <mergeCell ref="D41:E41"/>
    <mergeCell ref="J41:K41"/>
    <mergeCell ref="F41:F42"/>
    <mergeCell ref="L41:L42"/>
    <mergeCell ref="I41:I42"/>
    <mergeCell ref="L47:M47"/>
    <mergeCell ref="A1:M1"/>
    <mergeCell ref="B35:D35"/>
    <mergeCell ref="D40:F40"/>
    <mergeCell ref="AJ14:AM14"/>
    <mergeCell ref="S15:S34"/>
    <mergeCell ref="T15:T34"/>
    <mergeCell ref="U15:U34"/>
    <mergeCell ref="V15:V34"/>
    <mergeCell ref="C11:D11"/>
    <mergeCell ref="B2:N2"/>
    <mergeCell ref="W15:W34"/>
    <mergeCell ref="J40:L40"/>
    <mergeCell ref="J46:M46"/>
    <mergeCell ref="B45:M45"/>
    <mergeCell ref="B47:C47"/>
    <mergeCell ref="B46:E46"/>
    <mergeCell ref="F46:I46"/>
    <mergeCell ref="F47:G47"/>
    <mergeCell ref="H47:I47"/>
    <mergeCell ref="D47:E47"/>
    <mergeCell ref="J47:K47"/>
    <mergeCell ref="BD11:BO11"/>
    <mergeCell ref="BD12:BG12"/>
    <mergeCell ref="BH12:BK12"/>
    <mergeCell ref="BL12:BO12"/>
    <mergeCell ref="BD13:BE13"/>
    <mergeCell ref="BF13:BG13"/>
    <mergeCell ref="BH13:BI13"/>
    <mergeCell ref="BJ13:BK13"/>
    <mergeCell ref="BL13:BM13"/>
    <mergeCell ref="BN13:BO13"/>
  </mergeCells>
  <phoneticPr fontId="1" type="noConversion"/>
  <conditionalFormatting sqref="M15:M34">
    <cfRule type="expression" dxfId="1" priority="1" stopIfTrue="1">
      <formula>$AX15="94"</formula>
    </cfRule>
    <cfRule type="expression" dxfId="0" priority="2" stopIfTrue="1">
      <formula>$AX15="1042"</formula>
    </cfRule>
  </conditionalFormatting>
  <dataValidations xWindow="770" yWindow="526" count="5">
    <dataValidation type="list" allowBlank="1" showInputMessage="1" showErrorMessage="1" sqref="F15:F34">
      <formula1>$F$66:$F$69</formula1>
    </dataValidation>
    <dataValidation type="list" allowBlank="1" showInputMessage="1" showErrorMessage="1" sqref="G15:G34">
      <formula1>$G$66:$G$69</formula1>
    </dataValidation>
    <dataValidation type="list" errorStyle="warning" allowBlank="1" showInputMessage="1" showErrorMessage="1" errorTitle="Alternate Load Factor" error="An alternate load factor may be used only if the use of special test procedures has been approved for the engine family under 40 CFR 1065.10(c)(2)." promptTitle="Standard Load Factors" prompt="0.69 for propulsion engines_x000a_0.51 for auxiliary engines" sqref="J15:J34">
      <formula1>$J$68:$J$69</formula1>
    </dataValidation>
    <dataValidation type="list" errorStyle="warning" allowBlank="1" showInputMessage="1" showErrorMessage="1" errorTitle="Alternate Useful Life" error="See for 1042.101(e) for use of alternate values for useful life" promptTitle="Standard Values for Useful Life " prompt="1,000 hrs for Category 1-Recreational_x000a_3,000 hrs for Engines less than 19 kW_x000a_5,000 hrs for Engines between 19 and 37 kW_x000a_10,000 hrs for Category 1-Commercial greater than 37 kW_x000a_20,000 hrs for Category 2-Commercial_x000a_" sqref="H15:H34">
      <formula1>$H$66:$H$70</formula1>
    </dataValidation>
    <dataValidation type="list" allowBlank="1" showInputMessage="1" showErrorMessage="1" sqref="C15:C34">
      <formula1>$C$66:$C$72</formula1>
    </dataValidation>
  </dataValidations>
  <pageMargins left="0.25" right="0.25" top="0.5" bottom="0.5" header="0.5" footer="0.5"/>
  <pageSetup paperSize="5" scale="64" fitToHeight="2" orientation="landscape" horizontalDpi="300" verticalDpi="300" r:id="rId1"/>
  <headerFooter alignWithMargins="0"/>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workbookViewId="0">
      <selection activeCell="B12" sqref="B12"/>
    </sheetView>
  </sheetViews>
  <sheetFormatPr defaultRowHeight="12.75" x14ac:dyDescent="0.2"/>
  <cols>
    <col min="1" max="1" width="9.140625" style="3"/>
    <col min="2" max="2" width="30.5703125" style="5" customWidth="1"/>
    <col min="3" max="3" width="71.7109375" style="5" customWidth="1"/>
    <col min="4" max="16384" width="9.140625" style="3"/>
  </cols>
  <sheetData>
    <row r="1" spans="1:8" s="57" customFormat="1" ht="11.25" x14ac:dyDescent="0.2">
      <c r="A1" s="286"/>
      <c r="B1" s="286"/>
      <c r="C1" s="286"/>
      <c r="D1" s="286"/>
      <c r="E1" s="56"/>
      <c r="F1" s="56"/>
      <c r="G1" s="56"/>
      <c r="H1" s="56"/>
    </row>
    <row r="2" spans="1:8" s="57" customFormat="1" ht="17.25" customHeight="1" x14ac:dyDescent="0.25">
      <c r="A2" s="295" t="s">
        <v>38</v>
      </c>
      <c r="B2" s="295"/>
      <c r="C2" s="295"/>
      <c r="D2" s="295"/>
      <c r="E2" s="58"/>
      <c r="F2" s="58"/>
      <c r="G2" s="58"/>
      <c r="H2" s="58"/>
    </row>
    <row r="3" spans="1:8" s="57" customFormat="1" ht="20.25" x14ac:dyDescent="0.3">
      <c r="A3" s="309" t="s">
        <v>39</v>
      </c>
      <c r="B3" s="309"/>
      <c r="C3" s="309"/>
      <c r="D3" s="309"/>
      <c r="E3" s="59"/>
      <c r="F3" s="59"/>
      <c r="G3" s="59"/>
      <c r="H3" s="59"/>
    </row>
    <row r="4" spans="1:8" s="57" customFormat="1" ht="19.5" customHeight="1" x14ac:dyDescent="0.25">
      <c r="A4" s="295" t="s">
        <v>156</v>
      </c>
      <c r="B4" s="295"/>
      <c r="C4" s="295"/>
      <c r="D4" s="295"/>
      <c r="E4" s="58"/>
      <c r="F4" s="58"/>
      <c r="G4" s="58"/>
      <c r="H4" s="58"/>
    </row>
    <row r="5" spans="1:8" s="57" customFormat="1" ht="9.9499999999999993" customHeight="1" x14ac:dyDescent="0.2">
      <c r="A5" s="286"/>
      <c r="B5" s="286"/>
      <c r="C5" s="286"/>
      <c r="D5" s="286"/>
      <c r="E5" s="56"/>
      <c r="F5" s="56"/>
      <c r="G5" s="56"/>
      <c r="H5" s="56"/>
    </row>
    <row r="6" spans="1:8" s="57" customFormat="1" ht="19.5" customHeight="1" x14ac:dyDescent="0.3">
      <c r="A6" s="310" t="s">
        <v>47</v>
      </c>
      <c r="B6" s="310"/>
      <c r="C6" s="310"/>
      <c r="D6" s="310"/>
      <c r="E6" s="60"/>
      <c r="F6" s="60"/>
      <c r="G6" s="60"/>
      <c r="H6" s="60"/>
    </row>
    <row r="7" spans="1:8" s="57" customFormat="1" ht="19.5" customHeight="1" x14ac:dyDescent="0.2">
      <c r="A7" s="315" t="s">
        <v>158</v>
      </c>
      <c r="B7" s="315"/>
      <c r="C7" s="315"/>
      <c r="D7" s="315"/>
      <c r="E7" s="56"/>
      <c r="F7" s="56"/>
      <c r="G7" s="56"/>
      <c r="H7" s="56"/>
    </row>
    <row r="8" spans="1:8" s="57" customFormat="1" ht="6" customHeight="1" x14ac:dyDescent="0.2">
      <c r="A8" s="55"/>
      <c r="B8" s="55"/>
      <c r="C8" s="55"/>
      <c r="D8" s="55"/>
      <c r="E8" s="56"/>
      <c r="F8" s="56"/>
      <c r="G8" s="56"/>
      <c r="H8" s="56"/>
    </row>
    <row r="9" spans="1:8" s="57" customFormat="1" ht="18" x14ac:dyDescent="0.25">
      <c r="A9" s="53"/>
      <c r="B9" s="53" t="s">
        <v>53</v>
      </c>
      <c r="C9" s="53"/>
      <c r="D9" s="53"/>
      <c r="E9" s="61"/>
      <c r="F9" s="61"/>
      <c r="G9" s="61"/>
      <c r="H9" s="61"/>
    </row>
    <row r="10" spans="1:8" ht="13.5" thickBot="1" x14ac:dyDescent="0.25">
      <c r="A10" s="63"/>
      <c r="B10" s="63"/>
      <c r="C10" s="63"/>
      <c r="D10" s="63"/>
    </row>
    <row r="11" spans="1:8" ht="41.25" customHeight="1" thickBot="1" x14ac:dyDescent="0.25">
      <c r="A11" s="65"/>
      <c r="B11" s="48" t="s">
        <v>4</v>
      </c>
      <c r="C11" s="48" t="s">
        <v>5</v>
      </c>
      <c r="D11" s="63"/>
    </row>
    <row r="12" spans="1:8" s="4" customFormat="1" ht="15" customHeight="1" x14ac:dyDescent="0.2">
      <c r="A12" s="66"/>
      <c r="B12" s="157" t="s">
        <v>0</v>
      </c>
      <c r="C12" s="158" t="s">
        <v>11</v>
      </c>
      <c r="D12" s="63"/>
    </row>
    <row r="13" spans="1:8" s="4" customFormat="1" ht="30" customHeight="1" x14ac:dyDescent="0.2">
      <c r="A13" s="66"/>
      <c r="B13" s="157" t="s">
        <v>106</v>
      </c>
      <c r="C13" s="158" t="s">
        <v>101</v>
      </c>
      <c r="D13" s="63"/>
    </row>
    <row r="14" spans="1:8" s="4" customFormat="1" x14ac:dyDescent="0.2">
      <c r="A14" s="66"/>
      <c r="B14" s="157" t="s">
        <v>30</v>
      </c>
      <c r="C14" s="158" t="s">
        <v>36</v>
      </c>
      <c r="D14" s="63"/>
    </row>
    <row r="15" spans="1:8" s="4" customFormat="1" ht="89.25" x14ac:dyDescent="0.2">
      <c r="A15" s="66"/>
      <c r="B15" s="157" t="s">
        <v>77</v>
      </c>
      <c r="C15" s="158" t="s">
        <v>81</v>
      </c>
      <c r="D15" s="63"/>
    </row>
    <row r="16" spans="1:8" s="4" customFormat="1" x14ac:dyDescent="0.2">
      <c r="A16" s="66"/>
      <c r="B16" s="157" t="s">
        <v>31</v>
      </c>
      <c r="C16" s="158" t="s">
        <v>102</v>
      </c>
      <c r="D16" s="63"/>
    </row>
    <row r="17" spans="1:4" s="4" customFormat="1" ht="28.5" x14ac:dyDescent="0.2">
      <c r="A17" s="66"/>
      <c r="B17" s="157" t="s">
        <v>100</v>
      </c>
      <c r="C17" s="158" t="s">
        <v>152</v>
      </c>
      <c r="D17" s="63"/>
    </row>
    <row r="18" spans="1:4" s="4" customFormat="1" ht="102" x14ac:dyDescent="0.2">
      <c r="A18" s="66"/>
      <c r="B18" s="157" t="s">
        <v>8</v>
      </c>
      <c r="C18" s="158" t="s">
        <v>82</v>
      </c>
      <c r="D18" s="63"/>
    </row>
    <row r="19" spans="1:4" s="4" customFormat="1" ht="63.75" x14ac:dyDescent="0.2">
      <c r="A19" s="66"/>
      <c r="B19" s="157" t="s">
        <v>43</v>
      </c>
      <c r="C19" s="158" t="s">
        <v>26</v>
      </c>
      <c r="D19" s="63"/>
    </row>
    <row r="20" spans="1:4" s="4" customFormat="1" ht="25.5" x14ac:dyDescent="0.2">
      <c r="A20" s="66"/>
      <c r="B20" s="157" t="s">
        <v>3</v>
      </c>
      <c r="C20" s="158" t="s">
        <v>12</v>
      </c>
      <c r="D20" s="63"/>
    </row>
    <row r="21" spans="1:4" s="4" customFormat="1" ht="25.5" x14ac:dyDescent="0.2">
      <c r="A21" s="66"/>
      <c r="B21" s="157" t="s">
        <v>9</v>
      </c>
      <c r="C21" s="158" t="s">
        <v>13</v>
      </c>
      <c r="D21" s="63"/>
    </row>
    <row r="22" spans="1:4" s="4" customFormat="1" x14ac:dyDescent="0.2">
      <c r="A22" s="66"/>
      <c r="B22" s="159" t="s">
        <v>10</v>
      </c>
      <c r="C22" s="160" t="s">
        <v>104</v>
      </c>
      <c r="D22" s="63"/>
    </row>
    <row r="23" spans="1:4" s="4" customFormat="1" ht="141.75" x14ac:dyDescent="0.2">
      <c r="A23" s="66"/>
      <c r="B23" s="161" t="s">
        <v>54</v>
      </c>
      <c r="C23" s="162" t="s">
        <v>103</v>
      </c>
      <c r="D23" s="63"/>
    </row>
    <row r="24" spans="1:4" s="4" customFormat="1" x14ac:dyDescent="0.2">
      <c r="A24" s="66"/>
      <c r="B24" s="66"/>
      <c r="C24" s="66"/>
      <c r="D24" s="63"/>
    </row>
    <row r="25" spans="1:4" s="4" customFormat="1" x14ac:dyDescent="0.2">
      <c r="A25" s="66"/>
      <c r="B25" s="66"/>
      <c r="C25" s="66"/>
      <c r="D25" s="63"/>
    </row>
    <row r="26" spans="1:4" s="4" customFormat="1" x14ac:dyDescent="0.2">
      <c r="A26" s="66"/>
      <c r="B26" s="66"/>
      <c r="C26" s="66"/>
      <c r="D26" s="63"/>
    </row>
    <row r="27" spans="1:4" s="4" customFormat="1" x14ac:dyDescent="0.2">
      <c r="A27" s="66"/>
      <c r="B27" s="66"/>
      <c r="C27" s="66"/>
      <c r="D27" s="63"/>
    </row>
    <row r="28" spans="1:4" s="4" customFormat="1" x14ac:dyDescent="0.2">
      <c r="A28" s="66"/>
      <c r="B28" s="66"/>
      <c r="C28" s="66"/>
      <c r="D28" s="63"/>
    </row>
    <row r="29" spans="1:4" s="4" customFormat="1" x14ac:dyDescent="0.2">
      <c r="A29" s="66"/>
      <c r="B29" s="66"/>
      <c r="C29" s="66"/>
      <c r="D29" s="63"/>
    </row>
    <row r="30" spans="1:4" s="4" customFormat="1" x14ac:dyDescent="0.2">
      <c r="A30" s="66"/>
      <c r="B30" s="66"/>
      <c r="C30" s="66"/>
      <c r="D30" s="63"/>
    </row>
    <row r="31" spans="1:4" s="4" customFormat="1" ht="13.5" thickBot="1" x14ac:dyDescent="0.25">
      <c r="A31" s="66"/>
      <c r="B31" s="66"/>
      <c r="C31" s="66"/>
      <c r="D31" s="63"/>
    </row>
    <row r="32" spans="1:4" s="4" customFormat="1" ht="13.5" thickBot="1" x14ac:dyDescent="0.25">
      <c r="A32" s="66"/>
      <c r="B32" s="306" t="s">
        <v>46</v>
      </c>
      <c r="C32" s="308"/>
      <c r="D32" s="99"/>
    </row>
    <row r="33" spans="1:4" x14ac:dyDescent="0.2">
      <c r="A33" s="65"/>
      <c r="B33" s="297" t="s">
        <v>80</v>
      </c>
      <c r="C33" s="299"/>
      <c r="D33" s="100"/>
    </row>
    <row r="34" spans="1:4" ht="12.75" customHeight="1" x14ac:dyDescent="0.2">
      <c r="A34" s="101"/>
      <c r="B34" s="300"/>
      <c r="C34" s="302"/>
      <c r="D34" s="98"/>
    </row>
    <row r="35" spans="1:4" x14ac:dyDescent="0.2">
      <c r="A35" s="98"/>
      <c r="B35" s="300"/>
      <c r="C35" s="302"/>
      <c r="D35" s="98"/>
    </row>
    <row r="36" spans="1:4" x14ac:dyDescent="0.2">
      <c r="A36" s="98"/>
      <c r="B36" s="300"/>
      <c r="C36" s="302"/>
      <c r="D36" s="98"/>
    </row>
    <row r="37" spans="1:4" ht="13.5" thickBot="1" x14ac:dyDescent="0.25">
      <c r="A37" s="98"/>
      <c r="B37" s="303"/>
      <c r="C37" s="305"/>
      <c r="D37" s="98"/>
    </row>
    <row r="38" spans="1:4" x14ac:dyDescent="0.2">
      <c r="A38" s="98"/>
      <c r="B38" s="64"/>
      <c r="C38" s="64"/>
      <c r="D38" s="98"/>
    </row>
  </sheetData>
  <sheetProtection password="E3E4" sheet="1" objects="1" scenarios="1"/>
  <mergeCells count="9">
    <mergeCell ref="B32:C32"/>
    <mergeCell ref="B33:C37"/>
    <mergeCell ref="A7:D7"/>
    <mergeCell ref="A1:D1"/>
    <mergeCell ref="A2:D2"/>
    <mergeCell ref="A3:D3"/>
    <mergeCell ref="A4:D4"/>
    <mergeCell ref="A5:D5"/>
    <mergeCell ref="A6:D6"/>
  </mergeCells>
  <phoneticPr fontId="1" type="noConversion"/>
  <pageMargins left="0.75" right="0.75" top="1" bottom="1" header="0.5" footer="0.5"/>
  <pageSetup scale="6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3"/>
  <sheetViews>
    <sheetView workbookViewId="0">
      <selection activeCell="B15" sqref="B15"/>
    </sheetView>
  </sheetViews>
  <sheetFormatPr defaultRowHeight="12.75" x14ac:dyDescent="0.2"/>
  <cols>
    <col min="1" max="1" width="2.7109375" style="62" customWidth="1"/>
    <col min="2" max="2" width="18.42578125" style="62" customWidth="1"/>
    <col min="3" max="5" width="17.7109375" style="62" customWidth="1"/>
    <col min="6" max="7" width="21.7109375" style="62" customWidth="1"/>
    <col min="8" max="8" width="2.7109375" style="62" customWidth="1"/>
    <col min="9" max="11" width="9.140625" style="97"/>
    <col min="12" max="12" width="5.28515625" style="97" customWidth="1"/>
    <col min="13" max="13" width="5.5703125" style="97" customWidth="1"/>
    <col min="14" max="23" width="9.140625" style="97"/>
    <col min="24" max="16384" width="9.140625" style="62"/>
  </cols>
  <sheetData>
    <row r="1" spans="1:23" s="57" customFormat="1" ht="11.25" x14ac:dyDescent="0.2">
      <c r="A1" s="286"/>
      <c r="B1" s="286"/>
      <c r="C1" s="286"/>
      <c r="D1" s="286"/>
      <c r="E1" s="286"/>
      <c r="F1" s="286"/>
      <c r="G1" s="286"/>
      <c r="H1" s="286"/>
      <c r="I1" s="274"/>
      <c r="J1" s="274"/>
      <c r="K1" s="274"/>
      <c r="L1" s="274"/>
      <c r="M1" s="274"/>
      <c r="N1" s="274"/>
      <c r="O1" s="274"/>
      <c r="P1" s="274"/>
      <c r="Q1" s="274"/>
      <c r="R1" s="274"/>
      <c r="S1" s="274"/>
      <c r="T1" s="274"/>
      <c r="U1" s="274"/>
      <c r="V1" s="274"/>
      <c r="W1" s="274"/>
    </row>
    <row r="2" spans="1:23" s="57" customFormat="1" ht="17.25" customHeight="1" x14ac:dyDescent="0.25">
      <c r="A2" s="295" t="s">
        <v>38</v>
      </c>
      <c r="B2" s="295"/>
      <c r="C2" s="295"/>
      <c r="D2" s="295"/>
      <c r="E2" s="295"/>
      <c r="F2" s="295"/>
      <c r="G2" s="295"/>
      <c r="H2" s="295"/>
      <c r="I2" s="274"/>
      <c r="J2" s="274"/>
      <c r="K2" s="274"/>
      <c r="L2" s="274"/>
      <c r="M2" s="274"/>
      <c r="N2" s="274"/>
      <c r="O2" s="274"/>
      <c r="P2" s="274"/>
      <c r="Q2" s="274"/>
      <c r="R2" s="274"/>
      <c r="S2" s="274"/>
      <c r="T2" s="274"/>
      <c r="U2" s="274"/>
      <c r="V2" s="274"/>
      <c r="W2" s="274"/>
    </row>
    <row r="3" spans="1:23" s="57" customFormat="1" ht="20.25" x14ac:dyDescent="0.3">
      <c r="A3" s="309" t="s">
        <v>39</v>
      </c>
      <c r="B3" s="309"/>
      <c r="C3" s="309"/>
      <c r="D3" s="309"/>
      <c r="E3" s="309"/>
      <c r="F3" s="309"/>
      <c r="G3" s="309"/>
      <c r="H3" s="309"/>
      <c r="I3" s="274"/>
      <c r="J3" s="274"/>
      <c r="K3" s="274"/>
      <c r="L3" s="274"/>
      <c r="M3" s="274"/>
      <c r="N3" s="274"/>
      <c r="O3" s="274"/>
      <c r="P3" s="274"/>
      <c r="Q3" s="274"/>
      <c r="R3" s="274"/>
      <c r="S3" s="274"/>
      <c r="T3" s="274"/>
      <c r="U3" s="274"/>
      <c r="V3" s="274"/>
      <c r="W3" s="274"/>
    </row>
    <row r="4" spans="1:23" s="57" customFormat="1" ht="19.5" customHeight="1" x14ac:dyDescent="0.25">
      <c r="A4" s="295" t="s">
        <v>156</v>
      </c>
      <c r="B4" s="295"/>
      <c r="C4" s="295"/>
      <c r="D4" s="295"/>
      <c r="E4" s="295"/>
      <c r="F4" s="295"/>
      <c r="G4" s="295"/>
      <c r="H4" s="295"/>
      <c r="I4" s="274"/>
      <c r="J4" s="274"/>
      <c r="K4" s="274"/>
      <c r="L4" s="274"/>
      <c r="M4" s="274"/>
      <c r="N4" s="274"/>
      <c r="O4" s="274"/>
      <c r="P4" s="274"/>
      <c r="Q4" s="274"/>
      <c r="R4" s="274"/>
      <c r="S4" s="274"/>
      <c r="T4" s="274"/>
      <c r="U4" s="274"/>
      <c r="V4" s="274"/>
      <c r="W4" s="274"/>
    </row>
    <row r="5" spans="1:23" s="57" customFormat="1" ht="9.9499999999999993" customHeight="1" x14ac:dyDescent="0.2">
      <c r="A5" s="286"/>
      <c r="B5" s="286"/>
      <c r="C5" s="286"/>
      <c r="D5" s="286"/>
      <c r="E5" s="286"/>
      <c r="F5" s="286"/>
      <c r="G5" s="286"/>
      <c r="H5" s="286"/>
      <c r="I5" s="274"/>
      <c r="J5" s="274"/>
      <c r="K5" s="274"/>
      <c r="L5" s="274"/>
      <c r="M5" s="274"/>
      <c r="N5" s="274"/>
      <c r="O5" s="274"/>
      <c r="P5" s="274"/>
      <c r="Q5" s="274"/>
      <c r="R5" s="274"/>
      <c r="S5" s="274"/>
      <c r="T5" s="274"/>
      <c r="U5" s="274"/>
      <c r="V5" s="274"/>
      <c r="W5" s="274"/>
    </row>
    <row r="6" spans="1:23" s="57" customFormat="1" ht="19.5" customHeight="1" x14ac:dyDescent="0.3">
      <c r="A6" s="310" t="s">
        <v>47</v>
      </c>
      <c r="B6" s="310"/>
      <c r="C6" s="310"/>
      <c r="D6" s="310"/>
      <c r="E6" s="310"/>
      <c r="F6" s="310"/>
      <c r="G6" s="310"/>
      <c r="H6" s="310"/>
      <c r="I6" s="274"/>
      <c r="J6" s="274"/>
      <c r="K6" s="274"/>
      <c r="L6" s="274"/>
      <c r="M6" s="274"/>
      <c r="N6" s="274"/>
      <c r="O6" s="274"/>
      <c r="P6" s="274"/>
      <c r="Q6" s="274"/>
      <c r="R6" s="274"/>
      <c r="S6" s="274"/>
      <c r="T6" s="274"/>
      <c r="U6" s="274"/>
      <c r="V6" s="274"/>
      <c r="W6" s="274"/>
    </row>
    <row r="7" spans="1:23" s="57" customFormat="1" ht="19.5" customHeight="1" x14ac:dyDescent="0.2">
      <c r="A7" s="315" t="s">
        <v>158</v>
      </c>
      <c r="B7" s="315"/>
      <c r="C7" s="315"/>
      <c r="D7" s="315"/>
      <c r="E7" s="315"/>
      <c r="F7" s="315"/>
      <c r="G7" s="315"/>
      <c r="H7" s="315"/>
      <c r="I7" s="274"/>
      <c r="J7" s="274"/>
      <c r="K7" s="274"/>
      <c r="L7" s="274"/>
      <c r="M7" s="274"/>
      <c r="N7" s="274"/>
      <c r="O7" s="274"/>
      <c r="P7" s="274"/>
      <c r="Q7" s="274"/>
      <c r="R7" s="274"/>
      <c r="S7" s="274"/>
      <c r="T7" s="274"/>
      <c r="U7" s="274"/>
      <c r="V7" s="274"/>
      <c r="W7" s="274"/>
    </row>
    <row r="8" spans="1:23" s="57" customFormat="1" ht="6" customHeight="1" x14ac:dyDescent="0.2">
      <c r="A8" s="325"/>
      <c r="B8" s="325"/>
      <c r="C8" s="325"/>
      <c r="D8" s="325"/>
      <c r="E8" s="325"/>
      <c r="F8" s="325"/>
      <c r="G8" s="325"/>
      <c r="H8" s="325"/>
      <c r="I8" s="274"/>
      <c r="J8" s="274"/>
      <c r="K8" s="274"/>
      <c r="L8" s="274"/>
      <c r="M8" s="274"/>
      <c r="N8" s="274"/>
      <c r="O8" s="274"/>
      <c r="P8" s="274"/>
      <c r="Q8" s="274"/>
      <c r="R8" s="274"/>
      <c r="S8" s="274"/>
      <c r="T8" s="274"/>
      <c r="U8" s="274"/>
      <c r="V8" s="274"/>
      <c r="W8" s="274"/>
    </row>
    <row r="9" spans="1:23" s="57" customFormat="1" ht="18" x14ac:dyDescent="0.25">
      <c r="A9" s="326" t="s">
        <v>76</v>
      </c>
      <c r="B9" s="326"/>
      <c r="C9" s="326"/>
      <c r="D9" s="326"/>
      <c r="E9" s="326"/>
      <c r="F9" s="326"/>
      <c r="G9" s="326"/>
      <c r="H9" s="326"/>
      <c r="I9" s="274"/>
      <c r="J9" s="274"/>
      <c r="K9" s="274"/>
      <c r="L9" s="274"/>
      <c r="M9" s="274"/>
      <c r="N9" s="274"/>
      <c r="O9" s="274"/>
      <c r="P9" s="274"/>
      <c r="Q9" s="274"/>
      <c r="R9" s="274"/>
      <c r="S9" s="274"/>
      <c r="T9" s="274"/>
      <c r="U9" s="274"/>
      <c r="V9" s="274"/>
      <c r="W9" s="274"/>
    </row>
    <row r="10" spans="1:23" ht="13.5" thickBot="1" x14ac:dyDescent="0.25">
      <c r="A10" s="45"/>
      <c r="B10" s="45"/>
      <c r="C10" s="45"/>
      <c r="D10" s="45"/>
      <c r="E10" s="45"/>
      <c r="F10" s="45"/>
      <c r="G10" s="45"/>
      <c r="H10" s="45"/>
    </row>
    <row r="11" spans="1:23" ht="15.75" customHeight="1" x14ac:dyDescent="0.2">
      <c r="A11" s="45"/>
      <c r="B11" s="327" t="s">
        <v>78</v>
      </c>
      <c r="C11" s="328"/>
      <c r="D11" s="328"/>
      <c r="E11" s="328"/>
      <c r="F11" s="328"/>
      <c r="G11" s="329"/>
      <c r="H11" s="45"/>
      <c r="I11" s="275"/>
    </row>
    <row r="12" spans="1:23" ht="22.5" customHeight="1" thickBot="1" x14ac:dyDescent="0.25">
      <c r="A12" s="45"/>
      <c r="B12" s="330"/>
      <c r="C12" s="331"/>
      <c r="D12" s="331"/>
      <c r="E12" s="331"/>
      <c r="F12" s="331"/>
      <c r="G12" s="332"/>
      <c r="H12" s="45"/>
      <c r="I12" s="275"/>
    </row>
    <row r="13" spans="1:23" ht="13.5" thickBot="1" x14ac:dyDescent="0.25">
      <c r="A13" s="45"/>
      <c r="B13" s="45"/>
      <c r="C13" s="45"/>
      <c r="D13" s="45"/>
      <c r="E13" s="45"/>
      <c r="F13" s="45"/>
      <c r="G13" s="45"/>
      <c r="H13" s="45"/>
      <c r="I13" s="275"/>
    </row>
    <row r="14" spans="1:23" s="278" customFormat="1" ht="25.5" customHeight="1" thickBot="1" x14ac:dyDescent="0.25">
      <c r="A14" s="47"/>
      <c r="B14" s="48" t="s">
        <v>40</v>
      </c>
      <c r="C14" s="49" t="s">
        <v>41</v>
      </c>
      <c r="D14" s="49" t="s">
        <v>42</v>
      </c>
      <c r="E14" s="49" t="s">
        <v>43</v>
      </c>
      <c r="F14" s="49" t="s">
        <v>44</v>
      </c>
      <c r="G14" s="50" t="s">
        <v>45</v>
      </c>
      <c r="H14" s="47"/>
      <c r="I14" s="276"/>
      <c r="J14" s="277"/>
      <c r="K14" s="277"/>
      <c r="L14" s="277"/>
      <c r="M14" s="277"/>
      <c r="N14" s="277"/>
      <c r="O14" s="277"/>
      <c r="P14" s="277"/>
      <c r="Q14" s="277"/>
      <c r="R14" s="277"/>
      <c r="S14" s="277"/>
      <c r="T14" s="277"/>
      <c r="U14" s="277"/>
      <c r="V14" s="277"/>
      <c r="W14" s="277"/>
    </row>
    <row r="15" spans="1:23" x14ac:dyDescent="0.2">
      <c r="A15" s="45"/>
      <c r="B15" s="215"/>
      <c r="C15" s="216"/>
      <c r="D15" s="217"/>
      <c r="E15" s="218"/>
      <c r="F15" s="219" t="str">
        <f>IF(NOT(ISBLANK(B15)),IF(B15=B14,E15+F14,E15),"")</f>
        <v/>
      </c>
      <c r="G15" s="220" t="str">
        <f>IF(B15&lt;&gt;"",IF(B15=B14,(G14*F14+D15*E15)/F15,D15),"")</f>
        <v/>
      </c>
      <c r="H15" s="46"/>
      <c r="I15" s="275"/>
    </row>
    <row r="16" spans="1:23" x14ac:dyDescent="0.2">
      <c r="A16" s="45"/>
      <c r="B16" s="215"/>
      <c r="C16" s="216"/>
      <c r="D16" s="217"/>
      <c r="E16" s="218"/>
      <c r="F16" s="219" t="str">
        <f t="shared" ref="F16:F54" si="0">IF(NOT(ISBLANK(B16)),IF(B16=B15,E16+F15,E16),"")</f>
        <v/>
      </c>
      <c r="G16" s="220" t="str">
        <f t="shared" ref="G16:G54" si="1">IF(B16&lt;&gt;"",IF(B16=B15,(G15*F15+D16*E16)/F16,D16),"")</f>
        <v/>
      </c>
      <c r="H16" s="46"/>
      <c r="I16" s="275"/>
    </row>
    <row r="17" spans="1:9" x14ac:dyDescent="0.2">
      <c r="A17" s="45"/>
      <c r="B17" s="215"/>
      <c r="C17" s="216"/>
      <c r="D17" s="217"/>
      <c r="E17" s="218"/>
      <c r="F17" s="219" t="str">
        <f t="shared" si="0"/>
        <v/>
      </c>
      <c r="G17" s="220" t="str">
        <f t="shared" si="1"/>
        <v/>
      </c>
      <c r="H17" s="46"/>
      <c r="I17" s="275"/>
    </row>
    <row r="18" spans="1:9" x14ac:dyDescent="0.2">
      <c r="A18" s="45"/>
      <c r="B18" s="215"/>
      <c r="C18" s="216"/>
      <c r="D18" s="217"/>
      <c r="E18" s="218"/>
      <c r="F18" s="219" t="str">
        <f t="shared" si="0"/>
        <v/>
      </c>
      <c r="G18" s="220" t="str">
        <f t="shared" si="1"/>
        <v/>
      </c>
      <c r="H18" s="46"/>
      <c r="I18" s="275"/>
    </row>
    <row r="19" spans="1:9" x14ac:dyDescent="0.2">
      <c r="A19" s="45"/>
      <c r="B19" s="215"/>
      <c r="C19" s="216"/>
      <c r="D19" s="217"/>
      <c r="E19" s="218"/>
      <c r="F19" s="219" t="str">
        <f t="shared" si="0"/>
        <v/>
      </c>
      <c r="G19" s="220" t="str">
        <f t="shared" si="1"/>
        <v/>
      </c>
      <c r="H19" s="46"/>
      <c r="I19" s="275"/>
    </row>
    <row r="20" spans="1:9" x14ac:dyDescent="0.2">
      <c r="A20" s="45"/>
      <c r="B20" s="215"/>
      <c r="C20" s="216"/>
      <c r="D20" s="217"/>
      <c r="E20" s="218"/>
      <c r="F20" s="219" t="str">
        <f t="shared" si="0"/>
        <v/>
      </c>
      <c r="G20" s="220" t="str">
        <f t="shared" si="1"/>
        <v/>
      </c>
      <c r="H20" s="46"/>
      <c r="I20" s="275"/>
    </row>
    <row r="21" spans="1:9" x14ac:dyDescent="0.2">
      <c r="A21" s="45"/>
      <c r="B21" s="215"/>
      <c r="C21" s="216"/>
      <c r="D21" s="217"/>
      <c r="E21" s="218"/>
      <c r="F21" s="219" t="str">
        <f t="shared" si="0"/>
        <v/>
      </c>
      <c r="G21" s="220" t="str">
        <f t="shared" si="1"/>
        <v/>
      </c>
      <c r="H21" s="46"/>
      <c r="I21" s="275"/>
    </row>
    <row r="22" spans="1:9" x14ac:dyDescent="0.2">
      <c r="A22" s="45"/>
      <c r="B22" s="215"/>
      <c r="C22" s="216"/>
      <c r="D22" s="217"/>
      <c r="E22" s="218"/>
      <c r="F22" s="219" t="str">
        <f t="shared" si="0"/>
        <v/>
      </c>
      <c r="G22" s="220" t="str">
        <f t="shared" si="1"/>
        <v/>
      </c>
      <c r="H22" s="46"/>
      <c r="I22" s="275"/>
    </row>
    <row r="23" spans="1:9" x14ac:dyDescent="0.2">
      <c r="A23" s="45"/>
      <c r="B23" s="215"/>
      <c r="C23" s="216"/>
      <c r="D23" s="217"/>
      <c r="E23" s="218"/>
      <c r="F23" s="219" t="str">
        <f t="shared" si="0"/>
        <v/>
      </c>
      <c r="G23" s="220" t="str">
        <f t="shared" si="1"/>
        <v/>
      </c>
      <c r="H23" s="46"/>
      <c r="I23" s="275"/>
    </row>
    <row r="24" spans="1:9" x14ac:dyDescent="0.2">
      <c r="A24" s="45"/>
      <c r="B24" s="215"/>
      <c r="C24" s="216"/>
      <c r="D24" s="217"/>
      <c r="E24" s="218"/>
      <c r="F24" s="219" t="str">
        <f t="shared" si="0"/>
        <v/>
      </c>
      <c r="G24" s="220" t="str">
        <f t="shared" si="1"/>
        <v/>
      </c>
      <c r="H24" s="46"/>
      <c r="I24" s="275"/>
    </row>
    <row r="25" spans="1:9" x14ac:dyDescent="0.2">
      <c r="A25" s="45"/>
      <c r="B25" s="215"/>
      <c r="C25" s="216"/>
      <c r="D25" s="217"/>
      <c r="E25" s="218"/>
      <c r="F25" s="219" t="str">
        <f t="shared" si="0"/>
        <v/>
      </c>
      <c r="G25" s="220" t="str">
        <f t="shared" si="1"/>
        <v/>
      </c>
      <c r="H25" s="46"/>
      <c r="I25" s="275"/>
    </row>
    <row r="26" spans="1:9" x14ac:dyDescent="0.2">
      <c r="A26" s="45"/>
      <c r="B26" s="215"/>
      <c r="C26" s="216"/>
      <c r="D26" s="217"/>
      <c r="E26" s="218"/>
      <c r="F26" s="219" t="str">
        <f t="shared" si="0"/>
        <v/>
      </c>
      <c r="G26" s="220" t="str">
        <f t="shared" si="1"/>
        <v/>
      </c>
      <c r="H26" s="46"/>
      <c r="I26" s="275"/>
    </row>
    <row r="27" spans="1:9" x14ac:dyDescent="0.2">
      <c r="A27" s="45"/>
      <c r="B27" s="215"/>
      <c r="C27" s="216"/>
      <c r="D27" s="217"/>
      <c r="E27" s="218"/>
      <c r="F27" s="219" t="str">
        <f t="shared" si="0"/>
        <v/>
      </c>
      <c r="G27" s="220" t="str">
        <f t="shared" si="1"/>
        <v/>
      </c>
      <c r="H27" s="46"/>
      <c r="I27" s="275"/>
    </row>
    <row r="28" spans="1:9" x14ac:dyDescent="0.2">
      <c r="A28" s="45"/>
      <c r="B28" s="215"/>
      <c r="C28" s="216"/>
      <c r="D28" s="217"/>
      <c r="E28" s="218"/>
      <c r="F28" s="219" t="str">
        <f t="shared" si="0"/>
        <v/>
      </c>
      <c r="G28" s="220" t="str">
        <f t="shared" si="1"/>
        <v/>
      </c>
      <c r="H28" s="46"/>
      <c r="I28" s="275"/>
    </row>
    <row r="29" spans="1:9" x14ac:dyDescent="0.2">
      <c r="A29" s="45"/>
      <c r="B29" s="215"/>
      <c r="C29" s="216"/>
      <c r="D29" s="217"/>
      <c r="E29" s="218"/>
      <c r="F29" s="219" t="str">
        <f t="shared" si="0"/>
        <v/>
      </c>
      <c r="G29" s="220" t="str">
        <f t="shared" si="1"/>
        <v/>
      </c>
      <c r="H29" s="46"/>
      <c r="I29" s="275"/>
    </row>
    <row r="30" spans="1:9" x14ac:dyDescent="0.2">
      <c r="A30" s="45"/>
      <c r="B30" s="215"/>
      <c r="C30" s="216"/>
      <c r="D30" s="217"/>
      <c r="E30" s="218"/>
      <c r="F30" s="219" t="str">
        <f t="shared" si="0"/>
        <v/>
      </c>
      <c r="G30" s="220" t="str">
        <f t="shared" si="1"/>
        <v/>
      </c>
      <c r="H30" s="46"/>
      <c r="I30" s="275"/>
    </row>
    <row r="31" spans="1:9" x14ac:dyDescent="0.2">
      <c r="A31" s="45"/>
      <c r="B31" s="215"/>
      <c r="C31" s="221"/>
      <c r="D31" s="221"/>
      <c r="E31" s="218"/>
      <c r="F31" s="219" t="str">
        <f t="shared" si="0"/>
        <v/>
      </c>
      <c r="G31" s="220" t="str">
        <f t="shared" si="1"/>
        <v/>
      </c>
      <c r="H31" s="46"/>
      <c r="I31" s="275"/>
    </row>
    <row r="32" spans="1:9" x14ac:dyDescent="0.2">
      <c r="A32" s="45"/>
      <c r="B32" s="215"/>
      <c r="C32" s="221"/>
      <c r="D32" s="221"/>
      <c r="E32" s="218"/>
      <c r="F32" s="219" t="str">
        <f t="shared" si="0"/>
        <v/>
      </c>
      <c r="G32" s="220" t="str">
        <f t="shared" si="1"/>
        <v/>
      </c>
      <c r="H32" s="46"/>
      <c r="I32" s="275"/>
    </row>
    <row r="33" spans="1:9" x14ac:dyDescent="0.2">
      <c r="A33" s="45"/>
      <c r="B33" s="215"/>
      <c r="C33" s="221"/>
      <c r="D33" s="221"/>
      <c r="E33" s="218"/>
      <c r="F33" s="219" t="str">
        <f t="shared" si="0"/>
        <v/>
      </c>
      <c r="G33" s="220" t="str">
        <f t="shared" si="1"/>
        <v/>
      </c>
      <c r="H33" s="46"/>
      <c r="I33" s="275"/>
    </row>
    <row r="34" spans="1:9" x14ac:dyDescent="0.2">
      <c r="A34" s="45"/>
      <c r="B34" s="215"/>
      <c r="C34" s="221"/>
      <c r="D34" s="221"/>
      <c r="E34" s="218"/>
      <c r="F34" s="219" t="str">
        <f t="shared" si="0"/>
        <v/>
      </c>
      <c r="G34" s="220" t="str">
        <f t="shared" si="1"/>
        <v/>
      </c>
      <c r="H34" s="46"/>
      <c r="I34" s="275"/>
    </row>
    <row r="35" spans="1:9" x14ac:dyDescent="0.2">
      <c r="A35" s="45"/>
      <c r="B35" s="215"/>
      <c r="C35" s="221"/>
      <c r="D35" s="221"/>
      <c r="E35" s="218"/>
      <c r="F35" s="219" t="str">
        <f t="shared" si="0"/>
        <v/>
      </c>
      <c r="G35" s="220" t="str">
        <f t="shared" si="1"/>
        <v/>
      </c>
      <c r="H35" s="46"/>
      <c r="I35" s="275"/>
    </row>
    <row r="36" spans="1:9" x14ac:dyDescent="0.2">
      <c r="A36" s="45"/>
      <c r="B36" s="215"/>
      <c r="C36" s="221"/>
      <c r="D36" s="221"/>
      <c r="E36" s="218"/>
      <c r="F36" s="219" t="str">
        <f t="shared" si="0"/>
        <v/>
      </c>
      <c r="G36" s="220" t="str">
        <f t="shared" si="1"/>
        <v/>
      </c>
      <c r="H36" s="46"/>
      <c r="I36" s="275"/>
    </row>
    <row r="37" spans="1:9" x14ac:dyDescent="0.2">
      <c r="A37" s="45"/>
      <c r="B37" s="215"/>
      <c r="C37" s="221"/>
      <c r="D37" s="221"/>
      <c r="E37" s="218"/>
      <c r="F37" s="219" t="str">
        <f t="shared" si="0"/>
        <v/>
      </c>
      <c r="G37" s="220" t="str">
        <f t="shared" si="1"/>
        <v/>
      </c>
      <c r="H37" s="46"/>
      <c r="I37" s="275"/>
    </row>
    <row r="38" spans="1:9" x14ac:dyDescent="0.2">
      <c r="A38" s="45"/>
      <c r="B38" s="215"/>
      <c r="C38" s="221"/>
      <c r="D38" s="221"/>
      <c r="E38" s="218"/>
      <c r="F38" s="219" t="str">
        <f t="shared" si="0"/>
        <v/>
      </c>
      <c r="G38" s="220" t="str">
        <f t="shared" si="1"/>
        <v/>
      </c>
      <c r="H38" s="46"/>
      <c r="I38" s="275"/>
    </row>
    <row r="39" spans="1:9" x14ac:dyDescent="0.2">
      <c r="A39" s="45"/>
      <c r="B39" s="215"/>
      <c r="C39" s="221"/>
      <c r="D39" s="221"/>
      <c r="E39" s="218"/>
      <c r="F39" s="219" t="str">
        <f t="shared" si="0"/>
        <v/>
      </c>
      <c r="G39" s="220" t="str">
        <f t="shared" si="1"/>
        <v/>
      </c>
      <c r="H39" s="46"/>
      <c r="I39" s="275"/>
    </row>
    <row r="40" spans="1:9" x14ac:dyDescent="0.2">
      <c r="A40" s="45"/>
      <c r="B40" s="215"/>
      <c r="C40" s="221"/>
      <c r="D40" s="221"/>
      <c r="E40" s="218"/>
      <c r="F40" s="219" t="str">
        <f t="shared" si="0"/>
        <v/>
      </c>
      <c r="G40" s="220" t="str">
        <f t="shared" si="1"/>
        <v/>
      </c>
      <c r="H40" s="46"/>
      <c r="I40" s="275"/>
    </row>
    <row r="41" spans="1:9" x14ac:dyDescent="0.2">
      <c r="A41" s="45"/>
      <c r="B41" s="215"/>
      <c r="C41" s="221"/>
      <c r="D41" s="221"/>
      <c r="E41" s="218"/>
      <c r="F41" s="219" t="str">
        <f t="shared" si="0"/>
        <v/>
      </c>
      <c r="G41" s="220" t="str">
        <f t="shared" si="1"/>
        <v/>
      </c>
      <c r="H41" s="46"/>
      <c r="I41" s="275"/>
    </row>
    <row r="42" spans="1:9" x14ac:dyDescent="0.2">
      <c r="A42" s="45"/>
      <c r="B42" s="215"/>
      <c r="C42" s="221"/>
      <c r="D42" s="221"/>
      <c r="E42" s="218"/>
      <c r="F42" s="219" t="str">
        <f t="shared" si="0"/>
        <v/>
      </c>
      <c r="G42" s="220" t="str">
        <f t="shared" si="1"/>
        <v/>
      </c>
      <c r="H42" s="46"/>
      <c r="I42" s="275"/>
    </row>
    <row r="43" spans="1:9" x14ac:dyDescent="0.2">
      <c r="A43" s="45"/>
      <c r="B43" s="215"/>
      <c r="C43" s="221"/>
      <c r="D43" s="221"/>
      <c r="E43" s="218"/>
      <c r="F43" s="219" t="str">
        <f t="shared" si="0"/>
        <v/>
      </c>
      <c r="G43" s="220" t="str">
        <f t="shared" si="1"/>
        <v/>
      </c>
      <c r="H43" s="46"/>
      <c r="I43" s="275"/>
    </row>
    <row r="44" spans="1:9" x14ac:dyDescent="0.2">
      <c r="A44" s="45"/>
      <c r="B44" s="215"/>
      <c r="C44" s="221"/>
      <c r="D44" s="221"/>
      <c r="E44" s="218"/>
      <c r="F44" s="219" t="str">
        <f t="shared" si="0"/>
        <v/>
      </c>
      <c r="G44" s="220" t="str">
        <f t="shared" si="1"/>
        <v/>
      </c>
      <c r="H44" s="46"/>
      <c r="I44" s="275"/>
    </row>
    <row r="45" spans="1:9" x14ac:dyDescent="0.2">
      <c r="A45" s="45"/>
      <c r="B45" s="215"/>
      <c r="C45" s="221"/>
      <c r="D45" s="221"/>
      <c r="E45" s="218"/>
      <c r="F45" s="219" t="str">
        <f t="shared" si="0"/>
        <v/>
      </c>
      <c r="G45" s="220" t="str">
        <f t="shared" si="1"/>
        <v/>
      </c>
      <c r="H45" s="46"/>
      <c r="I45" s="275"/>
    </row>
    <row r="46" spans="1:9" x14ac:dyDescent="0.2">
      <c r="A46" s="45"/>
      <c r="B46" s="215"/>
      <c r="C46" s="221"/>
      <c r="D46" s="221"/>
      <c r="E46" s="218"/>
      <c r="F46" s="219" t="str">
        <f t="shared" si="0"/>
        <v/>
      </c>
      <c r="G46" s="220" t="str">
        <f t="shared" si="1"/>
        <v/>
      </c>
      <c r="H46" s="46"/>
      <c r="I46" s="275"/>
    </row>
    <row r="47" spans="1:9" x14ac:dyDescent="0.2">
      <c r="A47" s="45"/>
      <c r="B47" s="215"/>
      <c r="C47" s="221"/>
      <c r="D47" s="221"/>
      <c r="E47" s="218"/>
      <c r="F47" s="219" t="str">
        <f t="shared" si="0"/>
        <v/>
      </c>
      <c r="G47" s="220" t="str">
        <f t="shared" si="1"/>
        <v/>
      </c>
      <c r="H47" s="46"/>
      <c r="I47" s="275"/>
    </row>
    <row r="48" spans="1:9" x14ac:dyDescent="0.2">
      <c r="A48" s="45"/>
      <c r="B48" s="215"/>
      <c r="C48" s="221"/>
      <c r="D48" s="221"/>
      <c r="E48" s="218"/>
      <c r="F48" s="219" t="str">
        <f t="shared" si="0"/>
        <v/>
      </c>
      <c r="G48" s="220" t="str">
        <f t="shared" si="1"/>
        <v/>
      </c>
      <c r="H48" s="46"/>
      <c r="I48" s="275"/>
    </row>
    <row r="49" spans="1:9" x14ac:dyDescent="0.2">
      <c r="A49" s="45"/>
      <c r="B49" s="215"/>
      <c r="C49" s="221"/>
      <c r="D49" s="221"/>
      <c r="E49" s="218"/>
      <c r="F49" s="219" t="str">
        <f t="shared" si="0"/>
        <v/>
      </c>
      <c r="G49" s="220" t="str">
        <f t="shared" si="1"/>
        <v/>
      </c>
      <c r="H49" s="46"/>
      <c r="I49" s="275"/>
    </row>
    <row r="50" spans="1:9" x14ac:dyDescent="0.2">
      <c r="A50" s="45"/>
      <c r="B50" s="215"/>
      <c r="C50" s="221"/>
      <c r="D50" s="221"/>
      <c r="E50" s="218"/>
      <c r="F50" s="219" t="str">
        <f t="shared" si="0"/>
        <v/>
      </c>
      <c r="G50" s="220" t="str">
        <f t="shared" si="1"/>
        <v/>
      </c>
      <c r="H50" s="46"/>
      <c r="I50" s="275"/>
    </row>
    <row r="51" spans="1:9" x14ac:dyDescent="0.2">
      <c r="A51" s="45"/>
      <c r="B51" s="215"/>
      <c r="C51" s="221"/>
      <c r="D51" s="221"/>
      <c r="E51" s="222"/>
      <c r="F51" s="219" t="str">
        <f t="shared" si="0"/>
        <v/>
      </c>
      <c r="G51" s="220" t="str">
        <f t="shared" si="1"/>
        <v/>
      </c>
      <c r="H51" s="46"/>
      <c r="I51" s="275"/>
    </row>
    <row r="52" spans="1:9" x14ac:dyDescent="0.2">
      <c r="A52" s="45"/>
      <c r="B52" s="215"/>
      <c r="C52" s="221"/>
      <c r="D52" s="221"/>
      <c r="E52" s="222"/>
      <c r="F52" s="219" t="str">
        <f t="shared" si="0"/>
        <v/>
      </c>
      <c r="G52" s="220" t="str">
        <f t="shared" si="1"/>
        <v/>
      </c>
      <c r="H52" s="46"/>
      <c r="I52" s="275"/>
    </row>
    <row r="53" spans="1:9" x14ac:dyDescent="0.2">
      <c r="A53" s="45"/>
      <c r="B53" s="215"/>
      <c r="C53" s="221"/>
      <c r="D53" s="221"/>
      <c r="E53" s="222"/>
      <c r="F53" s="219" t="str">
        <f t="shared" si="0"/>
        <v/>
      </c>
      <c r="G53" s="220" t="str">
        <f t="shared" si="1"/>
        <v/>
      </c>
      <c r="H53" s="46"/>
      <c r="I53" s="275"/>
    </row>
    <row r="54" spans="1:9" x14ac:dyDescent="0.2">
      <c r="A54" s="45"/>
      <c r="B54" s="215"/>
      <c r="C54" s="221"/>
      <c r="D54" s="221"/>
      <c r="E54" s="222"/>
      <c r="F54" s="219" t="str">
        <f t="shared" si="0"/>
        <v/>
      </c>
      <c r="G54" s="220" t="str">
        <f t="shared" si="1"/>
        <v/>
      </c>
      <c r="H54" s="46"/>
      <c r="I54" s="275"/>
    </row>
    <row r="55" spans="1:9" ht="13.5" thickBot="1" x14ac:dyDescent="0.25">
      <c r="A55" s="45"/>
      <c r="B55" s="45"/>
      <c r="C55" s="45"/>
      <c r="D55" s="45"/>
      <c r="E55" s="45"/>
      <c r="F55" s="45"/>
      <c r="G55" s="45"/>
      <c r="H55" s="45"/>
      <c r="I55" s="275"/>
    </row>
    <row r="56" spans="1:9" ht="13.5" thickBot="1" x14ac:dyDescent="0.25">
      <c r="A56" s="45"/>
      <c r="B56" s="45"/>
      <c r="C56" s="333" t="s">
        <v>46</v>
      </c>
      <c r="D56" s="334"/>
      <c r="E56" s="334"/>
      <c r="F56" s="334"/>
      <c r="G56" s="335"/>
      <c r="H56" s="45"/>
      <c r="I56" s="275"/>
    </row>
    <row r="57" spans="1:9" ht="12.75" customHeight="1" x14ac:dyDescent="0.2">
      <c r="A57" s="45"/>
      <c r="B57" s="45"/>
      <c r="C57" s="316" t="s">
        <v>80</v>
      </c>
      <c r="D57" s="317"/>
      <c r="E57" s="317"/>
      <c r="F57" s="317"/>
      <c r="G57" s="318"/>
      <c r="H57" s="45"/>
      <c r="I57" s="275"/>
    </row>
    <row r="58" spans="1:9" x14ac:dyDescent="0.2">
      <c r="A58" s="45"/>
      <c r="B58" s="45"/>
      <c r="C58" s="319"/>
      <c r="D58" s="320"/>
      <c r="E58" s="320"/>
      <c r="F58" s="320"/>
      <c r="G58" s="321"/>
      <c r="H58" s="45"/>
      <c r="I58" s="275"/>
    </row>
    <row r="59" spans="1:9" x14ac:dyDescent="0.2">
      <c r="A59" s="45"/>
      <c r="B59" s="45"/>
      <c r="C59" s="319"/>
      <c r="D59" s="320"/>
      <c r="E59" s="320"/>
      <c r="F59" s="320"/>
      <c r="G59" s="321"/>
      <c r="H59" s="45"/>
      <c r="I59" s="275"/>
    </row>
    <row r="60" spans="1:9" x14ac:dyDescent="0.2">
      <c r="A60" s="45"/>
      <c r="B60" s="45"/>
      <c r="C60" s="319"/>
      <c r="D60" s="320"/>
      <c r="E60" s="320"/>
      <c r="F60" s="320"/>
      <c r="G60" s="321"/>
      <c r="H60" s="45"/>
      <c r="I60" s="275"/>
    </row>
    <row r="61" spans="1:9" ht="13.5" thickBot="1" x14ac:dyDescent="0.25">
      <c r="A61" s="45"/>
      <c r="B61" s="45"/>
      <c r="C61" s="322"/>
      <c r="D61" s="323"/>
      <c r="E61" s="323"/>
      <c r="F61" s="323"/>
      <c r="G61" s="324"/>
      <c r="H61" s="45"/>
      <c r="I61" s="275"/>
    </row>
    <row r="62" spans="1:9" x14ac:dyDescent="0.2">
      <c r="A62" s="63"/>
      <c r="B62" s="63"/>
      <c r="C62" s="63"/>
      <c r="D62" s="63"/>
      <c r="E62" s="63"/>
      <c r="F62" s="63"/>
      <c r="G62" s="63"/>
      <c r="H62" s="63"/>
      <c r="I62" s="275"/>
    </row>
    <row r="63" spans="1:9" x14ac:dyDescent="0.2">
      <c r="H63" s="279"/>
      <c r="I63" s="275"/>
    </row>
    <row r="64" spans="1:9" x14ac:dyDescent="0.2">
      <c r="H64" s="279"/>
      <c r="I64" s="275"/>
    </row>
    <row r="65" spans="8:9" x14ac:dyDescent="0.2">
      <c r="H65" s="279"/>
      <c r="I65" s="275"/>
    </row>
    <row r="66" spans="8:9" x14ac:dyDescent="0.2">
      <c r="H66" s="279"/>
      <c r="I66" s="275"/>
    </row>
    <row r="67" spans="8:9" x14ac:dyDescent="0.2">
      <c r="H67" s="279"/>
      <c r="I67" s="275"/>
    </row>
    <row r="68" spans="8:9" x14ac:dyDescent="0.2">
      <c r="H68" s="279"/>
      <c r="I68" s="275"/>
    </row>
    <row r="69" spans="8:9" x14ac:dyDescent="0.2">
      <c r="H69" s="279"/>
      <c r="I69" s="275"/>
    </row>
    <row r="70" spans="8:9" x14ac:dyDescent="0.2">
      <c r="H70" s="279"/>
      <c r="I70" s="275"/>
    </row>
    <row r="71" spans="8:9" x14ac:dyDescent="0.2">
      <c r="H71" s="279"/>
      <c r="I71" s="275"/>
    </row>
    <row r="72" spans="8:9" x14ac:dyDescent="0.2">
      <c r="H72" s="279"/>
      <c r="I72" s="275"/>
    </row>
    <row r="73" spans="8:9" x14ac:dyDescent="0.2">
      <c r="H73" s="279"/>
      <c r="I73" s="275"/>
    </row>
    <row r="74" spans="8:9" x14ac:dyDescent="0.2">
      <c r="H74" s="279"/>
      <c r="I74" s="275"/>
    </row>
    <row r="75" spans="8:9" x14ac:dyDescent="0.2">
      <c r="H75" s="279"/>
      <c r="I75" s="275"/>
    </row>
    <row r="76" spans="8:9" x14ac:dyDescent="0.2">
      <c r="H76" s="279"/>
      <c r="I76" s="275"/>
    </row>
    <row r="77" spans="8:9" x14ac:dyDescent="0.2">
      <c r="H77" s="279"/>
      <c r="I77" s="275"/>
    </row>
    <row r="78" spans="8:9" x14ac:dyDescent="0.2">
      <c r="H78" s="279"/>
      <c r="I78" s="275"/>
    </row>
    <row r="79" spans="8:9" x14ac:dyDescent="0.2">
      <c r="H79" s="279"/>
      <c r="I79" s="275"/>
    </row>
    <row r="80" spans="8:9" x14ac:dyDescent="0.2">
      <c r="H80" s="279"/>
      <c r="I80" s="275"/>
    </row>
    <row r="81" spans="8:9" x14ac:dyDescent="0.2">
      <c r="H81" s="279"/>
      <c r="I81" s="275"/>
    </row>
    <row r="82" spans="8:9" x14ac:dyDescent="0.2">
      <c r="H82" s="279"/>
      <c r="I82" s="275"/>
    </row>
    <row r="83" spans="8:9" x14ac:dyDescent="0.2">
      <c r="H83" s="279"/>
      <c r="I83" s="275"/>
    </row>
    <row r="84" spans="8:9" x14ac:dyDescent="0.2">
      <c r="H84" s="279"/>
      <c r="I84" s="275"/>
    </row>
    <row r="85" spans="8:9" x14ac:dyDescent="0.2">
      <c r="H85" s="279"/>
      <c r="I85" s="275"/>
    </row>
    <row r="86" spans="8:9" x14ac:dyDescent="0.2">
      <c r="H86" s="279"/>
      <c r="I86" s="275"/>
    </row>
    <row r="87" spans="8:9" x14ac:dyDescent="0.2">
      <c r="H87" s="279"/>
      <c r="I87" s="275"/>
    </row>
    <row r="88" spans="8:9" x14ac:dyDescent="0.2">
      <c r="H88" s="279"/>
      <c r="I88" s="275"/>
    </row>
    <row r="89" spans="8:9" x14ac:dyDescent="0.2">
      <c r="H89" s="279"/>
      <c r="I89" s="275"/>
    </row>
    <row r="90" spans="8:9" x14ac:dyDescent="0.2">
      <c r="H90" s="279"/>
      <c r="I90" s="275"/>
    </row>
    <row r="91" spans="8:9" x14ac:dyDescent="0.2">
      <c r="H91" s="279"/>
      <c r="I91" s="275"/>
    </row>
    <row r="92" spans="8:9" x14ac:dyDescent="0.2">
      <c r="H92" s="279"/>
      <c r="I92" s="275"/>
    </row>
    <row r="93" spans="8:9" x14ac:dyDescent="0.2">
      <c r="H93" s="279"/>
      <c r="I93" s="275"/>
    </row>
    <row r="94" spans="8:9" x14ac:dyDescent="0.2">
      <c r="H94" s="279"/>
      <c r="I94" s="275"/>
    </row>
    <row r="95" spans="8:9" x14ac:dyDescent="0.2">
      <c r="H95" s="279"/>
      <c r="I95" s="275"/>
    </row>
    <row r="96" spans="8:9" x14ac:dyDescent="0.2">
      <c r="H96" s="279"/>
      <c r="I96" s="275"/>
    </row>
    <row r="97" spans="8:9" x14ac:dyDescent="0.2">
      <c r="H97" s="279"/>
      <c r="I97" s="275"/>
    </row>
    <row r="98" spans="8:9" x14ac:dyDescent="0.2">
      <c r="H98" s="279"/>
      <c r="I98" s="275"/>
    </row>
    <row r="99" spans="8:9" x14ac:dyDescent="0.2">
      <c r="H99" s="279"/>
      <c r="I99" s="275"/>
    </row>
    <row r="100" spans="8:9" ht="13.5" customHeight="1" x14ac:dyDescent="0.2"/>
    <row r="103" spans="8:9" ht="17.25" customHeight="1" x14ac:dyDescent="0.2"/>
  </sheetData>
  <sheetProtection password="E3E4" sheet="1" objects="1" scenarios="1"/>
  <mergeCells count="12">
    <mergeCell ref="C57:G61"/>
    <mergeCell ref="A1:H1"/>
    <mergeCell ref="A2:H2"/>
    <mergeCell ref="A3:H3"/>
    <mergeCell ref="A4:H4"/>
    <mergeCell ref="A5:H5"/>
    <mergeCell ref="A6:H6"/>
    <mergeCell ref="A7:H7"/>
    <mergeCell ref="A8:H8"/>
    <mergeCell ref="A9:H9"/>
    <mergeCell ref="B11:G12"/>
    <mergeCell ref="C56:G56"/>
  </mergeCells>
  <pageMargins left="0.7" right="0.7" top="0.75" bottom="0.75" header="0.3" footer="0.3"/>
  <pageSetup scale="7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3"/>
  <sheetViews>
    <sheetView workbookViewId="0">
      <selection activeCell="D17" sqref="D17"/>
    </sheetView>
  </sheetViews>
  <sheetFormatPr defaultRowHeight="12.75" x14ac:dyDescent="0.2"/>
  <cols>
    <col min="1" max="1" width="3.85546875" style="2" customWidth="1"/>
    <col min="2" max="2" width="11.7109375" style="2" customWidth="1"/>
    <col min="3" max="3" width="52.85546875" style="2" customWidth="1"/>
    <col min="4" max="15" width="11.7109375" style="2" customWidth="1"/>
    <col min="16" max="16" width="6.140625" style="2" customWidth="1"/>
    <col min="17" max="17" width="9.140625" style="2" hidden="1" customWidth="1"/>
    <col min="18" max="18" width="11.42578125" style="2" hidden="1" customWidth="1"/>
    <col min="19" max="19" width="10.85546875" style="2" hidden="1" customWidth="1"/>
    <col min="20" max="20" width="9.140625" style="2" hidden="1" customWidth="1"/>
    <col min="21" max="21" width="14.85546875" style="2" hidden="1" customWidth="1"/>
    <col min="22" max="22" width="14" style="2" hidden="1" customWidth="1"/>
    <col min="23" max="23" width="13.28515625" style="2" hidden="1" customWidth="1"/>
    <col min="24" max="24" width="10.7109375" style="2" hidden="1" customWidth="1"/>
    <col min="25" max="26" width="9.140625" style="2" hidden="1" customWidth="1"/>
    <col min="27" max="30" width="0" style="2" hidden="1" customWidth="1"/>
    <col min="31" max="16384" width="9.140625" style="2"/>
  </cols>
  <sheetData>
    <row r="1" spans="1:30" s="57" customFormat="1" ht="11.25" x14ac:dyDescent="0.2">
      <c r="A1" s="54"/>
      <c r="B1" s="54"/>
      <c r="C1" s="54"/>
      <c r="D1" s="54"/>
      <c r="E1" s="54"/>
      <c r="F1" s="54"/>
      <c r="G1" s="54"/>
      <c r="H1" s="54"/>
      <c r="I1" s="54"/>
      <c r="J1" s="54"/>
      <c r="K1" s="54"/>
      <c r="L1" s="54"/>
      <c r="M1" s="54"/>
      <c r="N1" s="54"/>
      <c r="O1" s="54"/>
      <c r="P1" s="54"/>
    </row>
    <row r="2" spans="1:30" s="57" customFormat="1" ht="17.25" customHeight="1" x14ac:dyDescent="0.25">
      <c r="A2" s="295" t="s">
        <v>38</v>
      </c>
      <c r="B2" s="295"/>
      <c r="C2" s="295"/>
      <c r="D2" s="295"/>
      <c r="E2" s="295"/>
      <c r="F2" s="295"/>
      <c r="G2" s="295"/>
      <c r="H2" s="295"/>
      <c r="I2" s="295"/>
      <c r="J2" s="295"/>
      <c r="K2" s="295"/>
      <c r="L2" s="295"/>
      <c r="M2" s="295"/>
      <c r="N2" s="295"/>
      <c r="O2" s="295"/>
      <c r="P2" s="295"/>
    </row>
    <row r="3" spans="1:30" s="57" customFormat="1" ht="20.25" x14ac:dyDescent="0.3">
      <c r="A3" s="309" t="s">
        <v>39</v>
      </c>
      <c r="B3" s="309"/>
      <c r="C3" s="309"/>
      <c r="D3" s="309"/>
      <c r="E3" s="309"/>
      <c r="F3" s="309"/>
      <c r="G3" s="309"/>
      <c r="H3" s="309"/>
      <c r="I3" s="309"/>
      <c r="J3" s="309"/>
      <c r="K3" s="309"/>
      <c r="L3" s="309"/>
      <c r="M3" s="309"/>
      <c r="N3" s="309"/>
      <c r="O3" s="309"/>
      <c r="P3" s="309"/>
    </row>
    <row r="4" spans="1:30" s="57" customFormat="1" ht="19.5" customHeight="1" x14ac:dyDescent="0.25">
      <c r="A4" s="295" t="s">
        <v>156</v>
      </c>
      <c r="B4" s="295"/>
      <c r="C4" s="295"/>
      <c r="D4" s="295"/>
      <c r="E4" s="295"/>
      <c r="F4" s="295"/>
      <c r="G4" s="295"/>
      <c r="H4" s="295"/>
      <c r="I4" s="295"/>
      <c r="J4" s="295"/>
      <c r="K4" s="295"/>
      <c r="L4" s="295"/>
      <c r="M4" s="295"/>
      <c r="N4" s="295"/>
      <c r="O4" s="295"/>
      <c r="P4" s="295"/>
    </row>
    <row r="5" spans="1:30" s="57" customFormat="1" ht="9.9499999999999993" customHeight="1" x14ac:dyDescent="0.2">
      <c r="A5" s="286"/>
      <c r="B5" s="286"/>
      <c r="C5" s="286"/>
      <c r="D5" s="286"/>
      <c r="E5" s="286"/>
      <c r="F5" s="286"/>
      <c r="G5" s="286"/>
      <c r="H5" s="286"/>
      <c r="I5" s="286"/>
      <c r="J5" s="286"/>
      <c r="K5" s="286"/>
      <c r="L5" s="286"/>
      <c r="M5" s="286"/>
      <c r="N5" s="286"/>
      <c r="O5" s="286"/>
      <c r="P5" s="286"/>
    </row>
    <row r="6" spans="1:30" s="57" customFormat="1" ht="19.5" customHeight="1" x14ac:dyDescent="0.3">
      <c r="A6" s="310" t="s">
        <v>47</v>
      </c>
      <c r="B6" s="310"/>
      <c r="C6" s="310"/>
      <c r="D6" s="310"/>
      <c r="E6" s="310"/>
      <c r="F6" s="310"/>
      <c r="G6" s="310"/>
      <c r="H6" s="310"/>
      <c r="I6" s="310"/>
      <c r="J6" s="310"/>
      <c r="K6" s="310"/>
      <c r="L6" s="310"/>
      <c r="M6" s="310"/>
      <c r="N6" s="310"/>
      <c r="O6" s="310"/>
      <c r="P6" s="310"/>
    </row>
    <row r="7" spans="1:30" s="57" customFormat="1" ht="19.5" customHeight="1" x14ac:dyDescent="0.2">
      <c r="A7" s="315" t="s">
        <v>158</v>
      </c>
      <c r="B7" s="315"/>
      <c r="C7" s="315"/>
      <c r="D7" s="315"/>
      <c r="E7" s="315"/>
      <c r="F7" s="315"/>
      <c r="G7" s="315"/>
      <c r="H7" s="315"/>
      <c r="I7" s="315"/>
      <c r="J7" s="315"/>
      <c r="K7" s="315"/>
      <c r="L7" s="315"/>
      <c r="M7" s="315"/>
      <c r="N7" s="315"/>
      <c r="O7" s="315"/>
      <c r="P7" s="315"/>
      <c r="Q7" s="56"/>
      <c r="R7" s="56"/>
      <c r="S7" s="56"/>
      <c r="T7" s="56"/>
      <c r="U7" s="56"/>
      <c r="V7" s="56"/>
      <c r="W7" s="56"/>
      <c r="X7" s="56"/>
      <c r="Y7" s="56"/>
      <c r="Z7" s="56"/>
      <c r="AA7" s="56"/>
      <c r="AB7" s="56"/>
      <c r="AC7" s="56"/>
      <c r="AD7" s="56"/>
    </row>
    <row r="8" spans="1:30" s="57" customFormat="1" ht="6" customHeight="1" x14ac:dyDescent="0.2">
      <c r="A8" s="325"/>
      <c r="B8" s="325"/>
      <c r="C8" s="325"/>
      <c r="D8" s="325"/>
      <c r="E8" s="325"/>
      <c r="F8" s="325"/>
      <c r="G8" s="325"/>
      <c r="H8" s="325"/>
      <c r="I8" s="105"/>
      <c r="J8" s="105"/>
      <c r="K8" s="105"/>
      <c r="L8" s="105"/>
      <c r="M8" s="105"/>
      <c r="N8" s="105"/>
      <c r="O8" s="105"/>
      <c r="P8" s="105"/>
    </row>
    <row r="9" spans="1:30" s="57" customFormat="1" ht="18" x14ac:dyDescent="0.25">
      <c r="A9" s="53"/>
      <c r="B9" s="53" t="s">
        <v>79</v>
      </c>
      <c r="C9" s="53"/>
      <c r="D9" s="53"/>
      <c r="E9" s="53"/>
      <c r="F9" s="53"/>
      <c r="G9" s="53"/>
      <c r="H9" s="53"/>
      <c r="I9" s="53"/>
      <c r="J9" s="53"/>
      <c r="K9" s="53"/>
      <c r="L9" s="53"/>
      <c r="M9" s="53"/>
      <c r="N9" s="53"/>
      <c r="O9" s="53"/>
      <c r="P9" s="53"/>
    </row>
    <row r="10" spans="1:30" ht="13.5" thickBot="1" x14ac:dyDescent="0.25">
      <c r="A10" s="103"/>
      <c r="B10" s="102"/>
      <c r="C10" s="102"/>
      <c r="D10" s="102"/>
      <c r="E10" s="102"/>
      <c r="F10" s="102"/>
      <c r="G10" s="102"/>
      <c r="H10" s="102"/>
      <c r="I10" s="102"/>
      <c r="J10" s="102"/>
      <c r="K10" s="102"/>
      <c r="L10" s="102"/>
      <c r="M10" s="103"/>
      <c r="N10" s="103"/>
      <c r="O10" s="103"/>
      <c r="P10" s="103"/>
      <c r="Q10" s="106"/>
      <c r="R10" s="107" t="s">
        <v>62</v>
      </c>
      <c r="S10" s="106"/>
      <c r="T10" s="106"/>
      <c r="U10" s="106"/>
      <c r="V10" s="106"/>
      <c r="W10" s="106"/>
      <c r="X10" s="106"/>
      <c r="Y10" s="106"/>
      <c r="Z10" s="106"/>
      <c r="AA10" s="106"/>
      <c r="AB10" s="106"/>
      <c r="AC10" s="106"/>
      <c r="AD10" s="106"/>
    </row>
    <row r="11" spans="1:30" ht="13.5" thickBot="1" x14ac:dyDescent="0.25">
      <c r="A11" s="103"/>
      <c r="B11" s="102"/>
      <c r="C11" s="102"/>
      <c r="D11" s="102"/>
      <c r="E11" s="102"/>
      <c r="F11" s="102"/>
      <c r="G11" s="102"/>
      <c r="H11" s="102"/>
      <c r="I11" s="102"/>
      <c r="J11" s="102"/>
      <c r="K11" s="102"/>
      <c r="L11" s="102"/>
      <c r="M11" s="103"/>
      <c r="N11" s="103"/>
      <c r="O11" s="103"/>
      <c r="P11" s="103"/>
      <c r="R11" s="365" t="s">
        <v>124</v>
      </c>
      <c r="S11" s="342" t="s">
        <v>136</v>
      </c>
      <c r="T11" s="362" t="s">
        <v>137</v>
      </c>
      <c r="U11" s="342" t="s">
        <v>139</v>
      </c>
      <c r="V11" s="342" t="s">
        <v>150</v>
      </c>
      <c r="W11" s="342" t="s">
        <v>151</v>
      </c>
      <c r="X11" s="362" t="s">
        <v>142</v>
      </c>
      <c r="Y11" s="362" t="s">
        <v>143</v>
      </c>
      <c r="Z11" s="363" t="s">
        <v>144</v>
      </c>
    </row>
    <row r="12" spans="1:30" ht="13.5" thickBot="1" x14ac:dyDescent="0.25">
      <c r="A12" s="103"/>
      <c r="B12" s="12" t="s">
        <v>15</v>
      </c>
      <c r="C12" s="12" t="s">
        <v>16</v>
      </c>
      <c r="D12" s="353" t="s">
        <v>117</v>
      </c>
      <c r="E12" s="354"/>
      <c r="F12" s="354"/>
      <c r="G12" s="354"/>
      <c r="H12" s="354"/>
      <c r="I12" s="354"/>
      <c r="J12" s="354"/>
      <c r="K12" s="354"/>
      <c r="L12" s="355"/>
      <c r="M12" s="103"/>
      <c r="N12" s="103"/>
      <c r="O12" s="103"/>
      <c r="P12" s="103"/>
      <c r="R12" s="366"/>
      <c r="S12" s="343"/>
      <c r="T12" s="343"/>
      <c r="U12" s="343"/>
      <c r="V12" s="343"/>
      <c r="W12" s="343"/>
      <c r="X12" s="343"/>
      <c r="Y12" s="343"/>
      <c r="Z12" s="364"/>
    </row>
    <row r="13" spans="1:30" ht="13.5" thickBot="1" x14ac:dyDescent="0.25">
      <c r="A13" s="103"/>
      <c r="B13" s="117" t="str">
        <f>IF('Current MY Credit Calc'!B12="","",'Current MY Credit Calc'!B12)</f>
        <v/>
      </c>
      <c r="C13" s="118" t="str">
        <f>IF('Current MY Credit Calc'!C12="","",'Current MY Credit Calc'!C12)</f>
        <v/>
      </c>
      <c r="D13" s="356" t="s">
        <v>146</v>
      </c>
      <c r="E13" s="357"/>
      <c r="F13" s="358"/>
      <c r="G13" s="356" t="s">
        <v>147</v>
      </c>
      <c r="H13" s="357"/>
      <c r="I13" s="358"/>
      <c r="J13" s="372" t="s">
        <v>110</v>
      </c>
      <c r="K13" s="373"/>
      <c r="L13" s="374"/>
      <c r="M13" s="103"/>
      <c r="N13" s="103"/>
      <c r="O13" s="103"/>
      <c r="P13" s="103"/>
      <c r="R13" s="209" t="str">
        <f>IF(AND('Current MY Credit Calc'!C15='Current MY Credit Calc'!$C$66,'Current MY Credit Calc'!G15='Current MY Credit Calc'!$G$68),'Current MY Credit Calc'!M15,"")</f>
        <v/>
      </c>
      <c r="S13" s="210" t="str">
        <f>IF(AND('Current MY Credit Calc'!C15='Current MY Credit Calc'!$C$67,'Current MY Credit Calc'!G15='Current MY Credit Calc'!$G$68),'Current MY Credit Calc'!M15,"")</f>
        <v/>
      </c>
      <c r="T13" s="210" t="str">
        <f>IF(AND('Current MY Credit Calc'!C15='Current MY Credit Calc'!$C$68,'Current MY Credit Calc'!G15='Current MY Credit Calc'!$G$68),'Current MY Credit Calc'!M15,"")</f>
        <v/>
      </c>
      <c r="U13" s="210" t="str">
        <f>IF(AND('Current MY Credit Calc'!C15='Current MY Credit Calc'!$C$66,'Current MY Credit Calc'!G15='Current MY Credit Calc'!$G$66),'Current MY Credit Calc'!M15,"")</f>
        <v/>
      </c>
      <c r="V13" s="210" t="str">
        <f>IF(AND('Current MY Credit Calc'!C15='Current MY Credit Calc'!$C$67,'Current MY Credit Calc'!G15='Current MY Credit Calc'!$G$66),'Current MY Credit Calc'!M15,"")</f>
        <v/>
      </c>
      <c r="W13" s="210" t="str">
        <f>IF(AND('Current MY Credit Calc'!C15='Current MY Credit Calc'!$C$68,'Current MY Credit Calc'!G15='Current MY Credit Calc'!$G$66),'Current MY Credit Calc'!M15,"")</f>
        <v/>
      </c>
      <c r="X13" s="210" t="str">
        <f>IF(AND('Current MY Credit Calc'!C15='Current MY Credit Calc'!$C$66,'Current MY Credit Calc'!G15='Current MY Credit Calc'!$G$67),'Current MY Credit Calc'!M15,"")</f>
        <v/>
      </c>
      <c r="Y13" s="210" t="str">
        <f>IF(AND('Current MY Credit Calc'!C15='Current MY Credit Calc'!$C$67,'Current MY Credit Calc'!G15='Current MY Credit Calc'!$G$67),'Current MY Credit Calc'!M15,"")</f>
        <v/>
      </c>
      <c r="Z13" s="211" t="str">
        <f>IF(AND('Current MY Credit Calc'!C15='Current MY Credit Calc'!$C$68,'Current MY Credit Calc'!G15='Current MY Credit Calc'!$G$67),'Current MY Credit Calc'!M15,"")</f>
        <v/>
      </c>
    </row>
    <row r="14" spans="1:30" x14ac:dyDescent="0.2">
      <c r="A14" s="103"/>
      <c r="B14" s="13"/>
      <c r="C14" s="14"/>
      <c r="D14" s="338" t="s">
        <v>6</v>
      </c>
      <c r="E14" s="339"/>
      <c r="F14" s="340" t="s">
        <v>7</v>
      </c>
      <c r="G14" s="338" t="s">
        <v>6</v>
      </c>
      <c r="H14" s="339"/>
      <c r="I14" s="340" t="s">
        <v>7</v>
      </c>
      <c r="J14" s="344" t="s">
        <v>6</v>
      </c>
      <c r="K14" s="345"/>
      <c r="L14" s="359" t="s">
        <v>7</v>
      </c>
      <c r="M14" s="103"/>
      <c r="N14" s="103"/>
      <c r="O14" s="103"/>
      <c r="P14" s="103"/>
      <c r="R14" s="108" t="str">
        <f>IF(AND('Current MY Credit Calc'!C16='Current MY Credit Calc'!$C$66,'Current MY Credit Calc'!G16='Current MY Credit Calc'!$G$68),'Current MY Credit Calc'!M16,"")</f>
        <v/>
      </c>
      <c r="S14" s="109" t="str">
        <f>IF(AND('Current MY Credit Calc'!C16='Current MY Credit Calc'!$C$67,'Current MY Credit Calc'!G16='Current MY Credit Calc'!$G$68),'Current MY Credit Calc'!M16,"")</f>
        <v/>
      </c>
      <c r="T14" s="109" t="str">
        <f>IF(AND('Current MY Credit Calc'!C16='Current MY Credit Calc'!$C$68,'Current MY Credit Calc'!G16='Current MY Credit Calc'!$G$68),'Current MY Credit Calc'!M16,"")</f>
        <v/>
      </c>
      <c r="U14" s="109" t="str">
        <f>IF(AND('Current MY Credit Calc'!C16='Current MY Credit Calc'!$C$66,'Current MY Credit Calc'!G16='Current MY Credit Calc'!$G$66),'Current MY Credit Calc'!M16,"")</f>
        <v/>
      </c>
      <c r="V14" s="109" t="str">
        <f>IF(AND('Current MY Credit Calc'!C16='Current MY Credit Calc'!$C$67,'Current MY Credit Calc'!G16='Current MY Credit Calc'!$G$66),'Current MY Credit Calc'!M16,"")</f>
        <v/>
      </c>
      <c r="W14" s="109" t="str">
        <f>IF(AND('Current MY Credit Calc'!C16='Current MY Credit Calc'!$C$68,'Current MY Credit Calc'!G16='Current MY Credit Calc'!$G$66),'Current MY Credit Calc'!M16,"")</f>
        <v/>
      </c>
      <c r="X14" s="109" t="str">
        <f>IF(AND('Current MY Credit Calc'!C16='Current MY Credit Calc'!$C$66,'Current MY Credit Calc'!G16='Current MY Credit Calc'!$G$67),'Current MY Credit Calc'!M16,"")</f>
        <v/>
      </c>
      <c r="Y14" s="109" t="str">
        <f>IF(AND('Current MY Credit Calc'!C16='Current MY Credit Calc'!$C$67,'Current MY Credit Calc'!G16='Current MY Credit Calc'!$G$67),'Current MY Credit Calc'!M16,"")</f>
        <v/>
      </c>
      <c r="Z14" s="110" t="str">
        <f>IF(AND('Current MY Credit Calc'!C16='Current MY Credit Calc'!$C$68,'Current MY Credit Calc'!G16='Current MY Credit Calc'!$G$67),'Current MY Credit Calc'!M16,"")</f>
        <v/>
      </c>
    </row>
    <row r="15" spans="1:30" x14ac:dyDescent="0.2">
      <c r="A15" s="103"/>
      <c r="B15" s="15"/>
      <c r="C15" s="16"/>
      <c r="D15" s="9" t="s">
        <v>14</v>
      </c>
      <c r="E15" s="10" t="s">
        <v>1</v>
      </c>
      <c r="F15" s="341"/>
      <c r="G15" s="9" t="s">
        <v>14</v>
      </c>
      <c r="H15" s="10" t="s">
        <v>1</v>
      </c>
      <c r="I15" s="341"/>
      <c r="J15" s="17" t="s">
        <v>14</v>
      </c>
      <c r="K15" s="11" t="s">
        <v>1</v>
      </c>
      <c r="L15" s="341"/>
      <c r="M15" s="103"/>
      <c r="N15" s="103"/>
      <c r="O15" s="103"/>
      <c r="P15" s="103"/>
      <c r="R15" s="108" t="str">
        <f>IF(AND('Current MY Credit Calc'!C17='Current MY Credit Calc'!$C$66,'Current MY Credit Calc'!G17='Current MY Credit Calc'!$G$68),'Current MY Credit Calc'!M17,"")</f>
        <v/>
      </c>
      <c r="S15" s="109" t="str">
        <f>IF(AND('Current MY Credit Calc'!C17='Current MY Credit Calc'!$C$67,'Current MY Credit Calc'!G17='Current MY Credit Calc'!$G$68),'Current MY Credit Calc'!M17,"")</f>
        <v/>
      </c>
      <c r="T15" s="109" t="str">
        <f>IF(AND('Current MY Credit Calc'!C17='Current MY Credit Calc'!$C$68,'Current MY Credit Calc'!G17='Current MY Credit Calc'!$G$68),'Current MY Credit Calc'!M17,"")</f>
        <v/>
      </c>
      <c r="U15" s="109" t="str">
        <f>IF(AND('Current MY Credit Calc'!C17='Current MY Credit Calc'!$C$66,'Current MY Credit Calc'!G17='Current MY Credit Calc'!$G$66),'Current MY Credit Calc'!M17,"")</f>
        <v/>
      </c>
      <c r="V15" s="109" t="str">
        <f>IF(AND('Current MY Credit Calc'!C17='Current MY Credit Calc'!$C$67,'Current MY Credit Calc'!G17='Current MY Credit Calc'!$G$66),'Current MY Credit Calc'!M17,"")</f>
        <v/>
      </c>
      <c r="W15" s="109" t="str">
        <f>IF(AND('Current MY Credit Calc'!C17='Current MY Credit Calc'!$C$68,'Current MY Credit Calc'!G17='Current MY Credit Calc'!$G$66),'Current MY Credit Calc'!M17,"")</f>
        <v/>
      </c>
      <c r="X15" s="109" t="str">
        <f>IF(AND('Current MY Credit Calc'!C17='Current MY Credit Calc'!$C$66,'Current MY Credit Calc'!G17='Current MY Credit Calc'!$G$67),'Current MY Credit Calc'!M17,"")</f>
        <v/>
      </c>
      <c r="Y15" s="109" t="str">
        <f>IF(AND('Current MY Credit Calc'!C17='Current MY Credit Calc'!$C$67,'Current MY Credit Calc'!G17='Current MY Credit Calc'!$G$67),'Current MY Credit Calc'!M17,"")</f>
        <v/>
      </c>
      <c r="Z15" s="110" t="str">
        <f>IF(AND('Current MY Credit Calc'!C17='Current MY Credit Calc'!$C$68,'Current MY Credit Calc'!G17='Current MY Credit Calc'!$G$67),'Current MY Credit Calc'!M17,"")</f>
        <v/>
      </c>
    </row>
    <row r="16" spans="1:30" x14ac:dyDescent="0.2">
      <c r="A16" s="103"/>
      <c r="B16" s="18" t="s">
        <v>17</v>
      </c>
      <c r="C16" s="19"/>
      <c r="D16" s="20"/>
      <c r="E16" s="21"/>
      <c r="F16" s="22"/>
      <c r="G16" s="20"/>
      <c r="H16" s="21"/>
      <c r="I16" s="22"/>
      <c r="J16" s="20"/>
      <c r="K16" s="21"/>
      <c r="L16" s="22"/>
      <c r="M16" s="103"/>
      <c r="N16" s="103"/>
      <c r="O16" s="103"/>
      <c r="P16" s="103"/>
      <c r="R16" s="108" t="str">
        <f>IF(AND('Current MY Credit Calc'!C18='Current MY Credit Calc'!$C$66,'Current MY Credit Calc'!G18='Current MY Credit Calc'!$G$68),'Current MY Credit Calc'!M18,"")</f>
        <v/>
      </c>
      <c r="S16" s="109" t="str">
        <f>IF(AND('Current MY Credit Calc'!C18='Current MY Credit Calc'!$C$67,'Current MY Credit Calc'!G18='Current MY Credit Calc'!$G$68),'Current MY Credit Calc'!M18,"")</f>
        <v/>
      </c>
      <c r="T16" s="109" t="str">
        <f>IF(AND('Current MY Credit Calc'!C18='Current MY Credit Calc'!$C$68,'Current MY Credit Calc'!G18='Current MY Credit Calc'!$G$68),'Current MY Credit Calc'!M18,"")</f>
        <v/>
      </c>
      <c r="U16" s="109" t="str">
        <f>IF(AND('Current MY Credit Calc'!C18='Current MY Credit Calc'!$C$66,'Current MY Credit Calc'!G18='Current MY Credit Calc'!$G$66),'Current MY Credit Calc'!M18,"")</f>
        <v/>
      </c>
      <c r="V16" s="109" t="str">
        <f>IF(AND('Current MY Credit Calc'!C18='Current MY Credit Calc'!$C$67,'Current MY Credit Calc'!G18='Current MY Credit Calc'!$G$66),'Current MY Credit Calc'!M18,"")</f>
        <v/>
      </c>
      <c r="W16" s="109" t="str">
        <f>IF(AND('Current MY Credit Calc'!C18='Current MY Credit Calc'!$C$68,'Current MY Credit Calc'!G18='Current MY Credit Calc'!$G$66),'Current MY Credit Calc'!M18,"")</f>
        <v/>
      </c>
      <c r="X16" s="109" t="str">
        <f>IF(AND('Current MY Credit Calc'!C18='Current MY Credit Calc'!$C$66,'Current MY Credit Calc'!G18='Current MY Credit Calc'!$G$67),'Current MY Credit Calc'!M18,"")</f>
        <v/>
      </c>
      <c r="Y16" s="109" t="str">
        <f>IF(AND('Current MY Credit Calc'!C18='Current MY Credit Calc'!$C$67,'Current MY Credit Calc'!G18='Current MY Credit Calc'!$G$67),'Current MY Credit Calc'!M18,"")</f>
        <v/>
      </c>
      <c r="Z16" s="110" t="str">
        <f>IF(AND('Current MY Credit Calc'!C18='Current MY Credit Calc'!$C$68,'Current MY Credit Calc'!G18='Current MY Credit Calc'!$G$67),'Current MY Credit Calc'!M18,"")</f>
        <v/>
      </c>
    </row>
    <row r="17" spans="1:26" x14ac:dyDescent="0.2">
      <c r="A17" s="103"/>
      <c r="B17" s="23"/>
      <c r="C17" s="24" t="s">
        <v>18</v>
      </c>
      <c r="D17" s="271"/>
      <c r="E17" s="272"/>
      <c r="F17" s="273"/>
      <c r="G17" s="271"/>
      <c r="H17" s="272"/>
      <c r="I17" s="273"/>
      <c r="J17" s="271"/>
      <c r="K17" s="272"/>
      <c r="L17" s="273"/>
      <c r="M17" s="103"/>
      <c r="N17" s="103"/>
      <c r="O17" s="103"/>
      <c r="P17" s="103"/>
      <c r="R17" s="108" t="str">
        <f>IF(AND('Current MY Credit Calc'!C19='Current MY Credit Calc'!$C$66,'Current MY Credit Calc'!G19='Current MY Credit Calc'!$G$68),'Current MY Credit Calc'!M19,"")</f>
        <v/>
      </c>
      <c r="S17" s="109" t="str">
        <f>IF(AND('Current MY Credit Calc'!C19='Current MY Credit Calc'!$C$67,'Current MY Credit Calc'!G19='Current MY Credit Calc'!$G$68),'Current MY Credit Calc'!M19,"")</f>
        <v/>
      </c>
      <c r="T17" s="109" t="str">
        <f>IF(AND('Current MY Credit Calc'!C19='Current MY Credit Calc'!$C$68,'Current MY Credit Calc'!G19='Current MY Credit Calc'!$G$68),'Current MY Credit Calc'!M19,"")</f>
        <v/>
      </c>
      <c r="U17" s="109" t="str">
        <f>IF(AND('Current MY Credit Calc'!C19='Current MY Credit Calc'!$C$66,'Current MY Credit Calc'!G19='Current MY Credit Calc'!$G$66),'Current MY Credit Calc'!M19,"")</f>
        <v/>
      </c>
      <c r="V17" s="109" t="str">
        <f>IF(AND('Current MY Credit Calc'!C19='Current MY Credit Calc'!$C$67,'Current MY Credit Calc'!G19='Current MY Credit Calc'!$G$66),'Current MY Credit Calc'!M19,"")</f>
        <v/>
      </c>
      <c r="W17" s="109" t="str">
        <f>IF(AND('Current MY Credit Calc'!C19='Current MY Credit Calc'!$C$68,'Current MY Credit Calc'!G19='Current MY Credit Calc'!$G$66),'Current MY Credit Calc'!M19,"")</f>
        <v/>
      </c>
      <c r="X17" s="109" t="str">
        <f>IF(AND('Current MY Credit Calc'!C19='Current MY Credit Calc'!$C$66,'Current MY Credit Calc'!G19='Current MY Credit Calc'!$G$67),'Current MY Credit Calc'!M19,"")</f>
        <v/>
      </c>
      <c r="Y17" s="109" t="str">
        <f>IF(AND('Current MY Credit Calc'!C19='Current MY Credit Calc'!$C$67,'Current MY Credit Calc'!G19='Current MY Credit Calc'!$G$67),'Current MY Credit Calc'!M19,"")</f>
        <v/>
      </c>
      <c r="Z17" s="110" t="str">
        <f>IF(AND('Current MY Credit Calc'!C19='Current MY Credit Calc'!$C$68,'Current MY Credit Calc'!G19='Current MY Credit Calc'!$G$67),'Current MY Credit Calc'!M19,"")</f>
        <v/>
      </c>
    </row>
    <row r="18" spans="1:26" x14ac:dyDescent="0.2">
      <c r="A18" s="103"/>
      <c r="B18" s="25"/>
      <c r="C18" s="24" t="s">
        <v>19</v>
      </c>
      <c r="D18" s="271"/>
      <c r="E18" s="272"/>
      <c r="F18" s="273"/>
      <c r="G18" s="271"/>
      <c r="H18" s="272"/>
      <c r="I18" s="273"/>
      <c r="J18" s="271"/>
      <c r="K18" s="272"/>
      <c r="L18" s="273"/>
      <c r="M18" s="103"/>
      <c r="N18" s="103"/>
      <c r="O18" s="103"/>
      <c r="P18" s="103"/>
      <c r="R18" s="108" t="str">
        <f>IF(AND('Current MY Credit Calc'!C20='Current MY Credit Calc'!$C$66,'Current MY Credit Calc'!G20='Current MY Credit Calc'!$G$68),'Current MY Credit Calc'!M20,"")</f>
        <v/>
      </c>
      <c r="S18" s="109" t="str">
        <f>IF(AND('Current MY Credit Calc'!C20='Current MY Credit Calc'!$C$67,'Current MY Credit Calc'!G20='Current MY Credit Calc'!$G$68),'Current MY Credit Calc'!M20,"")</f>
        <v/>
      </c>
      <c r="T18" s="109" t="str">
        <f>IF(AND('Current MY Credit Calc'!C20='Current MY Credit Calc'!$C$68,'Current MY Credit Calc'!G20='Current MY Credit Calc'!$G$68),'Current MY Credit Calc'!M20,"")</f>
        <v/>
      </c>
      <c r="U18" s="109" t="str">
        <f>IF(AND('Current MY Credit Calc'!C20='Current MY Credit Calc'!$C$66,'Current MY Credit Calc'!G20='Current MY Credit Calc'!$G$66),'Current MY Credit Calc'!M20,"")</f>
        <v/>
      </c>
      <c r="V18" s="109" t="str">
        <f>IF(AND('Current MY Credit Calc'!C20='Current MY Credit Calc'!$C$67,'Current MY Credit Calc'!G20='Current MY Credit Calc'!$G$66),'Current MY Credit Calc'!M20,"")</f>
        <v/>
      </c>
      <c r="W18" s="109" t="str">
        <f>IF(AND('Current MY Credit Calc'!C20='Current MY Credit Calc'!$C$68,'Current MY Credit Calc'!G20='Current MY Credit Calc'!$G$66),'Current MY Credit Calc'!M20,"")</f>
        <v/>
      </c>
      <c r="X18" s="109" t="str">
        <f>IF(AND('Current MY Credit Calc'!C20='Current MY Credit Calc'!$C$66,'Current MY Credit Calc'!G20='Current MY Credit Calc'!$G$67),'Current MY Credit Calc'!M20,"")</f>
        <v/>
      </c>
      <c r="Y18" s="109" t="str">
        <f>IF(AND('Current MY Credit Calc'!C20='Current MY Credit Calc'!$C$67,'Current MY Credit Calc'!G20='Current MY Credit Calc'!$G$67),'Current MY Credit Calc'!M20,"")</f>
        <v/>
      </c>
      <c r="Z18" s="110" t="str">
        <f>IF(AND('Current MY Credit Calc'!C20='Current MY Credit Calc'!$C$68,'Current MY Credit Calc'!G20='Current MY Credit Calc'!$G$67),'Current MY Credit Calc'!M20,"")</f>
        <v/>
      </c>
    </row>
    <row r="19" spans="1:26" x14ac:dyDescent="0.2">
      <c r="A19" s="103"/>
      <c r="B19" s="26"/>
      <c r="C19" s="24" t="s">
        <v>23</v>
      </c>
      <c r="D19" s="114">
        <f t="shared" ref="D19:L19" si="0">ROUND(R35,0)</f>
        <v>0</v>
      </c>
      <c r="E19" s="115">
        <f t="shared" si="0"/>
        <v>0</v>
      </c>
      <c r="F19" s="121">
        <f t="shared" si="0"/>
        <v>0</v>
      </c>
      <c r="G19" s="114">
        <f t="shared" si="0"/>
        <v>0</v>
      </c>
      <c r="H19" s="115">
        <f t="shared" si="0"/>
        <v>0</v>
      </c>
      <c r="I19" s="115">
        <f t="shared" si="0"/>
        <v>0</v>
      </c>
      <c r="J19" s="116">
        <f t="shared" si="0"/>
        <v>0</v>
      </c>
      <c r="K19" s="120">
        <f t="shared" si="0"/>
        <v>0</v>
      </c>
      <c r="L19" s="127">
        <f t="shared" si="0"/>
        <v>0</v>
      </c>
      <c r="M19" s="103"/>
      <c r="N19" s="103"/>
      <c r="O19" s="103"/>
      <c r="P19" s="103"/>
      <c r="R19" s="108" t="str">
        <f>IF(AND('Current MY Credit Calc'!C21='Current MY Credit Calc'!$C$66,'Current MY Credit Calc'!G21='Current MY Credit Calc'!$G$68),'Current MY Credit Calc'!M21,"")</f>
        <v/>
      </c>
      <c r="S19" s="109" t="str">
        <f>IF(AND('Current MY Credit Calc'!C21='Current MY Credit Calc'!$C$67,'Current MY Credit Calc'!G21='Current MY Credit Calc'!$G$68),'Current MY Credit Calc'!M21,"")</f>
        <v/>
      </c>
      <c r="T19" s="109" t="str">
        <f>IF(AND('Current MY Credit Calc'!C21='Current MY Credit Calc'!$C$68,'Current MY Credit Calc'!G21='Current MY Credit Calc'!$G$68),'Current MY Credit Calc'!M21,"")</f>
        <v/>
      </c>
      <c r="U19" s="109" t="str">
        <f>IF(AND('Current MY Credit Calc'!C21='Current MY Credit Calc'!$C$66,'Current MY Credit Calc'!G21='Current MY Credit Calc'!$G$66),'Current MY Credit Calc'!M21,"")</f>
        <v/>
      </c>
      <c r="V19" s="109" t="str">
        <f>IF(AND('Current MY Credit Calc'!C21='Current MY Credit Calc'!$C$67,'Current MY Credit Calc'!G21='Current MY Credit Calc'!$G$66),'Current MY Credit Calc'!M21,"")</f>
        <v/>
      </c>
      <c r="W19" s="109" t="str">
        <f>IF(AND('Current MY Credit Calc'!C21='Current MY Credit Calc'!$C$68,'Current MY Credit Calc'!G21='Current MY Credit Calc'!$G$66),'Current MY Credit Calc'!M21,"")</f>
        <v/>
      </c>
      <c r="X19" s="109" t="str">
        <f>IF(AND('Current MY Credit Calc'!C21='Current MY Credit Calc'!$C$66,'Current MY Credit Calc'!G21='Current MY Credit Calc'!$G$67),'Current MY Credit Calc'!M21,"")</f>
        <v/>
      </c>
      <c r="Y19" s="109" t="str">
        <f>IF(AND('Current MY Credit Calc'!C21='Current MY Credit Calc'!$C$67,'Current MY Credit Calc'!G21='Current MY Credit Calc'!$G$67),'Current MY Credit Calc'!M21,"")</f>
        <v/>
      </c>
      <c r="Z19" s="110" t="str">
        <f>IF(AND('Current MY Credit Calc'!C21='Current MY Credit Calc'!$C$68,'Current MY Credit Calc'!G21='Current MY Credit Calc'!$G$67),'Current MY Credit Calc'!M21,"")</f>
        <v/>
      </c>
    </row>
    <row r="20" spans="1:26" x14ac:dyDescent="0.2">
      <c r="A20" s="103"/>
      <c r="B20" s="18" t="s">
        <v>20</v>
      </c>
      <c r="C20" s="19"/>
      <c r="D20" s="27"/>
      <c r="E20" s="28"/>
      <c r="F20" s="29"/>
      <c r="G20" s="27"/>
      <c r="H20" s="28"/>
      <c r="I20" s="29"/>
      <c r="J20" s="27"/>
      <c r="K20" s="28"/>
      <c r="L20" s="29"/>
      <c r="M20" s="103"/>
      <c r="N20" s="103"/>
      <c r="O20" s="103"/>
      <c r="P20" s="103"/>
      <c r="R20" s="108" t="str">
        <f>IF(AND('Current MY Credit Calc'!C22='Current MY Credit Calc'!$C$66,'Current MY Credit Calc'!G22='Current MY Credit Calc'!$G$68),'Current MY Credit Calc'!M22,"")</f>
        <v/>
      </c>
      <c r="S20" s="109" t="str">
        <f>IF(AND('Current MY Credit Calc'!C22='Current MY Credit Calc'!$C$67,'Current MY Credit Calc'!G22='Current MY Credit Calc'!$G$68),'Current MY Credit Calc'!M22,"")</f>
        <v/>
      </c>
      <c r="T20" s="109" t="str">
        <f>IF(AND('Current MY Credit Calc'!C22='Current MY Credit Calc'!$C$68,'Current MY Credit Calc'!G22='Current MY Credit Calc'!$G$68),'Current MY Credit Calc'!M22,"")</f>
        <v/>
      </c>
      <c r="U20" s="109" t="str">
        <f>IF(AND('Current MY Credit Calc'!C22='Current MY Credit Calc'!$C$66,'Current MY Credit Calc'!G22='Current MY Credit Calc'!$G$66),'Current MY Credit Calc'!M22,"")</f>
        <v/>
      </c>
      <c r="V20" s="109" t="str">
        <f>IF(AND('Current MY Credit Calc'!C22='Current MY Credit Calc'!$C$67,'Current MY Credit Calc'!G22='Current MY Credit Calc'!$G$66),'Current MY Credit Calc'!M22,"")</f>
        <v/>
      </c>
      <c r="W20" s="109" t="str">
        <f>IF(AND('Current MY Credit Calc'!C22='Current MY Credit Calc'!$C$68,'Current MY Credit Calc'!G22='Current MY Credit Calc'!$G$66),'Current MY Credit Calc'!M22,"")</f>
        <v/>
      </c>
      <c r="X20" s="109" t="str">
        <f>IF(AND('Current MY Credit Calc'!C22='Current MY Credit Calc'!$C$66,'Current MY Credit Calc'!G22='Current MY Credit Calc'!$G$67),'Current MY Credit Calc'!M22,"")</f>
        <v/>
      </c>
      <c r="Y20" s="109" t="str">
        <f>IF(AND('Current MY Credit Calc'!C22='Current MY Credit Calc'!$C$67,'Current MY Credit Calc'!G22='Current MY Credit Calc'!$G$67),'Current MY Credit Calc'!M22,"")</f>
        <v/>
      </c>
      <c r="Z20" s="110" t="str">
        <f>IF(AND('Current MY Credit Calc'!C22='Current MY Credit Calc'!$C$68,'Current MY Credit Calc'!G22='Current MY Credit Calc'!$G$67),'Current MY Credit Calc'!M22,"")</f>
        <v/>
      </c>
    </row>
    <row r="21" spans="1:26" x14ac:dyDescent="0.2">
      <c r="A21" s="103"/>
      <c r="B21" s="23"/>
      <c r="C21" s="30" t="s">
        <v>21</v>
      </c>
      <c r="D21" s="271"/>
      <c r="E21" s="272"/>
      <c r="F21" s="273"/>
      <c r="G21" s="271"/>
      <c r="H21" s="272"/>
      <c r="I21" s="273"/>
      <c r="J21" s="271"/>
      <c r="K21" s="272"/>
      <c r="L21" s="273"/>
      <c r="M21" s="103"/>
      <c r="N21" s="103"/>
      <c r="O21" s="103"/>
      <c r="P21" s="103"/>
      <c r="R21" s="108" t="str">
        <f>IF(AND('Current MY Credit Calc'!C23='Current MY Credit Calc'!$C$66,'Current MY Credit Calc'!G23='Current MY Credit Calc'!$G$68),'Current MY Credit Calc'!M23,"")</f>
        <v/>
      </c>
      <c r="S21" s="109" t="str">
        <f>IF(AND('Current MY Credit Calc'!C23='Current MY Credit Calc'!$C$67,'Current MY Credit Calc'!G23='Current MY Credit Calc'!$G$68),'Current MY Credit Calc'!M23,"")</f>
        <v/>
      </c>
      <c r="T21" s="109" t="str">
        <f>IF(AND('Current MY Credit Calc'!C23='Current MY Credit Calc'!$C$68,'Current MY Credit Calc'!G23='Current MY Credit Calc'!$G$68),'Current MY Credit Calc'!M23,"")</f>
        <v/>
      </c>
      <c r="U21" s="109" t="str">
        <f>IF(AND('Current MY Credit Calc'!C23='Current MY Credit Calc'!$C$66,'Current MY Credit Calc'!G23='Current MY Credit Calc'!$G$66),'Current MY Credit Calc'!M23,"")</f>
        <v/>
      </c>
      <c r="V21" s="109" t="str">
        <f>IF(AND('Current MY Credit Calc'!C23='Current MY Credit Calc'!$C$67,'Current MY Credit Calc'!G23='Current MY Credit Calc'!$G$66),'Current MY Credit Calc'!M23,"")</f>
        <v/>
      </c>
      <c r="W21" s="109" t="str">
        <f>IF(AND('Current MY Credit Calc'!C23='Current MY Credit Calc'!$C$68,'Current MY Credit Calc'!G23='Current MY Credit Calc'!$G$66),'Current MY Credit Calc'!M23,"")</f>
        <v/>
      </c>
      <c r="X21" s="109" t="str">
        <f>IF(AND('Current MY Credit Calc'!C23='Current MY Credit Calc'!$C$66,'Current MY Credit Calc'!G23='Current MY Credit Calc'!$G$67),'Current MY Credit Calc'!M23,"")</f>
        <v/>
      </c>
      <c r="Y21" s="109" t="str">
        <f>IF(AND('Current MY Credit Calc'!C23='Current MY Credit Calc'!$C$67,'Current MY Credit Calc'!G23='Current MY Credit Calc'!$G$67),'Current MY Credit Calc'!M23,"")</f>
        <v/>
      </c>
      <c r="Z21" s="110" t="str">
        <f>IF(AND('Current MY Credit Calc'!C23='Current MY Credit Calc'!$C$68,'Current MY Credit Calc'!G23='Current MY Credit Calc'!$G$67),'Current MY Credit Calc'!M23,"")</f>
        <v/>
      </c>
    </row>
    <row r="22" spans="1:26" x14ac:dyDescent="0.2">
      <c r="A22" s="103"/>
      <c r="B22" s="25"/>
      <c r="C22" s="30" t="s">
        <v>22</v>
      </c>
      <c r="D22" s="271"/>
      <c r="E22" s="272"/>
      <c r="F22" s="273"/>
      <c r="G22" s="271"/>
      <c r="H22" s="272"/>
      <c r="I22" s="273"/>
      <c r="J22" s="271"/>
      <c r="K22" s="272"/>
      <c r="L22" s="273"/>
      <c r="M22" s="103"/>
      <c r="N22" s="103"/>
      <c r="O22" s="103"/>
      <c r="P22" s="103"/>
      <c r="R22" s="108" t="str">
        <f>IF(AND('Current MY Credit Calc'!C24='Current MY Credit Calc'!$C$66,'Current MY Credit Calc'!G24='Current MY Credit Calc'!$G$68),'Current MY Credit Calc'!M24,"")</f>
        <v/>
      </c>
      <c r="S22" s="109" t="str">
        <f>IF(AND('Current MY Credit Calc'!C24='Current MY Credit Calc'!$C$67,'Current MY Credit Calc'!G24='Current MY Credit Calc'!$G$68),'Current MY Credit Calc'!M24,"")</f>
        <v/>
      </c>
      <c r="T22" s="109" t="str">
        <f>IF(AND('Current MY Credit Calc'!C24='Current MY Credit Calc'!$C$68,'Current MY Credit Calc'!G24='Current MY Credit Calc'!$G$68),'Current MY Credit Calc'!M24,"")</f>
        <v/>
      </c>
      <c r="U22" s="109" t="str">
        <f>IF(AND('Current MY Credit Calc'!C24='Current MY Credit Calc'!$C$66,'Current MY Credit Calc'!G24='Current MY Credit Calc'!$G$66),'Current MY Credit Calc'!M24,"")</f>
        <v/>
      </c>
      <c r="V22" s="109" t="str">
        <f>IF(AND('Current MY Credit Calc'!C24='Current MY Credit Calc'!$C$67,'Current MY Credit Calc'!G24='Current MY Credit Calc'!$G$66),'Current MY Credit Calc'!M24,"")</f>
        <v/>
      </c>
      <c r="W22" s="109" t="str">
        <f>IF(AND('Current MY Credit Calc'!C24='Current MY Credit Calc'!$C$68,'Current MY Credit Calc'!G24='Current MY Credit Calc'!$G$66),'Current MY Credit Calc'!M24,"")</f>
        <v/>
      </c>
      <c r="X22" s="109" t="str">
        <f>IF(AND('Current MY Credit Calc'!C24='Current MY Credit Calc'!$C$66,'Current MY Credit Calc'!G24='Current MY Credit Calc'!$G$67),'Current MY Credit Calc'!M24,"")</f>
        <v/>
      </c>
      <c r="Y22" s="109" t="str">
        <f>IF(AND('Current MY Credit Calc'!C24='Current MY Credit Calc'!$C$67,'Current MY Credit Calc'!G24='Current MY Credit Calc'!$G$67),'Current MY Credit Calc'!M24,"")</f>
        <v/>
      </c>
      <c r="Z22" s="110" t="str">
        <f>IF(AND('Current MY Credit Calc'!C24='Current MY Credit Calc'!$C$68,'Current MY Credit Calc'!G24='Current MY Credit Calc'!$G$67),'Current MY Credit Calc'!M24,"")</f>
        <v/>
      </c>
    </row>
    <row r="23" spans="1:26" x14ac:dyDescent="0.2">
      <c r="A23" s="103"/>
      <c r="B23" s="25"/>
      <c r="C23" s="30" t="s">
        <v>34</v>
      </c>
      <c r="D23" s="271"/>
      <c r="E23" s="272"/>
      <c r="F23" s="273"/>
      <c r="G23" s="31"/>
      <c r="H23" s="32"/>
      <c r="I23" s="33"/>
      <c r="J23" s="31"/>
      <c r="K23" s="32"/>
      <c r="L23" s="33"/>
      <c r="M23" s="103"/>
      <c r="N23" s="103"/>
      <c r="O23" s="103"/>
      <c r="P23" s="103"/>
      <c r="R23" s="108" t="str">
        <f>IF(AND('Current MY Credit Calc'!C25='Current MY Credit Calc'!$C$66,'Current MY Credit Calc'!G25='Current MY Credit Calc'!$G$68),'Current MY Credit Calc'!M25,"")</f>
        <v/>
      </c>
      <c r="S23" s="109" t="str">
        <f>IF(AND('Current MY Credit Calc'!C25='Current MY Credit Calc'!$C$67,'Current MY Credit Calc'!G25='Current MY Credit Calc'!$G$68),'Current MY Credit Calc'!M25,"")</f>
        <v/>
      </c>
      <c r="T23" s="109" t="str">
        <f>IF(AND('Current MY Credit Calc'!C25='Current MY Credit Calc'!$C$68,'Current MY Credit Calc'!G25='Current MY Credit Calc'!$G$68),'Current MY Credit Calc'!M25,"")</f>
        <v/>
      </c>
      <c r="U23" s="109" t="str">
        <f>IF(AND('Current MY Credit Calc'!C25='Current MY Credit Calc'!$C$66,'Current MY Credit Calc'!G25='Current MY Credit Calc'!$G$66),'Current MY Credit Calc'!M25,"")</f>
        <v/>
      </c>
      <c r="V23" s="109" t="str">
        <f>IF(AND('Current MY Credit Calc'!C25='Current MY Credit Calc'!$C$67,'Current MY Credit Calc'!G25='Current MY Credit Calc'!$G$66),'Current MY Credit Calc'!M25,"")</f>
        <v/>
      </c>
      <c r="W23" s="109" t="str">
        <f>IF(AND('Current MY Credit Calc'!C25='Current MY Credit Calc'!$C$68,'Current MY Credit Calc'!G25='Current MY Credit Calc'!$G$66),'Current MY Credit Calc'!M25,"")</f>
        <v/>
      </c>
      <c r="X23" s="109" t="str">
        <f>IF(AND('Current MY Credit Calc'!C25='Current MY Credit Calc'!$C$66,'Current MY Credit Calc'!G25='Current MY Credit Calc'!$G$67),'Current MY Credit Calc'!M25,"")</f>
        <v/>
      </c>
      <c r="Y23" s="109" t="str">
        <f>IF(AND('Current MY Credit Calc'!C25='Current MY Credit Calc'!$C$67,'Current MY Credit Calc'!G25='Current MY Credit Calc'!$G$67),'Current MY Credit Calc'!M25,"")</f>
        <v/>
      </c>
      <c r="Z23" s="110" t="str">
        <f>IF(AND('Current MY Credit Calc'!C25='Current MY Credit Calc'!$C$68,'Current MY Credit Calc'!G25='Current MY Credit Calc'!$G$67),'Current MY Credit Calc'!M25,"")</f>
        <v/>
      </c>
    </row>
    <row r="24" spans="1:26" x14ac:dyDescent="0.2">
      <c r="A24" s="103"/>
      <c r="B24" s="25"/>
      <c r="C24" s="30" t="s">
        <v>35</v>
      </c>
      <c r="D24" s="31"/>
      <c r="E24" s="32"/>
      <c r="F24" s="33"/>
      <c r="G24" s="271"/>
      <c r="H24" s="272"/>
      <c r="I24" s="273"/>
      <c r="J24" s="34"/>
      <c r="K24" s="35"/>
      <c r="L24" s="36"/>
      <c r="M24" s="103"/>
      <c r="N24" s="103"/>
      <c r="O24" s="103"/>
      <c r="P24" s="103"/>
      <c r="R24" s="108" t="str">
        <f>IF(AND('Current MY Credit Calc'!C26='Current MY Credit Calc'!$C$66,'Current MY Credit Calc'!G26='Current MY Credit Calc'!$G$68),'Current MY Credit Calc'!M26,"")</f>
        <v/>
      </c>
      <c r="S24" s="109" t="str">
        <f>IF(AND('Current MY Credit Calc'!C26='Current MY Credit Calc'!$C$67,'Current MY Credit Calc'!G26='Current MY Credit Calc'!$G$68),'Current MY Credit Calc'!M26,"")</f>
        <v/>
      </c>
      <c r="T24" s="109" t="str">
        <f>IF(AND('Current MY Credit Calc'!C26='Current MY Credit Calc'!$C$68,'Current MY Credit Calc'!G26='Current MY Credit Calc'!$G$68),'Current MY Credit Calc'!M26,"")</f>
        <v/>
      </c>
      <c r="U24" s="109" t="str">
        <f>IF(AND('Current MY Credit Calc'!C26='Current MY Credit Calc'!$C$66,'Current MY Credit Calc'!G26='Current MY Credit Calc'!$G$66),'Current MY Credit Calc'!M26,"")</f>
        <v/>
      </c>
      <c r="V24" s="109" t="str">
        <f>IF(AND('Current MY Credit Calc'!C26='Current MY Credit Calc'!$C$67,'Current MY Credit Calc'!G26='Current MY Credit Calc'!$G$66),'Current MY Credit Calc'!M26,"")</f>
        <v/>
      </c>
      <c r="W24" s="109" t="str">
        <f>IF(AND('Current MY Credit Calc'!C26='Current MY Credit Calc'!$C$68,'Current MY Credit Calc'!G26='Current MY Credit Calc'!$G$66),'Current MY Credit Calc'!M26,"")</f>
        <v/>
      </c>
      <c r="X24" s="109" t="str">
        <f>IF(AND('Current MY Credit Calc'!C26='Current MY Credit Calc'!$C$66,'Current MY Credit Calc'!G26='Current MY Credit Calc'!$G$67),'Current MY Credit Calc'!M26,"")</f>
        <v/>
      </c>
      <c r="Y24" s="109" t="str">
        <f>IF(AND('Current MY Credit Calc'!C26='Current MY Credit Calc'!$C$67,'Current MY Credit Calc'!G26='Current MY Credit Calc'!$G$67),'Current MY Credit Calc'!M26,"")</f>
        <v/>
      </c>
      <c r="Z24" s="110" t="str">
        <f>IF(AND('Current MY Credit Calc'!C26='Current MY Credit Calc'!$C$68,'Current MY Credit Calc'!G26='Current MY Credit Calc'!$G$67),'Current MY Credit Calc'!M26,"")</f>
        <v/>
      </c>
    </row>
    <row r="25" spans="1:26" x14ac:dyDescent="0.2">
      <c r="A25" s="103"/>
      <c r="B25" s="25"/>
      <c r="C25" s="24" t="s">
        <v>32</v>
      </c>
      <c r="D25" s="37"/>
      <c r="E25" s="32"/>
      <c r="F25" s="273"/>
      <c r="G25" s="37"/>
      <c r="H25" s="32"/>
      <c r="I25" s="273"/>
      <c r="J25" s="37"/>
      <c r="K25" s="32"/>
      <c r="L25" s="273"/>
      <c r="M25" s="103"/>
      <c r="N25" s="103"/>
      <c r="O25" s="103"/>
      <c r="P25" s="103"/>
      <c r="R25" s="108" t="str">
        <f>IF(AND('Current MY Credit Calc'!C27='Current MY Credit Calc'!$C$66,'Current MY Credit Calc'!G27='Current MY Credit Calc'!$G$68),'Current MY Credit Calc'!M27,"")</f>
        <v/>
      </c>
      <c r="S25" s="109" t="str">
        <f>IF(AND('Current MY Credit Calc'!C27='Current MY Credit Calc'!$C$67,'Current MY Credit Calc'!G27='Current MY Credit Calc'!$G$68),'Current MY Credit Calc'!M27,"")</f>
        <v/>
      </c>
      <c r="T25" s="109" t="str">
        <f>IF(AND('Current MY Credit Calc'!C27='Current MY Credit Calc'!$C$68,'Current MY Credit Calc'!G27='Current MY Credit Calc'!$G$68),'Current MY Credit Calc'!M27,"")</f>
        <v/>
      </c>
      <c r="U25" s="109" t="str">
        <f>IF(AND('Current MY Credit Calc'!C27='Current MY Credit Calc'!$C$66,'Current MY Credit Calc'!G27='Current MY Credit Calc'!$G$66),'Current MY Credit Calc'!M27,"")</f>
        <v/>
      </c>
      <c r="V25" s="109" t="str">
        <f>IF(AND('Current MY Credit Calc'!C27='Current MY Credit Calc'!$C$67,'Current MY Credit Calc'!G27='Current MY Credit Calc'!$G$66),'Current MY Credit Calc'!M27,"")</f>
        <v/>
      </c>
      <c r="W25" s="109" t="str">
        <f>IF(AND('Current MY Credit Calc'!C27='Current MY Credit Calc'!$C$68,'Current MY Credit Calc'!G27='Current MY Credit Calc'!$G$66),'Current MY Credit Calc'!M27,"")</f>
        <v/>
      </c>
      <c r="X25" s="109" t="str">
        <f>IF(AND('Current MY Credit Calc'!C27='Current MY Credit Calc'!$C$66,'Current MY Credit Calc'!G27='Current MY Credit Calc'!$G$67),'Current MY Credit Calc'!M27,"")</f>
        <v/>
      </c>
      <c r="Y25" s="109" t="str">
        <f>IF(AND('Current MY Credit Calc'!C27='Current MY Credit Calc'!$C$67,'Current MY Credit Calc'!G27='Current MY Credit Calc'!$G$67),'Current MY Credit Calc'!M27,"")</f>
        <v/>
      </c>
      <c r="Z25" s="110" t="str">
        <f>IF(AND('Current MY Credit Calc'!C27='Current MY Credit Calc'!$C$68,'Current MY Credit Calc'!G27='Current MY Credit Calc'!$G$67),'Current MY Credit Calc'!M27,"")</f>
        <v/>
      </c>
    </row>
    <row r="26" spans="1:26" x14ac:dyDescent="0.2">
      <c r="A26" s="103"/>
      <c r="B26" s="26"/>
      <c r="C26" s="24" t="s">
        <v>33</v>
      </c>
      <c r="D26" s="38"/>
      <c r="E26" s="35"/>
      <c r="F26" s="119">
        <f>0.75*F25</f>
        <v>0</v>
      </c>
      <c r="G26" s="38"/>
      <c r="H26" s="35"/>
      <c r="I26" s="119">
        <f>0.75*I25</f>
        <v>0</v>
      </c>
      <c r="J26" s="38"/>
      <c r="K26" s="35"/>
      <c r="L26" s="122">
        <f>0.75*L25</f>
        <v>0</v>
      </c>
      <c r="M26" s="103"/>
      <c r="N26" s="103"/>
      <c r="O26" s="103"/>
      <c r="P26" s="103"/>
      <c r="R26" s="108" t="str">
        <f>IF(AND('Current MY Credit Calc'!C28='Current MY Credit Calc'!$C$66,'Current MY Credit Calc'!G28='Current MY Credit Calc'!$G$68),'Current MY Credit Calc'!M28,"")</f>
        <v/>
      </c>
      <c r="S26" s="109" t="str">
        <f>IF(AND('Current MY Credit Calc'!C28='Current MY Credit Calc'!$C$67,'Current MY Credit Calc'!G28='Current MY Credit Calc'!$G$68),'Current MY Credit Calc'!M28,"")</f>
        <v/>
      </c>
      <c r="T26" s="109" t="str">
        <f>IF(AND('Current MY Credit Calc'!C28='Current MY Credit Calc'!$C$68,'Current MY Credit Calc'!G28='Current MY Credit Calc'!$G$68),'Current MY Credit Calc'!M28,"")</f>
        <v/>
      </c>
      <c r="U26" s="109" t="str">
        <f>IF(AND('Current MY Credit Calc'!C28='Current MY Credit Calc'!$C$66,'Current MY Credit Calc'!G28='Current MY Credit Calc'!$G$66),'Current MY Credit Calc'!M28,"")</f>
        <v/>
      </c>
      <c r="V26" s="109" t="str">
        <f>IF(AND('Current MY Credit Calc'!C28='Current MY Credit Calc'!$C$67,'Current MY Credit Calc'!G28='Current MY Credit Calc'!$G$66),'Current MY Credit Calc'!M28,"")</f>
        <v/>
      </c>
      <c r="W26" s="109" t="str">
        <f>IF(AND('Current MY Credit Calc'!C28='Current MY Credit Calc'!$C$68,'Current MY Credit Calc'!G28='Current MY Credit Calc'!$G$66),'Current MY Credit Calc'!M28,"")</f>
        <v/>
      </c>
      <c r="X26" s="109" t="str">
        <f>IF(AND('Current MY Credit Calc'!C28='Current MY Credit Calc'!$C$66,'Current MY Credit Calc'!G28='Current MY Credit Calc'!$G$67),'Current MY Credit Calc'!M28,"")</f>
        <v/>
      </c>
      <c r="Y26" s="109" t="str">
        <f>IF(AND('Current MY Credit Calc'!C28='Current MY Credit Calc'!$C$67,'Current MY Credit Calc'!G28='Current MY Credit Calc'!$G$67),'Current MY Credit Calc'!M28,"")</f>
        <v/>
      </c>
      <c r="Z26" s="110" t="str">
        <f>IF(AND('Current MY Credit Calc'!C28='Current MY Credit Calc'!$C$68,'Current MY Credit Calc'!G28='Current MY Credit Calc'!$G$67),'Current MY Credit Calc'!M28,"")</f>
        <v/>
      </c>
    </row>
    <row r="27" spans="1:26" x14ac:dyDescent="0.2">
      <c r="A27" s="103"/>
      <c r="B27" s="18" t="s">
        <v>24</v>
      </c>
      <c r="C27" s="19"/>
      <c r="D27" s="39"/>
      <c r="E27" s="40"/>
      <c r="F27" s="41"/>
      <c r="G27" s="39"/>
      <c r="H27" s="40"/>
      <c r="I27" s="41"/>
      <c r="J27" s="39"/>
      <c r="K27" s="40"/>
      <c r="L27" s="41"/>
      <c r="M27" s="103"/>
      <c r="N27" s="103"/>
      <c r="O27" s="103"/>
      <c r="P27" s="103"/>
      <c r="R27" s="108" t="str">
        <f>IF(AND('Current MY Credit Calc'!C29='Current MY Credit Calc'!$C$66,'Current MY Credit Calc'!G29='Current MY Credit Calc'!$G$68),'Current MY Credit Calc'!M29,"")</f>
        <v/>
      </c>
      <c r="S27" s="109" t="str">
        <f>IF(AND('Current MY Credit Calc'!C29='Current MY Credit Calc'!$C$67,'Current MY Credit Calc'!G29='Current MY Credit Calc'!$G$68),'Current MY Credit Calc'!M29,"")</f>
        <v/>
      </c>
      <c r="T27" s="109" t="str">
        <f>IF(AND('Current MY Credit Calc'!C29='Current MY Credit Calc'!$C$68,'Current MY Credit Calc'!G29='Current MY Credit Calc'!$G$68),'Current MY Credit Calc'!M29,"")</f>
        <v/>
      </c>
      <c r="U27" s="109" t="str">
        <f>IF(AND('Current MY Credit Calc'!C29='Current MY Credit Calc'!$C$66,'Current MY Credit Calc'!G29='Current MY Credit Calc'!$G$66),'Current MY Credit Calc'!M29,"")</f>
        <v/>
      </c>
      <c r="V27" s="109" t="str">
        <f>IF(AND('Current MY Credit Calc'!C29='Current MY Credit Calc'!$C$67,'Current MY Credit Calc'!G29='Current MY Credit Calc'!$G$66),'Current MY Credit Calc'!M29,"")</f>
        <v/>
      </c>
      <c r="W27" s="109" t="str">
        <f>IF(AND('Current MY Credit Calc'!C29='Current MY Credit Calc'!$C$68,'Current MY Credit Calc'!G29='Current MY Credit Calc'!$G$66),'Current MY Credit Calc'!M29,"")</f>
        <v/>
      </c>
      <c r="X27" s="109" t="str">
        <f>IF(AND('Current MY Credit Calc'!C29='Current MY Credit Calc'!$C$66,'Current MY Credit Calc'!G29='Current MY Credit Calc'!$G$67),'Current MY Credit Calc'!M29,"")</f>
        <v/>
      </c>
      <c r="Y27" s="109" t="str">
        <f>IF(AND('Current MY Credit Calc'!C29='Current MY Credit Calc'!$C$67,'Current MY Credit Calc'!G29='Current MY Credit Calc'!$G$67),'Current MY Credit Calc'!M29,"")</f>
        <v/>
      </c>
      <c r="Z27" s="110" t="str">
        <f>IF(AND('Current MY Credit Calc'!C29='Current MY Credit Calc'!$C$68,'Current MY Credit Calc'!G29='Current MY Credit Calc'!$G$67),'Current MY Credit Calc'!M29,"")</f>
        <v/>
      </c>
    </row>
    <row r="28" spans="1:26" x14ac:dyDescent="0.2">
      <c r="A28" s="103"/>
      <c r="B28" s="23"/>
      <c r="C28" s="24" t="s">
        <v>154</v>
      </c>
      <c r="D28" s="123">
        <f>D17-D21</f>
        <v>0</v>
      </c>
      <c r="E28" s="125">
        <f t="shared" ref="E28:L28" si="1">E17-E21</f>
        <v>0</v>
      </c>
      <c r="F28" s="124">
        <f t="shared" si="1"/>
        <v>0</v>
      </c>
      <c r="G28" s="123">
        <f t="shared" ref="G28:J29" si="2">G17-G21</f>
        <v>0</v>
      </c>
      <c r="H28" s="115">
        <f t="shared" si="2"/>
        <v>0</v>
      </c>
      <c r="I28" s="124">
        <f t="shared" si="2"/>
        <v>0</v>
      </c>
      <c r="J28" s="120">
        <f t="shared" si="2"/>
        <v>0</v>
      </c>
      <c r="K28" s="120">
        <f t="shared" si="1"/>
        <v>0</v>
      </c>
      <c r="L28" s="127">
        <f t="shared" si="1"/>
        <v>0</v>
      </c>
      <c r="M28" s="103"/>
      <c r="N28" s="103"/>
      <c r="O28" s="103"/>
      <c r="P28" s="103"/>
      <c r="R28" s="108" t="str">
        <f>IF(AND('Current MY Credit Calc'!C30='Current MY Credit Calc'!$C$66,'Current MY Credit Calc'!G30='Current MY Credit Calc'!$G$68),'Current MY Credit Calc'!M30,"")</f>
        <v/>
      </c>
      <c r="S28" s="109" t="str">
        <f>IF(AND('Current MY Credit Calc'!C30='Current MY Credit Calc'!$C$67,'Current MY Credit Calc'!G30='Current MY Credit Calc'!$G$68),'Current MY Credit Calc'!M30,"")</f>
        <v/>
      </c>
      <c r="T28" s="109" t="str">
        <f>IF(AND('Current MY Credit Calc'!C30='Current MY Credit Calc'!$C$68,'Current MY Credit Calc'!G30='Current MY Credit Calc'!$G$68),'Current MY Credit Calc'!M30,"")</f>
        <v/>
      </c>
      <c r="U28" s="109" t="str">
        <f>IF(AND('Current MY Credit Calc'!C30='Current MY Credit Calc'!$C$66,'Current MY Credit Calc'!G30='Current MY Credit Calc'!$G$66),'Current MY Credit Calc'!M30,"")</f>
        <v/>
      </c>
      <c r="V28" s="109" t="str">
        <f>IF(AND('Current MY Credit Calc'!C30='Current MY Credit Calc'!$C$67,'Current MY Credit Calc'!G30='Current MY Credit Calc'!$G$66),'Current MY Credit Calc'!M30,"")</f>
        <v/>
      </c>
      <c r="W28" s="109" t="str">
        <f>IF(AND('Current MY Credit Calc'!C30='Current MY Credit Calc'!$C$68,'Current MY Credit Calc'!G30='Current MY Credit Calc'!$G$66),'Current MY Credit Calc'!M30,"")</f>
        <v/>
      </c>
      <c r="X28" s="109" t="str">
        <f>IF(AND('Current MY Credit Calc'!C30='Current MY Credit Calc'!$C$66,'Current MY Credit Calc'!G30='Current MY Credit Calc'!$G$67),'Current MY Credit Calc'!M30,"")</f>
        <v/>
      </c>
      <c r="Y28" s="109" t="str">
        <f>IF(AND('Current MY Credit Calc'!C30='Current MY Credit Calc'!$C$67,'Current MY Credit Calc'!G30='Current MY Credit Calc'!$G$67),'Current MY Credit Calc'!M30,"")</f>
        <v/>
      </c>
      <c r="Z28" s="110" t="str">
        <f>IF(AND('Current MY Credit Calc'!C30='Current MY Credit Calc'!$C$68,'Current MY Credit Calc'!G30='Current MY Credit Calc'!$G$67),'Current MY Credit Calc'!M30,"")</f>
        <v/>
      </c>
    </row>
    <row r="29" spans="1:26" ht="13.5" thickBot="1" x14ac:dyDescent="0.25">
      <c r="A29" s="103"/>
      <c r="B29" s="42"/>
      <c r="C29" s="24" t="s">
        <v>155</v>
      </c>
      <c r="D29" s="114">
        <f>D18-D22</f>
        <v>0</v>
      </c>
      <c r="E29" s="115">
        <f>E18-E22</f>
        <v>0</v>
      </c>
      <c r="F29" s="124">
        <f t="shared" ref="F29:L29" si="3">F18-F22</f>
        <v>0</v>
      </c>
      <c r="G29" s="114">
        <f t="shared" si="2"/>
        <v>0</v>
      </c>
      <c r="H29" s="115">
        <f t="shared" si="2"/>
        <v>0</v>
      </c>
      <c r="I29" s="124">
        <f t="shared" si="2"/>
        <v>0</v>
      </c>
      <c r="J29" s="120">
        <f t="shared" si="2"/>
        <v>0</v>
      </c>
      <c r="K29" s="126">
        <f t="shared" si="3"/>
        <v>0</v>
      </c>
      <c r="L29" s="127">
        <f t="shared" si="3"/>
        <v>0</v>
      </c>
      <c r="M29" s="103"/>
      <c r="N29" s="103"/>
      <c r="O29" s="103"/>
      <c r="P29" s="103"/>
      <c r="R29" s="108" t="str">
        <f>IF(AND('Current MY Credit Calc'!C31='Current MY Credit Calc'!$C$66,'Current MY Credit Calc'!G31='Current MY Credit Calc'!$G$68),'Current MY Credit Calc'!M31,"")</f>
        <v/>
      </c>
      <c r="S29" s="109" t="str">
        <f>IF(AND('Current MY Credit Calc'!C31='Current MY Credit Calc'!$C$67,'Current MY Credit Calc'!G31='Current MY Credit Calc'!$G$68),'Current MY Credit Calc'!M31,"")</f>
        <v/>
      </c>
      <c r="T29" s="109" t="str">
        <f>IF(AND('Current MY Credit Calc'!C31='Current MY Credit Calc'!$C$68,'Current MY Credit Calc'!G31='Current MY Credit Calc'!$G$68),'Current MY Credit Calc'!M31,"")</f>
        <v/>
      </c>
      <c r="U29" s="109" t="str">
        <f>IF(AND('Current MY Credit Calc'!C31='Current MY Credit Calc'!$C$66,'Current MY Credit Calc'!G31='Current MY Credit Calc'!$G$66),'Current MY Credit Calc'!M31,"")</f>
        <v/>
      </c>
      <c r="V29" s="109" t="str">
        <f>IF(AND('Current MY Credit Calc'!C31='Current MY Credit Calc'!$C$67,'Current MY Credit Calc'!G31='Current MY Credit Calc'!$G$66),'Current MY Credit Calc'!M31,"")</f>
        <v/>
      </c>
      <c r="W29" s="109" t="str">
        <f>IF(AND('Current MY Credit Calc'!C31='Current MY Credit Calc'!$C$68,'Current MY Credit Calc'!G31='Current MY Credit Calc'!$G$66),'Current MY Credit Calc'!M31,"")</f>
        <v/>
      </c>
      <c r="X29" s="109" t="str">
        <f>IF(AND('Current MY Credit Calc'!C31='Current MY Credit Calc'!$C$66,'Current MY Credit Calc'!G31='Current MY Credit Calc'!$G$67),'Current MY Credit Calc'!M31,"")</f>
        <v/>
      </c>
      <c r="Y29" s="109" t="str">
        <f>IF(AND('Current MY Credit Calc'!C31='Current MY Credit Calc'!$C$67,'Current MY Credit Calc'!G31='Current MY Credit Calc'!$G$67),'Current MY Credit Calc'!M31,"")</f>
        <v/>
      </c>
      <c r="Z29" s="110" t="str">
        <f>IF(AND('Current MY Credit Calc'!C31='Current MY Credit Calc'!$C$68,'Current MY Credit Calc'!G31='Current MY Credit Calc'!$G$67),'Current MY Credit Calc'!M31,"")</f>
        <v/>
      </c>
    </row>
    <row r="30" spans="1:26" s="8" customFormat="1" ht="20.25" customHeight="1" thickBot="1" x14ac:dyDescent="0.25">
      <c r="A30" s="104"/>
      <c r="B30" s="43"/>
      <c r="C30" s="44" t="s">
        <v>25</v>
      </c>
      <c r="D30" s="128">
        <f>D19+D21+D22+D23-F25-G24</f>
        <v>0</v>
      </c>
      <c r="E30" s="130">
        <f>E19+E21+E22+E23-H24</f>
        <v>0</v>
      </c>
      <c r="F30" s="130">
        <f>F19+F21+F22+F23+F26-I24</f>
        <v>0</v>
      </c>
      <c r="G30" s="128">
        <f>G19+G21+G22+G24-I25-D23</f>
        <v>0</v>
      </c>
      <c r="H30" s="129">
        <f>H19+H21+H22+H24-E23</f>
        <v>0</v>
      </c>
      <c r="I30" s="130">
        <f>I19+I21+I22+I24+I26-F23</f>
        <v>0</v>
      </c>
      <c r="J30" s="131">
        <f>J19+J21+J22-L25</f>
        <v>0</v>
      </c>
      <c r="K30" s="132">
        <f>K19+K21+K22</f>
        <v>0</v>
      </c>
      <c r="L30" s="133">
        <f>L19+L21+L22+L26</f>
        <v>0</v>
      </c>
      <c r="M30" s="104"/>
      <c r="N30" s="104"/>
      <c r="O30" s="104"/>
      <c r="P30" s="104"/>
      <c r="R30" s="108" t="str">
        <f>IF(AND('Current MY Credit Calc'!C32='Current MY Credit Calc'!$C$66,'Current MY Credit Calc'!G32='Current MY Credit Calc'!$G$68),'Current MY Credit Calc'!M32,"")</f>
        <v/>
      </c>
      <c r="S30" s="109" t="str">
        <f>IF(AND('Current MY Credit Calc'!C32='Current MY Credit Calc'!$C$67,'Current MY Credit Calc'!G32='Current MY Credit Calc'!$G$68),'Current MY Credit Calc'!M32,"")</f>
        <v/>
      </c>
      <c r="T30" s="109" t="str">
        <f>IF(AND('Current MY Credit Calc'!C32='Current MY Credit Calc'!$C$68,'Current MY Credit Calc'!G32='Current MY Credit Calc'!$G$68),'Current MY Credit Calc'!M32,"")</f>
        <v/>
      </c>
      <c r="U30" s="109" t="str">
        <f>IF(AND('Current MY Credit Calc'!C32='Current MY Credit Calc'!$C$66,'Current MY Credit Calc'!G32='Current MY Credit Calc'!$G$66),'Current MY Credit Calc'!M32,"")</f>
        <v/>
      </c>
      <c r="V30" s="109" t="str">
        <f>IF(AND('Current MY Credit Calc'!C32='Current MY Credit Calc'!$C$67,'Current MY Credit Calc'!G32='Current MY Credit Calc'!$G$66),'Current MY Credit Calc'!M32,"")</f>
        <v/>
      </c>
      <c r="W30" s="109" t="str">
        <f>IF(AND('Current MY Credit Calc'!C32='Current MY Credit Calc'!$C$68,'Current MY Credit Calc'!G32='Current MY Credit Calc'!$G$66),'Current MY Credit Calc'!M32,"")</f>
        <v/>
      </c>
      <c r="X30" s="109" t="str">
        <f>IF(AND('Current MY Credit Calc'!C32='Current MY Credit Calc'!$C$66,'Current MY Credit Calc'!G32='Current MY Credit Calc'!$G$67),'Current MY Credit Calc'!M32,"")</f>
        <v/>
      </c>
      <c r="Y30" s="109" t="str">
        <f>IF(AND('Current MY Credit Calc'!C32='Current MY Credit Calc'!$C$67,'Current MY Credit Calc'!G32='Current MY Credit Calc'!$G$67),'Current MY Credit Calc'!M32,"")</f>
        <v/>
      </c>
      <c r="Z30" s="110" t="str">
        <f>IF(AND('Current MY Credit Calc'!C32='Current MY Credit Calc'!$C$68,'Current MY Credit Calc'!G32='Current MY Credit Calc'!$G$67),'Current MY Credit Calc'!M32,"")</f>
        <v/>
      </c>
    </row>
    <row r="31" spans="1:26" x14ac:dyDescent="0.2">
      <c r="A31" s="103"/>
      <c r="B31" s="102"/>
      <c r="C31" s="102"/>
      <c r="D31" s="102"/>
      <c r="E31" s="102"/>
      <c r="F31" s="102"/>
      <c r="G31" s="102"/>
      <c r="H31" s="102"/>
      <c r="I31" s="102"/>
      <c r="J31" s="102"/>
      <c r="K31" s="102"/>
      <c r="L31" s="102"/>
      <c r="M31" s="103"/>
      <c r="N31" s="103"/>
      <c r="O31" s="103"/>
      <c r="P31" s="103"/>
      <c r="R31" s="108" t="str">
        <f>IF(AND('Current MY Credit Calc'!C33='Current MY Credit Calc'!$C$66,'Current MY Credit Calc'!G33='Current MY Credit Calc'!$G$68),'Current MY Credit Calc'!M33,"")</f>
        <v/>
      </c>
      <c r="S31" s="109" t="str">
        <f>IF(AND('Current MY Credit Calc'!C33='Current MY Credit Calc'!$C$67,'Current MY Credit Calc'!G33='Current MY Credit Calc'!$G$68),'Current MY Credit Calc'!M33,"")</f>
        <v/>
      </c>
      <c r="T31" s="109" t="str">
        <f>IF(AND('Current MY Credit Calc'!C33='Current MY Credit Calc'!$C$68,'Current MY Credit Calc'!G33='Current MY Credit Calc'!$G$68),'Current MY Credit Calc'!M33,"")</f>
        <v/>
      </c>
      <c r="U31" s="109" t="str">
        <f>IF(AND('Current MY Credit Calc'!C33='Current MY Credit Calc'!$C$66,'Current MY Credit Calc'!G33='Current MY Credit Calc'!$G$66),'Current MY Credit Calc'!M33,"")</f>
        <v/>
      </c>
      <c r="V31" s="109" t="str">
        <f>IF(AND('Current MY Credit Calc'!C33='Current MY Credit Calc'!$C$67,'Current MY Credit Calc'!G33='Current MY Credit Calc'!$G$66),'Current MY Credit Calc'!M33,"")</f>
        <v/>
      </c>
      <c r="W31" s="109" t="str">
        <f>IF(AND('Current MY Credit Calc'!C33='Current MY Credit Calc'!$C$68,'Current MY Credit Calc'!G33='Current MY Credit Calc'!$G$66),'Current MY Credit Calc'!M33,"")</f>
        <v/>
      </c>
      <c r="X31" s="109" t="str">
        <f>IF(AND('Current MY Credit Calc'!C33='Current MY Credit Calc'!$C$66,'Current MY Credit Calc'!G33='Current MY Credit Calc'!$G$67),'Current MY Credit Calc'!M33,"")</f>
        <v/>
      </c>
      <c r="Y31" s="109" t="str">
        <f>IF(AND('Current MY Credit Calc'!C33='Current MY Credit Calc'!$C$67,'Current MY Credit Calc'!G33='Current MY Credit Calc'!$G$67),'Current MY Credit Calc'!M33,"")</f>
        <v/>
      </c>
      <c r="Z31" s="110" t="str">
        <f>IF(AND('Current MY Credit Calc'!C33='Current MY Credit Calc'!$C$68,'Current MY Credit Calc'!G33='Current MY Credit Calc'!$G$67),'Current MY Credit Calc'!M33,"")</f>
        <v/>
      </c>
    </row>
    <row r="32" spans="1:26" x14ac:dyDescent="0.2">
      <c r="A32" s="103"/>
      <c r="B32" s="102"/>
      <c r="C32" s="348" t="s">
        <v>116</v>
      </c>
      <c r="D32" s="349"/>
      <c r="E32" s="349"/>
      <c r="F32" s="349"/>
      <c r="G32" s="349"/>
      <c r="H32" s="349"/>
      <c r="I32" s="349"/>
      <c r="J32" s="349"/>
      <c r="K32" s="350"/>
      <c r="L32" s="102"/>
      <c r="M32" s="103"/>
      <c r="N32" s="103"/>
      <c r="O32" s="103"/>
      <c r="P32" s="103"/>
      <c r="R32" s="108" t="str">
        <f>IF(AND('Current MY Credit Calc'!C34='Current MY Credit Calc'!$C$66,'Current MY Credit Calc'!G34='Current MY Credit Calc'!$G$68),'Current MY Credit Calc'!M34,"")</f>
        <v/>
      </c>
      <c r="S32" s="109" t="str">
        <f>IF(AND('Current MY Credit Calc'!C34='Current MY Credit Calc'!$C$67,'Current MY Credit Calc'!G34='Current MY Credit Calc'!$G$68),'Current MY Credit Calc'!M34,"")</f>
        <v/>
      </c>
      <c r="T32" s="109" t="str">
        <f>IF(AND('Current MY Credit Calc'!C34='Current MY Credit Calc'!$C$68,'Current MY Credit Calc'!G34='Current MY Credit Calc'!$G$68),'Current MY Credit Calc'!M34,"")</f>
        <v/>
      </c>
      <c r="U32" s="109" t="str">
        <f>IF(AND('Current MY Credit Calc'!C34='Current MY Credit Calc'!$C$66,'Current MY Credit Calc'!G34='Current MY Credit Calc'!$G$66),'Current MY Credit Calc'!M34,"")</f>
        <v/>
      </c>
      <c r="V32" s="109" t="str">
        <f>IF(AND('Current MY Credit Calc'!C34='Current MY Credit Calc'!$C$67,'Current MY Credit Calc'!G34='Current MY Credit Calc'!$G$66),'Current MY Credit Calc'!M34,"")</f>
        <v/>
      </c>
      <c r="W32" s="109" t="str">
        <f>IF(AND('Current MY Credit Calc'!C34='Current MY Credit Calc'!$C$68,'Current MY Credit Calc'!G34='Current MY Credit Calc'!$G$66),'Current MY Credit Calc'!M34,"")</f>
        <v/>
      </c>
      <c r="X32" s="109" t="str">
        <f>IF(AND('Current MY Credit Calc'!C34='Current MY Credit Calc'!$C$66,'Current MY Credit Calc'!G34='Current MY Credit Calc'!$G$67),'Current MY Credit Calc'!M34,"")</f>
        <v/>
      </c>
      <c r="Y32" s="109" t="str">
        <f>IF(AND('Current MY Credit Calc'!C34='Current MY Credit Calc'!$C$67,'Current MY Credit Calc'!G34='Current MY Credit Calc'!$G$67),'Current MY Credit Calc'!M34,"")</f>
        <v/>
      </c>
      <c r="Z32" s="110" t="str">
        <f>IF(AND('Current MY Credit Calc'!C34='Current MY Credit Calc'!$C$68,'Current MY Credit Calc'!G34='Current MY Credit Calc'!$G$67),'Current MY Credit Calc'!M34,"")</f>
        <v/>
      </c>
    </row>
    <row r="33" spans="1:26" x14ac:dyDescent="0.2">
      <c r="A33" s="103"/>
      <c r="B33" s="102"/>
      <c r="C33" s="102"/>
      <c r="D33" s="102"/>
      <c r="E33" s="102"/>
      <c r="F33" s="102"/>
      <c r="G33" s="102"/>
      <c r="H33" s="102"/>
      <c r="I33" s="102"/>
      <c r="J33" s="102"/>
      <c r="K33" s="102"/>
      <c r="L33" s="102"/>
      <c r="M33" s="103"/>
      <c r="N33" s="103"/>
      <c r="O33" s="103"/>
      <c r="P33" s="103"/>
      <c r="R33" s="108" t="str">
        <f>IF(AND('Current MY Credit Calc'!C35='Current MY Credit Calc'!$C$66,'Current MY Credit Calc'!G35='Current MY Credit Calc'!$G$68),'Current MY Credit Calc'!M35,"")</f>
        <v/>
      </c>
      <c r="S33" s="109" t="str">
        <f>IF(AND('Current MY Credit Calc'!C35='Current MY Credit Calc'!$C$67,'Current MY Credit Calc'!G35='Current MY Credit Calc'!$G$68),'Current MY Credit Calc'!M35,"")</f>
        <v/>
      </c>
      <c r="T33" s="109" t="str">
        <f>IF(AND('Current MY Credit Calc'!C35='Current MY Credit Calc'!$C$68,'Current MY Credit Calc'!G35='Current MY Credit Calc'!$G$68),'Current MY Credit Calc'!M35,"")</f>
        <v/>
      </c>
      <c r="U33" s="109" t="str">
        <f>IF(AND('Current MY Credit Calc'!C35='Current MY Credit Calc'!$C$66,'Current MY Credit Calc'!G35='Current MY Credit Calc'!$G$66),'Current MY Credit Calc'!M35,"")</f>
        <v/>
      </c>
      <c r="V33" s="109" t="str">
        <f>IF(AND('Current MY Credit Calc'!C35='Current MY Credit Calc'!$C$67,'Current MY Credit Calc'!G35='Current MY Credit Calc'!$G$66),'Current MY Credit Calc'!M35,"")</f>
        <v/>
      </c>
      <c r="W33" s="109" t="str">
        <f>IF(AND('Current MY Credit Calc'!C35='Current MY Credit Calc'!$C$68,'Current MY Credit Calc'!G35='Current MY Credit Calc'!$G$66),'Current MY Credit Calc'!M35,"")</f>
        <v/>
      </c>
      <c r="X33" s="109" t="str">
        <f>IF(AND('Current MY Credit Calc'!C35='Current MY Credit Calc'!$C$66,'Current MY Credit Calc'!G35='Current MY Credit Calc'!$G$67),'Current MY Credit Calc'!M35,"")</f>
        <v/>
      </c>
      <c r="Y33" s="109" t="str">
        <f>IF(AND('Current MY Credit Calc'!C35='Current MY Credit Calc'!$C$67,'Current MY Credit Calc'!G35='Current MY Credit Calc'!$G$67),'Current MY Credit Calc'!M35,"")</f>
        <v/>
      </c>
      <c r="Z33" s="110" t="str">
        <f>IF(AND('Current MY Credit Calc'!C35='Current MY Credit Calc'!$C$68,'Current MY Credit Calc'!G35='Current MY Credit Calc'!$G$67),'Current MY Credit Calc'!M35,"")</f>
        <v/>
      </c>
    </row>
    <row r="34" spans="1:26" s="62" customFormat="1" ht="13.5" thickBot="1" x14ac:dyDescent="0.25">
      <c r="A34" s="63"/>
      <c r="B34" s="63"/>
      <c r="C34" s="63"/>
      <c r="D34" s="63"/>
      <c r="E34" s="63"/>
      <c r="F34" s="63"/>
      <c r="G34" s="63"/>
      <c r="H34" s="63"/>
      <c r="I34" s="63"/>
      <c r="J34" s="63"/>
      <c r="K34" s="63"/>
      <c r="L34" s="63"/>
      <c r="M34" s="63"/>
      <c r="N34" s="63"/>
      <c r="O34" s="63"/>
      <c r="P34" s="63"/>
      <c r="R34" s="212" t="str">
        <f>IF(AND('Current MY Credit Calc'!C36='Current MY Credit Calc'!$C$66,'Current MY Credit Calc'!G36='Current MY Credit Calc'!$G$68),'Current MY Credit Calc'!M36,"")</f>
        <v/>
      </c>
      <c r="S34" s="213" t="str">
        <f>IF(AND('Current MY Credit Calc'!C36='Current MY Credit Calc'!$C$67,'Current MY Credit Calc'!G36='Current MY Credit Calc'!$G$68),'Current MY Credit Calc'!M36,"")</f>
        <v/>
      </c>
      <c r="T34" s="213" t="str">
        <f>IF(AND('Current MY Credit Calc'!C36='Current MY Credit Calc'!$C$68,'Current MY Credit Calc'!G36='Current MY Credit Calc'!$G$68),'Current MY Credit Calc'!M36,"")</f>
        <v/>
      </c>
      <c r="U34" s="213" t="str">
        <f>IF(AND('Current MY Credit Calc'!C36='Current MY Credit Calc'!$C$66,'Current MY Credit Calc'!G36='Current MY Credit Calc'!$G$66),'Current MY Credit Calc'!M36,"")</f>
        <v/>
      </c>
      <c r="V34" s="213" t="str">
        <f>IF(AND('Current MY Credit Calc'!C36='Current MY Credit Calc'!$C$67,'Current MY Credit Calc'!G36='Current MY Credit Calc'!$G$66),'Current MY Credit Calc'!M36,"")</f>
        <v/>
      </c>
      <c r="W34" s="213" t="str">
        <f>IF(AND('Current MY Credit Calc'!C36='Current MY Credit Calc'!$C$68,'Current MY Credit Calc'!G36='Current MY Credit Calc'!$G$66),'Current MY Credit Calc'!M36,"")</f>
        <v/>
      </c>
      <c r="X34" s="213" t="str">
        <f>IF(AND('Current MY Credit Calc'!C36='Current MY Credit Calc'!$C$66,'Current MY Credit Calc'!G36='Current MY Credit Calc'!$G$67),'Current MY Credit Calc'!M36,"")</f>
        <v/>
      </c>
      <c r="Y34" s="213" t="str">
        <f>IF(AND('Current MY Credit Calc'!C36='Current MY Credit Calc'!$C$67,'Current MY Credit Calc'!G36='Current MY Credit Calc'!$G$67),'Current MY Credit Calc'!M36,"")</f>
        <v/>
      </c>
      <c r="Z34" s="214" t="str">
        <f>IF(AND('Current MY Credit Calc'!C36='Current MY Credit Calc'!$C$68,'Current MY Credit Calc'!G36='Current MY Credit Calc'!$G$67),'Current MY Credit Calc'!M36,"")</f>
        <v/>
      </c>
    </row>
    <row r="35" spans="1:26" s="62" customFormat="1" ht="13.5" thickBot="1" x14ac:dyDescent="0.25">
      <c r="A35" s="63"/>
      <c r="B35" s="63"/>
      <c r="C35" s="63"/>
      <c r="D35" s="63"/>
      <c r="E35" s="63"/>
      <c r="F35" s="63"/>
      <c r="G35" s="63"/>
      <c r="H35" s="63"/>
      <c r="I35" s="63"/>
      <c r="J35" s="63"/>
      <c r="K35" s="63"/>
      <c r="L35" s="63"/>
      <c r="M35" s="63"/>
      <c r="N35" s="63"/>
      <c r="O35" s="63"/>
      <c r="P35" s="63"/>
      <c r="Q35" s="107" t="s">
        <v>74</v>
      </c>
      <c r="R35" s="111">
        <f t="shared" ref="R35:Z35" si="4">SUM(R13:R32)</f>
        <v>0</v>
      </c>
      <c r="S35" s="112">
        <f t="shared" si="4"/>
        <v>0</v>
      </c>
      <c r="T35" s="112">
        <f t="shared" si="4"/>
        <v>0</v>
      </c>
      <c r="U35" s="112">
        <f t="shared" si="4"/>
        <v>0</v>
      </c>
      <c r="V35" s="112">
        <f t="shared" si="4"/>
        <v>0</v>
      </c>
      <c r="W35" s="112">
        <f t="shared" si="4"/>
        <v>0</v>
      </c>
      <c r="X35" s="112">
        <f t="shared" si="4"/>
        <v>0</v>
      </c>
      <c r="Y35" s="112">
        <f t="shared" si="4"/>
        <v>0</v>
      </c>
      <c r="Z35" s="113">
        <f t="shared" si="4"/>
        <v>0</v>
      </c>
    </row>
    <row r="36" spans="1:26" s="62" customFormat="1" ht="13.5" customHeight="1" thickBot="1" x14ac:dyDescent="0.25">
      <c r="A36" s="63"/>
      <c r="B36" s="12" t="s">
        <v>15</v>
      </c>
      <c r="C36" s="12" t="s">
        <v>16</v>
      </c>
      <c r="D36" s="353" t="s">
        <v>118</v>
      </c>
      <c r="E36" s="354"/>
      <c r="F36" s="354"/>
      <c r="G36" s="354"/>
      <c r="H36" s="354"/>
      <c r="I36" s="354"/>
      <c r="J36" s="354"/>
      <c r="K36" s="354"/>
      <c r="L36" s="354"/>
      <c r="M36" s="354"/>
      <c r="N36" s="354"/>
      <c r="O36" s="370"/>
      <c r="P36" s="63"/>
    </row>
    <row r="37" spans="1:26" s="62" customFormat="1" ht="15" customHeight="1" thickBot="1" x14ac:dyDescent="0.25">
      <c r="A37" s="63"/>
      <c r="B37" s="117"/>
      <c r="C37" s="204"/>
      <c r="D37" s="356" t="s">
        <v>148</v>
      </c>
      <c r="E37" s="357"/>
      <c r="F37" s="357"/>
      <c r="G37" s="371"/>
      <c r="H37" s="360" t="s">
        <v>149</v>
      </c>
      <c r="I37" s="360"/>
      <c r="J37" s="360"/>
      <c r="K37" s="361"/>
      <c r="L37" s="367" t="s">
        <v>109</v>
      </c>
      <c r="M37" s="368"/>
      <c r="N37" s="368"/>
      <c r="O37" s="369"/>
      <c r="P37" s="63"/>
    </row>
    <row r="38" spans="1:26" s="62" customFormat="1" x14ac:dyDescent="0.2">
      <c r="A38" s="63"/>
      <c r="B38" s="172"/>
      <c r="C38" s="205"/>
      <c r="D38" s="346" t="s">
        <v>6</v>
      </c>
      <c r="E38" s="347"/>
      <c r="F38" s="336" t="s">
        <v>7</v>
      </c>
      <c r="G38" s="337"/>
      <c r="H38" s="347" t="s">
        <v>6</v>
      </c>
      <c r="I38" s="347"/>
      <c r="J38" s="336" t="s">
        <v>7</v>
      </c>
      <c r="K38" s="337"/>
      <c r="L38" s="344" t="s">
        <v>6</v>
      </c>
      <c r="M38" s="345"/>
      <c r="N38" s="351" t="s">
        <v>7</v>
      </c>
      <c r="O38" s="352"/>
      <c r="P38" s="63"/>
    </row>
    <row r="39" spans="1:26" s="62" customFormat="1" x14ac:dyDescent="0.2">
      <c r="A39" s="63"/>
      <c r="B39" s="173"/>
      <c r="C39" s="206"/>
      <c r="D39" s="182" t="s">
        <v>14</v>
      </c>
      <c r="E39" s="10" t="s">
        <v>1</v>
      </c>
      <c r="F39" s="203" t="s">
        <v>14</v>
      </c>
      <c r="G39" s="174" t="s">
        <v>1</v>
      </c>
      <c r="H39" s="203" t="s">
        <v>14</v>
      </c>
      <c r="I39" s="10" t="s">
        <v>1</v>
      </c>
      <c r="J39" s="203" t="s">
        <v>14</v>
      </c>
      <c r="K39" s="183" t="s">
        <v>1</v>
      </c>
      <c r="L39" s="184" t="s">
        <v>14</v>
      </c>
      <c r="M39" s="175" t="s">
        <v>1</v>
      </c>
      <c r="N39" s="184" t="s">
        <v>14</v>
      </c>
      <c r="O39" s="175" t="s">
        <v>1</v>
      </c>
      <c r="P39" s="63"/>
    </row>
    <row r="40" spans="1:26" s="62" customFormat="1" x14ac:dyDescent="0.2">
      <c r="A40" s="63"/>
      <c r="B40" s="176" t="s">
        <v>17</v>
      </c>
      <c r="C40" s="19"/>
      <c r="D40" s="20"/>
      <c r="E40" s="21"/>
      <c r="F40" s="21"/>
      <c r="G40" s="22"/>
      <c r="H40" s="207"/>
      <c r="I40" s="21"/>
      <c r="J40" s="21"/>
      <c r="K40" s="22"/>
      <c r="L40" s="20"/>
      <c r="M40" s="21"/>
      <c r="N40" s="21"/>
      <c r="O40" s="22"/>
      <c r="P40" s="63"/>
    </row>
    <row r="41" spans="1:26" s="62" customFormat="1" x14ac:dyDescent="0.2">
      <c r="A41" s="63"/>
      <c r="B41" s="177"/>
      <c r="C41" s="24" t="s">
        <v>18</v>
      </c>
      <c r="D41" s="223"/>
      <c r="E41" s="224"/>
      <c r="F41" s="224"/>
      <c r="G41" s="225"/>
      <c r="H41" s="226"/>
      <c r="I41" s="224"/>
      <c r="J41" s="224"/>
      <c r="K41" s="225"/>
      <c r="L41" s="223"/>
      <c r="M41" s="224"/>
      <c r="N41" s="224"/>
      <c r="O41" s="225"/>
      <c r="P41" s="63"/>
    </row>
    <row r="42" spans="1:26" s="62" customFormat="1" x14ac:dyDescent="0.2">
      <c r="A42" s="63"/>
      <c r="B42" s="178"/>
      <c r="C42" s="24" t="s">
        <v>19</v>
      </c>
      <c r="D42" s="223"/>
      <c r="E42" s="224"/>
      <c r="F42" s="224"/>
      <c r="G42" s="225"/>
      <c r="H42" s="226"/>
      <c r="I42" s="224"/>
      <c r="J42" s="224"/>
      <c r="K42" s="225"/>
      <c r="L42" s="223"/>
      <c r="M42" s="224"/>
      <c r="N42" s="224"/>
      <c r="O42" s="225"/>
      <c r="P42" s="63"/>
    </row>
    <row r="43" spans="1:26" s="62" customFormat="1" x14ac:dyDescent="0.2">
      <c r="A43" s="63"/>
      <c r="B43" s="179"/>
      <c r="C43" s="24" t="s">
        <v>23</v>
      </c>
      <c r="D43" s="227">
        <f>IF('Current MY Credit Calc'!$B$49="",0,'Current MY Credit Calc'!$B$49)</f>
        <v>0</v>
      </c>
      <c r="E43" s="228">
        <f>IF('Current MY Credit Calc'!$C$49="",0,'Current MY Credit Calc'!$C$49)</f>
        <v>0</v>
      </c>
      <c r="F43" s="229">
        <f>IF('Current MY Credit Calc'!$D$49="",0,'Current MY Credit Calc'!$D$49)</f>
        <v>0</v>
      </c>
      <c r="G43" s="230">
        <f>IF('Current MY Credit Calc'!$E$49="",0,'Current MY Credit Calc'!$E$49)</f>
        <v>0</v>
      </c>
      <c r="H43" s="231">
        <f>IF('Current MY Credit Calc'!$F$49="",0,'Current MY Credit Calc'!$F$49)</f>
        <v>0</v>
      </c>
      <c r="I43" s="231">
        <f>IF('Current MY Credit Calc'!$G$49="",0,'Current MY Credit Calc'!$G$49)</f>
        <v>0</v>
      </c>
      <c r="J43" s="229">
        <f>IF('Current MY Credit Calc'!$H$49="",0,'Current MY Credit Calc'!$H$49)</f>
        <v>0</v>
      </c>
      <c r="K43" s="232">
        <f>IF('Current MY Credit Calc'!$I$49="",0,'Current MY Credit Calc'!$I$49)</f>
        <v>0</v>
      </c>
      <c r="L43" s="233">
        <f>IF('Current MY Credit Calc'!$J$49="",0,'Current MY Credit Calc'!$J$49)</f>
        <v>0</v>
      </c>
      <c r="M43" s="234">
        <f>IF('Current MY Credit Calc'!$K$49="",0,'Current MY Credit Calc'!$K$49)</f>
        <v>0</v>
      </c>
      <c r="N43" s="234">
        <f>IF('Current MY Credit Calc'!$L$49="",0,'Current MY Credit Calc'!$L$49)</f>
        <v>0</v>
      </c>
      <c r="O43" s="235">
        <f>IF('Current MY Credit Calc'!$M$49="",0,'Current MY Credit Calc'!$M$49)</f>
        <v>0</v>
      </c>
      <c r="P43" s="63"/>
    </row>
    <row r="44" spans="1:26" s="62" customFormat="1" x14ac:dyDescent="0.2">
      <c r="A44" s="63"/>
      <c r="B44" s="176" t="s">
        <v>20</v>
      </c>
      <c r="C44" s="19"/>
      <c r="D44" s="236"/>
      <c r="E44" s="237"/>
      <c r="F44" s="237"/>
      <c r="G44" s="238"/>
      <c r="H44" s="239"/>
      <c r="I44" s="237"/>
      <c r="J44" s="237"/>
      <c r="K44" s="238"/>
      <c r="L44" s="236"/>
      <c r="M44" s="237"/>
      <c r="N44" s="237"/>
      <c r="O44" s="238"/>
      <c r="P44" s="63"/>
    </row>
    <row r="45" spans="1:26" s="62" customFormat="1" x14ac:dyDescent="0.2">
      <c r="A45" s="63"/>
      <c r="B45" s="177"/>
      <c r="C45" s="30" t="s">
        <v>21</v>
      </c>
      <c r="D45" s="223"/>
      <c r="E45" s="224"/>
      <c r="F45" s="224"/>
      <c r="G45" s="225"/>
      <c r="H45" s="226"/>
      <c r="I45" s="224"/>
      <c r="J45" s="224"/>
      <c r="K45" s="225"/>
      <c r="L45" s="223"/>
      <c r="M45" s="224"/>
      <c r="N45" s="224"/>
      <c r="O45" s="225"/>
      <c r="P45" s="63"/>
    </row>
    <row r="46" spans="1:26" s="62" customFormat="1" x14ac:dyDescent="0.2">
      <c r="A46" s="63"/>
      <c r="B46" s="178"/>
      <c r="C46" s="30" t="s">
        <v>22</v>
      </c>
      <c r="D46" s="223"/>
      <c r="E46" s="224"/>
      <c r="F46" s="224"/>
      <c r="G46" s="225"/>
      <c r="H46" s="226"/>
      <c r="I46" s="224"/>
      <c r="J46" s="224"/>
      <c r="K46" s="225"/>
      <c r="L46" s="223"/>
      <c r="M46" s="224"/>
      <c r="N46" s="224"/>
      <c r="O46" s="225"/>
      <c r="P46" s="63"/>
    </row>
    <row r="47" spans="1:26" s="62" customFormat="1" x14ac:dyDescent="0.2">
      <c r="A47" s="63"/>
      <c r="B47" s="178"/>
      <c r="C47" s="24" t="s">
        <v>113</v>
      </c>
      <c r="D47" s="240"/>
      <c r="E47" s="241"/>
      <c r="F47" s="224"/>
      <c r="G47" s="225"/>
      <c r="H47" s="242"/>
      <c r="I47" s="241"/>
      <c r="J47" s="224"/>
      <c r="K47" s="225"/>
      <c r="L47" s="240"/>
      <c r="M47" s="241"/>
      <c r="N47" s="224"/>
      <c r="O47" s="225"/>
      <c r="P47" s="63"/>
    </row>
    <row r="48" spans="1:26" s="62" customFormat="1" x14ac:dyDescent="0.2">
      <c r="A48" s="63"/>
      <c r="B48" s="179"/>
      <c r="C48" s="24" t="s">
        <v>114</v>
      </c>
      <c r="D48" s="243"/>
      <c r="E48" s="244"/>
      <c r="F48" s="245">
        <f>F47*0.75</f>
        <v>0</v>
      </c>
      <c r="G48" s="245">
        <f>G47*0.75</f>
        <v>0</v>
      </c>
      <c r="H48" s="246"/>
      <c r="I48" s="244"/>
      <c r="J48" s="245">
        <f>J47*0.75</f>
        <v>0</v>
      </c>
      <c r="K48" s="245">
        <f>K47*0.75</f>
        <v>0</v>
      </c>
      <c r="L48" s="243"/>
      <c r="M48" s="244"/>
      <c r="N48" s="247">
        <f>N47*0.75</f>
        <v>0</v>
      </c>
      <c r="O48" s="247">
        <f>O47*0.75</f>
        <v>0</v>
      </c>
      <c r="P48" s="63"/>
    </row>
    <row r="49" spans="1:30" s="62" customFormat="1" ht="13.5" thickBot="1" x14ac:dyDescent="0.25">
      <c r="A49" s="63"/>
      <c r="B49" s="176" t="s">
        <v>24</v>
      </c>
      <c r="C49" s="19"/>
      <c r="D49" s="248"/>
      <c r="E49" s="249"/>
      <c r="F49" s="249"/>
      <c r="G49" s="250"/>
      <c r="H49" s="251"/>
      <c r="I49" s="252"/>
      <c r="J49" s="252"/>
      <c r="K49" s="253"/>
      <c r="L49" s="254"/>
      <c r="M49" s="252"/>
      <c r="N49" s="252"/>
      <c r="O49" s="253"/>
      <c r="P49" s="63"/>
    </row>
    <row r="50" spans="1:30" s="62" customFormat="1" x14ac:dyDescent="0.2">
      <c r="A50" s="63"/>
      <c r="B50" s="177"/>
      <c r="C50" s="24" t="s">
        <v>154</v>
      </c>
      <c r="D50" s="255" t="str">
        <f t="shared" ref="D50:O50" si="5">IF(D41-D45=0,"",D41-D45)</f>
        <v/>
      </c>
      <c r="E50" s="256" t="str">
        <f t="shared" si="5"/>
        <v/>
      </c>
      <c r="F50" s="256" t="str">
        <f t="shared" si="5"/>
        <v/>
      </c>
      <c r="G50" s="257" t="str">
        <f t="shared" si="5"/>
        <v/>
      </c>
      <c r="H50" s="231" t="str">
        <f t="shared" si="5"/>
        <v/>
      </c>
      <c r="I50" s="231" t="str">
        <f t="shared" si="5"/>
        <v/>
      </c>
      <c r="J50" s="229" t="str">
        <f t="shared" si="5"/>
        <v/>
      </c>
      <c r="K50" s="229" t="str">
        <f t="shared" si="5"/>
        <v/>
      </c>
      <c r="L50" s="233" t="str">
        <f t="shared" si="5"/>
        <v/>
      </c>
      <c r="M50" s="234" t="str">
        <f t="shared" si="5"/>
        <v/>
      </c>
      <c r="N50" s="234" t="str">
        <f t="shared" si="5"/>
        <v/>
      </c>
      <c r="O50" s="235" t="str">
        <f t="shared" si="5"/>
        <v/>
      </c>
      <c r="P50" s="63"/>
    </row>
    <row r="51" spans="1:30" s="62" customFormat="1" ht="13.5" thickBot="1" x14ac:dyDescent="0.25">
      <c r="A51" s="63"/>
      <c r="B51" s="180"/>
      <c r="C51" s="24" t="s">
        <v>155</v>
      </c>
      <c r="D51" s="258" t="str">
        <f t="shared" ref="D51:O51" si="6">IF(D42-D46=0,"",D42-D46)</f>
        <v/>
      </c>
      <c r="E51" s="259" t="str">
        <f t="shared" si="6"/>
        <v/>
      </c>
      <c r="F51" s="259" t="str">
        <f t="shared" si="6"/>
        <v/>
      </c>
      <c r="G51" s="260" t="str">
        <f t="shared" si="6"/>
        <v/>
      </c>
      <c r="H51" s="231" t="str">
        <f t="shared" si="6"/>
        <v/>
      </c>
      <c r="I51" s="231" t="str">
        <f t="shared" si="6"/>
        <v/>
      </c>
      <c r="J51" s="229" t="str">
        <f t="shared" si="6"/>
        <v/>
      </c>
      <c r="K51" s="229" t="str">
        <f t="shared" si="6"/>
        <v/>
      </c>
      <c r="L51" s="261" t="str">
        <f t="shared" si="6"/>
        <v/>
      </c>
      <c r="M51" s="262" t="str">
        <f t="shared" si="6"/>
        <v/>
      </c>
      <c r="N51" s="262" t="str">
        <f t="shared" si="6"/>
        <v/>
      </c>
      <c r="O51" s="263" t="str">
        <f t="shared" si="6"/>
        <v/>
      </c>
      <c r="P51" s="63"/>
    </row>
    <row r="52" spans="1:30" s="62" customFormat="1" ht="23.25" customHeight="1" thickBot="1" x14ac:dyDescent="0.25">
      <c r="A52" s="63"/>
      <c r="B52" s="43"/>
      <c r="C52" s="181" t="s">
        <v>25</v>
      </c>
      <c r="D52" s="264">
        <f>D43+D45+D46-F47</f>
        <v>0</v>
      </c>
      <c r="E52" s="265">
        <f>E43+E45+E46-G47</f>
        <v>0</v>
      </c>
      <c r="F52" s="265">
        <f>F43+F45+F46+F48</f>
        <v>0</v>
      </c>
      <c r="G52" s="266">
        <f>G43+G45+G46+G48</f>
        <v>0</v>
      </c>
      <c r="H52" s="264">
        <f>H43+H45+H46-J47</f>
        <v>0</v>
      </c>
      <c r="I52" s="267">
        <f>I43+I45+I46-K47</f>
        <v>0</v>
      </c>
      <c r="J52" s="265">
        <f>J43+J45+J46+J48</f>
        <v>0</v>
      </c>
      <c r="K52" s="266">
        <f>K43+K45+K46+K48</f>
        <v>0</v>
      </c>
      <c r="L52" s="268">
        <f>L43+L45+L46-N47</f>
        <v>0</v>
      </c>
      <c r="M52" s="269">
        <f>M43+M45+M46-O47</f>
        <v>0</v>
      </c>
      <c r="N52" s="270">
        <f>N43+N45+N46+N48</f>
        <v>0</v>
      </c>
      <c r="O52" s="270">
        <f>O43+O45+O46+O48</f>
        <v>0</v>
      </c>
      <c r="P52" s="63"/>
    </row>
    <row r="53" spans="1:30" s="62" customFormat="1" x14ac:dyDescent="0.2">
      <c r="A53" s="63"/>
      <c r="B53" s="102"/>
      <c r="C53" s="102"/>
      <c r="D53" s="102"/>
      <c r="E53" s="102"/>
      <c r="F53" s="102"/>
      <c r="G53" s="102"/>
      <c r="H53" s="208"/>
      <c r="I53" s="102"/>
      <c r="J53" s="102"/>
      <c r="K53" s="102"/>
      <c r="L53" s="171"/>
      <c r="M53" s="63"/>
      <c r="N53" s="63"/>
      <c r="O53" s="63"/>
      <c r="P53" s="63"/>
    </row>
    <row r="54" spans="1:30" s="62" customFormat="1" x14ac:dyDescent="0.2">
      <c r="A54" s="63"/>
      <c r="B54" s="102"/>
      <c r="C54" s="348" t="s">
        <v>115</v>
      </c>
      <c r="D54" s="349"/>
      <c r="E54" s="349"/>
      <c r="F54" s="349"/>
      <c r="G54" s="349"/>
      <c r="H54" s="349"/>
      <c r="I54" s="350"/>
      <c r="J54" s="102"/>
      <c r="K54" s="102"/>
      <c r="L54" s="171"/>
      <c r="M54" s="63"/>
      <c r="N54" s="63"/>
      <c r="O54" s="63"/>
      <c r="P54" s="63"/>
    </row>
    <row r="55" spans="1:30" s="106" customFormat="1" ht="13.5" thickBot="1" x14ac:dyDescent="0.25">
      <c r="A55" s="63"/>
      <c r="B55" s="63"/>
      <c r="C55" s="63"/>
      <c r="D55" s="63"/>
      <c r="E55" s="63"/>
      <c r="F55" s="63"/>
      <c r="G55" s="63"/>
      <c r="H55" s="63"/>
      <c r="I55" s="63"/>
      <c r="J55" s="63"/>
      <c r="K55" s="63"/>
      <c r="L55" s="63"/>
      <c r="M55" s="63"/>
      <c r="N55" s="63"/>
      <c r="O55" s="63"/>
      <c r="P55" s="63"/>
      <c r="Q55" s="2"/>
      <c r="R55" s="2"/>
      <c r="S55" s="2"/>
      <c r="T55" s="2"/>
      <c r="U55" s="2"/>
      <c r="V55" s="2"/>
      <c r="W55" s="2"/>
      <c r="X55" s="2"/>
      <c r="Y55" s="2"/>
      <c r="Z55" s="2"/>
      <c r="AA55" s="2"/>
      <c r="AB55" s="2"/>
      <c r="AC55" s="2"/>
      <c r="AD55" s="2"/>
    </row>
    <row r="56" spans="1:30" ht="13.5" thickBot="1" x14ac:dyDescent="0.25">
      <c r="A56" s="103"/>
      <c r="B56" s="103"/>
      <c r="C56" s="306" t="s">
        <v>46</v>
      </c>
      <c r="D56" s="307"/>
      <c r="E56" s="307"/>
      <c r="F56" s="307"/>
      <c r="G56" s="308"/>
      <c r="H56" s="103"/>
      <c r="I56" s="103"/>
      <c r="K56" s="103"/>
      <c r="L56" s="103"/>
      <c r="M56" s="103"/>
      <c r="N56" s="103"/>
      <c r="O56" s="103"/>
      <c r="P56" s="103"/>
    </row>
    <row r="57" spans="1:30" ht="12.75" customHeight="1" x14ac:dyDescent="0.2">
      <c r="A57" s="103"/>
      <c r="B57" s="103"/>
      <c r="C57" s="297" t="s">
        <v>80</v>
      </c>
      <c r="D57" s="298"/>
      <c r="E57" s="298"/>
      <c r="F57" s="298"/>
      <c r="G57" s="299"/>
      <c r="H57" s="103"/>
      <c r="I57" s="103"/>
      <c r="K57" s="103"/>
      <c r="L57" s="103"/>
      <c r="M57" s="103"/>
      <c r="N57" s="103"/>
      <c r="O57" s="103"/>
      <c r="P57" s="103"/>
    </row>
    <row r="58" spans="1:30" x14ac:dyDescent="0.2">
      <c r="A58" s="103"/>
      <c r="B58" s="103"/>
      <c r="C58" s="300"/>
      <c r="D58" s="301"/>
      <c r="E58" s="301"/>
      <c r="F58" s="301"/>
      <c r="G58" s="302"/>
      <c r="H58" s="103"/>
      <c r="I58" s="103"/>
      <c r="K58" s="103"/>
      <c r="L58" s="103"/>
      <c r="M58" s="103"/>
      <c r="N58" s="103"/>
      <c r="O58" s="103"/>
      <c r="P58" s="103"/>
    </row>
    <row r="59" spans="1:30" x14ac:dyDescent="0.2">
      <c r="A59" s="103"/>
      <c r="B59" s="103"/>
      <c r="C59" s="300"/>
      <c r="D59" s="301"/>
      <c r="E59" s="301"/>
      <c r="F59" s="301"/>
      <c r="G59" s="302"/>
      <c r="H59" s="103"/>
      <c r="I59" s="103"/>
      <c r="K59" s="103"/>
      <c r="L59" s="103"/>
      <c r="M59" s="103"/>
      <c r="N59" s="103"/>
      <c r="O59" s="103"/>
      <c r="P59" s="103"/>
    </row>
    <row r="60" spans="1:30" x14ac:dyDescent="0.2">
      <c r="A60" s="103"/>
      <c r="B60" s="103"/>
      <c r="C60" s="300"/>
      <c r="D60" s="301"/>
      <c r="E60" s="301"/>
      <c r="F60" s="301"/>
      <c r="G60" s="302"/>
      <c r="H60" s="103"/>
      <c r="I60" s="103"/>
      <c r="J60" s="103"/>
      <c r="K60" s="103"/>
      <c r="L60" s="103"/>
      <c r="M60" s="103"/>
      <c r="N60" s="103"/>
      <c r="O60" s="103"/>
      <c r="P60" s="103"/>
    </row>
    <row r="61" spans="1:30" ht="13.5" thickBot="1" x14ac:dyDescent="0.25">
      <c r="A61" s="103"/>
      <c r="B61" s="103"/>
      <c r="C61" s="303"/>
      <c r="D61" s="304"/>
      <c r="E61" s="304"/>
      <c r="F61" s="304"/>
      <c r="G61" s="305"/>
      <c r="H61" s="103"/>
      <c r="I61" s="103"/>
      <c r="J61" s="103"/>
      <c r="K61" s="103"/>
      <c r="L61" s="103"/>
      <c r="M61" s="103"/>
      <c r="N61" s="103"/>
      <c r="O61" s="103"/>
      <c r="P61" s="103"/>
    </row>
    <row r="62" spans="1:30" x14ac:dyDescent="0.2">
      <c r="A62" s="103"/>
      <c r="B62" s="103"/>
      <c r="C62" s="103"/>
      <c r="D62" s="103"/>
      <c r="E62" s="103"/>
      <c r="F62" s="103"/>
      <c r="G62" s="103"/>
      <c r="H62" s="103"/>
      <c r="I62" s="103"/>
      <c r="J62" s="103"/>
      <c r="K62" s="103"/>
      <c r="L62" s="103"/>
      <c r="M62" s="103"/>
      <c r="N62" s="103"/>
      <c r="O62" s="103"/>
      <c r="P62" s="103"/>
    </row>
    <row r="63" spans="1:30" x14ac:dyDescent="0.2">
      <c r="A63" s="103"/>
      <c r="B63" s="103"/>
      <c r="C63" s="103"/>
      <c r="D63" s="103"/>
      <c r="E63" s="103"/>
      <c r="F63" s="103"/>
      <c r="G63" s="103"/>
      <c r="H63" s="103"/>
      <c r="I63" s="103"/>
      <c r="J63" s="103"/>
      <c r="K63" s="103"/>
      <c r="L63" s="103"/>
      <c r="M63" s="103"/>
      <c r="N63" s="103"/>
      <c r="O63" s="103"/>
      <c r="P63" s="103"/>
    </row>
  </sheetData>
  <sheetProtection password="E3E4" sheet="1" objects="1" scenarios="1"/>
  <mergeCells count="40">
    <mergeCell ref="A2:P2"/>
    <mergeCell ref="A3:P3"/>
    <mergeCell ref="A4:P4"/>
    <mergeCell ref="A5:P5"/>
    <mergeCell ref="A6:P6"/>
    <mergeCell ref="A7:P7"/>
    <mergeCell ref="H37:K37"/>
    <mergeCell ref="X11:X12"/>
    <mergeCell ref="Y11:Y12"/>
    <mergeCell ref="Z11:Z12"/>
    <mergeCell ref="R11:R12"/>
    <mergeCell ref="S11:S12"/>
    <mergeCell ref="T11:T12"/>
    <mergeCell ref="L37:O37"/>
    <mergeCell ref="D36:O36"/>
    <mergeCell ref="D37:G37"/>
    <mergeCell ref="A8:H8"/>
    <mergeCell ref="U11:U12"/>
    <mergeCell ref="C32:K32"/>
    <mergeCell ref="J13:L13"/>
    <mergeCell ref="D13:F13"/>
    <mergeCell ref="W11:W12"/>
    <mergeCell ref="D12:L12"/>
    <mergeCell ref="G13:I13"/>
    <mergeCell ref="G14:H14"/>
    <mergeCell ref="J14:K14"/>
    <mergeCell ref="I14:I15"/>
    <mergeCell ref="L14:L15"/>
    <mergeCell ref="J38:K38"/>
    <mergeCell ref="D14:E14"/>
    <mergeCell ref="F14:F15"/>
    <mergeCell ref="C57:G61"/>
    <mergeCell ref="V11:V12"/>
    <mergeCell ref="L38:M38"/>
    <mergeCell ref="C56:G56"/>
    <mergeCell ref="D38:E38"/>
    <mergeCell ref="F38:G38"/>
    <mergeCell ref="C54:I54"/>
    <mergeCell ref="H38:I38"/>
    <mergeCell ref="N38:O38"/>
  </mergeCells>
  <phoneticPr fontId="1" type="noConversion"/>
  <pageMargins left="0.25" right="0.25" top="1" bottom="1" header="0.5" footer="0.5"/>
  <pageSetup scale="55" orientation="landscape" horizontalDpi="300" verticalDpi="300" r:id="rId1"/>
  <headerFooter alignWithMargins="0"/>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9"/>
  <sheetViews>
    <sheetView workbookViewId="0">
      <selection activeCell="S1" sqref="S1"/>
    </sheetView>
  </sheetViews>
  <sheetFormatPr defaultRowHeight="12.75" x14ac:dyDescent="0.2"/>
  <cols>
    <col min="1" max="16" width="7.7109375" customWidth="1"/>
    <col min="17" max="17" width="13.28515625" customWidth="1"/>
  </cols>
  <sheetData>
    <row r="1" spans="1:17" x14ac:dyDescent="0.2">
      <c r="A1" s="140"/>
      <c r="B1" s="140"/>
      <c r="C1" s="140"/>
      <c r="D1" s="140"/>
      <c r="E1" s="140"/>
      <c r="F1" s="140"/>
      <c r="G1" s="140"/>
      <c r="H1" s="140"/>
      <c r="I1" s="140"/>
      <c r="J1" s="140"/>
      <c r="K1" s="140"/>
      <c r="L1" s="140"/>
      <c r="M1" s="140"/>
      <c r="N1" s="140"/>
      <c r="O1" s="140"/>
      <c r="P1" s="140"/>
      <c r="Q1" s="140"/>
    </row>
    <row r="2" spans="1:17" ht="18" x14ac:dyDescent="0.25">
      <c r="A2" s="295" t="s">
        <v>38</v>
      </c>
      <c r="B2" s="295"/>
      <c r="C2" s="295"/>
      <c r="D2" s="295"/>
      <c r="E2" s="295"/>
      <c r="F2" s="295"/>
      <c r="G2" s="295"/>
      <c r="H2" s="295"/>
      <c r="I2" s="295"/>
      <c r="J2" s="295"/>
      <c r="K2" s="295"/>
      <c r="L2" s="295"/>
      <c r="M2" s="295"/>
      <c r="N2" s="295"/>
      <c r="O2" s="295"/>
      <c r="P2" s="295"/>
      <c r="Q2" s="295"/>
    </row>
    <row r="3" spans="1:17" ht="20.25" x14ac:dyDescent="0.3">
      <c r="A3" s="309" t="s">
        <v>39</v>
      </c>
      <c r="B3" s="309"/>
      <c r="C3" s="309"/>
      <c r="D3" s="309"/>
      <c r="E3" s="309"/>
      <c r="F3" s="309"/>
      <c r="G3" s="309"/>
      <c r="H3" s="309"/>
      <c r="I3" s="309"/>
      <c r="J3" s="309"/>
      <c r="K3" s="309"/>
      <c r="L3" s="309"/>
      <c r="M3" s="309"/>
      <c r="N3" s="309"/>
      <c r="O3" s="309"/>
      <c r="P3" s="309"/>
      <c r="Q3" s="309"/>
    </row>
    <row r="4" spans="1:17" ht="18" x14ac:dyDescent="0.25">
      <c r="A4" s="295" t="s">
        <v>156</v>
      </c>
      <c r="B4" s="295"/>
      <c r="C4" s="295"/>
      <c r="D4" s="295"/>
      <c r="E4" s="295"/>
      <c r="F4" s="295"/>
      <c r="G4" s="295"/>
      <c r="H4" s="295"/>
      <c r="I4" s="295"/>
      <c r="J4" s="295"/>
      <c r="K4" s="295"/>
      <c r="L4" s="295"/>
      <c r="M4" s="295"/>
      <c r="N4" s="295"/>
      <c r="O4" s="295"/>
      <c r="P4" s="295"/>
      <c r="Q4" s="295"/>
    </row>
    <row r="5" spans="1:17" x14ac:dyDescent="0.2">
      <c r="A5" s="141"/>
      <c r="B5" s="141"/>
      <c r="C5" s="141"/>
      <c r="D5" s="141"/>
      <c r="E5" s="141"/>
      <c r="F5" s="141"/>
      <c r="G5" s="141"/>
      <c r="H5" s="141"/>
      <c r="I5" s="141"/>
      <c r="J5" s="141"/>
      <c r="K5" s="141"/>
      <c r="L5" s="141"/>
      <c r="M5" s="141"/>
      <c r="N5" s="141"/>
      <c r="O5" s="141"/>
      <c r="P5" s="141"/>
      <c r="Q5" s="141"/>
    </row>
    <row r="6" spans="1:17" ht="20.25" x14ac:dyDescent="0.3">
      <c r="A6" s="310" t="s">
        <v>47</v>
      </c>
      <c r="B6" s="310"/>
      <c r="C6" s="310"/>
      <c r="D6" s="310"/>
      <c r="E6" s="310"/>
      <c r="F6" s="310"/>
      <c r="G6" s="310"/>
      <c r="H6" s="310"/>
      <c r="I6" s="310"/>
      <c r="J6" s="310"/>
      <c r="K6" s="310"/>
      <c r="L6" s="310"/>
      <c r="M6" s="310"/>
      <c r="N6" s="310"/>
      <c r="O6" s="310"/>
      <c r="P6" s="310"/>
      <c r="Q6" s="310"/>
    </row>
    <row r="7" spans="1:17" x14ac:dyDescent="0.2">
      <c r="A7" s="387" t="s">
        <v>158</v>
      </c>
      <c r="B7" s="387"/>
      <c r="C7" s="387"/>
      <c r="D7" s="387"/>
      <c r="E7" s="387"/>
      <c r="F7" s="387"/>
      <c r="G7" s="387"/>
      <c r="H7" s="387"/>
      <c r="I7" s="387"/>
      <c r="J7" s="387"/>
      <c r="K7" s="387"/>
      <c r="L7" s="387"/>
      <c r="M7" s="387"/>
      <c r="N7" s="387"/>
      <c r="O7" s="387"/>
      <c r="P7" s="387"/>
      <c r="Q7" s="387"/>
    </row>
    <row r="8" spans="1:17" x14ac:dyDescent="0.2">
      <c r="A8" s="142"/>
      <c r="B8" s="142"/>
      <c r="C8" s="142"/>
      <c r="D8" s="142"/>
      <c r="E8" s="142"/>
      <c r="F8" s="142"/>
      <c r="G8" s="142"/>
      <c r="H8" s="142"/>
      <c r="I8" s="142"/>
      <c r="J8" s="142"/>
      <c r="K8" s="142"/>
      <c r="L8" s="142"/>
      <c r="M8" s="142"/>
      <c r="N8" s="142"/>
      <c r="O8" s="142"/>
      <c r="P8" s="142"/>
      <c r="Q8" s="142"/>
    </row>
    <row r="9" spans="1:17" ht="18" x14ac:dyDescent="0.25">
      <c r="A9" s="143" t="s">
        <v>83</v>
      </c>
      <c r="B9" s="144"/>
      <c r="C9" s="144"/>
      <c r="D9" s="145"/>
      <c r="E9" s="146"/>
      <c r="F9" s="146"/>
      <c r="G9" s="147"/>
      <c r="H9" s="146"/>
      <c r="I9" s="146"/>
      <c r="J9" s="146"/>
      <c r="K9" s="146"/>
      <c r="L9" s="146"/>
      <c r="M9" s="146"/>
      <c r="N9" s="146"/>
      <c r="O9" s="146"/>
      <c r="P9" s="146"/>
      <c r="Q9" s="146"/>
    </row>
    <row r="10" spans="1:17" x14ac:dyDescent="0.2">
      <c r="A10" s="148"/>
      <c r="B10" s="148"/>
      <c r="C10" s="148"/>
      <c r="D10" s="148"/>
      <c r="E10" s="148"/>
      <c r="F10" s="148"/>
      <c r="G10" s="148"/>
      <c r="H10" s="148"/>
      <c r="I10" s="148"/>
      <c r="J10" s="148"/>
      <c r="K10" s="148"/>
      <c r="L10" s="148"/>
      <c r="M10" s="148"/>
      <c r="N10" s="148"/>
      <c r="O10" s="148"/>
      <c r="P10" s="148"/>
      <c r="Q10" s="148"/>
    </row>
    <row r="11" spans="1:17" x14ac:dyDescent="0.2">
      <c r="A11" s="148"/>
      <c r="B11" s="148"/>
      <c r="C11" s="148"/>
      <c r="D11" s="148"/>
      <c r="E11" s="148"/>
      <c r="F11" s="148"/>
      <c r="G11" s="148"/>
      <c r="H11" s="148"/>
      <c r="I11" s="148"/>
      <c r="J11" s="148"/>
      <c r="K11" s="148"/>
      <c r="L11" s="148"/>
      <c r="M11" s="148"/>
      <c r="N11" s="148"/>
      <c r="O11" s="148"/>
      <c r="P11" s="148"/>
      <c r="Q11" s="148"/>
    </row>
    <row r="12" spans="1:17" x14ac:dyDescent="0.2">
      <c r="A12" s="148"/>
      <c r="B12" s="148"/>
      <c r="C12" s="148"/>
      <c r="D12" s="148"/>
      <c r="E12" s="148"/>
      <c r="F12" s="148"/>
      <c r="G12" s="148"/>
      <c r="H12" s="148"/>
      <c r="I12" s="148"/>
      <c r="J12" s="148"/>
      <c r="K12" s="148"/>
      <c r="L12" s="148"/>
      <c r="M12" s="148"/>
      <c r="N12" s="148"/>
      <c r="O12" s="148"/>
      <c r="P12" s="148"/>
      <c r="Q12" s="148"/>
    </row>
    <row r="13" spans="1:17" x14ac:dyDescent="0.2">
      <c r="A13" s="148"/>
      <c r="B13" s="148"/>
      <c r="C13" s="148"/>
      <c r="D13" s="148"/>
      <c r="E13" s="148"/>
      <c r="F13" s="148"/>
      <c r="G13" s="148"/>
      <c r="H13" s="148"/>
      <c r="I13" s="148"/>
      <c r="J13" s="148"/>
      <c r="K13" s="148"/>
      <c r="L13" s="148"/>
      <c r="M13" s="148"/>
      <c r="N13" s="148"/>
      <c r="O13" s="148"/>
      <c r="P13" s="148"/>
      <c r="Q13" s="148"/>
    </row>
    <row r="14" spans="1:17" x14ac:dyDescent="0.2">
      <c r="A14" s="148"/>
      <c r="B14" s="148"/>
      <c r="C14" s="148"/>
      <c r="D14" s="148"/>
      <c r="E14" s="148"/>
      <c r="F14" s="148"/>
      <c r="G14" s="148"/>
      <c r="H14" s="148"/>
      <c r="I14" s="148"/>
      <c r="J14" s="148"/>
      <c r="K14" s="148"/>
      <c r="L14" s="148"/>
      <c r="M14" s="148"/>
      <c r="N14" s="148"/>
      <c r="O14" s="148"/>
      <c r="P14" s="148"/>
      <c r="Q14" s="148"/>
    </row>
    <row r="15" spans="1:17" x14ac:dyDescent="0.2">
      <c r="A15" s="148"/>
      <c r="B15" s="148"/>
      <c r="C15" s="148"/>
      <c r="D15" s="148"/>
      <c r="E15" s="148"/>
      <c r="F15" s="148"/>
      <c r="G15" s="148"/>
      <c r="H15" s="148"/>
      <c r="I15" s="148"/>
      <c r="J15" s="148"/>
      <c r="K15" s="148"/>
      <c r="L15" s="148"/>
      <c r="M15" s="148"/>
      <c r="N15" s="148"/>
      <c r="O15" s="148"/>
      <c r="P15" s="148"/>
      <c r="Q15" s="148"/>
    </row>
    <row r="16" spans="1:17" x14ac:dyDescent="0.2">
      <c r="A16" s="148"/>
      <c r="B16" s="148"/>
      <c r="C16" s="148"/>
      <c r="D16" s="148"/>
      <c r="E16" s="148"/>
      <c r="F16" s="148"/>
      <c r="G16" s="148"/>
      <c r="H16" s="148"/>
      <c r="I16" s="148"/>
      <c r="J16" s="148"/>
      <c r="K16" s="148"/>
      <c r="L16" s="148"/>
      <c r="M16" s="148"/>
      <c r="N16" s="148"/>
      <c r="O16" s="148"/>
      <c r="P16" s="148"/>
      <c r="Q16" s="148"/>
    </row>
    <row r="17" spans="1:17" x14ac:dyDescent="0.2">
      <c r="A17" s="148"/>
      <c r="B17" s="148"/>
      <c r="C17" s="148"/>
      <c r="D17" s="148"/>
      <c r="E17" s="148"/>
      <c r="F17" s="148"/>
      <c r="G17" s="148"/>
      <c r="H17" s="148"/>
      <c r="I17" s="148"/>
      <c r="J17" s="148"/>
      <c r="K17" s="148"/>
      <c r="L17" s="148"/>
      <c r="M17" s="148"/>
      <c r="N17" s="148"/>
      <c r="O17" s="148"/>
      <c r="P17" s="148"/>
      <c r="Q17" s="148"/>
    </row>
    <row r="18" spans="1:17" x14ac:dyDescent="0.2">
      <c r="A18" s="148"/>
      <c r="B18" s="148"/>
      <c r="C18" s="148"/>
      <c r="D18" s="148"/>
      <c r="E18" s="148"/>
      <c r="F18" s="148"/>
      <c r="G18" s="148"/>
      <c r="H18" s="148"/>
      <c r="I18" s="148"/>
      <c r="J18" s="148"/>
      <c r="K18" s="148"/>
      <c r="L18" s="148"/>
      <c r="M18" s="148"/>
      <c r="N18" s="148"/>
      <c r="O18" s="148"/>
      <c r="P18" s="148"/>
      <c r="Q18" s="148"/>
    </row>
    <row r="19" spans="1:17" x14ac:dyDescent="0.2">
      <c r="A19" s="148"/>
      <c r="B19" s="148"/>
      <c r="C19" s="148"/>
      <c r="D19" s="148"/>
      <c r="E19" s="148"/>
      <c r="F19" s="148"/>
      <c r="G19" s="148"/>
      <c r="H19" s="148"/>
      <c r="I19" s="148"/>
      <c r="J19" s="148"/>
      <c r="K19" s="148"/>
      <c r="L19" s="148"/>
      <c r="M19" s="148"/>
      <c r="N19" s="148"/>
      <c r="O19" s="148"/>
      <c r="P19" s="148"/>
      <c r="Q19" s="148"/>
    </row>
    <row r="20" spans="1:17" x14ac:dyDescent="0.2">
      <c r="A20" s="148"/>
      <c r="B20" s="148"/>
      <c r="C20" s="148"/>
      <c r="D20" s="148"/>
      <c r="E20" s="148"/>
      <c r="F20" s="148"/>
      <c r="G20" s="148"/>
      <c r="H20" s="148"/>
      <c r="I20" s="148"/>
      <c r="J20" s="148"/>
      <c r="K20" s="148"/>
      <c r="L20" s="148"/>
      <c r="M20" s="148"/>
      <c r="N20" s="148"/>
      <c r="O20" s="148"/>
      <c r="P20" s="148"/>
      <c r="Q20" s="148"/>
    </row>
    <row r="21" spans="1:17" x14ac:dyDescent="0.2">
      <c r="A21" s="148"/>
      <c r="B21" s="148"/>
      <c r="C21" s="148"/>
      <c r="D21" s="148"/>
      <c r="E21" s="148"/>
      <c r="F21" s="148"/>
      <c r="G21" s="148"/>
      <c r="H21" s="148"/>
      <c r="I21" s="148"/>
      <c r="J21" s="148"/>
      <c r="K21" s="148"/>
      <c r="L21" s="148"/>
      <c r="M21" s="148"/>
      <c r="N21" s="148"/>
      <c r="O21" s="148"/>
      <c r="P21" s="148"/>
      <c r="Q21" s="148"/>
    </row>
    <row r="22" spans="1:17" x14ac:dyDescent="0.2">
      <c r="A22" s="148"/>
      <c r="B22" s="148"/>
      <c r="C22" s="148"/>
      <c r="D22" s="148"/>
      <c r="E22" s="148"/>
      <c r="F22" s="148"/>
      <c r="G22" s="148"/>
      <c r="H22" s="148"/>
      <c r="I22" s="148"/>
      <c r="J22" s="148"/>
      <c r="K22" s="148"/>
      <c r="L22" s="148"/>
      <c r="M22" s="148"/>
      <c r="N22" s="148"/>
      <c r="O22" s="148"/>
      <c r="P22" s="148"/>
      <c r="Q22" s="148"/>
    </row>
    <row r="23" spans="1:17" x14ac:dyDescent="0.2">
      <c r="A23" s="148"/>
      <c r="B23" s="148"/>
      <c r="C23" s="148"/>
      <c r="D23" s="148"/>
      <c r="E23" s="148"/>
      <c r="F23" s="148"/>
      <c r="G23" s="148"/>
      <c r="H23" s="148"/>
      <c r="I23" s="148"/>
      <c r="J23" s="148"/>
      <c r="K23" s="148"/>
      <c r="L23" s="148"/>
      <c r="M23" s="148"/>
      <c r="N23" s="148"/>
      <c r="O23" s="148"/>
      <c r="P23" s="148"/>
      <c r="Q23" s="148"/>
    </row>
    <row r="24" spans="1:17" x14ac:dyDescent="0.2">
      <c r="A24" s="148"/>
      <c r="B24" s="148"/>
      <c r="C24" s="148"/>
      <c r="D24" s="148"/>
      <c r="E24" s="148"/>
      <c r="F24" s="148"/>
      <c r="G24" s="148"/>
      <c r="H24" s="148"/>
      <c r="I24" s="148"/>
      <c r="J24" s="148"/>
      <c r="K24" s="148"/>
      <c r="L24" s="148"/>
      <c r="M24" s="148"/>
      <c r="N24" s="148"/>
      <c r="O24" s="148"/>
      <c r="P24" s="148"/>
      <c r="Q24" s="148"/>
    </row>
    <row r="25" spans="1:17" x14ac:dyDescent="0.2">
      <c r="A25" s="148"/>
      <c r="B25" s="148"/>
      <c r="C25" s="148"/>
      <c r="D25" s="148"/>
      <c r="E25" s="148"/>
      <c r="F25" s="148"/>
      <c r="G25" s="148"/>
      <c r="H25" s="148"/>
      <c r="I25" s="148"/>
      <c r="J25" s="148"/>
      <c r="K25" s="148"/>
      <c r="L25" s="148"/>
      <c r="M25" s="148"/>
      <c r="N25" s="148"/>
      <c r="O25" s="148"/>
      <c r="P25" s="148"/>
      <c r="Q25" s="148"/>
    </row>
    <row r="26" spans="1:17" x14ac:dyDescent="0.2">
      <c r="A26" s="148"/>
      <c r="B26" s="148"/>
      <c r="C26" s="148"/>
      <c r="D26" s="148"/>
      <c r="E26" s="148"/>
      <c r="F26" s="148"/>
      <c r="G26" s="148"/>
      <c r="H26" s="148"/>
      <c r="I26" s="148"/>
      <c r="J26" s="148"/>
      <c r="K26" s="148"/>
      <c r="L26" s="148"/>
      <c r="M26" s="148"/>
      <c r="N26" s="148"/>
      <c r="O26" s="148"/>
      <c r="P26" s="148"/>
      <c r="Q26" s="148"/>
    </row>
    <row r="27" spans="1:17" x14ac:dyDescent="0.2">
      <c r="A27" s="148"/>
      <c r="B27" s="148"/>
      <c r="C27" s="148"/>
      <c r="D27" s="148"/>
      <c r="E27" s="148"/>
      <c r="F27" s="148"/>
      <c r="G27" s="148"/>
      <c r="H27" s="148"/>
      <c r="I27" s="148"/>
      <c r="J27" s="148"/>
      <c r="K27" s="148"/>
      <c r="L27" s="148"/>
      <c r="M27" s="148"/>
      <c r="N27" s="148"/>
      <c r="O27" s="148"/>
      <c r="P27" s="148"/>
      <c r="Q27" s="148"/>
    </row>
    <row r="28" spans="1:17" x14ac:dyDescent="0.2">
      <c r="A28" s="148"/>
      <c r="B28" s="148"/>
      <c r="C28" s="148"/>
      <c r="D28" s="148"/>
      <c r="E28" s="148"/>
      <c r="F28" s="148"/>
      <c r="G28" s="148"/>
      <c r="H28" s="148"/>
      <c r="I28" s="148"/>
      <c r="J28" s="148"/>
      <c r="K28" s="148"/>
      <c r="L28" s="148"/>
      <c r="M28" s="148"/>
      <c r="N28" s="148"/>
      <c r="O28" s="148"/>
      <c r="P28" s="148"/>
      <c r="Q28" s="148"/>
    </row>
    <row r="29" spans="1:17" x14ac:dyDescent="0.2">
      <c r="A29" s="148"/>
      <c r="B29" s="148"/>
      <c r="C29" s="148"/>
      <c r="D29" s="148"/>
      <c r="E29" s="148"/>
      <c r="F29" s="148"/>
      <c r="G29" s="148"/>
      <c r="H29" s="148"/>
      <c r="I29" s="148"/>
      <c r="J29" s="148"/>
      <c r="K29" s="148"/>
      <c r="L29" s="148"/>
      <c r="M29" s="148"/>
      <c r="N29" s="148"/>
      <c r="O29" s="148"/>
      <c r="P29" s="148"/>
      <c r="Q29" s="148"/>
    </row>
    <row r="30" spans="1:17" x14ac:dyDescent="0.2">
      <c r="A30" s="148"/>
      <c r="B30" s="148"/>
      <c r="C30" s="148"/>
      <c r="D30" s="148"/>
      <c r="E30" s="148"/>
      <c r="F30" s="148"/>
      <c r="G30" s="148"/>
      <c r="H30" s="148"/>
      <c r="I30" s="148"/>
      <c r="J30" s="148"/>
      <c r="K30" s="148"/>
      <c r="L30" s="148"/>
      <c r="M30" s="148"/>
      <c r="N30" s="148"/>
      <c r="O30" s="148"/>
      <c r="P30" s="148"/>
      <c r="Q30" s="148"/>
    </row>
    <row r="31" spans="1:17" x14ac:dyDescent="0.2">
      <c r="A31" s="148"/>
      <c r="B31" s="148"/>
      <c r="C31" s="148"/>
      <c r="D31" s="148"/>
      <c r="E31" s="148"/>
      <c r="F31" s="148"/>
      <c r="G31" s="148"/>
      <c r="H31" s="148"/>
      <c r="I31" s="148"/>
      <c r="J31" s="148"/>
      <c r="K31" s="148"/>
      <c r="L31" s="148"/>
      <c r="M31" s="148"/>
      <c r="N31" s="148"/>
      <c r="O31" s="148"/>
      <c r="P31" s="148"/>
      <c r="Q31" s="148"/>
    </row>
    <row r="32" spans="1:17" x14ac:dyDescent="0.2">
      <c r="A32" s="148"/>
      <c r="B32" s="148"/>
      <c r="C32" s="148"/>
      <c r="D32" s="148"/>
      <c r="E32" s="148"/>
      <c r="F32" s="148"/>
      <c r="G32" s="148"/>
      <c r="H32" s="148"/>
      <c r="I32" s="148"/>
      <c r="J32" s="148"/>
      <c r="K32" s="148"/>
      <c r="L32" s="148"/>
      <c r="M32" s="148"/>
      <c r="N32" s="148"/>
      <c r="O32" s="148"/>
      <c r="P32" s="148"/>
      <c r="Q32" s="148"/>
    </row>
    <row r="33" spans="1:17" x14ac:dyDescent="0.2">
      <c r="A33" s="148"/>
      <c r="B33" s="148"/>
      <c r="C33" s="148"/>
      <c r="D33" s="148"/>
      <c r="E33" s="148"/>
      <c r="F33" s="148"/>
      <c r="G33" s="148"/>
      <c r="H33" s="148"/>
      <c r="I33" s="148"/>
      <c r="J33" s="148"/>
      <c r="K33" s="148"/>
      <c r="L33" s="148"/>
      <c r="M33" s="148"/>
      <c r="N33" s="148"/>
      <c r="O33" s="148"/>
      <c r="P33" s="148"/>
      <c r="Q33" s="148"/>
    </row>
    <row r="34" spans="1:17" x14ac:dyDescent="0.2">
      <c r="A34" s="148"/>
      <c r="B34" s="148"/>
      <c r="C34" s="148"/>
      <c r="D34" s="148"/>
      <c r="E34" s="148"/>
      <c r="F34" s="148"/>
      <c r="G34" s="148"/>
      <c r="H34" s="148"/>
      <c r="I34" s="148"/>
      <c r="J34" s="148"/>
      <c r="K34" s="148"/>
      <c r="L34" s="148"/>
      <c r="M34" s="148"/>
      <c r="N34" s="148"/>
      <c r="O34" s="148"/>
      <c r="P34" s="148"/>
      <c r="Q34" s="148"/>
    </row>
    <row r="35" spans="1:17" x14ac:dyDescent="0.2">
      <c r="A35" s="148"/>
      <c r="B35" s="148"/>
      <c r="C35" s="148"/>
      <c r="D35" s="148"/>
      <c r="E35" s="148"/>
      <c r="F35" s="148"/>
      <c r="G35" s="148"/>
      <c r="H35" s="148"/>
      <c r="I35" s="148"/>
      <c r="J35" s="148"/>
      <c r="K35" s="148"/>
      <c r="L35" s="148"/>
      <c r="M35" s="148"/>
      <c r="N35" s="148"/>
      <c r="O35" s="148"/>
      <c r="P35" s="148"/>
      <c r="Q35" s="148"/>
    </row>
    <row r="36" spans="1:17" x14ac:dyDescent="0.2">
      <c r="A36" s="148"/>
      <c r="B36" s="148"/>
      <c r="C36" s="148"/>
      <c r="D36" s="148"/>
      <c r="E36" s="148"/>
      <c r="F36" s="148"/>
      <c r="G36" s="148"/>
      <c r="H36" s="148"/>
      <c r="I36" s="148"/>
      <c r="J36" s="148"/>
      <c r="K36" s="148"/>
      <c r="L36" s="148"/>
      <c r="M36" s="148"/>
      <c r="N36" s="148"/>
      <c r="O36" s="148"/>
      <c r="P36" s="148"/>
      <c r="Q36" s="148"/>
    </row>
    <row r="37" spans="1:17" x14ac:dyDescent="0.2">
      <c r="A37" s="148"/>
      <c r="B37" s="148"/>
      <c r="C37" s="148"/>
      <c r="D37" s="148"/>
      <c r="E37" s="148"/>
      <c r="F37" s="148"/>
      <c r="G37" s="148"/>
      <c r="H37" s="148"/>
      <c r="I37" s="148"/>
      <c r="J37" s="148"/>
      <c r="K37" s="148"/>
      <c r="L37" s="148"/>
      <c r="M37" s="148"/>
      <c r="N37" s="148"/>
      <c r="O37" s="148"/>
      <c r="P37" s="148"/>
      <c r="Q37" s="148"/>
    </row>
    <row r="38" spans="1:17" x14ac:dyDescent="0.2">
      <c r="A38" s="148"/>
      <c r="B38" s="148"/>
      <c r="C38" s="148"/>
      <c r="D38" s="148"/>
      <c r="E38" s="148"/>
      <c r="F38" s="148"/>
      <c r="G38" s="148"/>
      <c r="H38" s="148"/>
      <c r="I38" s="148"/>
      <c r="J38" s="148"/>
      <c r="K38" s="148"/>
      <c r="L38" s="148"/>
      <c r="M38" s="148"/>
      <c r="N38" s="148"/>
      <c r="O38" s="148"/>
      <c r="P38" s="148"/>
      <c r="Q38" s="148"/>
    </row>
    <row r="39" spans="1:17" x14ac:dyDescent="0.2">
      <c r="A39" s="148"/>
      <c r="B39" s="148"/>
      <c r="C39" s="148"/>
      <c r="D39" s="148"/>
      <c r="E39" s="148"/>
      <c r="F39" s="148"/>
      <c r="G39" s="148"/>
      <c r="H39" s="148"/>
      <c r="I39" s="148"/>
      <c r="J39" s="148"/>
      <c r="K39" s="148"/>
      <c r="L39" s="148"/>
      <c r="M39" s="148"/>
      <c r="N39" s="148"/>
      <c r="O39" s="148"/>
      <c r="P39" s="148"/>
      <c r="Q39" s="148"/>
    </row>
    <row r="40" spans="1:17" x14ac:dyDescent="0.2">
      <c r="A40" s="148"/>
      <c r="B40" s="148"/>
      <c r="C40" s="148"/>
      <c r="D40" s="148"/>
      <c r="E40" s="148"/>
      <c r="F40" s="148"/>
      <c r="G40" s="148"/>
      <c r="H40" s="148"/>
      <c r="I40" s="148"/>
      <c r="J40" s="148"/>
      <c r="K40" s="148"/>
      <c r="L40" s="148"/>
      <c r="M40" s="148"/>
      <c r="N40" s="148"/>
      <c r="O40" s="148"/>
      <c r="P40" s="148"/>
      <c r="Q40" s="148"/>
    </row>
    <row r="41" spans="1:17" x14ac:dyDescent="0.2">
      <c r="A41" s="148"/>
      <c r="B41" s="148"/>
      <c r="C41" s="148"/>
      <c r="D41" s="148"/>
      <c r="E41" s="148"/>
      <c r="F41" s="148"/>
      <c r="G41" s="148"/>
      <c r="H41" s="148"/>
      <c r="I41" s="148"/>
      <c r="J41" s="148"/>
      <c r="K41" s="148"/>
      <c r="L41" s="148"/>
      <c r="M41" s="148"/>
      <c r="N41" s="148"/>
      <c r="O41" s="148"/>
      <c r="P41" s="148"/>
      <c r="Q41" s="148"/>
    </row>
    <row r="42" spans="1:17" x14ac:dyDescent="0.2">
      <c r="A42" s="148"/>
      <c r="B42" s="148"/>
      <c r="C42" s="148"/>
      <c r="D42" s="148"/>
      <c r="E42" s="148"/>
      <c r="F42" s="148"/>
      <c r="G42" s="148"/>
      <c r="H42" s="148"/>
      <c r="I42" s="148"/>
      <c r="J42" s="148"/>
      <c r="K42" s="148"/>
      <c r="L42" s="148"/>
      <c r="M42" s="148"/>
      <c r="N42" s="148"/>
      <c r="O42" s="148"/>
      <c r="P42" s="148"/>
      <c r="Q42" s="148"/>
    </row>
    <row r="43" spans="1:17" x14ac:dyDescent="0.2">
      <c r="A43" s="148"/>
      <c r="B43" s="148"/>
      <c r="C43" s="148"/>
      <c r="D43" s="148"/>
      <c r="E43" s="148"/>
      <c r="F43" s="148"/>
      <c r="G43" s="148"/>
      <c r="H43" s="148"/>
      <c r="I43" s="148"/>
      <c r="J43" s="148"/>
      <c r="K43" s="148"/>
      <c r="L43" s="148"/>
      <c r="M43" s="148"/>
      <c r="N43" s="148"/>
      <c r="O43" s="148"/>
      <c r="P43" s="148"/>
      <c r="Q43" s="148"/>
    </row>
    <row r="44" spans="1:17" x14ac:dyDescent="0.2">
      <c r="A44" s="148"/>
      <c r="B44" s="148"/>
      <c r="C44" s="148"/>
      <c r="D44" s="148"/>
      <c r="E44" s="148"/>
      <c r="F44" s="148"/>
      <c r="G44" s="148"/>
      <c r="H44" s="148"/>
      <c r="I44" s="148"/>
      <c r="J44" s="148"/>
      <c r="K44" s="148"/>
      <c r="L44" s="148"/>
      <c r="M44" s="148"/>
      <c r="N44" s="148"/>
      <c r="O44" s="148"/>
      <c r="P44" s="148"/>
      <c r="Q44" s="148"/>
    </row>
    <row r="45" spans="1:17" x14ac:dyDescent="0.2">
      <c r="A45" s="148"/>
      <c r="B45" s="148"/>
      <c r="C45" s="148"/>
      <c r="D45" s="148"/>
      <c r="E45" s="148"/>
      <c r="F45" s="148"/>
      <c r="G45" s="148"/>
      <c r="H45" s="148"/>
      <c r="I45" s="148"/>
      <c r="J45" s="148"/>
      <c r="K45" s="148"/>
      <c r="L45" s="148"/>
      <c r="M45" s="148"/>
      <c r="N45" s="148"/>
      <c r="O45" s="148"/>
      <c r="P45" s="148"/>
      <c r="Q45" s="148"/>
    </row>
    <row r="46" spans="1:17" x14ac:dyDescent="0.2">
      <c r="A46" s="148"/>
      <c r="B46" s="148"/>
      <c r="C46" s="148"/>
      <c r="D46" s="148"/>
      <c r="E46" s="148"/>
      <c r="F46" s="148"/>
      <c r="G46" s="148"/>
      <c r="H46" s="148"/>
      <c r="I46" s="148"/>
      <c r="J46" s="148"/>
      <c r="K46" s="148"/>
      <c r="L46" s="148"/>
      <c r="M46" s="148"/>
      <c r="N46" s="148"/>
      <c r="O46" s="148"/>
      <c r="P46" s="148"/>
      <c r="Q46" s="148"/>
    </row>
    <row r="47" spans="1:17" x14ac:dyDescent="0.2">
      <c r="A47" s="148"/>
      <c r="B47" s="148"/>
      <c r="C47" s="148"/>
      <c r="D47" s="148"/>
      <c r="E47" s="148"/>
      <c r="F47" s="148"/>
      <c r="G47" s="148"/>
      <c r="H47" s="148"/>
      <c r="I47" s="148"/>
      <c r="J47" s="148"/>
      <c r="K47" s="148"/>
      <c r="L47" s="148"/>
      <c r="M47" s="148"/>
      <c r="N47" s="148"/>
      <c r="O47" s="148"/>
      <c r="P47" s="148"/>
      <c r="Q47" s="148"/>
    </row>
    <row r="48" spans="1:17" x14ac:dyDescent="0.2">
      <c r="A48" s="148"/>
      <c r="B48" s="148"/>
      <c r="C48" s="148"/>
      <c r="D48" s="148"/>
      <c r="E48" s="148"/>
      <c r="F48" s="148"/>
      <c r="G48" s="148"/>
      <c r="H48" s="148"/>
      <c r="I48" s="148"/>
      <c r="J48" s="148"/>
      <c r="K48" s="148"/>
      <c r="L48" s="148"/>
      <c r="M48" s="148"/>
      <c r="N48" s="148"/>
      <c r="O48" s="148"/>
      <c r="P48" s="148"/>
      <c r="Q48" s="148"/>
    </row>
    <row r="49" spans="1:17" x14ac:dyDescent="0.2">
      <c r="A49" s="148"/>
      <c r="B49" s="148"/>
      <c r="C49" s="148"/>
      <c r="D49" s="148"/>
      <c r="E49" s="148"/>
      <c r="F49" s="148"/>
      <c r="G49" s="148"/>
      <c r="H49" s="148"/>
      <c r="I49" s="148"/>
      <c r="J49" s="148"/>
      <c r="K49" s="148"/>
      <c r="L49" s="148"/>
      <c r="M49" s="148"/>
      <c r="N49" s="148"/>
      <c r="O49" s="148"/>
      <c r="P49" s="148"/>
      <c r="Q49" s="148"/>
    </row>
    <row r="50" spans="1:17" x14ac:dyDescent="0.2">
      <c r="A50" s="148"/>
      <c r="B50" s="148"/>
      <c r="C50" s="148"/>
      <c r="D50" s="148"/>
      <c r="E50" s="148"/>
      <c r="F50" s="148"/>
      <c r="G50" s="148"/>
      <c r="H50" s="148"/>
      <c r="I50" s="148"/>
      <c r="J50" s="148"/>
      <c r="K50" s="148"/>
      <c r="L50" s="148"/>
      <c r="M50" s="148"/>
      <c r="N50" s="148"/>
      <c r="O50" s="148"/>
      <c r="P50" s="148"/>
      <c r="Q50" s="148"/>
    </row>
    <row r="51" spans="1:17" x14ac:dyDescent="0.2">
      <c r="A51" s="148"/>
      <c r="B51" s="148"/>
      <c r="C51" s="148"/>
      <c r="D51" s="148"/>
      <c r="E51" s="148"/>
      <c r="F51" s="148"/>
      <c r="G51" s="148"/>
      <c r="H51" s="148"/>
      <c r="I51" s="148"/>
      <c r="J51" s="148"/>
      <c r="K51" s="148"/>
      <c r="L51" s="148"/>
      <c r="M51" s="148"/>
      <c r="N51" s="148"/>
      <c r="O51" s="148"/>
      <c r="P51" s="148"/>
      <c r="Q51" s="148"/>
    </row>
    <row r="52" spans="1:17" x14ac:dyDescent="0.2">
      <c r="A52" s="148"/>
      <c r="B52" s="148"/>
      <c r="C52" s="148"/>
      <c r="D52" s="148"/>
      <c r="E52" s="148"/>
      <c r="F52" s="148"/>
      <c r="G52" s="148"/>
      <c r="H52" s="148"/>
      <c r="I52" s="148"/>
      <c r="J52" s="148"/>
      <c r="K52" s="148"/>
      <c r="L52" s="148"/>
      <c r="M52" s="148"/>
      <c r="N52" s="148"/>
      <c r="O52" s="148"/>
      <c r="P52" s="148"/>
      <c r="Q52" s="148"/>
    </row>
    <row r="53" spans="1:17" x14ac:dyDescent="0.2">
      <c r="A53" s="148"/>
      <c r="B53" s="148"/>
      <c r="C53" s="148"/>
      <c r="D53" s="148"/>
      <c r="E53" s="148"/>
      <c r="F53" s="148"/>
      <c r="G53" s="148"/>
      <c r="H53" s="148"/>
      <c r="I53" s="148"/>
      <c r="J53" s="148"/>
      <c r="K53" s="148"/>
      <c r="L53" s="148"/>
      <c r="M53" s="148"/>
      <c r="N53" s="148"/>
      <c r="O53" s="148"/>
      <c r="P53" s="148"/>
      <c r="Q53" s="148"/>
    </row>
    <row r="54" spans="1:17" x14ac:dyDescent="0.2">
      <c r="A54" s="148"/>
      <c r="B54" s="148"/>
      <c r="C54" s="148"/>
      <c r="D54" s="148"/>
      <c r="E54" s="148"/>
      <c r="F54" s="148"/>
      <c r="G54" s="148"/>
      <c r="H54" s="148"/>
      <c r="I54" s="148"/>
      <c r="J54" s="148"/>
      <c r="K54" s="148"/>
      <c r="L54" s="148"/>
      <c r="M54" s="148"/>
      <c r="N54" s="148"/>
      <c r="O54" s="148"/>
      <c r="P54" s="148"/>
      <c r="Q54" s="148"/>
    </row>
    <row r="55" spans="1:17" x14ac:dyDescent="0.2">
      <c r="A55" s="148"/>
      <c r="B55" s="148"/>
      <c r="C55" s="148"/>
      <c r="D55" s="148"/>
      <c r="E55" s="148"/>
      <c r="F55" s="148"/>
      <c r="G55" s="148"/>
      <c r="H55" s="148"/>
      <c r="I55" s="148"/>
      <c r="J55" s="148"/>
      <c r="K55" s="148"/>
      <c r="L55" s="148"/>
      <c r="M55" s="148"/>
      <c r="N55" s="148"/>
      <c r="O55" s="148"/>
      <c r="P55" s="148"/>
      <c r="Q55" s="148"/>
    </row>
    <row r="56" spans="1:17" x14ac:dyDescent="0.2">
      <c r="A56" s="148"/>
      <c r="B56" s="148"/>
      <c r="C56" s="148"/>
      <c r="D56" s="148"/>
      <c r="E56" s="148"/>
      <c r="F56" s="148"/>
      <c r="G56" s="148"/>
      <c r="H56" s="148"/>
      <c r="I56" s="148"/>
      <c r="J56" s="148"/>
      <c r="K56" s="148"/>
      <c r="L56" s="148"/>
      <c r="M56" s="148"/>
      <c r="N56" s="148"/>
      <c r="O56" s="148"/>
      <c r="P56" s="148"/>
      <c r="Q56" s="148"/>
    </row>
    <row r="57" spans="1:17" x14ac:dyDescent="0.2">
      <c r="A57" s="148"/>
      <c r="B57" s="148"/>
      <c r="C57" s="148"/>
      <c r="D57" s="148"/>
      <c r="E57" s="148"/>
      <c r="F57" s="148"/>
      <c r="G57" s="148"/>
      <c r="H57" s="148"/>
      <c r="I57" s="148"/>
      <c r="J57" s="148"/>
      <c r="K57" s="148"/>
      <c r="L57" s="148"/>
      <c r="M57" s="148"/>
      <c r="N57" s="148"/>
      <c r="O57" s="148"/>
      <c r="P57" s="148"/>
      <c r="Q57" s="148"/>
    </row>
    <row r="58" spans="1:17" x14ac:dyDescent="0.2">
      <c r="A58" s="148"/>
      <c r="B58" s="148"/>
      <c r="C58" s="148"/>
      <c r="D58" s="148"/>
      <c r="E58" s="148"/>
      <c r="F58" s="148"/>
      <c r="G58" s="148"/>
      <c r="H58" s="148"/>
      <c r="I58" s="148"/>
      <c r="J58" s="148"/>
      <c r="K58" s="148"/>
      <c r="L58" s="148"/>
      <c r="M58" s="148"/>
      <c r="N58" s="148"/>
      <c r="O58" s="148"/>
      <c r="P58" s="148"/>
      <c r="Q58" s="148"/>
    </row>
    <row r="59" spans="1:17" x14ac:dyDescent="0.2">
      <c r="A59" s="148"/>
      <c r="B59" s="148"/>
      <c r="C59" s="148"/>
      <c r="D59" s="148"/>
      <c r="E59" s="148"/>
      <c r="F59" s="148"/>
      <c r="G59" s="148"/>
      <c r="H59" s="148"/>
      <c r="I59" s="148"/>
      <c r="J59" s="148"/>
      <c r="K59" s="148"/>
      <c r="L59" s="148"/>
      <c r="M59" s="148"/>
      <c r="N59" s="148"/>
      <c r="O59" s="148"/>
      <c r="P59" s="148"/>
      <c r="Q59" s="148"/>
    </row>
    <row r="60" spans="1:17" x14ac:dyDescent="0.2">
      <c r="A60" s="148"/>
      <c r="B60" s="148"/>
      <c r="C60" s="148"/>
      <c r="D60" s="148"/>
      <c r="E60" s="148"/>
      <c r="F60" s="148"/>
      <c r="G60" s="148"/>
      <c r="H60" s="148"/>
      <c r="I60" s="148"/>
      <c r="J60" s="148"/>
      <c r="K60" s="148"/>
      <c r="L60" s="148"/>
      <c r="M60" s="148"/>
      <c r="N60" s="148"/>
      <c r="O60" s="148"/>
      <c r="P60" s="148"/>
      <c r="Q60" s="148"/>
    </row>
    <row r="61" spans="1:17" x14ac:dyDescent="0.2">
      <c r="A61" s="148"/>
      <c r="B61" s="148"/>
      <c r="C61" s="148"/>
      <c r="D61" s="148"/>
      <c r="E61" s="148"/>
      <c r="F61" s="148"/>
      <c r="G61" s="148"/>
      <c r="H61" s="148"/>
      <c r="I61" s="148"/>
      <c r="J61" s="148"/>
      <c r="K61" s="148"/>
      <c r="L61" s="148"/>
      <c r="M61" s="148"/>
      <c r="N61" s="148"/>
      <c r="O61" s="148"/>
      <c r="P61" s="148"/>
      <c r="Q61" s="148"/>
    </row>
    <row r="62" spans="1:17" x14ac:dyDescent="0.2">
      <c r="A62" s="148"/>
      <c r="B62" s="148"/>
      <c r="C62" s="148"/>
      <c r="D62" s="148"/>
      <c r="E62" s="148"/>
      <c r="F62" s="148"/>
      <c r="G62" s="148"/>
      <c r="H62" s="148"/>
      <c r="I62" s="148"/>
      <c r="J62" s="148"/>
      <c r="K62" s="148"/>
      <c r="L62" s="148"/>
      <c r="M62" s="148"/>
      <c r="N62" s="148"/>
      <c r="O62" s="148"/>
      <c r="P62" s="148"/>
      <c r="Q62" s="148"/>
    </row>
    <row r="63" spans="1:17" x14ac:dyDescent="0.2">
      <c r="A63" s="148"/>
      <c r="B63" s="148"/>
      <c r="C63" s="148"/>
      <c r="D63" s="148"/>
      <c r="E63" s="148"/>
      <c r="F63" s="148"/>
      <c r="G63" s="148"/>
      <c r="H63" s="148"/>
      <c r="I63" s="148"/>
      <c r="J63" s="148"/>
      <c r="K63" s="148"/>
      <c r="L63" s="148"/>
      <c r="M63" s="148"/>
      <c r="N63" s="148"/>
      <c r="O63" s="148"/>
      <c r="P63" s="148"/>
      <c r="Q63" s="148"/>
    </row>
    <row r="64" spans="1:17" x14ac:dyDescent="0.2">
      <c r="A64" s="148"/>
      <c r="B64" s="148"/>
      <c r="C64" s="148"/>
      <c r="D64" s="148"/>
      <c r="E64" s="148"/>
      <c r="F64" s="148"/>
      <c r="G64" s="148"/>
      <c r="H64" s="148"/>
      <c r="I64" s="148"/>
      <c r="J64" s="148"/>
      <c r="K64" s="148"/>
      <c r="L64" s="148"/>
      <c r="M64" s="148"/>
      <c r="N64" s="148"/>
      <c r="O64" s="148"/>
      <c r="P64" s="148"/>
      <c r="Q64" s="148"/>
    </row>
    <row r="65" spans="1:17" x14ac:dyDescent="0.2">
      <c r="A65" s="148"/>
      <c r="B65" s="148"/>
      <c r="C65" s="148"/>
      <c r="D65" s="148"/>
      <c r="E65" s="148"/>
      <c r="F65" s="148"/>
      <c r="G65" s="148"/>
      <c r="H65" s="148"/>
      <c r="I65" s="148"/>
      <c r="J65" s="148"/>
      <c r="K65" s="148"/>
      <c r="L65" s="148"/>
      <c r="M65" s="148"/>
      <c r="N65" s="148"/>
      <c r="O65" s="148"/>
      <c r="P65" s="148"/>
      <c r="Q65" s="148"/>
    </row>
    <row r="66" spans="1:17" x14ac:dyDescent="0.2">
      <c r="A66" s="148"/>
      <c r="B66" s="148"/>
      <c r="C66" s="148"/>
      <c r="D66" s="148"/>
      <c r="E66" s="148"/>
      <c r="F66" s="148"/>
      <c r="G66" s="148"/>
      <c r="H66" s="148"/>
      <c r="I66" s="148"/>
      <c r="J66" s="148"/>
      <c r="K66" s="148"/>
      <c r="L66" s="148"/>
      <c r="M66" s="148"/>
      <c r="N66" s="148"/>
      <c r="O66" s="148"/>
      <c r="P66" s="148"/>
      <c r="Q66" s="148"/>
    </row>
    <row r="67" spans="1:17" x14ac:dyDescent="0.2">
      <c r="A67" s="148"/>
      <c r="B67" s="148"/>
      <c r="C67" s="148"/>
      <c r="D67" s="148"/>
      <c r="E67" s="148"/>
      <c r="F67" s="148"/>
      <c r="G67" s="148"/>
      <c r="H67" s="148"/>
      <c r="I67" s="148"/>
      <c r="J67" s="148"/>
      <c r="K67" s="148"/>
      <c r="L67" s="148"/>
      <c r="M67" s="148"/>
      <c r="N67" s="148"/>
      <c r="O67" s="148"/>
      <c r="P67" s="148"/>
      <c r="Q67" s="148"/>
    </row>
    <row r="68" spans="1:17" x14ac:dyDescent="0.2">
      <c r="A68" s="148"/>
      <c r="B68" s="148"/>
      <c r="C68" s="148"/>
      <c r="D68" s="148"/>
      <c r="E68" s="148"/>
      <c r="F68" s="148"/>
      <c r="G68" s="148"/>
      <c r="H68" s="148"/>
      <c r="I68" s="148"/>
      <c r="J68" s="148"/>
      <c r="K68" s="148"/>
      <c r="L68" s="148"/>
      <c r="M68" s="148"/>
      <c r="N68" s="148"/>
      <c r="O68" s="148"/>
      <c r="P68" s="148"/>
      <c r="Q68" s="148"/>
    </row>
    <row r="69" spans="1:17" x14ac:dyDescent="0.2">
      <c r="A69" s="148"/>
      <c r="B69" s="148"/>
      <c r="C69" s="148"/>
      <c r="D69" s="148"/>
      <c r="E69" s="148"/>
      <c r="F69" s="148"/>
      <c r="G69" s="148"/>
      <c r="H69" s="148"/>
      <c r="I69" s="148"/>
      <c r="J69" s="148"/>
      <c r="K69" s="148"/>
      <c r="L69" s="148"/>
      <c r="M69" s="148"/>
      <c r="N69" s="148"/>
      <c r="O69" s="148"/>
      <c r="P69" s="148"/>
      <c r="Q69" s="148"/>
    </row>
    <row r="70" spans="1:17" x14ac:dyDescent="0.2">
      <c r="A70" s="148"/>
      <c r="B70" s="148"/>
      <c r="C70" s="148"/>
      <c r="D70" s="148"/>
      <c r="E70" s="148"/>
      <c r="F70" s="148"/>
      <c r="G70" s="148"/>
      <c r="H70" s="148"/>
      <c r="I70" s="148"/>
      <c r="J70" s="148"/>
      <c r="K70" s="148"/>
      <c r="L70" s="148"/>
      <c r="M70" s="148"/>
      <c r="N70" s="148"/>
      <c r="O70" s="148"/>
      <c r="P70" s="148"/>
      <c r="Q70" s="148"/>
    </row>
    <row r="71" spans="1:17" x14ac:dyDescent="0.2">
      <c r="A71" s="148"/>
      <c r="B71" s="148"/>
      <c r="C71" s="148"/>
      <c r="D71" s="148"/>
      <c r="E71" s="148"/>
      <c r="F71" s="148"/>
      <c r="G71" s="148"/>
      <c r="H71" s="148"/>
      <c r="I71" s="148"/>
      <c r="J71" s="148"/>
      <c r="K71" s="148"/>
      <c r="L71" s="148"/>
      <c r="M71" s="148"/>
      <c r="N71" s="148"/>
      <c r="O71" s="148"/>
      <c r="P71" s="148"/>
      <c r="Q71" s="148"/>
    </row>
    <row r="72" spans="1:17" x14ac:dyDescent="0.2">
      <c r="A72" s="148"/>
      <c r="B72" s="148"/>
      <c r="C72" s="148"/>
      <c r="D72" s="148"/>
      <c r="E72" s="148"/>
      <c r="F72" s="148"/>
      <c r="G72" s="148"/>
      <c r="H72" s="148"/>
      <c r="I72" s="148"/>
      <c r="J72" s="148"/>
      <c r="K72" s="148"/>
      <c r="L72" s="148"/>
      <c r="M72" s="148"/>
      <c r="N72" s="148"/>
      <c r="O72" s="148"/>
      <c r="P72" s="148"/>
      <c r="Q72" s="148"/>
    </row>
    <row r="73" spans="1:17" x14ac:dyDescent="0.2">
      <c r="A73" s="148"/>
      <c r="B73" s="148"/>
      <c r="C73" s="148"/>
      <c r="D73" s="148"/>
      <c r="E73" s="148"/>
      <c r="F73" s="148"/>
      <c r="G73" s="148"/>
      <c r="H73" s="148"/>
      <c r="I73" s="148"/>
      <c r="J73" s="148"/>
      <c r="K73" s="148"/>
      <c r="L73" s="148"/>
      <c r="M73" s="148"/>
      <c r="N73" s="148"/>
      <c r="O73" s="148"/>
      <c r="P73" s="148"/>
      <c r="Q73" s="148"/>
    </row>
    <row r="74" spans="1:17" x14ac:dyDescent="0.2">
      <c r="A74" s="148"/>
      <c r="B74" s="148"/>
      <c r="C74" s="148"/>
      <c r="D74" s="148"/>
      <c r="E74" s="148"/>
      <c r="F74" s="148"/>
      <c r="G74" s="148"/>
      <c r="H74" s="148"/>
      <c r="I74" s="148"/>
      <c r="J74" s="148"/>
      <c r="K74" s="148"/>
      <c r="L74" s="148"/>
      <c r="M74" s="148"/>
      <c r="N74" s="148"/>
      <c r="O74" s="148"/>
      <c r="P74" s="148"/>
      <c r="Q74" s="148"/>
    </row>
    <row r="75" spans="1:17" x14ac:dyDescent="0.2">
      <c r="A75" s="148"/>
      <c r="B75" s="148"/>
      <c r="C75" s="148"/>
      <c r="D75" s="148"/>
      <c r="E75" s="148"/>
      <c r="F75" s="148"/>
      <c r="G75" s="148"/>
      <c r="H75" s="148"/>
      <c r="I75" s="148"/>
      <c r="J75" s="148"/>
      <c r="K75" s="148"/>
      <c r="L75" s="148"/>
      <c r="M75" s="148"/>
      <c r="N75" s="148"/>
      <c r="O75" s="148"/>
      <c r="P75" s="148"/>
      <c r="Q75" s="148"/>
    </row>
    <row r="76" spans="1:17" x14ac:dyDescent="0.2">
      <c r="A76" s="148"/>
      <c r="B76" s="148"/>
      <c r="C76" s="148"/>
      <c r="D76" s="148"/>
      <c r="E76" s="148"/>
      <c r="F76" s="148"/>
      <c r="G76" s="148"/>
      <c r="H76" s="148"/>
      <c r="I76" s="148"/>
      <c r="J76" s="148"/>
      <c r="K76" s="148"/>
      <c r="L76" s="148"/>
      <c r="M76" s="148"/>
      <c r="N76" s="148"/>
      <c r="O76" s="148"/>
      <c r="P76" s="148"/>
      <c r="Q76" s="148"/>
    </row>
    <row r="77" spans="1:17" x14ac:dyDescent="0.2">
      <c r="A77" s="148"/>
      <c r="B77" s="148"/>
      <c r="C77" s="148"/>
      <c r="D77" s="148"/>
      <c r="E77" s="148"/>
      <c r="F77" s="148"/>
      <c r="G77" s="148"/>
      <c r="H77" s="148"/>
      <c r="I77" s="148"/>
      <c r="J77" s="148"/>
      <c r="K77" s="148"/>
      <c r="L77" s="148"/>
      <c r="M77" s="148"/>
      <c r="N77" s="148"/>
      <c r="O77" s="148"/>
      <c r="P77" s="148"/>
      <c r="Q77" s="148"/>
    </row>
    <row r="78" spans="1:17" x14ac:dyDescent="0.2">
      <c r="A78" s="148"/>
      <c r="B78" s="148"/>
      <c r="C78" s="148"/>
      <c r="D78" s="148"/>
      <c r="E78" s="148"/>
      <c r="F78" s="148"/>
      <c r="G78" s="148"/>
      <c r="H78" s="148"/>
      <c r="I78" s="148"/>
      <c r="J78" s="148"/>
      <c r="K78" s="148"/>
      <c r="L78" s="148"/>
      <c r="M78" s="148"/>
      <c r="N78" s="148"/>
      <c r="O78" s="148"/>
      <c r="P78" s="148"/>
      <c r="Q78" s="148"/>
    </row>
    <row r="79" spans="1:17" x14ac:dyDescent="0.2">
      <c r="A79" s="148"/>
      <c r="B79" s="148"/>
      <c r="C79" s="148"/>
      <c r="D79" s="148"/>
      <c r="E79" s="148"/>
      <c r="F79" s="148"/>
      <c r="G79" s="148"/>
      <c r="H79" s="148"/>
      <c r="I79" s="148"/>
      <c r="J79" s="148"/>
      <c r="K79" s="148"/>
      <c r="L79" s="148"/>
      <c r="M79" s="148"/>
      <c r="N79" s="148"/>
      <c r="O79" s="148"/>
      <c r="P79" s="148"/>
      <c r="Q79" s="148"/>
    </row>
    <row r="80" spans="1:17" x14ac:dyDescent="0.2">
      <c r="A80" s="148"/>
      <c r="B80" s="148"/>
      <c r="C80" s="148"/>
      <c r="D80" s="148"/>
      <c r="E80" s="148"/>
      <c r="F80" s="148"/>
      <c r="G80" s="148"/>
      <c r="H80" s="148"/>
      <c r="I80" s="148"/>
      <c r="J80" s="148"/>
      <c r="K80" s="148"/>
      <c r="L80" s="148"/>
      <c r="M80" s="148"/>
      <c r="N80" s="148"/>
      <c r="O80" s="148"/>
      <c r="P80" s="148"/>
      <c r="Q80" s="148"/>
    </row>
    <row r="81" spans="1:17" x14ac:dyDescent="0.2">
      <c r="A81" s="148"/>
      <c r="B81" s="148"/>
      <c r="C81" s="148"/>
      <c r="D81" s="148"/>
      <c r="E81" s="148"/>
      <c r="F81" s="148"/>
      <c r="G81" s="148"/>
      <c r="H81" s="148"/>
      <c r="I81" s="148"/>
      <c r="J81" s="148"/>
      <c r="K81" s="148"/>
      <c r="L81" s="148"/>
      <c r="M81" s="148"/>
      <c r="N81" s="148"/>
      <c r="O81" s="148"/>
      <c r="P81" s="148"/>
      <c r="Q81" s="148"/>
    </row>
    <row r="82" spans="1:17" x14ac:dyDescent="0.2">
      <c r="A82" s="148"/>
      <c r="B82" s="148"/>
      <c r="C82" s="148"/>
      <c r="D82" s="148"/>
      <c r="E82" s="148"/>
      <c r="F82" s="148"/>
      <c r="G82" s="148"/>
      <c r="H82" s="148"/>
      <c r="I82" s="148"/>
      <c r="J82" s="148"/>
      <c r="K82" s="148"/>
      <c r="L82" s="148"/>
      <c r="M82" s="148"/>
      <c r="N82" s="148"/>
      <c r="O82" s="148"/>
      <c r="P82" s="148"/>
      <c r="Q82" s="148"/>
    </row>
    <row r="83" spans="1:17" x14ac:dyDescent="0.2">
      <c r="A83" s="148"/>
      <c r="B83" s="148"/>
      <c r="C83" s="148"/>
      <c r="D83" s="148"/>
      <c r="E83" s="148"/>
      <c r="F83" s="148"/>
      <c r="G83" s="148"/>
      <c r="H83" s="148"/>
      <c r="I83" s="148"/>
      <c r="J83" s="148"/>
      <c r="K83" s="148"/>
      <c r="L83" s="148"/>
      <c r="M83" s="148"/>
      <c r="N83" s="148"/>
      <c r="O83" s="148"/>
      <c r="P83" s="148"/>
      <c r="Q83" s="148"/>
    </row>
    <row r="84" spans="1:17" x14ac:dyDescent="0.2">
      <c r="A84" s="148"/>
      <c r="B84" s="148"/>
      <c r="C84" s="148"/>
      <c r="D84" s="148"/>
      <c r="E84" s="148"/>
      <c r="F84" s="148"/>
      <c r="G84" s="148"/>
      <c r="H84" s="148"/>
      <c r="I84" s="148"/>
      <c r="J84" s="148"/>
      <c r="K84" s="148"/>
      <c r="L84" s="148"/>
      <c r="M84" s="148"/>
      <c r="N84" s="148"/>
      <c r="O84" s="148"/>
      <c r="P84" s="148"/>
      <c r="Q84" s="148"/>
    </row>
    <row r="85" spans="1:17" x14ac:dyDescent="0.2">
      <c r="A85" s="148"/>
      <c r="B85" s="148"/>
      <c r="C85" s="148"/>
      <c r="D85" s="148"/>
      <c r="E85" s="148"/>
      <c r="F85" s="148"/>
      <c r="G85" s="148"/>
      <c r="H85" s="148"/>
      <c r="I85" s="148"/>
      <c r="J85" s="148"/>
      <c r="K85" s="148"/>
      <c r="L85" s="148"/>
      <c r="M85" s="148"/>
      <c r="N85" s="148"/>
      <c r="O85" s="148"/>
      <c r="P85" s="148"/>
      <c r="Q85" s="148"/>
    </row>
    <row r="86" spans="1:17" x14ac:dyDescent="0.2">
      <c r="A86" s="148"/>
      <c r="B86" s="148"/>
      <c r="C86" s="148"/>
      <c r="D86" s="148"/>
      <c r="E86" s="148"/>
      <c r="F86" s="148"/>
      <c r="G86" s="148"/>
      <c r="H86" s="148"/>
      <c r="I86" s="148"/>
      <c r="J86" s="148"/>
      <c r="K86" s="148"/>
      <c r="L86" s="148"/>
      <c r="M86" s="148"/>
      <c r="N86" s="148"/>
      <c r="O86" s="148"/>
      <c r="P86" s="148"/>
      <c r="Q86" s="148"/>
    </row>
    <row r="87" spans="1:17" x14ac:dyDescent="0.2">
      <c r="A87" s="148"/>
      <c r="B87" s="148"/>
      <c r="C87" s="148"/>
      <c r="D87" s="148"/>
      <c r="E87" s="148"/>
      <c r="F87" s="148"/>
      <c r="G87" s="148"/>
      <c r="H87" s="148"/>
      <c r="I87" s="148"/>
      <c r="J87" s="148"/>
      <c r="K87" s="148"/>
      <c r="L87" s="148"/>
      <c r="M87" s="148"/>
      <c r="N87" s="148"/>
      <c r="O87" s="148"/>
      <c r="P87" s="148"/>
      <c r="Q87" s="148"/>
    </row>
    <row r="88" spans="1:17" x14ac:dyDescent="0.2">
      <c r="A88" s="148"/>
      <c r="B88" s="148"/>
      <c r="C88" s="148"/>
      <c r="D88" s="148"/>
      <c r="E88" s="148"/>
      <c r="F88" s="148"/>
      <c r="G88" s="148"/>
      <c r="H88" s="148"/>
      <c r="I88" s="148"/>
      <c r="J88" s="148"/>
      <c r="K88" s="148"/>
      <c r="L88" s="148"/>
      <c r="M88" s="148"/>
      <c r="N88" s="148"/>
      <c r="O88" s="148"/>
      <c r="P88" s="148"/>
      <c r="Q88" s="148"/>
    </row>
    <row r="89" spans="1:17" x14ac:dyDescent="0.2">
      <c r="A89" s="148"/>
      <c r="B89" s="148"/>
      <c r="C89" s="148"/>
      <c r="D89" s="148"/>
      <c r="E89" s="148"/>
      <c r="F89" s="148"/>
      <c r="G89" s="148"/>
      <c r="H89" s="148"/>
      <c r="I89" s="148"/>
      <c r="J89" s="148"/>
      <c r="K89" s="148"/>
      <c r="L89" s="148"/>
      <c r="M89" s="148"/>
      <c r="N89" s="148"/>
      <c r="O89" s="148"/>
      <c r="P89" s="148"/>
      <c r="Q89" s="148"/>
    </row>
    <row r="90" spans="1:17" x14ac:dyDescent="0.2">
      <c r="A90" s="148"/>
      <c r="B90" s="148"/>
      <c r="C90" s="148"/>
      <c r="D90" s="148"/>
      <c r="E90" s="148"/>
      <c r="F90" s="148"/>
      <c r="G90" s="148"/>
      <c r="H90" s="148"/>
      <c r="I90" s="148"/>
      <c r="J90" s="148"/>
      <c r="K90" s="148"/>
      <c r="L90" s="148"/>
      <c r="M90" s="148"/>
      <c r="N90" s="148"/>
      <c r="O90" s="148"/>
      <c r="P90" s="148"/>
      <c r="Q90" s="148"/>
    </row>
    <row r="91" spans="1:17" x14ac:dyDescent="0.2">
      <c r="A91" s="148"/>
      <c r="B91" s="148"/>
      <c r="C91" s="148"/>
      <c r="D91" s="148"/>
      <c r="E91" s="148"/>
      <c r="F91" s="148"/>
      <c r="G91" s="148"/>
      <c r="H91" s="148"/>
      <c r="I91" s="148"/>
      <c r="J91" s="148"/>
      <c r="K91" s="148"/>
      <c r="L91" s="148"/>
      <c r="M91" s="148"/>
      <c r="N91" s="148"/>
      <c r="O91" s="148"/>
      <c r="P91" s="148"/>
      <c r="Q91" s="148"/>
    </row>
    <row r="92" spans="1:17" x14ac:dyDescent="0.2">
      <c r="A92" s="148"/>
      <c r="B92" s="148"/>
      <c r="C92" s="148"/>
      <c r="D92" s="148"/>
      <c r="E92" s="148"/>
      <c r="F92" s="148"/>
      <c r="G92" s="148"/>
      <c r="H92" s="148"/>
      <c r="I92" s="148"/>
      <c r="J92" s="148"/>
      <c r="K92" s="148"/>
      <c r="L92" s="148"/>
      <c r="M92" s="148"/>
      <c r="N92" s="148"/>
      <c r="O92" s="148"/>
      <c r="P92" s="148"/>
      <c r="Q92" s="148"/>
    </row>
    <row r="93" spans="1:17" x14ac:dyDescent="0.2">
      <c r="A93" s="148"/>
      <c r="B93" s="148"/>
      <c r="C93" s="148"/>
      <c r="D93" s="148"/>
      <c r="E93" s="148"/>
      <c r="F93" s="148"/>
      <c r="G93" s="148"/>
      <c r="H93" s="148"/>
      <c r="I93" s="148"/>
      <c r="J93" s="148"/>
      <c r="K93" s="148"/>
      <c r="L93" s="148"/>
      <c r="M93" s="148"/>
      <c r="N93" s="148"/>
      <c r="O93" s="148"/>
      <c r="P93" s="148"/>
      <c r="Q93" s="148"/>
    </row>
    <row r="94" spans="1:17" x14ac:dyDescent="0.2">
      <c r="A94" s="148"/>
      <c r="B94" s="148"/>
      <c r="C94" s="148"/>
      <c r="D94" s="148"/>
      <c r="E94" s="148"/>
      <c r="F94" s="148"/>
      <c r="G94" s="148"/>
      <c r="H94" s="148"/>
      <c r="I94" s="148"/>
      <c r="J94" s="148"/>
      <c r="K94" s="148"/>
      <c r="L94" s="148"/>
      <c r="M94" s="148"/>
      <c r="N94" s="148"/>
      <c r="O94" s="148"/>
      <c r="P94" s="148"/>
      <c r="Q94" s="148"/>
    </row>
    <row r="95" spans="1:17" x14ac:dyDescent="0.2">
      <c r="A95" s="148"/>
      <c r="B95" s="148"/>
      <c r="C95" s="148"/>
      <c r="D95" s="148"/>
      <c r="E95" s="148"/>
      <c r="F95" s="148"/>
      <c r="G95" s="148"/>
      <c r="H95" s="148"/>
      <c r="I95" s="148"/>
      <c r="J95" s="148"/>
      <c r="K95" s="148"/>
      <c r="L95" s="148"/>
      <c r="M95" s="148"/>
      <c r="N95" s="148"/>
      <c r="O95" s="148"/>
      <c r="P95" s="148"/>
      <c r="Q95" s="148"/>
    </row>
    <row r="96" spans="1:17" x14ac:dyDescent="0.2">
      <c r="A96" s="148"/>
      <c r="B96" s="148"/>
      <c r="C96" s="148"/>
      <c r="D96" s="148"/>
      <c r="E96" s="148"/>
      <c r="F96" s="148"/>
      <c r="G96" s="148"/>
      <c r="H96" s="148"/>
      <c r="I96" s="148"/>
      <c r="J96" s="148"/>
      <c r="K96" s="148"/>
      <c r="L96" s="148"/>
      <c r="M96" s="148"/>
      <c r="N96" s="148"/>
      <c r="O96" s="148"/>
      <c r="P96" s="148"/>
      <c r="Q96" s="148"/>
    </row>
    <row r="97" spans="1:17" x14ac:dyDescent="0.2">
      <c r="A97" s="148"/>
      <c r="B97" s="148"/>
      <c r="C97" s="148"/>
      <c r="D97" s="148"/>
      <c r="E97" s="148"/>
      <c r="F97" s="148"/>
      <c r="G97" s="148"/>
      <c r="H97" s="148"/>
      <c r="I97" s="148"/>
      <c r="J97" s="148"/>
      <c r="K97" s="148"/>
      <c r="L97" s="148"/>
      <c r="M97" s="148"/>
      <c r="N97" s="148"/>
      <c r="O97" s="148"/>
      <c r="P97" s="148"/>
      <c r="Q97" s="148"/>
    </row>
    <row r="98" spans="1:17" x14ac:dyDescent="0.2">
      <c r="A98" s="148"/>
      <c r="B98" s="148"/>
      <c r="C98" s="148"/>
      <c r="D98" s="148"/>
      <c r="E98" s="148"/>
      <c r="F98" s="148"/>
      <c r="G98" s="148"/>
      <c r="H98" s="148"/>
      <c r="I98" s="148"/>
      <c r="J98" s="148"/>
      <c r="K98" s="148"/>
      <c r="L98" s="148"/>
      <c r="M98" s="148"/>
      <c r="N98" s="148"/>
      <c r="O98" s="148"/>
      <c r="P98" s="148"/>
      <c r="Q98" s="148"/>
    </row>
    <row r="99" spans="1:17" x14ac:dyDescent="0.2">
      <c r="A99" s="148"/>
      <c r="B99" s="148"/>
      <c r="C99" s="148"/>
      <c r="D99" s="148"/>
      <c r="E99" s="148"/>
      <c r="F99" s="148"/>
      <c r="G99" s="148"/>
      <c r="H99" s="148"/>
      <c r="I99" s="148"/>
      <c r="J99" s="148"/>
      <c r="K99" s="148"/>
      <c r="L99" s="148"/>
      <c r="M99" s="148"/>
      <c r="N99" s="148"/>
      <c r="O99" s="148"/>
      <c r="P99" s="148"/>
      <c r="Q99" s="148"/>
    </row>
    <row r="100" spans="1:17" x14ac:dyDescent="0.2">
      <c r="A100" s="148"/>
      <c r="B100" s="148"/>
      <c r="C100" s="148"/>
      <c r="D100" s="148"/>
      <c r="E100" s="148"/>
      <c r="F100" s="148"/>
      <c r="G100" s="148"/>
      <c r="H100" s="148"/>
      <c r="I100" s="148"/>
      <c r="J100" s="148"/>
      <c r="K100" s="148"/>
      <c r="L100" s="148"/>
      <c r="M100" s="148"/>
      <c r="N100" s="148"/>
      <c r="O100" s="148"/>
      <c r="P100" s="148"/>
      <c r="Q100" s="148"/>
    </row>
    <row r="101" spans="1:17" x14ac:dyDescent="0.2">
      <c r="A101" s="148"/>
      <c r="B101" s="148"/>
      <c r="C101" s="148"/>
      <c r="D101" s="148"/>
      <c r="E101" s="148"/>
      <c r="F101" s="148"/>
      <c r="G101" s="148"/>
      <c r="H101" s="148"/>
      <c r="I101" s="148"/>
      <c r="J101" s="148"/>
      <c r="K101" s="148"/>
      <c r="L101" s="148"/>
      <c r="M101" s="148"/>
      <c r="N101" s="148"/>
      <c r="O101" s="148"/>
      <c r="P101" s="148"/>
      <c r="Q101" s="148"/>
    </row>
    <row r="102" spans="1:17" x14ac:dyDescent="0.2">
      <c r="A102" s="148"/>
      <c r="B102" s="148"/>
      <c r="C102" s="148"/>
      <c r="D102" s="148"/>
      <c r="E102" s="148"/>
      <c r="F102" s="148"/>
      <c r="G102" s="148"/>
      <c r="H102" s="148"/>
      <c r="I102" s="148"/>
      <c r="J102" s="148"/>
      <c r="K102" s="148"/>
      <c r="L102" s="148"/>
      <c r="M102" s="148"/>
      <c r="N102" s="148"/>
      <c r="O102" s="148"/>
      <c r="P102" s="148"/>
      <c r="Q102" s="148"/>
    </row>
    <row r="103" spans="1:17" x14ac:dyDescent="0.2">
      <c r="A103" s="148"/>
      <c r="B103" s="148"/>
      <c r="C103" s="148"/>
      <c r="D103" s="148"/>
      <c r="E103" s="148"/>
      <c r="F103" s="148"/>
      <c r="G103" s="148"/>
      <c r="H103" s="148"/>
      <c r="I103" s="148"/>
      <c r="J103" s="148"/>
      <c r="K103" s="148"/>
      <c r="L103" s="148"/>
      <c r="M103" s="148"/>
      <c r="N103" s="148"/>
      <c r="O103" s="148"/>
      <c r="P103" s="148"/>
      <c r="Q103" s="148"/>
    </row>
    <row r="104" spans="1:17" x14ac:dyDescent="0.2">
      <c r="A104" s="148"/>
      <c r="B104" s="148"/>
      <c r="C104" s="148"/>
      <c r="D104" s="148"/>
      <c r="E104" s="148"/>
      <c r="F104" s="148"/>
      <c r="G104" s="148"/>
      <c r="H104" s="148"/>
      <c r="I104" s="148"/>
      <c r="J104" s="148"/>
      <c r="K104" s="148"/>
      <c r="L104" s="148"/>
      <c r="M104" s="148"/>
      <c r="N104" s="148"/>
      <c r="O104" s="148"/>
      <c r="P104" s="148"/>
      <c r="Q104" s="148"/>
    </row>
    <row r="105" spans="1:17" x14ac:dyDescent="0.2">
      <c r="A105" s="148"/>
      <c r="B105" s="148"/>
      <c r="C105" s="148"/>
      <c r="D105" s="148"/>
      <c r="E105" s="148"/>
      <c r="F105" s="148"/>
      <c r="G105" s="148"/>
      <c r="H105" s="148"/>
      <c r="I105" s="148"/>
      <c r="J105" s="148"/>
      <c r="K105" s="148"/>
      <c r="L105" s="148"/>
      <c r="M105" s="148"/>
      <c r="N105" s="148"/>
      <c r="O105" s="148"/>
      <c r="P105" s="148"/>
      <c r="Q105" s="148"/>
    </row>
    <row r="106" spans="1:17" x14ac:dyDescent="0.2">
      <c r="A106" s="148"/>
      <c r="B106" s="148"/>
      <c r="C106" s="148"/>
      <c r="D106" s="148"/>
      <c r="E106" s="148"/>
      <c r="F106" s="148"/>
      <c r="G106" s="148"/>
      <c r="H106" s="148"/>
      <c r="I106" s="148"/>
      <c r="J106" s="148"/>
      <c r="K106" s="148"/>
      <c r="L106" s="148"/>
      <c r="M106" s="148"/>
      <c r="N106" s="148"/>
      <c r="O106" s="148"/>
      <c r="P106" s="148"/>
      <c r="Q106" s="148"/>
    </row>
    <row r="107" spans="1:17" x14ac:dyDescent="0.2">
      <c r="A107" s="148"/>
      <c r="B107" s="148"/>
      <c r="C107" s="148"/>
      <c r="D107" s="148"/>
      <c r="E107" s="148"/>
      <c r="F107" s="148"/>
      <c r="G107" s="148"/>
      <c r="H107" s="148"/>
      <c r="I107" s="148"/>
      <c r="J107" s="148"/>
      <c r="K107" s="148"/>
      <c r="L107" s="148"/>
      <c r="M107" s="148"/>
      <c r="N107" s="148"/>
      <c r="O107" s="148"/>
      <c r="P107" s="148"/>
      <c r="Q107" s="148"/>
    </row>
    <row r="108" spans="1:17" x14ac:dyDescent="0.2">
      <c r="A108" s="148"/>
      <c r="B108" s="148"/>
      <c r="C108" s="148"/>
      <c r="D108" s="148"/>
      <c r="E108" s="148"/>
      <c r="F108" s="148"/>
      <c r="G108" s="148"/>
      <c r="H108" s="148"/>
      <c r="I108" s="148"/>
      <c r="J108" s="148"/>
      <c r="K108" s="148"/>
      <c r="L108" s="148"/>
      <c r="M108" s="148"/>
      <c r="N108" s="148"/>
      <c r="O108" s="148"/>
      <c r="P108" s="148"/>
      <c r="Q108" s="148"/>
    </row>
    <row r="109" spans="1:17" x14ac:dyDescent="0.2">
      <c r="A109" s="148"/>
      <c r="B109" s="148"/>
      <c r="C109" s="148"/>
      <c r="D109" s="148"/>
      <c r="E109" s="148"/>
      <c r="F109" s="148"/>
      <c r="G109" s="148"/>
      <c r="H109" s="148"/>
      <c r="I109" s="148"/>
      <c r="J109" s="148"/>
      <c r="K109" s="148"/>
      <c r="L109" s="148"/>
      <c r="M109" s="148"/>
      <c r="N109" s="148"/>
      <c r="O109" s="148"/>
      <c r="P109" s="148"/>
      <c r="Q109" s="148"/>
    </row>
    <row r="110" spans="1:17" x14ac:dyDescent="0.2">
      <c r="A110" s="148"/>
      <c r="B110" s="148"/>
      <c r="C110" s="148"/>
      <c r="D110" s="148"/>
      <c r="E110" s="148"/>
      <c r="F110" s="148"/>
      <c r="G110" s="148"/>
      <c r="H110" s="148"/>
      <c r="I110" s="148"/>
      <c r="J110" s="148"/>
      <c r="K110" s="148"/>
      <c r="L110" s="148"/>
      <c r="M110" s="148"/>
      <c r="N110" s="148"/>
      <c r="O110" s="148"/>
      <c r="P110" s="148"/>
      <c r="Q110" s="148"/>
    </row>
    <row r="111" spans="1:17" x14ac:dyDescent="0.2">
      <c r="A111" s="148"/>
      <c r="B111" s="148"/>
      <c r="C111" s="148"/>
      <c r="D111" s="148"/>
      <c r="E111" s="148"/>
      <c r="F111" s="148"/>
      <c r="G111" s="148"/>
      <c r="H111" s="148"/>
      <c r="I111" s="148"/>
      <c r="J111" s="148"/>
      <c r="K111" s="148"/>
      <c r="L111" s="148"/>
      <c r="M111" s="148"/>
      <c r="N111" s="148"/>
      <c r="O111" s="148"/>
      <c r="P111" s="148"/>
      <c r="Q111" s="148"/>
    </row>
    <row r="112" spans="1:17" x14ac:dyDescent="0.2">
      <c r="A112" s="148"/>
      <c r="B112" s="148"/>
      <c r="C112" s="148"/>
      <c r="D112" s="148"/>
      <c r="E112" s="148"/>
      <c r="F112" s="148"/>
      <c r="G112" s="148"/>
      <c r="H112" s="148"/>
      <c r="I112" s="148"/>
      <c r="J112" s="148"/>
      <c r="K112" s="148"/>
      <c r="L112" s="148"/>
      <c r="M112" s="148"/>
      <c r="N112" s="148"/>
      <c r="O112" s="148"/>
      <c r="P112" s="148"/>
      <c r="Q112" s="148"/>
    </row>
    <row r="113" spans="1:17" x14ac:dyDescent="0.2">
      <c r="A113" s="148"/>
      <c r="B113" s="148"/>
      <c r="C113" s="148"/>
      <c r="D113" s="148"/>
      <c r="E113" s="148"/>
      <c r="F113" s="148"/>
      <c r="G113" s="148"/>
      <c r="H113" s="148"/>
      <c r="I113" s="148"/>
      <c r="J113" s="148"/>
      <c r="K113" s="148"/>
      <c r="L113" s="148"/>
      <c r="M113" s="148"/>
      <c r="N113" s="148"/>
      <c r="O113" s="148"/>
      <c r="P113" s="148"/>
      <c r="Q113" s="148"/>
    </row>
    <row r="114" spans="1:17" x14ac:dyDescent="0.2">
      <c r="A114" s="148"/>
      <c r="B114" s="148"/>
      <c r="C114" s="148"/>
      <c r="D114" s="148"/>
      <c r="E114" s="148"/>
      <c r="F114" s="148"/>
      <c r="G114" s="148"/>
      <c r="H114" s="148"/>
      <c r="I114" s="148"/>
      <c r="J114" s="148"/>
      <c r="K114" s="148"/>
      <c r="L114" s="148"/>
      <c r="M114" s="148"/>
      <c r="N114" s="148"/>
      <c r="O114" s="148"/>
      <c r="P114" s="148"/>
      <c r="Q114" s="148"/>
    </row>
    <row r="115" spans="1:17" x14ac:dyDescent="0.2">
      <c r="A115" s="148"/>
      <c r="B115" s="148"/>
      <c r="C115" s="148"/>
      <c r="D115" s="148"/>
      <c r="E115" s="148"/>
      <c r="F115" s="148"/>
      <c r="G115" s="148"/>
      <c r="H115" s="148"/>
      <c r="I115" s="148"/>
      <c r="J115" s="148"/>
      <c r="K115" s="148"/>
      <c r="L115" s="148"/>
      <c r="M115" s="148"/>
      <c r="N115" s="148"/>
      <c r="O115" s="148"/>
      <c r="P115" s="148"/>
      <c r="Q115" s="148"/>
    </row>
    <row r="116" spans="1:17" x14ac:dyDescent="0.2">
      <c r="A116" s="148"/>
      <c r="B116" s="148"/>
      <c r="C116" s="148"/>
      <c r="D116" s="148"/>
      <c r="E116" s="148"/>
      <c r="F116" s="148"/>
      <c r="G116" s="148"/>
      <c r="H116" s="148"/>
      <c r="I116" s="148"/>
      <c r="J116" s="148"/>
      <c r="K116" s="148"/>
      <c r="L116" s="148"/>
      <c r="M116" s="148"/>
      <c r="N116" s="148"/>
      <c r="O116" s="148"/>
      <c r="P116" s="148"/>
    </row>
    <row r="117" spans="1:17" x14ac:dyDescent="0.2">
      <c r="A117" s="148"/>
      <c r="B117" s="148"/>
      <c r="C117" s="148"/>
      <c r="D117" s="148"/>
      <c r="E117" s="148"/>
      <c r="F117" s="148"/>
      <c r="G117" s="148"/>
      <c r="H117" s="148"/>
      <c r="I117" s="148"/>
      <c r="J117" s="148"/>
      <c r="K117" s="148"/>
      <c r="L117" s="148"/>
      <c r="M117" s="148"/>
      <c r="N117" s="148"/>
      <c r="O117" s="148"/>
      <c r="P117" s="148"/>
    </row>
    <row r="118" spans="1:17" x14ac:dyDescent="0.2">
      <c r="A118" s="148"/>
      <c r="B118" s="148"/>
      <c r="C118" s="148"/>
      <c r="D118" s="148"/>
      <c r="E118" s="148"/>
      <c r="F118" s="148"/>
      <c r="G118" s="148"/>
      <c r="H118" s="148"/>
      <c r="I118" s="148"/>
      <c r="J118" s="148"/>
      <c r="K118" s="148"/>
      <c r="L118" s="148"/>
      <c r="M118" s="148"/>
      <c r="N118" s="148"/>
      <c r="O118" s="148"/>
      <c r="P118" s="148"/>
    </row>
    <row r="119" spans="1:17" x14ac:dyDescent="0.2">
      <c r="A119" s="148"/>
      <c r="B119" s="148"/>
      <c r="C119" s="148"/>
      <c r="D119" s="148"/>
      <c r="E119" s="148"/>
      <c r="F119" s="148"/>
      <c r="G119" s="148"/>
      <c r="H119" s="148"/>
      <c r="I119" s="148"/>
      <c r="J119" s="148"/>
      <c r="K119" s="148"/>
      <c r="L119" s="148"/>
      <c r="M119" s="148"/>
      <c r="N119" s="148"/>
      <c r="O119" s="148"/>
      <c r="P119" s="148"/>
    </row>
    <row r="120" spans="1:17" x14ac:dyDescent="0.2">
      <c r="A120" s="148"/>
      <c r="B120" s="148"/>
      <c r="C120" s="148"/>
      <c r="D120" s="148"/>
      <c r="E120" s="148"/>
      <c r="F120" s="148"/>
      <c r="G120" s="148"/>
      <c r="H120" s="148"/>
      <c r="I120" s="148"/>
      <c r="J120" s="148"/>
      <c r="K120" s="148"/>
      <c r="L120" s="148"/>
      <c r="M120" s="148"/>
      <c r="N120" s="148"/>
      <c r="O120" s="148"/>
      <c r="P120" s="148"/>
    </row>
    <row r="121" spans="1:17" x14ac:dyDescent="0.2">
      <c r="A121" s="148"/>
      <c r="B121" s="148"/>
      <c r="C121" s="148"/>
      <c r="D121" s="148"/>
      <c r="E121" s="148"/>
      <c r="F121" s="148"/>
      <c r="G121" s="148"/>
      <c r="H121" s="148"/>
      <c r="I121" s="148"/>
      <c r="J121" s="148"/>
      <c r="K121" s="148"/>
      <c r="L121" s="148"/>
      <c r="M121" s="148"/>
      <c r="N121" s="148"/>
      <c r="O121" s="148"/>
      <c r="P121" s="148"/>
    </row>
    <row r="122" spans="1:17" x14ac:dyDescent="0.2">
      <c r="A122" s="148"/>
      <c r="B122" s="386" t="s">
        <v>46</v>
      </c>
      <c r="C122" s="386"/>
      <c r="D122" s="386"/>
      <c r="E122" s="386"/>
      <c r="F122" s="386"/>
      <c r="G122" s="386"/>
      <c r="H122" s="386"/>
      <c r="I122" s="386"/>
      <c r="J122" s="386"/>
      <c r="K122" s="386"/>
      <c r="L122" s="386"/>
      <c r="M122" s="386"/>
      <c r="N122" s="386"/>
      <c r="O122" s="148"/>
      <c r="P122" s="384"/>
      <c r="Q122" s="384"/>
    </row>
    <row r="123" spans="1:17" x14ac:dyDescent="0.2">
      <c r="B123" s="375" t="s">
        <v>80</v>
      </c>
      <c r="C123" s="376"/>
      <c r="D123" s="376"/>
      <c r="E123" s="376"/>
      <c r="F123" s="376"/>
      <c r="G123" s="376"/>
      <c r="H123" s="376"/>
      <c r="I123" s="376"/>
      <c r="J123" s="376"/>
      <c r="K123" s="376"/>
      <c r="L123" s="376"/>
      <c r="M123" s="376"/>
      <c r="N123" s="377"/>
      <c r="P123" s="384"/>
      <c r="Q123" s="384"/>
    </row>
    <row r="124" spans="1:17" x14ac:dyDescent="0.2">
      <c r="A124" s="149"/>
      <c r="B124" s="378"/>
      <c r="C124" s="379"/>
      <c r="D124" s="379"/>
      <c r="E124" s="379"/>
      <c r="F124" s="379"/>
      <c r="G124" s="379"/>
      <c r="H124" s="379"/>
      <c r="I124" s="379"/>
      <c r="J124" s="379"/>
      <c r="K124" s="379"/>
      <c r="L124" s="379"/>
      <c r="M124" s="379"/>
      <c r="N124" s="380"/>
      <c r="O124" s="149"/>
      <c r="P124" s="385"/>
      <c r="Q124" s="385"/>
    </row>
    <row r="125" spans="1:17" x14ac:dyDescent="0.2">
      <c r="A125" s="148"/>
      <c r="B125" s="378"/>
      <c r="C125" s="379"/>
      <c r="D125" s="379"/>
      <c r="E125" s="379"/>
      <c r="F125" s="379"/>
      <c r="G125" s="379"/>
      <c r="H125" s="379"/>
      <c r="I125" s="379"/>
      <c r="J125" s="379"/>
      <c r="K125" s="379"/>
      <c r="L125" s="379"/>
      <c r="M125" s="379"/>
      <c r="N125" s="380"/>
      <c r="O125" s="148"/>
      <c r="P125" s="384"/>
      <c r="Q125" s="384"/>
    </row>
    <row r="126" spans="1:17" x14ac:dyDescent="0.2">
      <c r="A126" s="148"/>
      <c r="B126" s="378"/>
      <c r="C126" s="379"/>
      <c r="D126" s="379"/>
      <c r="E126" s="379"/>
      <c r="F126" s="379"/>
      <c r="G126" s="379"/>
      <c r="H126" s="379"/>
      <c r="I126" s="379"/>
      <c r="J126" s="379"/>
      <c r="K126" s="379"/>
      <c r="L126" s="379"/>
      <c r="M126" s="379"/>
      <c r="N126" s="380"/>
      <c r="O126" s="148"/>
      <c r="P126" s="150"/>
      <c r="Q126" s="150"/>
    </row>
    <row r="127" spans="1:17" x14ac:dyDescent="0.2">
      <c r="A127" s="148"/>
      <c r="B127" s="381"/>
      <c r="C127" s="382"/>
      <c r="D127" s="382"/>
      <c r="E127" s="382"/>
      <c r="F127" s="382"/>
      <c r="G127" s="382"/>
      <c r="H127" s="382"/>
      <c r="I127" s="382"/>
      <c r="J127" s="382"/>
      <c r="K127" s="382"/>
      <c r="L127" s="382"/>
      <c r="M127" s="382"/>
      <c r="N127" s="383"/>
      <c r="O127" s="148"/>
    </row>
    <row r="128" spans="1:17" x14ac:dyDescent="0.2">
      <c r="A128" s="148"/>
      <c r="B128" s="151"/>
      <c r="C128" s="151"/>
      <c r="D128" s="151"/>
      <c r="E128" s="151"/>
      <c r="F128" s="151"/>
      <c r="G128" s="151"/>
      <c r="H128" s="151"/>
      <c r="I128" s="152"/>
      <c r="J128" s="152"/>
      <c r="K128" s="152"/>
      <c r="L128" s="152"/>
      <c r="M128" s="152"/>
      <c r="N128" s="152"/>
      <c r="O128" s="148"/>
    </row>
    <row r="129" spans="1:17" x14ac:dyDescent="0.2">
      <c r="A129" s="148"/>
      <c r="B129" s="148"/>
      <c r="C129" s="148"/>
      <c r="D129" s="148"/>
      <c r="E129" s="148"/>
      <c r="F129" s="148"/>
      <c r="G129" s="148"/>
      <c r="H129" s="148"/>
      <c r="I129" s="148"/>
      <c r="J129" s="148"/>
      <c r="K129" s="148"/>
      <c r="L129" s="148"/>
      <c r="M129" s="148"/>
      <c r="N129" s="148"/>
      <c r="O129" s="148"/>
    </row>
    <row r="130" spans="1:17" x14ac:dyDescent="0.2">
      <c r="A130" s="148"/>
      <c r="B130" s="148"/>
      <c r="C130" s="148"/>
      <c r="D130" s="148"/>
      <c r="E130" s="148"/>
      <c r="F130" s="148"/>
      <c r="G130" s="148"/>
      <c r="H130" s="148"/>
      <c r="I130" s="148"/>
      <c r="J130" s="148"/>
      <c r="K130" s="148"/>
      <c r="L130" s="148"/>
      <c r="M130" s="148"/>
      <c r="N130" s="148"/>
      <c r="O130" s="148"/>
    </row>
    <row r="131" spans="1:17" x14ac:dyDescent="0.2">
      <c r="A131" s="148"/>
      <c r="B131" s="148"/>
      <c r="C131" s="148"/>
      <c r="D131" s="148"/>
      <c r="E131" s="148"/>
      <c r="F131" s="148"/>
      <c r="G131" s="148"/>
      <c r="H131" s="148"/>
      <c r="I131" s="148"/>
      <c r="J131" s="148"/>
      <c r="K131" s="148"/>
      <c r="L131" s="148"/>
      <c r="M131" s="148"/>
      <c r="N131" s="148"/>
      <c r="O131" s="148"/>
      <c r="P131" s="148"/>
      <c r="Q131" s="148"/>
    </row>
    <row r="132" spans="1:17" x14ac:dyDescent="0.2">
      <c r="A132" s="148"/>
      <c r="B132" s="148"/>
      <c r="C132" s="148"/>
      <c r="D132" s="148"/>
      <c r="E132" s="148"/>
      <c r="F132" s="148"/>
      <c r="G132" s="148"/>
      <c r="H132" s="148"/>
      <c r="I132" s="148"/>
      <c r="J132" s="148"/>
      <c r="K132" s="148"/>
      <c r="L132" s="148"/>
      <c r="M132" s="148"/>
      <c r="N132" s="148"/>
      <c r="O132" s="148"/>
      <c r="P132" s="148"/>
      <c r="Q132" s="148"/>
    </row>
    <row r="133" spans="1:17" x14ac:dyDescent="0.2">
      <c r="A133" s="148"/>
      <c r="B133" s="148"/>
      <c r="C133" s="148"/>
      <c r="D133" s="148"/>
      <c r="E133" s="148"/>
      <c r="F133" s="148"/>
      <c r="G133" s="148"/>
      <c r="H133" s="148"/>
      <c r="I133" s="148"/>
      <c r="J133" s="148"/>
      <c r="K133" s="148"/>
      <c r="L133" s="148"/>
      <c r="M133" s="148"/>
      <c r="N133" s="148"/>
      <c r="O133" s="148"/>
      <c r="P133" s="148"/>
      <c r="Q133" s="148"/>
    </row>
    <row r="134" spans="1:17" x14ac:dyDescent="0.2">
      <c r="A134" s="148"/>
      <c r="B134" s="148"/>
      <c r="C134" s="148"/>
      <c r="D134" s="148"/>
      <c r="E134" s="148"/>
      <c r="F134" s="148"/>
      <c r="G134" s="148"/>
      <c r="H134" s="148"/>
      <c r="I134" s="148"/>
      <c r="J134" s="148"/>
      <c r="K134" s="148"/>
      <c r="L134" s="148"/>
      <c r="M134" s="148"/>
      <c r="N134" s="148"/>
      <c r="O134" s="148"/>
      <c r="P134" s="148"/>
      <c r="Q134" s="148"/>
    </row>
    <row r="135" spans="1:17" x14ac:dyDescent="0.2">
      <c r="A135" s="148"/>
      <c r="B135" s="148"/>
      <c r="C135" s="148"/>
      <c r="D135" s="148"/>
      <c r="E135" s="148"/>
      <c r="F135" s="148"/>
      <c r="G135" s="148"/>
      <c r="H135" s="148"/>
      <c r="I135" s="148"/>
      <c r="J135" s="148"/>
      <c r="K135" s="148"/>
      <c r="L135" s="148"/>
      <c r="M135" s="148"/>
      <c r="N135" s="148"/>
      <c r="O135" s="148"/>
      <c r="P135" s="148"/>
      <c r="Q135" s="148"/>
    </row>
    <row r="136" spans="1:17" x14ac:dyDescent="0.2">
      <c r="A136" s="148"/>
      <c r="B136" s="148"/>
      <c r="C136" s="148"/>
      <c r="D136" s="148"/>
      <c r="E136" s="148"/>
      <c r="F136" s="148"/>
      <c r="G136" s="148"/>
      <c r="H136" s="148"/>
      <c r="I136" s="148"/>
      <c r="J136" s="148"/>
      <c r="K136" s="148"/>
      <c r="L136" s="148"/>
      <c r="M136" s="148"/>
      <c r="N136" s="148"/>
      <c r="O136" s="148"/>
      <c r="P136" s="148"/>
      <c r="Q136" s="148"/>
    </row>
    <row r="137" spans="1:17" x14ac:dyDescent="0.2">
      <c r="A137" s="148"/>
      <c r="B137" s="148"/>
      <c r="C137" s="148"/>
      <c r="D137" s="148"/>
      <c r="E137" s="148"/>
      <c r="F137" s="148"/>
      <c r="G137" s="148"/>
      <c r="H137" s="148"/>
      <c r="I137" s="148"/>
      <c r="J137" s="148"/>
      <c r="K137" s="148"/>
      <c r="L137" s="148"/>
      <c r="M137" s="148"/>
      <c r="N137" s="148"/>
      <c r="O137" s="148"/>
      <c r="P137" s="148"/>
      <c r="Q137" s="148"/>
    </row>
    <row r="138" spans="1:17" x14ac:dyDescent="0.2">
      <c r="A138" s="148"/>
      <c r="B138" s="148"/>
      <c r="C138" s="148"/>
      <c r="D138" s="148"/>
      <c r="E138" s="148"/>
      <c r="F138" s="148"/>
      <c r="G138" s="148"/>
      <c r="H138" s="148"/>
      <c r="I138" s="148"/>
      <c r="J138" s="148"/>
      <c r="K138" s="148"/>
      <c r="L138" s="148"/>
      <c r="M138" s="148"/>
      <c r="N138" s="148"/>
      <c r="O138" s="148"/>
      <c r="P138" s="148"/>
      <c r="Q138" s="148"/>
    </row>
    <row r="139" spans="1:17" x14ac:dyDescent="0.2">
      <c r="A139" s="148"/>
      <c r="B139" s="148"/>
      <c r="C139" s="148"/>
      <c r="D139" s="148"/>
      <c r="E139" s="148"/>
      <c r="F139" s="148"/>
      <c r="G139" s="148"/>
      <c r="H139" s="148"/>
      <c r="I139" s="148"/>
      <c r="J139" s="148"/>
      <c r="K139" s="148"/>
      <c r="L139" s="148"/>
      <c r="M139" s="148"/>
      <c r="N139" s="148"/>
      <c r="O139" s="148"/>
      <c r="P139" s="148"/>
      <c r="Q139" s="148"/>
    </row>
    <row r="140" spans="1:17" x14ac:dyDescent="0.2">
      <c r="A140" s="148"/>
      <c r="B140" s="148"/>
      <c r="C140" s="148"/>
      <c r="D140" s="148"/>
      <c r="E140" s="148"/>
      <c r="F140" s="148"/>
      <c r="G140" s="148"/>
      <c r="H140" s="148"/>
      <c r="I140" s="148"/>
      <c r="J140" s="148"/>
      <c r="K140" s="148"/>
      <c r="L140" s="148"/>
      <c r="M140" s="148"/>
      <c r="N140" s="148"/>
      <c r="O140" s="148"/>
      <c r="P140" s="148"/>
      <c r="Q140" s="148"/>
    </row>
    <row r="141" spans="1:17" x14ac:dyDescent="0.2">
      <c r="A141" s="148"/>
      <c r="B141" s="148"/>
      <c r="C141" s="148"/>
      <c r="D141" s="148"/>
      <c r="E141" s="148"/>
      <c r="F141" s="148"/>
      <c r="G141" s="148"/>
      <c r="H141" s="148"/>
      <c r="I141" s="148"/>
      <c r="J141" s="148"/>
      <c r="K141" s="148"/>
      <c r="L141" s="148"/>
      <c r="M141" s="148"/>
      <c r="N141" s="148"/>
      <c r="O141" s="148"/>
      <c r="P141" s="148"/>
      <c r="Q141" s="148"/>
    </row>
    <row r="142" spans="1:17" x14ac:dyDescent="0.2">
      <c r="A142" s="148"/>
      <c r="B142" s="148"/>
      <c r="C142" s="148"/>
      <c r="D142" s="148"/>
      <c r="E142" s="148"/>
      <c r="F142" s="148"/>
      <c r="G142" s="148"/>
      <c r="H142" s="148"/>
      <c r="I142" s="148"/>
      <c r="J142" s="148"/>
      <c r="K142" s="148"/>
      <c r="L142" s="148"/>
      <c r="M142" s="148"/>
      <c r="N142" s="148"/>
      <c r="O142" s="148"/>
      <c r="P142" s="148"/>
      <c r="Q142" s="148"/>
    </row>
    <row r="143" spans="1:17" x14ac:dyDescent="0.2">
      <c r="A143" s="148"/>
      <c r="B143" s="148"/>
      <c r="C143" s="148"/>
      <c r="D143" s="148"/>
      <c r="E143" s="148"/>
      <c r="F143" s="148"/>
      <c r="G143" s="148"/>
      <c r="H143" s="148"/>
      <c r="I143" s="148"/>
      <c r="J143" s="148"/>
      <c r="K143" s="148"/>
      <c r="L143" s="148"/>
      <c r="M143" s="148"/>
      <c r="N143" s="148"/>
      <c r="O143" s="148"/>
      <c r="P143" s="148"/>
      <c r="Q143" s="148"/>
    </row>
    <row r="144" spans="1:17" x14ac:dyDescent="0.2">
      <c r="A144" s="148"/>
      <c r="B144" s="148"/>
      <c r="C144" s="148"/>
      <c r="D144" s="148"/>
      <c r="E144" s="148"/>
      <c r="F144" s="148"/>
      <c r="G144" s="148"/>
      <c r="H144" s="148"/>
      <c r="I144" s="148"/>
      <c r="J144" s="148"/>
      <c r="K144" s="148"/>
      <c r="L144" s="148"/>
      <c r="M144" s="148"/>
      <c r="N144" s="148"/>
      <c r="O144" s="148"/>
      <c r="P144" s="148"/>
      <c r="Q144" s="148"/>
    </row>
    <row r="145" spans="1:17" x14ac:dyDescent="0.2">
      <c r="A145" s="148"/>
      <c r="B145" s="148"/>
      <c r="C145" s="148"/>
      <c r="D145" s="148"/>
      <c r="E145" s="148"/>
      <c r="F145" s="148"/>
      <c r="G145" s="148"/>
      <c r="H145" s="148"/>
      <c r="I145" s="148"/>
      <c r="J145" s="148"/>
      <c r="K145" s="148"/>
      <c r="L145" s="148"/>
      <c r="M145" s="148"/>
      <c r="N145" s="148"/>
      <c r="O145" s="148"/>
      <c r="P145" s="148"/>
      <c r="Q145" s="148"/>
    </row>
    <row r="146" spans="1:17" x14ac:dyDescent="0.2">
      <c r="A146" s="148"/>
      <c r="B146" s="148"/>
      <c r="C146" s="148"/>
      <c r="D146" s="148"/>
      <c r="E146" s="148"/>
      <c r="F146" s="148"/>
      <c r="G146" s="148"/>
      <c r="H146" s="148"/>
      <c r="I146" s="148"/>
      <c r="J146" s="148"/>
      <c r="K146" s="148"/>
      <c r="L146" s="148"/>
      <c r="M146" s="148"/>
      <c r="N146" s="148"/>
      <c r="O146" s="148"/>
      <c r="P146" s="148"/>
      <c r="Q146" s="148"/>
    </row>
    <row r="147" spans="1:17" x14ac:dyDescent="0.2">
      <c r="A147" s="148"/>
      <c r="B147" s="148"/>
      <c r="C147" s="148"/>
      <c r="D147" s="148"/>
      <c r="E147" s="148"/>
      <c r="F147" s="148"/>
      <c r="G147" s="148"/>
      <c r="H147" s="148"/>
      <c r="I147" s="148"/>
      <c r="J147" s="148"/>
      <c r="K147" s="148"/>
      <c r="L147" s="148"/>
      <c r="M147" s="148"/>
      <c r="N147" s="148"/>
      <c r="O147" s="148"/>
      <c r="P147" s="148"/>
      <c r="Q147" s="148"/>
    </row>
    <row r="148" spans="1:17" x14ac:dyDescent="0.2">
      <c r="A148" s="148"/>
      <c r="B148" s="148"/>
      <c r="C148" s="148"/>
      <c r="D148" s="148"/>
      <c r="E148" s="148"/>
      <c r="F148" s="148"/>
      <c r="G148" s="148"/>
      <c r="H148" s="148"/>
      <c r="I148" s="148"/>
      <c r="J148" s="148"/>
      <c r="K148" s="148"/>
      <c r="L148" s="148"/>
      <c r="M148" s="148"/>
      <c r="N148" s="148"/>
      <c r="O148" s="148"/>
      <c r="P148" s="148"/>
      <c r="Q148" s="148"/>
    </row>
    <row r="149" spans="1:17" x14ac:dyDescent="0.2">
      <c r="A149" s="148"/>
      <c r="B149" s="148"/>
      <c r="C149" s="148"/>
      <c r="D149" s="148"/>
      <c r="E149" s="148"/>
      <c r="F149" s="148"/>
      <c r="G149" s="148"/>
      <c r="H149" s="148"/>
      <c r="I149" s="148"/>
      <c r="J149" s="148"/>
      <c r="K149" s="148"/>
      <c r="L149" s="148"/>
      <c r="M149" s="148"/>
      <c r="N149" s="148"/>
      <c r="O149" s="148"/>
      <c r="P149" s="148"/>
      <c r="Q149" s="148"/>
    </row>
  </sheetData>
  <sheetProtection password="E3E4" sheet="1" objects="1" scenarios="1"/>
  <mergeCells count="11">
    <mergeCell ref="B123:N127"/>
    <mergeCell ref="P123:Q123"/>
    <mergeCell ref="P124:Q124"/>
    <mergeCell ref="P125:Q125"/>
    <mergeCell ref="A2:Q2"/>
    <mergeCell ref="A3:Q3"/>
    <mergeCell ref="A4:Q4"/>
    <mergeCell ref="A6:Q6"/>
    <mergeCell ref="B122:N122"/>
    <mergeCell ref="P122:Q122"/>
    <mergeCell ref="A7:Q7"/>
  </mergeCells>
  <pageMargins left="0.7" right="0.7" top="0.75" bottom="0.75" header="0.3" footer="0.3"/>
  <pageSetup scale="67" fitToHeight="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Current MY Credit Calc</vt:lpstr>
      <vt:lpstr>Field Descriptions</vt:lpstr>
      <vt:lpstr>Power Calc</vt:lpstr>
      <vt:lpstr>Summary</vt:lpstr>
      <vt:lpstr>Instructions</vt:lpstr>
      <vt:lpstr>'Current MY Credit Calc'!Print_Area</vt:lpstr>
      <vt:lpstr>'Field Descriptions'!Print_Area</vt:lpstr>
      <vt:lpstr>'Power Calc'!Print_Area</vt:lpstr>
      <vt:lpstr>Summary!Print_Area</vt:lpstr>
    </vt:vector>
  </TitlesOfParts>
  <Company>US EPA; OAR; OTAQ; CD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Manufacturer Averaging, Banking, and Trading Report for Marine CI Engines (40 CFR Parts 94 and 1042)</dc:title>
  <dc:subject>This template is used by Marine CI engine manufacturers to submit their annual ABT reports (as required under Parts 94 and 1042) and by EPA to ensure consistency between reports.</dc:subject>
  <dc:creator>U.S. EPA;OAR;Office of Transportation and Air Quality;Compliance Division</dc:creator>
  <cp:keywords>marine CI, ABT, averaging, banking, trading, Part 94, Part 1042</cp:keywords>
  <dc:description>NYRM</dc:description>
  <cp:lastModifiedBy>Courtney Kerwin</cp:lastModifiedBy>
  <cp:revision>1</cp:revision>
  <cp:lastPrinted>2013-09-06T18:04:05Z</cp:lastPrinted>
  <dcterms:created xsi:type="dcterms:W3CDTF">2006-02-28T16:58:02Z</dcterms:created>
  <dcterms:modified xsi:type="dcterms:W3CDTF">2014-08-15T14:58:13Z</dcterms:modified>
</cp:coreProperties>
</file>