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24120" windowHeight="11955" activeTab="1"/>
  </bookViews>
  <sheets>
    <sheet name="Instructions" sheetId="7" r:id="rId1"/>
    <sheet name="Option 1" sheetId="5" r:id="rId2"/>
    <sheet name="Option 2" sheetId="6" r:id="rId3"/>
    <sheet name="Option 3" sheetId="1" r:id="rId4"/>
  </sheets>
  <definedNames>
    <definedName name="_xlnm.Print_Area" localSheetId="2">'Option 2'!$A$1:$X$33</definedName>
  </definedNames>
  <calcPr calcId="145621"/>
</workbook>
</file>

<file path=xl/calcChain.xml><?xml version="1.0" encoding="utf-8"?>
<calcChain xmlns="http://schemas.openxmlformats.org/spreadsheetml/2006/main">
  <c r="C16" i="6" l="1"/>
  <c r="C17" i="6" s="1"/>
  <c r="E17" i="6" s="1"/>
  <c r="D22" i="6"/>
  <c r="C23" i="6" l="1"/>
  <c r="D23" i="6" s="1"/>
  <c r="H17" i="6"/>
  <c r="C19" i="6"/>
  <c r="C21" i="6"/>
  <c r="C18" i="6"/>
  <c r="C20" i="6"/>
  <c r="C12" i="1"/>
  <c r="E21" i="6" l="1"/>
  <c r="H21" i="6" s="1"/>
  <c r="E19" i="6"/>
  <c r="H19" i="6" s="1"/>
  <c r="E20" i="6"/>
  <c r="H20" i="6" s="1"/>
  <c r="E18" i="6"/>
  <c r="H18" i="6" s="1"/>
  <c r="C22" i="6"/>
  <c r="C17" i="1"/>
  <c r="C16" i="1"/>
  <c r="C15" i="1"/>
  <c r="C14" i="1"/>
  <c r="D14" i="1" s="1"/>
  <c r="C13" i="1"/>
  <c r="E13" i="1" s="1"/>
  <c r="G13" i="1" s="1"/>
  <c r="H13" i="1" s="1"/>
  <c r="H22" i="6" l="1"/>
  <c r="J18" i="6"/>
  <c r="J20" i="6"/>
  <c r="E22" i="6"/>
  <c r="J17" i="6"/>
  <c r="J19" i="6"/>
  <c r="J21" i="6"/>
  <c r="E14" i="1"/>
  <c r="G14" i="1" s="1"/>
  <c r="H14" i="1" s="1"/>
  <c r="D15" i="1"/>
  <c r="D16" i="1"/>
  <c r="E16" i="1" s="1"/>
  <c r="G16" i="1" s="1"/>
  <c r="H16" i="1" s="1"/>
  <c r="C18" i="1"/>
  <c r="D17" i="1"/>
  <c r="E17" i="1" s="1"/>
  <c r="G17" i="1" s="1"/>
  <c r="H17" i="1" s="1"/>
  <c r="J22" i="6" l="1"/>
  <c r="D18" i="1"/>
  <c r="E15" i="1"/>
  <c r="G15" i="1" s="1"/>
  <c r="H15" i="1" s="1"/>
  <c r="H18" i="1" s="1"/>
  <c r="E18" i="1" l="1"/>
  <c r="G18" i="1"/>
</calcChain>
</file>

<file path=xl/sharedStrings.xml><?xml version="1.0" encoding="utf-8"?>
<sst xmlns="http://schemas.openxmlformats.org/spreadsheetml/2006/main" count="616" uniqueCount="173">
  <si>
    <t>Allocation</t>
  </si>
  <si>
    <t>Court Set-Aside (5%)</t>
  </si>
  <si>
    <t>Victim Services (30%)</t>
  </si>
  <si>
    <t>Law Enforcement (25%)</t>
  </si>
  <si>
    <t>Prosecution (25%)</t>
  </si>
  <si>
    <t>Discretionary (15%)</t>
  </si>
  <si>
    <t>TOTAL</t>
  </si>
  <si>
    <t>N/A</t>
  </si>
  <si>
    <t>PREA Penalty  (5%)</t>
  </si>
  <si>
    <t>Administrative Costs (%)</t>
  </si>
  <si>
    <t>Administrative Costs ($)</t>
  </si>
  <si>
    <t>Original Allocation Amount</t>
  </si>
  <si>
    <t>Administrative Costs (%) Per Set-Aside</t>
  </si>
  <si>
    <t>STOP Allocation After PREA Penalty and Administrative Costs</t>
  </si>
  <si>
    <t>TOTAL Administrative Costs ($)</t>
  </si>
  <si>
    <t>Draft Prison Rape Elimination Act (PREA) Worksheet</t>
  </si>
  <si>
    <t>Step 1</t>
  </si>
  <si>
    <t>Step 2</t>
  </si>
  <si>
    <t>State</t>
  </si>
  <si>
    <t>Please select a state.</t>
  </si>
  <si>
    <t>AK</t>
  </si>
  <si>
    <t>Alaska</t>
  </si>
  <si>
    <t>AL</t>
  </si>
  <si>
    <t>Alabama</t>
  </si>
  <si>
    <t>AR</t>
  </si>
  <si>
    <t>Arkansas</t>
  </si>
  <si>
    <t>AS</t>
  </si>
  <si>
    <t>American Samoa</t>
  </si>
  <si>
    <t>AZ</t>
  </si>
  <si>
    <t>Arizona</t>
  </si>
  <si>
    <t>CA</t>
  </si>
  <si>
    <t>California</t>
  </si>
  <si>
    <t>CO</t>
  </si>
  <si>
    <t>Colorado</t>
  </si>
  <si>
    <t>CT</t>
  </si>
  <si>
    <t>Connecticut</t>
  </si>
  <si>
    <t>DC</t>
  </si>
  <si>
    <t>District of Columbia</t>
  </si>
  <si>
    <t>DE</t>
  </si>
  <si>
    <t>Delaware</t>
  </si>
  <si>
    <t>FL</t>
  </si>
  <si>
    <t>Florida</t>
  </si>
  <si>
    <t>FM</t>
  </si>
  <si>
    <t>Federal States of Micronesia</t>
  </si>
  <si>
    <t>GA</t>
  </si>
  <si>
    <t>Georgia</t>
  </si>
  <si>
    <t>GU</t>
  </si>
  <si>
    <t>Guam</t>
  </si>
  <si>
    <t>HI</t>
  </si>
  <si>
    <t>Hawaii</t>
  </si>
  <si>
    <t>IA</t>
  </si>
  <si>
    <t>Iowa</t>
  </si>
  <si>
    <t>ID</t>
  </si>
  <si>
    <t>Idaho</t>
  </si>
  <si>
    <t>IL</t>
  </si>
  <si>
    <t>Illinois</t>
  </si>
  <si>
    <t>KS</t>
  </si>
  <si>
    <t>Kansas</t>
  </si>
  <si>
    <t>KY</t>
  </si>
  <si>
    <t>Kentucky</t>
  </si>
  <si>
    <t>LA</t>
  </si>
  <si>
    <t>Louisiana</t>
  </si>
  <si>
    <t>MA</t>
  </si>
  <si>
    <t>Massachusetts</t>
  </si>
  <si>
    <t>MD</t>
  </si>
  <si>
    <t>Maryland</t>
  </si>
  <si>
    <t>ME</t>
  </si>
  <si>
    <t>Maine</t>
  </si>
  <si>
    <t>MH</t>
  </si>
  <si>
    <t>Marshall Island</t>
  </si>
  <si>
    <t>MI</t>
  </si>
  <si>
    <t>Michigan</t>
  </si>
  <si>
    <t>MN</t>
  </si>
  <si>
    <t>Minnesota</t>
  </si>
  <si>
    <t>MO</t>
  </si>
  <si>
    <t>Missouri</t>
  </si>
  <si>
    <t>MP</t>
  </si>
  <si>
    <t>Northern Mariana Islands</t>
  </si>
  <si>
    <t>MS</t>
  </si>
  <si>
    <t>Mississippi</t>
  </si>
  <si>
    <t>ND</t>
  </si>
  <si>
    <t>North Dakota</t>
  </si>
  <si>
    <t>NE</t>
  </si>
  <si>
    <t>Nebraska</t>
  </si>
  <si>
    <t>NH</t>
  </si>
  <si>
    <t>New Hampshire</t>
  </si>
  <si>
    <t>NV</t>
  </si>
  <si>
    <t>Nevada</t>
  </si>
  <si>
    <t>NY</t>
  </si>
  <si>
    <t>New York</t>
  </si>
  <si>
    <t>OH</t>
  </si>
  <si>
    <t>Ohio</t>
  </si>
  <si>
    <t>OK</t>
  </si>
  <si>
    <t>Oklahoma</t>
  </si>
  <si>
    <t>OR</t>
  </si>
  <si>
    <t>Oregon</t>
  </si>
  <si>
    <t>PA</t>
  </si>
  <si>
    <t>Pennsylvania</t>
  </si>
  <si>
    <t>PR</t>
  </si>
  <si>
    <t>Puerto Rico</t>
  </si>
  <si>
    <t>PW</t>
  </si>
  <si>
    <t>Palau</t>
  </si>
  <si>
    <t>RI</t>
  </si>
  <si>
    <t>Rhode Island</t>
  </si>
  <si>
    <t>SC</t>
  </si>
  <si>
    <t>South Carolina</t>
  </si>
  <si>
    <t>SD</t>
  </si>
  <si>
    <t>South Dakota</t>
  </si>
  <si>
    <t>TN</t>
  </si>
  <si>
    <t>Tennessee</t>
  </si>
  <si>
    <t>TX</t>
  </si>
  <si>
    <t>Texas</t>
  </si>
  <si>
    <t>UT</t>
  </si>
  <si>
    <t>Utah</t>
  </si>
  <si>
    <t>VA</t>
  </si>
  <si>
    <t>Virginia</t>
  </si>
  <si>
    <t>VI</t>
  </si>
  <si>
    <t>Virgin Islands</t>
  </si>
  <si>
    <t>VT</t>
  </si>
  <si>
    <t>Vermont</t>
  </si>
  <si>
    <t>WA</t>
  </si>
  <si>
    <t>Washington</t>
  </si>
  <si>
    <t>WI</t>
  </si>
  <si>
    <t>Wisconsin</t>
  </si>
  <si>
    <t>WV</t>
  </si>
  <si>
    <t>West Virginia</t>
  </si>
  <si>
    <t>WY</t>
  </si>
  <si>
    <t>Wyoming</t>
  </si>
  <si>
    <t>Look Up Table</t>
  </si>
  <si>
    <t>Indiana</t>
  </si>
  <si>
    <t>Montana</t>
  </si>
  <si>
    <t>New Jersey</t>
  </si>
  <si>
    <t>STEP 2</t>
  </si>
  <si>
    <t>STEP 1</t>
  </si>
  <si>
    <t>STEP 3</t>
  </si>
  <si>
    <t>STOP funding will be used to accomplish these activities to come into compliance with PREA:</t>
  </si>
  <si>
    <t xml:space="preserve">Please select your State from the drop-down menu and then proceed to STEP 2.
</t>
  </si>
  <si>
    <t>Please identify steps that will be taken to be compliant with PREA. Please check the box if the activity will use STOP funds to become compliant with PREA. Then, please proceed to STEP 3.</t>
  </si>
  <si>
    <t>State Administrator Printed Name: _________________________________________________________________________________________________</t>
  </si>
  <si>
    <t>State Administrator Signature: _______________________________________________________ Date: ________________________________________</t>
  </si>
  <si>
    <t>DRAFT Prison Rape Elimination Act (PREA) Worksheet</t>
  </si>
  <si>
    <t>STOP Administrator Printed Name: _________________________________________________________________________</t>
  </si>
  <si>
    <t>STOP Administrator Signature: _____________________________________________________________________________ Date: ________________________</t>
  </si>
  <si>
    <t>Please select your State from the drop-down menu and then proceed to STEP 2.</t>
  </si>
  <si>
    <t>DRAFT Prison Rape Elimination Act Worksheet</t>
  </si>
  <si>
    <t>The State of</t>
  </si>
  <si>
    <t>is in compliance with the Prison Rape Elimination Act (PREA).</t>
  </si>
  <si>
    <t>(Please select a state.)</t>
  </si>
  <si>
    <t>*Covered funds refers to the amount the State will be awarded after the 5% court set-aside has been deducted.</t>
  </si>
  <si>
    <t>is not in compliance with PREA and accepts the five percent PREA penalty.</t>
  </si>
  <si>
    <t xml:space="preserve">The State of </t>
  </si>
  <si>
    <t>will use STOP funds to come into compliance with PREA.</t>
  </si>
  <si>
    <t>1) The State will be assessed a 5 percent penalty for non-compliance with PREA. This 5 percent penalty will be deducted from the State's covered funds.* The State cannot choose from which category of the allocation that amount is deducted.
2) States may allocate up to 10 percent of each of the STOP allocations to be used for administration of the STOP award. Please enter a percentage, not to exceed 10 percent, in each allocation (yellow cells) to be used to administer the STOP award. For further information, please refer to page nine of the STOP Formula FAQs found at http://www.ovw.usdoj.gov/docs/stop-formula-faq.pdf . Then, please proceed to STEP 3.</t>
  </si>
  <si>
    <t>As a result of VAWA 2013 and the penalty provision of the Prison Rape Elimination Act (PREA), States are required to certify compliance with PREA. If States cannot certify compliance, they have the option of forfeiting five percent of covered funds* (95 percent of the STOP award because the court set-aside is excluded) or executing an assurance that five percent of covered funds* will be used towards coming into compliance with PREA. Please use this worksheet if the State can confirm compliance with PREA. Please select your State from the drop-down menu, print your name, sign, and date the form.</t>
  </si>
  <si>
    <t>STEP 4</t>
  </si>
  <si>
    <t xml:space="preserve">State Determination: Distribution of PREA Reallocation </t>
  </si>
  <si>
    <r>
      <t xml:space="preserve">The purpose of this form is to guide States when confirming compliance with PREA. As a result of VAWA 2013 and the penalty provision of the Prison Rape Elimination Act (PREA), States are required to certify compliance with PREA. If States cannot certify compliance, they can execute an assurance that five percent of covered funds* will be used towards coming into compiance with PREA. Please use this worksheet to view the reallocation and indicate which actions, if any, will be completed to be in compliance with PREA. </t>
    </r>
    <r>
      <rPr>
        <b/>
        <u/>
        <sz val="14"/>
        <color theme="1"/>
        <rFont val="Calibri"/>
        <family val="2"/>
        <scheme val="minor"/>
      </rPr>
      <t>Please note: All yellow cells require user input</t>
    </r>
    <r>
      <rPr>
        <b/>
        <sz val="14"/>
        <color theme="1"/>
        <rFont val="Calibri"/>
        <family val="2"/>
        <scheme val="minor"/>
      </rPr>
      <t>.</t>
    </r>
  </si>
  <si>
    <r>
      <t xml:space="preserve">Total </t>
    </r>
    <r>
      <rPr>
        <b/>
        <sz val="16"/>
        <rFont val="Calibri"/>
        <family val="2"/>
        <scheme val="minor"/>
      </rPr>
      <t>After</t>
    </r>
    <r>
      <rPr>
        <sz val="16"/>
        <rFont val="Calibri"/>
        <family val="2"/>
        <scheme val="minor"/>
      </rPr>
      <t xml:space="preserve"> State Determination of PREA Reallocation</t>
    </r>
  </si>
  <si>
    <t>STOP Allocation After PREA Reallocation and Administrative Costs</t>
  </si>
  <si>
    <t>PREA Reallocation</t>
  </si>
  <si>
    <t>STOP Administrator Printed Name: _____________________________________________________</t>
  </si>
  <si>
    <t>STOP Administrator Signature: ________________________________________ Date: ___________</t>
  </si>
  <si>
    <r>
      <t xml:space="preserve">The purpose of this form is to guide States when confirming compliance with PREA. As a result of VAWA 2013 and the penalty provision of the Prison Rape Elimination Act (PREA), States are required to certify compliance with PREA. If States cannot certify compliance, they have the option of forfeiting five percent of covered funds* (95 percent of the STOP award because the court set-aside is excluded). Please use this worksheet to view the penalty for non-compliance with PREA. At the bottom of the form, please print your name, sign, and date the form. </t>
    </r>
    <r>
      <rPr>
        <b/>
        <u/>
        <sz val="16"/>
        <color theme="1"/>
        <rFont val="Calibri"/>
        <family val="2"/>
        <scheme val="minor"/>
      </rPr>
      <t>Please note: All yellow-cells require user input.</t>
    </r>
  </si>
  <si>
    <r>
      <t xml:space="preserve">Total </t>
    </r>
    <r>
      <rPr>
        <b/>
        <sz val="16"/>
        <rFont val="Calibri"/>
        <family val="2"/>
        <scheme val="minor"/>
      </rPr>
      <t>After</t>
    </r>
    <r>
      <rPr>
        <sz val="16"/>
        <rFont val="Calibri"/>
        <family val="2"/>
        <scheme val="minor"/>
      </rPr>
      <t xml:space="preserve"> PREA Penalty</t>
    </r>
  </si>
  <si>
    <t>DRAFT Prison Rape Elimination Act (PREA)
Form Instructions</t>
  </si>
  <si>
    <t>Option 1</t>
  </si>
  <si>
    <t>Option 2</t>
  </si>
  <si>
    <t>Option 3</t>
  </si>
  <si>
    <t xml:space="preserve">As a result of VAWA 2013 and the penalty provision of the Prison Rape Elimination Act (PREA), States are required to certify compliance with PREA. If States cannot certify compliance, they have the option of forfeiting five percent of covered funds* (95 percent of the STOP award because the court set-aside is excluded) or executing an assurance that five percent of covered funds* will be used towards coming into compliance with PREA. </t>
  </si>
  <si>
    <t>Please use this worksheet if the State can confirm compliance with PREA. At the bottom of the form, the STOP Administrator should print his/her name, sign, and date the form.</t>
  </si>
  <si>
    <t xml:space="preserve"> Please use this worksheet to view the reallocation and indicate which actions will be completed to be compliant with PREA. At the bottom of the form, the STOP Administrator should print his/her name, sign, and date the form.</t>
  </si>
  <si>
    <t>Please use this worksheet to view the penalty for non-compliance with PREA. At the bottom of the form, the STOP Administrator should print his/her name, sign, and date the form.</t>
  </si>
  <si>
    <r>
      <t xml:space="preserve">1) In the appropriate category in the column </t>
    </r>
    <r>
      <rPr>
        <i/>
        <sz val="14"/>
        <rFont val="Calibri"/>
        <family val="2"/>
        <scheme val="minor"/>
      </rPr>
      <t>State Determination: Distribution of PREA Reallocation</t>
    </r>
    <r>
      <rPr>
        <sz val="14"/>
        <rFont val="Calibri"/>
        <family val="2"/>
        <scheme val="minor"/>
      </rPr>
      <t xml:space="preserve">, enter the amount that will be expended to come into compliance with PREA.  Please note: The category </t>
    </r>
    <r>
      <rPr>
        <b/>
        <u/>
        <sz val="14"/>
        <rFont val="Calibri"/>
        <family val="2"/>
        <scheme val="minor"/>
      </rPr>
      <t>must</t>
    </r>
    <r>
      <rPr>
        <sz val="14"/>
        <rFont val="Calibri"/>
        <family val="2"/>
        <scheme val="minor"/>
      </rPr>
      <t xml:space="preserve"> match the activities to be completed to be compliant with PREA. For example, if the State will hire additional police officers to be compliant with PREA, then the State must specify the amount in the </t>
    </r>
    <r>
      <rPr>
        <i/>
        <sz val="14"/>
        <rFont val="Calibri"/>
        <family val="2"/>
        <scheme val="minor"/>
      </rPr>
      <t xml:space="preserve">Law Enforcement </t>
    </r>
    <r>
      <rPr>
        <sz val="14"/>
        <rFont val="Calibri"/>
        <family val="2"/>
        <scheme val="minor"/>
      </rPr>
      <t xml:space="preserve">category or the </t>
    </r>
    <r>
      <rPr>
        <i/>
        <sz val="14"/>
        <rFont val="Calibri"/>
        <family val="2"/>
        <scheme val="minor"/>
      </rPr>
      <t>discretionary</t>
    </r>
    <r>
      <rPr>
        <sz val="14"/>
        <rFont val="Calibri"/>
        <family val="2"/>
        <scheme val="minor"/>
      </rPr>
      <t xml:space="preserve"> category. The amount(s) entered in the categories (yellow cells) cannot exceed the PREA reallocation amount.
2) States may allocate up to 10 percent of each of the STOP allocations to be used for administration of the STOP award. Please enter a percentage, </t>
    </r>
    <r>
      <rPr>
        <b/>
        <u/>
        <sz val="14"/>
        <rFont val="Calibri"/>
        <family val="2"/>
        <scheme val="minor"/>
      </rPr>
      <t>not to exceed 10 percent</t>
    </r>
    <r>
      <rPr>
        <sz val="14"/>
        <rFont val="Calibri"/>
        <family val="2"/>
        <scheme val="minor"/>
      </rPr>
      <t>, in each allocation (</t>
    </r>
    <r>
      <rPr>
        <i/>
        <sz val="14"/>
        <rFont val="Calibri"/>
        <family val="2"/>
        <scheme val="minor"/>
      </rPr>
      <t>Administrative Costs (%) Per Set-Aside</t>
    </r>
    <r>
      <rPr>
        <sz val="14"/>
        <rFont val="Calibri"/>
        <family val="2"/>
        <scheme val="minor"/>
      </rPr>
      <t xml:space="preserve"> column) to be used to administer the STOP award. For further information, please refer to page nine of the STOP Formula FAQs found at http://www.ovw.usdoj.gov/docs/stop-formula-faq.pdf.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</si>
</sst>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sz val="11"/>
      <color rgb="FF00B050"/>
      <name val="Calibri"/>
      <family val="2"/>
      <scheme val="minor"/>
    </font>
    <font>
      <sz val="11"/>
      <name val="Calibri"/>
      <family val="2"/>
      <scheme val="minor"/>
    </font>
    <font>
      <sz val="18"/>
      <color theme="1"/>
      <name val="Calibri"/>
      <family val="2"/>
      <scheme val="minor"/>
    </font>
    <font>
      <sz val="20"/>
      <color theme="1"/>
      <name val="Calibri"/>
      <family val="2"/>
      <scheme val="minor"/>
    </font>
    <font>
      <sz val="16"/>
      <color theme="1"/>
      <name val="Calibri"/>
      <family val="2"/>
      <scheme val="minor"/>
    </font>
    <font>
      <sz val="16"/>
      <name val="Calibri"/>
      <family val="2"/>
      <scheme val="minor"/>
    </font>
    <font>
      <b/>
      <sz val="16"/>
      <name val="Calibri"/>
      <family val="2"/>
      <scheme val="minor"/>
    </font>
    <font>
      <b/>
      <sz val="16"/>
      <color theme="1"/>
      <name val="Calibri"/>
      <family val="2"/>
      <scheme val="minor"/>
    </font>
    <font>
      <sz val="30"/>
      <color theme="1"/>
      <name val="Calibri"/>
      <family val="2"/>
      <scheme val="minor"/>
    </font>
    <font>
      <sz val="14"/>
      <color theme="1"/>
      <name val="Calibri"/>
      <family val="2"/>
      <scheme val="minor"/>
    </font>
    <font>
      <b/>
      <sz val="14"/>
      <color theme="0"/>
      <name val="Calibri"/>
      <family val="2"/>
      <scheme val="minor"/>
    </font>
    <font>
      <b/>
      <sz val="14"/>
      <color theme="1"/>
      <name val="Calibri"/>
      <family val="2"/>
      <scheme val="minor"/>
    </font>
    <font>
      <sz val="14"/>
      <name val="Calibri"/>
      <family val="2"/>
      <scheme val="minor"/>
    </font>
    <font>
      <i/>
      <sz val="14"/>
      <name val="Calibri"/>
      <family val="2"/>
      <scheme val="minor"/>
    </font>
    <font>
      <b/>
      <sz val="11"/>
      <color theme="1"/>
      <name val="Calibri"/>
      <family val="2"/>
      <scheme val="minor"/>
    </font>
    <font>
      <sz val="14"/>
      <color rgb="FFFF0000"/>
      <name val="Calibri"/>
      <family val="2"/>
      <scheme val="minor"/>
    </font>
    <font>
      <b/>
      <u/>
      <sz val="14"/>
      <color theme="1"/>
      <name val="Calibri"/>
      <family val="2"/>
      <scheme val="minor"/>
    </font>
    <font>
      <b/>
      <u/>
      <sz val="14"/>
      <name val="Calibri"/>
      <family val="2"/>
      <scheme val="minor"/>
    </font>
    <font>
      <b/>
      <u/>
      <sz val="16"/>
      <color theme="1"/>
      <name val="Calibri"/>
      <family val="2"/>
      <scheme val="minor"/>
    </font>
    <font>
      <b/>
      <sz val="16"/>
      <color theme="0"/>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6">
    <xf numFmtId="0" fontId="0" fillId="0" borderId="0" xfId="0"/>
    <xf numFmtId="0" fontId="2" fillId="0" borderId="0" xfId="0" applyFont="1" applyFill="1" applyBorder="1"/>
    <xf numFmtId="44" fontId="2" fillId="0" borderId="0" xfId="0" applyNumberFormat="1" applyFont="1" applyFill="1" applyBorder="1"/>
    <xf numFmtId="9" fontId="2" fillId="0" borderId="0" xfId="2" applyFont="1" applyFill="1" applyBorder="1"/>
    <xf numFmtId="0" fontId="0" fillId="0" borderId="0" xfId="0" applyFill="1" applyBorder="1"/>
    <xf numFmtId="0" fontId="3" fillId="0" borderId="0" xfId="0" applyFont="1" applyFill="1" applyBorder="1"/>
    <xf numFmtId="0" fontId="3" fillId="0" borderId="0" xfId="0" applyFont="1" applyFill="1" applyBorder="1" applyAlignment="1">
      <alignment horizontal="left" wrapText="1"/>
    </xf>
    <xf numFmtId="44" fontId="3" fillId="0" borderId="0" xfId="1" applyFont="1" applyFill="1" applyBorder="1"/>
    <xf numFmtId="0" fontId="3" fillId="0" borderId="0" xfId="0" applyFont="1" applyFill="1" applyBorder="1" applyAlignment="1">
      <alignment horizontal="right"/>
    </xf>
    <xf numFmtId="44" fontId="3" fillId="0" borderId="0" xfId="0" applyNumberFormat="1" applyFont="1" applyFill="1" applyBorder="1"/>
    <xf numFmtId="9" fontId="3" fillId="0" borderId="0" xfId="2" applyFont="1" applyFill="1" applyBorder="1"/>
    <xf numFmtId="0" fontId="3" fillId="0" borderId="0" xfId="0" applyFont="1" applyFill="1" applyBorder="1" applyAlignme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4" fontId="7" fillId="3" borderId="1" xfId="1" applyFont="1" applyFill="1" applyBorder="1"/>
    <xf numFmtId="0" fontId="8" fillId="3" borderId="1" xfId="0" applyFont="1" applyFill="1" applyBorder="1" applyAlignment="1">
      <alignment horizontal="right"/>
    </xf>
    <xf numFmtId="0" fontId="8" fillId="3" borderId="3" xfId="0" applyFont="1" applyFill="1" applyBorder="1" applyAlignment="1">
      <alignment horizontal="right"/>
    </xf>
    <xf numFmtId="0" fontId="8" fillId="3" borderId="2" xfId="0" applyFont="1" applyFill="1" applyBorder="1" applyAlignment="1">
      <alignment horizontal="right"/>
    </xf>
    <xf numFmtId="44" fontId="7" fillId="3" borderId="1" xfId="0" applyNumberFormat="1" applyFont="1" applyFill="1" applyBorder="1"/>
    <xf numFmtId="44" fontId="8" fillId="3" borderId="1" xfId="0" applyNumberFormat="1" applyFont="1" applyFill="1" applyBorder="1"/>
    <xf numFmtId="44" fontId="8" fillId="3" borderId="2" xfId="0" applyNumberFormat="1" applyFont="1" applyFill="1" applyBorder="1"/>
    <xf numFmtId="44" fontId="8" fillId="2" borderId="3" xfId="1" applyFont="1" applyFill="1" applyBorder="1"/>
    <xf numFmtId="44" fontId="8" fillId="3" borderId="1" xfId="1" applyFont="1" applyFill="1" applyBorder="1"/>
    <xf numFmtId="44" fontId="8" fillId="2" borderId="3" xfId="0" applyNumberFormat="1" applyFont="1" applyFill="1" applyBorder="1"/>
    <xf numFmtId="44" fontId="10" fillId="3" borderId="1" xfId="0" applyNumberFormat="1" applyFont="1" applyFill="1" applyBorder="1"/>
    <xf numFmtId="44" fontId="9" fillId="3" borderId="1" xfId="0" applyNumberFormat="1" applyFont="1" applyFill="1" applyBorder="1"/>
    <xf numFmtId="44" fontId="9" fillId="3" borderId="2" xfId="0" applyNumberFormat="1" applyFont="1" applyFill="1" applyBorder="1"/>
    <xf numFmtId="0" fontId="0" fillId="0" borderId="0" xfId="0" applyBorder="1"/>
    <xf numFmtId="0" fontId="4" fillId="0" borderId="1" xfId="0" applyFont="1" applyBorder="1" applyAlignment="1">
      <alignment horizontal="center"/>
    </xf>
    <xf numFmtId="0" fontId="4" fillId="0" borderId="1" xfId="0" applyFont="1" applyFill="1" applyBorder="1"/>
    <xf numFmtId="0" fontId="4" fillId="0" borderId="1" xfId="0" applyFont="1" applyBorder="1"/>
    <xf numFmtId="0" fontId="0" fillId="0" borderId="1" xfId="0" applyBorder="1"/>
    <xf numFmtId="44" fontId="4" fillId="0" borderId="1" xfId="1" applyFont="1" applyBorder="1"/>
    <xf numFmtId="49" fontId="15" fillId="2" borderId="1" xfId="0" applyNumberFormat="1"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9" xfId="0" applyFont="1" applyFill="1" applyBorder="1"/>
    <xf numFmtId="0" fontId="10" fillId="3" borderId="9" xfId="0" applyFont="1" applyFill="1" applyBorder="1" applyAlignment="1">
      <alignment horizontal="left"/>
    </xf>
    <xf numFmtId="0" fontId="4" fillId="0" borderId="7" xfId="0" applyFont="1" applyFill="1" applyBorder="1"/>
    <xf numFmtId="44" fontId="4" fillId="0" borderId="7" xfId="1" applyFont="1" applyBorder="1"/>
    <xf numFmtId="0" fontId="4" fillId="0" borderId="1" xfId="0" applyFont="1" applyBorder="1" applyAlignment="1">
      <alignment horizontal="center"/>
    </xf>
    <xf numFmtId="0" fontId="12" fillId="3" borderId="26" xfId="0" applyFont="1" applyFill="1" applyBorder="1" applyAlignment="1">
      <alignment horizontal="center"/>
    </xf>
    <xf numFmtId="0" fontId="12" fillId="3" borderId="11" xfId="0" applyFont="1" applyFill="1" applyBorder="1"/>
    <xf numFmtId="0" fontId="12" fillId="3" borderId="11" xfId="0" applyFont="1" applyFill="1" applyBorder="1" applyAlignment="1">
      <alignment wrapText="1"/>
    </xf>
    <xf numFmtId="0" fontId="15" fillId="3" borderId="11" xfId="0" applyFont="1" applyFill="1" applyBorder="1"/>
    <xf numFmtId="44" fontId="15" fillId="3" borderId="11" xfId="1" applyFont="1" applyFill="1" applyBorder="1"/>
    <xf numFmtId="0" fontId="12" fillId="3" borderId="27" xfId="0" applyFont="1" applyFill="1" applyBorder="1"/>
    <xf numFmtId="0" fontId="15" fillId="2" borderId="20" xfId="0" applyFont="1" applyFill="1" applyBorder="1" applyAlignment="1"/>
    <xf numFmtId="0" fontId="15" fillId="2" borderId="0" xfId="0" applyFont="1" applyFill="1" applyBorder="1" applyAlignment="1"/>
    <xf numFmtId="0" fontId="12" fillId="2" borderId="0" xfId="0" applyFont="1" applyFill="1" applyBorder="1"/>
    <xf numFmtId="0" fontId="15" fillId="2" borderId="0" xfId="0" applyFont="1" applyFill="1" applyBorder="1"/>
    <xf numFmtId="44" fontId="15" fillId="2" borderId="0" xfId="1" applyFont="1" applyFill="1" applyBorder="1"/>
    <xf numFmtId="0" fontId="12" fillId="2" borderId="10" xfId="0" applyFont="1" applyFill="1" applyBorder="1"/>
    <xf numFmtId="0" fontId="18" fillId="2" borderId="0" xfId="0" applyFont="1" applyFill="1" applyBorder="1" applyAlignment="1">
      <alignment horizontal="center"/>
    </xf>
    <xf numFmtId="0" fontId="18" fillId="2" borderId="0" xfId="0" applyFont="1" applyFill="1" applyBorder="1"/>
    <xf numFmtId="0" fontId="15" fillId="2" borderId="7" xfId="0" applyFont="1" applyFill="1" applyBorder="1"/>
    <xf numFmtId="44" fontId="15" fillId="2" borderId="7" xfId="1" applyFont="1" applyFill="1" applyBorder="1"/>
    <xf numFmtId="0" fontId="15" fillId="2" borderId="20" xfId="0" applyFont="1" applyFill="1" applyBorder="1"/>
    <xf numFmtId="44" fontId="18" fillId="2" borderId="0" xfId="0" applyNumberFormat="1" applyFont="1" applyFill="1" applyBorder="1"/>
    <xf numFmtId="0" fontId="18" fillId="2" borderId="0" xfId="0" applyFont="1" applyFill="1" applyBorder="1" applyAlignment="1">
      <alignment horizontal="right"/>
    </xf>
    <xf numFmtId="0" fontId="15" fillId="2" borderId="1" xfId="0" applyFont="1" applyFill="1" applyBorder="1"/>
    <xf numFmtId="44" fontId="15" fillId="2" borderId="1" xfId="1" applyFont="1" applyFill="1" applyBorder="1"/>
    <xf numFmtId="0" fontId="12" fillId="0" borderId="22" xfId="0" applyFont="1" applyBorder="1" applyAlignment="1">
      <alignment horizontal="left"/>
    </xf>
    <xf numFmtId="0" fontId="12" fillId="0" borderId="22" xfId="0" applyFont="1" applyBorder="1"/>
    <xf numFmtId="0" fontId="15" fillId="0" borderId="32" xfId="0" applyFont="1" applyFill="1" applyBorder="1"/>
    <xf numFmtId="44" fontId="15" fillId="0" borderId="32" xfId="1" applyFont="1" applyBorder="1"/>
    <xf numFmtId="0" fontId="12" fillId="0" borderId="23" xfId="0" applyFont="1" applyBorder="1"/>
    <xf numFmtId="0" fontId="15" fillId="2" borderId="0" xfId="0" applyFont="1" applyFill="1" applyBorder="1" applyAlignment="1">
      <alignment horizontal="left"/>
    </xf>
    <xf numFmtId="0" fontId="14" fillId="2" borderId="11" xfId="0" applyFont="1" applyFill="1" applyBorder="1" applyAlignment="1">
      <alignment horizontal="center"/>
    </xf>
    <xf numFmtId="0" fontId="12" fillId="3" borderId="11" xfId="0" applyFont="1" applyFill="1" applyBorder="1" applyAlignment="1">
      <alignment horizontal="left"/>
    </xf>
    <xf numFmtId="0" fontId="12" fillId="2" borderId="20" xfId="0" applyFont="1" applyFill="1" applyBorder="1" applyAlignment="1"/>
    <xf numFmtId="0" fontId="12" fillId="2" borderId="0" xfId="0" applyFont="1" applyFill="1" applyBorder="1" applyAlignment="1"/>
    <xf numFmtId="0" fontId="12" fillId="2" borderId="10" xfId="0" applyFont="1" applyFill="1" applyBorder="1" applyAlignment="1"/>
    <xf numFmtId="0" fontId="12" fillId="2" borderId="20" xfId="0" applyFont="1" applyFill="1" applyBorder="1"/>
    <xf numFmtId="44" fontId="9" fillId="3" borderId="11" xfId="0" applyNumberFormat="1" applyFont="1" applyFill="1" applyBorder="1"/>
    <xf numFmtId="9" fontId="9" fillId="3" borderId="11" xfId="0" applyNumberFormat="1" applyFont="1" applyFill="1" applyBorder="1" applyAlignment="1">
      <alignment horizontal="right"/>
    </xf>
    <xf numFmtId="44" fontId="9" fillId="5" borderId="0" xfId="0" applyNumberFormat="1" applyFont="1" applyFill="1" applyBorder="1"/>
    <xf numFmtId="9" fontId="9" fillId="5" borderId="0" xfId="0" applyNumberFormat="1" applyFont="1" applyFill="1" applyBorder="1" applyAlignment="1">
      <alignment horizontal="right"/>
    </xf>
    <xf numFmtId="44" fontId="9" fillId="5" borderId="0" xfId="0" applyNumberFormat="1" applyFont="1" applyFill="1" applyBorder="1" applyAlignment="1">
      <alignment horizontal="center"/>
    </xf>
    <xf numFmtId="9" fontId="9" fillId="3" borderId="1" xfId="0" applyNumberFormat="1" applyFont="1" applyFill="1" applyBorder="1" applyAlignment="1">
      <alignment horizontal="right"/>
    </xf>
    <xf numFmtId="44" fontId="9" fillId="5" borderId="10" xfId="0" applyNumberFormat="1" applyFont="1" applyFill="1" applyBorder="1" applyAlignment="1">
      <alignment horizontal="center"/>
    </xf>
    <xf numFmtId="44" fontId="10" fillId="5" borderId="0" xfId="0" applyNumberFormat="1" applyFont="1" applyFill="1" applyBorder="1" applyAlignment="1"/>
    <xf numFmtId="0" fontId="10" fillId="5" borderId="9" xfId="0" applyFont="1" applyFill="1" applyBorder="1" applyAlignment="1">
      <alignment horizontal="left" vertical="center"/>
    </xf>
    <xf numFmtId="44" fontId="10" fillId="5" borderId="1" xfId="0" applyNumberFormat="1" applyFont="1" applyFill="1" applyBorder="1" applyAlignment="1">
      <alignment horizontal="left" vertical="center" wrapText="1"/>
    </xf>
    <xf numFmtId="44" fontId="10" fillId="5" borderId="1" xfId="0" applyNumberFormat="1" applyFont="1" applyFill="1" applyBorder="1" applyAlignment="1">
      <alignment horizontal="left" vertical="center"/>
    </xf>
    <xf numFmtId="0" fontId="7" fillId="0" borderId="2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22" fillId="0" borderId="2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7" fillId="3" borderId="1" xfId="0" applyFont="1" applyFill="1" applyBorder="1"/>
    <xf numFmtId="0" fontId="8" fillId="3" borderId="1" xfId="0" applyFont="1" applyFill="1" applyBorder="1"/>
    <xf numFmtId="0" fontId="8" fillId="3" borderId="2" xfId="0" applyFont="1" applyFill="1" applyBorder="1"/>
    <xf numFmtId="0" fontId="9" fillId="3" borderId="38" xfId="0" applyFont="1" applyFill="1" applyBorder="1" applyAlignment="1">
      <alignment horizontal="center" vertical="center" wrapText="1"/>
    </xf>
    <xf numFmtId="0" fontId="7" fillId="3" borderId="1" xfId="0" applyFont="1" applyFill="1" applyBorder="1" applyAlignment="1">
      <alignment horizontal="right" vertical="center"/>
    </xf>
    <xf numFmtId="0" fontId="8" fillId="3" borderId="39" xfId="0" applyFont="1" applyFill="1" applyBorder="1" applyAlignment="1">
      <alignment horizontal="right"/>
    </xf>
    <xf numFmtId="9" fontId="8" fillId="2" borderId="1" xfId="2" applyFont="1" applyFill="1" applyBorder="1"/>
    <xf numFmtId="44" fontId="8" fillId="3" borderId="39" xfId="0" applyNumberFormat="1" applyFont="1" applyFill="1" applyBorder="1"/>
    <xf numFmtId="44" fontId="9" fillId="3" borderId="40" xfId="0" applyNumberFormat="1" applyFont="1" applyFill="1" applyBorder="1"/>
    <xf numFmtId="0" fontId="10" fillId="0" borderId="20" xfId="0" applyFont="1" applyFill="1" applyBorder="1" applyAlignment="1">
      <alignment horizontal="left"/>
    </xf>
    <xf numFmtId="44" fontId="10" fillId="0" borderId="0" xfId="0" applyNumberFormat="1" applyFont="1" applyFill="1" applyBorder="1"/>
    <xf numFmtId="44" fontId="9" fillId="0" borderId="0" xfId="0" applyNumberFormat="1" applyFont="1" applyFill="1" applyBorder="1"/>
    <xf numFmtId="9" fontId="9" fillId="0" borderId="0" xfId="0" applyNumberFormat="1" applyFont="1" applyFill="1" applyBorder="1" applyAlignment="1">
      <alignment horizontal="right"/>
    </xf>
    <xf numFmtId="44" fontId="9" fillId="0" borderId="10" xfId="0" applyNumberFormat="1" applyFont="1" applyFill="1" applyBorder="1"/>
    <xf numFmtId="0" fontId="7" fillId="3" borderId="26" xfId="0" applyFont="1" applyFill="1" applyBorder="1" applyAlignment="1">
      <alignment horizontal="right"/>
    </xf>
    <xf numFmtId="44" fontId="8" fillId="3" borderId="11" xfId="0" applyNumberFormat="1" applyFont="1" applyFill="1" applyBorder="1"/>
    <xf numFmtId="44" fontId="9" fillId="3" borderId="27" xfId="0" applyNumberFormat="1" applyFont="1" applyFill="1" applyBorder="1"/>
    <xf numFmtId="0" fontId="10" fillId="2" borderId="20" xfId="0" applyFont="1" applyFill="1" applyBorder="1" applyAlignment="1">
      <alignment horizontal="left"/>
    </xf>
    <xf numFmtId="44" fontId="10" fillId="2" borderId="0" xfId="0" applyNumberFormat="1" applyFont="1" applyFill="1" applyBorder="1"/>
    <xf numFmtId="44" fontId="9" fillId="2" borderId="0" xfId="0" applyNumberFormat="1" applyFont="1" applyFill="1" applyBorder="1"/>
    <xf numFmtId="9" fontId="9" fillId="2" borderId="0" xfId="0" applyNumberFormat="1" applyFont="1" applyFill="1" applyBorder="1" applyAlignment="1">
      <alignment horizontal="right"/>
    </xf>
    <xf numFmtId="44" fontId="9" fillId="2" borderId="10" xfId="0" applyNumberFormat="1" applyFont="1" applyFill="1" applyBorder="1"/>
    <xf numFmtId="0" fontId="8" fillId="2" borderId="20"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12" fillId="0" borderId="9" xfId="0" applyFont="1" applyBorder="1" applyAlignment="1">
      <alignment vertical="center"/>
    </xf>
    <xf numFmtId="0" fontId="7" fillId="0" borderId="20" xfId="0" applyFont="1" applyBorder="1" applyAlignment="1">
      <alignment wrapText="1"/>
    </xf>
    <xf numFmtId="0" fontId="7" fillId="0" borderId="0" xfId="0" applyFont="1" applyBorder="1" applyAlignment="1">
      <alignment wrapText="1"/>
    </xf>
    <xf numFmtId="0" fontId="12" fillId="0" borderId="20" xfId="0" applyFont="1" applyBorder="1" applyAlignment="1">
      <alignment wrapText="1"/>
    </xf>
    <xf numFmtId="0" fontId="12" fillId="0" borderId="0" xfId="0" applyFont="1" applyBorder="1" applyAlignment="1">
      <alignment wrapText="1"/>
    </xf>
    <xf numFmtId="0" fontId="12" fillId="0" borderId="10" xfId="0" applyFont="1" applyBorder="1" applyAlignment="1">
      <alignment wrapText="1"/>
    </xf>
    <xf numFmtId="0" fontId="7" fillId="0" borderId="10" xfId="0" applyFont="1" applyBorder="1" applyAlignment="1">
      <alignment wrapText="1"/>
    </xf>
    <xf numFmtId="0" fontId="12" fillId="0" borderId="41" xfId="0" applyFont="1" applyBorder="1" applyAlignment="1">
      <alignment vertical="center"/>
    </xf>
    <xf numFmtId="0" fontId="23" fillId="0" borderId="21" xfId="0" applyFont="1" applyFill="1" applyBorder="1" applyAlignment="1">
      <alignment vertical="center"/>
    </xf>
    <xf numFmtId="0" fontId="23" fillId="0" borderId="22" xfId="0" applyFont="1" applyBorder="1"/>
    <xf numFmtId="0" fontId="23" fillId="0" borderId="23" xfId="0" applyFont="1" applyBorder="1"/>
    <xf numFmtId="0" fontId="12" fillId="0" borderId="47" xfId="0" applyFont="1" applyBorder="1" applyAlignment="1">
      <alignment horizontal="left" wrapText="1"/>
    </xf>
    <xf numFmtId="0" fontId="12" fillId="0" borderId="0" xfId="0" applyFont="1" applyBorder="1" applyAlignment="1">
      <alignment horizontal="left" wrapText="1"/>
    </xf>
    <xf numFmtId="0" fontId="12" fillId="0" borderId="10"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31" xfId="0" applyFont="1" applyBorder="1" applyAlignment="1">
      <alignment horizontal="left" wrapText="1"/>
    </xf>
    <xf numFmtId="0" fontId="7" fillId="0" borderId="46" xfId="0" applyFont="1" applyBorder="1" applyAlignment="1">
      <alignment horizontal="center" wrapText="1"/>
    </xf>
    <xf numFmtId="0" fontId="7" fillId="0" borderId="44" xfId="0" applyFont="1" applyBorder="1" applyAlignment="1">
      <alignment horizontal="center" wrapText="1"/>
    </xf>
    <xf numFmtId="0" fontId="7" fillId="0" borderId="45" xfId="0" applyFont="1" applyBorder="1" applyAlignment="1">
      <alignment horizontal="center" wrapText="1"/>
    </xf>
    <xf numFmtId="0" fontId="12" fillId="0" borderId="20" xfId="0" applyFont="1" applyBorder="1" applyAlignment="1">
      <alignment horizontal="left" wrapText="1"/>
    </xf>
    <xf numFmtId="0" fontId="12" fillId="0" borderId="42" xfId="0" applyFont="1" applyBorder="1" applyAlignment="1">
      <alignment horizontal="left" vertical="center" wrapText="1"/>
    </xf>
    <xf numFmtId="0" fontId="12" fillId="0" borderId="11" xfId="0" applyFont="1" applyBorder="1" applyAlignment="1">
      <alignment horizontal="left" vertical="center" wrapText="1"/>
    </xf>
    <xf numFmtId="0" fontId="12" fillId="0" borderId="27" xfId="0" applyFont="1" applyBorder="1" applyAlignment="1">
      <alignment horizontal="left" vertical="center" wrapText="1"/>
    </xf>
    <xf numFmtId="0" fontId="12" fillId="2" borderId="20" xfId="0" applyFont="1" applyFill="1" applyBorder="1" applyAlignment="1">
      <alignment horizontal="left"/>
    </xf>
    <xf numFmtId="0" fontId="12" fillId="2" borderId="0" xfId="0" applyFont="1" applyFill="1" applyBorder="1" applyAlignment="1">
      <alignment horizontal="left"/>
    </xf>
    <xf numFmtId="0" fontId="12" fillId="2" borderId="10" xfId="0" applyFont="1" applyFill="1" applyBorder="1" applyAlignment="1">
      <alignment horizontal="left"/>
    </xf>
    <xf numFmtId="0" fontId="12" fillId="2" borderId="29" xfId="0" applyFont="1" applyFill="1" applyBorder="1" applyAlignment="1">
      <alignment horizontal="left"/>
    </xf>
    <xf numFmtId="0" fontId="12" fillId="2" borderId="8" xfId="0" applyFont="1" applyFill="1" applyBorder="1" applyAlignment="1">
      <alignment horizontal="left"/>
    </xf>
    <xf numFmtId="0" fontId="12" fillId="2" borderId="28" xfId="0" applyFont="1" applyFill="1" applyBorder="1" applyAlignment="1">
      <alignment horizontal="left"/>
    </xf>
    <xf numFmtId="0" fontId="12" fillId="0" borderId="33" xfId="0" applyFont="1" applyBorder="1" applyAlignment="1">
      <alignment horizontal="left" wrapText="1"/>
    </xf>
    <xf numFmtId="0" fontId="12" fillId="0" borderId="19" xfId="0" applyFont="1" applyBorder="1" applyAlignment="1">
      <alignment horizontal="left" wrapText="1"/>
    </xf>
    <xf numFmtId="0" fontId="12" fillId="0" borderId="34" xfId="0" applyFont="1" applyBorder="1" applyAlignment="1">
      <alignment horizontal="left" wrapText="1"/>
    </xf>
    <xf numFmtId="0" fontId="5"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2" fillId="0" borderId="30" xfId="0" applyFont="1" applyBorder="1" applyAlignment="1">
      <alignment horizontal="left" wrapText="1"/>
    </xf>
    <xf numFmtId="0" fontId="0" fillId="0" borderId="1" xfId="0" applyBorder="1" applyAlignment="1">
      <alignment horizontal="center"/>
    </xf>
    <xf numFmtId="0" fontId="4" fillId="0" borderId="1" xfId="0" applyFont="1" applyBorder="1" applyAlignment="1">
      <alignment horizontal="center"/>
    </xf>
    <xf numFmtId="0" fontId="12" fillId="3" borderId="26" xfId="0" applyFont="1" applyFill="1" applyBorder="1" applyAlignment="1">
      <alignment horizontal="left"/>
    </xf>
    <xf numFmtId="0" fontId="12" fillId="3" borderId="11" xfId="0" applyFont="1" applyFill="1" applyBorder="1" applyAlignment="1">
      <alignment horizontal="left"/>
    </xf>
    <xf numFmtId="0" fontId="17" fillId="2" borderId="11" xfId="0" applyFont="1" applyFill="1" applyBorder="1" applyAlignment="1">
      <alignment horizontal="center"/>
    </xf>
    <xf numFmtId="0" fontId="12" fillId="3" borderId="11" xfId="0" applyFont="1" applyFill="1" applyBorder="1" applyAlignment="1">
      <alignment horizontal="right"/>
    </xf>
    <xf numFmtId="0" fontId="12" fillId="3" borderId="27" xfId="0" applyFont="1" applyFill="1" applyBorder="1" applyAlignment="1">
      <alignment horizontal="right"/>
    </xf>
    <xf numFmtId="0" fontId="12" fillId="0" borderId="21" xfId="0" applyFont="1" applyBorder="1" applyAlignment="1">
      <alignment horizontal="left"/>
    </xf>
    <xf numFmtId="0" fontId="12" fillId="0" borderId="22" xfId="0" applyFont="1" applyBorder="1" applyAlignment="1">
      <alignment horizontal="left"/>
    </xf>
    <xf numFmtId="0" fontId="13" fillId="4" borderId="29" xfId="0" applyFont="1" applyFill="1" applyBorder="1" applyAlignment="1">
      <alignment horizontal="center"/>
    </xf>
    <xf numFmtId="0" fontId="13" fillId="4" borderId="8" xfId="0" applyFont="1" applyFill="1" applyBorder="1" applyAlignment="1">
      <alignment horizontal="center"/>
    </xf>
    <xf numFmtId="0" fontId="13" fillId="4" borderId="28" xfId="0" applyFont="1" applyFill="1" applyBorder="1" applyAlignment="1">
      <alignment horizontal="center"/>
    </xf>
    <xf numFmtId="9" fontId="8" fillId="2" borderId="2" xfId="2" applyFont="1" applyFill="1" applyBorder="1" applyAlignment="1">
      <alignment horizontal="center"/>
    </xf>
    <xf numFmtId="9" fontId="8" fillId="2" borderId="3" xfId="2" applyFont="1" applyFill="1" applyBorder="1" applyAlignment="1">
      <alignment horizontal="center"/>
    </xf>
    <xf numFmtId="44" fontId="8" fillId="3" borderId="1" xfId="0" applyNumberFormat="1" applyFont="1" applyFill="1" applyBorder="1" applyAlignment="1">
      <alignment horizontal="center"/>
    </xf>
    <xf numFmtId="44" fontId="8" fillId="3" borderId="2" xfId="0" applyNumberFormat="1" applyFont="1" applyFill="1" applyBorder="1" applyAlignment="1">
      <alignment horizontal="center"/>
    </xf>
    <xf numFmtId="44" fontId="9" fillId="3" borderId="1" xfId="0" applyNumberFormat="1" applyFont="1" applyFill="1" applyBorder="1" applyAlignment="1">
      <alignment horizontal="center"/>
    </xf>
    <xf numFmtId="44" fontId="9" fillId="3" borderId="2" xfId="0" applyNumberFormat="1" applyFont="1" applyFill="1" applyBorder="1" applyAlignment="1">
      <alignment horizontal="center"/>
    </xf>
    <xf numFmtId="0" fontId="15" fillId="2" borderId="29" xfId="0" applyFont="1" applyFill="1" applyBorder="1" applyAlignment="1">
      <alignment horizontal="left"/>
    </xf>
    <xf numFmtId="0" fontId="15" fillId="2" borderId="8" xfId="0" applyFont="1" applyFill="1" applyBorder="1" applyAlignment="1">
      <alignment horizontal="left"/>
    </xf>
    <xf numFmtId="0" fontId="15" fillId="2" borderId="28" xfId="0" applyFont="1" applyFill="1" applyBorder="1" applyAlignment="1">
      <alignment horizontal="left"/>
    </xf>
    <xf numFmtId="0" fontId="15" fillId="2" borderId="20" xfId="0" applyFont="1" applyFill="1" applyBorder="1" applyAlignment="1">
      <alignment horizontal="left" vertical="center"/>
    </xf>
    <xf numFmtId="0" fontId="15" fillId="2" borderId="0" xfId="0" applyFont="1" applyFill="1" applyBorder="1" applyAlignment="1">
      <alignment horizontal="left" vertical="center"/>
    </xf>
    <xf numFmtId="44" fontId="9" fillId="3" borderId="9" xfId="0" applyNumberFormat="1" applyFont="1" applyFill="1" applyBorder="1" applyAlignment="1">
      <alignment horizontal="center"/>
    </xf>
    <xf numFmtId="44" fontId="9" fillId="3" borderId="15" xfId="0" applyNumberFormat="1" applyFont="1" applyFill="1" applyBorder="1" applyAlignment="1">
      <alignment horizontal="center"/>
    </xf>
    <xf numFmtId="44" fontId="9" fillId="3" borderId="16" xfId="0" applyNumberFormat="1" applyFont="1" applyFill="1" applyBorder="1" applyAlignment="1">
      <alignment horizontal="center"/>
    </xf>
    <xf numFmtId="44" fontId="9" fillId="3" borderId="17" xfId="0" applyNumberFormat="1" applyFont="1" applyFill="1" applyBorder="1" applyAlignment="1">
      <alignment horizontal="center"/>
    </xf>
    <xf numFmtId="44" fontId="9" fillId="3" borderId="18" xfId="0" applyNumberFormat="1" applyFont="1" applyFill="1" applyBorder="1" applyAlignment="1">
      <alignment horizontal="center"/>
    </xf>
    <xf numFmtId="9" fontId="9" fillId="3" borderId="2" xfId="0" applyNumberFormat="1" applyFont="1" applyFill="1" applyBorder="1" applyAlignment="1">
      <alignment horizontal="center"/>
    </xf>
    <xf numFmtId="9" fontId="9" fillId="3" borderId="43" xfId="0" applyNumberFormat="1" applyFont="1" applyFill="1" applyBorder="1" applyAlignment="1">
      <alignment horizontal="center"/>
    </xf>
    <xf numFmtId="49" fontId="13" fillId="4" borderId="20" xfId="0" applyNumberFormat="1" applyFont="1" applyFill="1" applyBorder="1" applyAlignment="1">
      <alignment horizontal="center" vertical="center" wrapText="1"/>
    </xf>
    <xf numFmtId="49" fontId="13" fillId="4" borderId="0" xfId="0" applyNumberFormat="1" applyFont="1" applyFill="1" applyBorder="1" applyAlignment="1">
      <alignment horizontal="center" vertical="center" wrapText="1"/>
    </xf>
    <xf numFmtId="49" fontId="13" fillId="4" borderId="10" xfId="0" applyNumberFormat="1" applyFont="1" applyFill="1" applyBorder="1" applyAlignment="1">
      <alignment horizontal="center" vertical="center" wrapText="1"/>
    </xf>
    <xf numFmtId="49" fontId="15" fillId="3" borderId="20" xfId="0" applyNumberFormat="1" applyFont="1" applyFill="1" applyBorder="1" applyAlignment="1">
      <alignment horizontal="left" vertical="top" wrapText="1"/>
    </xf>
    <xf numFmtId="49" fontId="15" fillId="3" borderId="0" xfId="0" applyNumberFormat="1" applyFont="1" applyFill="1" applyBorder="1" applyAlignment="1">
      <alignment horizontal="left" vertical="top" wrapText="1"/>
    </xf>
    <xf numFmtId="49" fontId="15" fillId="3" borderId="10" xfId="0" applyNumberFormat="1" applyFont="1" applyFill="1" applyBorder="1" applyAlignment="1">
      <alignment horizontal="left" vertical="top"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30" xfId="0" applyFont="1" applyFill="1" applyBorder="1" applyAlignment="1">
      <alignment horizontal="right"/>
    </xf>
    <xf numFmtId="0" fontId="9" fillId="3" borderId="3" xfId="0" applyFont="1" applyFill="1" applyBorder="1" applyAlignment="1">
      <alignment horizontal="right"/>
    </xf>
    <xf numFmtId="0" fontId="9" fillId="3" borderId="31" xfId="0" applyFont="1" applyFill="1" applyBorder="1" applyAlignment="1">
      <alignment horizontal="right"/>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1" xfId="0" applyFont="1" applyFill="1" applyBorder="1" applyAlignment="1">
      <alignment horizontal="center" vertical="center" wrapText="1"/>
    </xf>
    <xf numFmtId="0" fontId="8" fillId="3" borderId="2" xfId="0" applyFont="1" applyFill="1" applyBorder="1" applyAlignment="1">
      <alignment horizontal="right"/>
    </xf>
    <xf numFmtId="0" fontId="8" fillId="3" borderId="31" xfId="0" applyFont="1" applyFill="1" applyBorder="1" applyAlignment="1">
      <alignment horizontal="right"/>
    </xf>
    <xf numFmtId="49" fontId="13" fillId="4" borderId="9"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49" fontId="13" fillId="4" borderId="15"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top" wrapText="1"/>
    </xf>
    <xf numFmtId="49" fontId="12" fillId="3" borderId="1" xfId="0" applyNumberFormat="1" applyFont="1" applyFill="1" applyBorder="1" applyAlignment="1">
      <alignment horizontal="center" vertical="top" wrapText="1"/>
    </xf>
    <xf numFmtId="49" fontId="12" fillId="3" borderId="15" xfId="0" applyNumberFormat="1" applyFont="1" applyFill="1" applyBorder="1" applyAlignment="1">
      <alignment horizontal="center" vertical="top" wrapText="1"/>
    </xf>
    <xf numFmtId="49" fontId="15" fillId="2" borderId="9"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49" fontId="15" fillId="2" borderId="15" xfId="0" applyNumberFormat="1" applyFont="1" applyFill="1" applyBorder="1" applyAlignment="1">
      <alignment horizontal="center" vertical="top" wrapText="1"/>
    </xf>
    <xf numFmtId="49" fontId="15" fillId="3" borderId="30" xfId="0" applyNumberFormat="1" applyFont="1" applyFill="1" applyBorder="1" applyAlignment="1">
      <alignment horizontal="left" vertical="center" wrapText="1"/>
    </xf>
    <xf numFmtId="49" fontId="15" fillId="3" borderId="3" xfId="0" applyNumberFormat="1" applyFont="1" applyFill="1" applyBorder="1" applyAlignment="1">
      <alignment horizontal="left" vertical="center" wrapText="1"/>
    </xf>
    <xf numFmtId="49" fontId="15" fillId="3" borderId="31" xfId="0" applyNumberFormat="1" applyFont="1" applyFill="1" applyBorder="1" applyAlignment="1">
      <alignment horizontal="left" vertical="center" wrapText="1"/>
    </xf>
    <xf numFmtId="49" fontId="15" fillId="2" borderId="9" xfId="0" applyNumberFormat="1" applyFont="1" applyFill="1" applyBorder="1" applyAlignment="1">
      <alignment horizontal="center" vertical="center" wrapText="1"/>
    </xf>
    <xf numFmtId="49" fontId="16" fillId="2" borderId="1" xfId="0" applyNumberFormat="1" applyFont="1" applyFill="1" applyBorder="1" applyAlignment="1">
      <alignment horizontal="left" vertical="center" wrapText="1"/>
    </xf>
    <xf numFmtId="49" fontId="16" fillId="2" borderId="15" xfId="0" applyNumberFormat="1" applyFont="1" applyFill="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49" fontId="12" fillId="3" borderId="29" xfId="0" applyNumberFormat="1" applyFont="1" applyFill="1" applyBorder="1" applyAlignment="1">
      <alignment horizontal="left" vertical="center" wrapText="1"/>
    </xf>
    <xf numFmtId="49" fontId="12" fillId="3" borderId="8" xfId="0" applyNumberFormat="1" applyFont="1" applyFill="1" applyBorder="1" applyAlignment="1">
      <alignment horizontal="left" vertical="center" wrapText="1"/>
    </xf>
    <xf numFmtId="49" fontId="12" fillId="3" borderId="28" xfId="0" applyNumberFormat="1" applyFont="1" applyFill="1" applyBorder="1" applyAlignment="1">
      <alignment horizontal="left" vertical="center" wrapText="1"/>
    </xf>
    <xf numFmtId="0" fontId="22" fillId="4" borderId="20"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3" borderId="2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0" borderId="21" xfId="0" applyFont="1" applyBorder="1" applyAlignment="1">
      <alignment horizontal="left"/>
    </xf>
    <xf numFmtId="0" fontId="7" fillId="0" borderId="22" xfId="0" applyFont="1" applyBorder="1" applyAlignment="1">
      <alignment horizontal="left"/>
    </xf>
    <xf numFmtId="0" fontId="7" fillId="0" borderId="23" xfId="0" applyFont="1" applyBorder="1" applyAlignment="1">
      <alignment horizontal="left"/>
    </xf>
    <xf numFmtId="0" fontId="8" fillId="2" borderId="20"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8" fillId="2" borderId="29" xfId="0" applyFont="1" applyFill="1" applyBorder="1" applyAlignment="1">
      <alignment horizontal="left"/>
    </xf>
    <xf numFmtId="0" fontId="8" fillId="2" borderId="8" xfId="0" applyFont="1" applyFill="1" applyBorder="1" applyAlignment="1">
      <alignment horizontal="left"/>
    </xf>
    <xf numFmtId="0" fontId="8" fillId="2" borderId="28" xfId="0" applyFont="1" applyFill="1" applyBorder="1" applyAlignment="1">
      <alignment horizontal="left"/>
    </xf>
    <xf numFmtId="0" fontId="8" fillId="3" borderId="3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31" xfId="0" applyFont="1" applyFill="1" applyBorder="1" applyAlignment="1">
      <alignment horizontal="left" vertical="center" wrapText="1"/>
    </xf>
    <xf numFmtId="0" fontId="8" fillId="2" borderId="3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7" fillId="3" borderId="26"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27" xfId="0" applyFont="1" applyFill="1" applyBorder="1" applyAlignment="1">
      <alignment horizontal="left" vertical="center" wrapText="1"/>
    </xf>
    <xf numFmtId="44" fontId="10" fillId="2" borderId="11" xfId="0" applyNumberFormat="1" applyFont="1" applyFill="1" applyBorder="1" applyAlignment="1">
      <alignment horizontal="center"/>
    </xf>
    <xf numFmtId="0" fontId="22" fillId="4" borderId="30" xfId="0" applyFont="1" applyFill="1" applyBorder="1" applyAlignment="1">
      <alignment horizontal="center"/>
    </xf>
    <xf numFmtId="0" fontId="22" fillId="4" borderId="3" xfId="0" applyFont="1" applyFill="1" applyBorder="1" applyAlignment="1">
      <alignment horizontal="center"/>
    </xf>
    <xf numFmtId="0" fontId="22" fillId="4" borderId="31" xfId="0" applyFont="1" applyFill="1" applyBorder="1" applyAlignment="1">
      <alignment horizontal="center"/>
    </xf>
  </cellXfs>
  <cellStyles count="3">
    <cellStyle name="Currency" xfId="1" builtinId="4"/>
    <cellStyle name="Normal" xfId="0" builtinId="0"/>
    <cellStyle name="Percent" xfId="2" builtinId="5"/>
  </cellStyles>
  <dxfs count="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619125</xdr:colOff>
      <xdr:row>0</xdr:row>
      <xdr:rowOff>552450</xdr:rowOff>
    </xdr:to>
    <xdr:pic>
      <xdr:nvPicPr>
        <xdr:cNvPr id="2" name="Picture 1"/>
        <xdr:cNvPicPr/>
      </xdr:nvPicPr>
      <xdr:blipFill rotWithShape="1">
        <a:blip xmlns:r="http://schemas.openxmlformats.org/officeDocument/2006/relationships" r:embed="rId1"/>
        <a:srcRect l="801" t="16923" r="81090" b="53077"/>
        <a:stretch/>
      </xdr:blipFill>
      <xdr:spPr bwMode="auto">
        <a:xfrm>
          <a:off x="38100" y="28575"/>
          <a:ext cx="581025" cy="523875"/>
        </a:xfrm>
        <a:prstGeom prst="rect">
          <a:avLst/>
        </a:prstGeom>
        <a:blipFill dpi="0" rotWithShape="0">
          <a:blip xmlns:r="http://schemas.openxmlformats.org/officeDocument/2006/relationships" r:embed="rId2">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twoCellAnchor>
    <xdr:from>
      <xdr:col>0</xdr:col>
      <xdr:colOff>638176</xdr:colOff>
      <xdr:row>0</xdr:row>
      <xdr:rowOff>142875</xdr:rowOff>
    </xdr:from>
    <xdr:to>
      <xdr:col>1</xdr:col>
      <xdr:colOff>539389</xdr:colOff>
      <xdr:row>0</xdr:row>
      <xdr:rowOff>485775</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600" t="16667" r="33426" b="36180"/>
        <a:stretch>
          <a:fillRect/>
        </a:stretch>
      </xdr:blipFill>
      <xdr:spPr bwMode="auto">
        <a:xfrm>
          <a:off x="638176" y="142875"/>
          <a:ext cx="558438" cy="342900"/>
        </a:xfrm>
        <a:prstGeom prst="rect">
          <a:avLst/>
        </a:prstGeom>
        <a:solidFill>
          <a:srgbClr val="7030A0"/>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1</xdr:col>
      <xdr:colOff>0</xdr:colOff>
      <xdr:row>0</xdr:row>
      <xdr:rowOff>609600</xdr:rowOff>
    </xdr:to>
    <xdr:pic>
      <xdr:nvPicPr>
        <xdr:cNvPr id="2" name="Picture 1"/>
        <xdr:cNvPicPr/>
      </xdr:nvPicPr>
      <xdr:blipFill rotWithShape="1">
        <a:blip xmlns:r="http://schemas.openxmlformats.org/officeDocument/2006/relationships" r:embed="rId1"/>
        <a:srcRect l="801" t="16923" r="81090" b="53077"/>
        <a:stretch/>
      </xdr:blipFill>
      <xdr:spPr bwMode="auto">
        <a:xfrm>
          <a:off x="76200" y="85725"/>
          <a:ext cx="571500" cy="523875"/>
        </a:xfrm>
        <a:prstGeom prst="rect">
          <a:avLst/>
        </a:prstGeom>
        <a:blipFill dpi="0" rotWithShape="0">
          <a:blip xmlns:r="http://schemas.openxmlformats.org/officeDocument/2006/relationships" r:embed="rId2">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twoCellAnchor>
    <xdr:from>
      <xdr:col>1</xdr:col>
      <xdr:colOff>28576</xdr:colOff>
      <xdr:row>0</xdr:row>
      <xdr:rowOff>152400</xdr:rowOff>
    </xdr:from>
    <xdr:to>
      <xdr:col>1</xdr:col>
      <xdr:colOff>649063</xdr:colOff>
      <xdr:row>0</xdr:row>
      <xdr:rowOff>533400</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600" t="16667" r="33426" b="36180"/>
        <a:stretch>
          <a:fillRect/>
        </a:stretch>
      </xdr:blipFill>
      <xdr:spPr bwMode="auto">
        <a:xfrm>
          <a:off x="685801" y="152400"/>
          <a:ext cx="620487" cy="381000"/>
        </a:xfrm>
        <a:prstGeom prst="rect">
          <a:avLst/>
        </a:prstGeom>
        <a:solidFill>
          <a:srgbClr val="7030A0"/>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1094742</xdr:colOff>
      <xdr:row>1</xdr:row>
      <xdr:rowOff>79376</xdr:rowOff>
    </xdr:from>
    <xdr:to>
      <xdr:col>1</xdr:col>
      <xdr:colOff>2000250</xdr:colOff>
      <xdr:row>1</xdr:row>
      <xdr:rowOff>635000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00" t="16667" r="33426" b="36180"/>
        <a:stretch>
          <a:fillRect/>
        </a:stretch>
      </xdr:blipFill>
      <xdr:spPr bwMode="auto">
        <a:xfrm>
          <a:off x="1285242" y="279401"/>
          <a:ext cx="905508" cy="555624"/>
        </a:xfrm>
        <a:prstGeom prst="rect">
          <a:avLst/>
        </a:prstGeom>
        <a:solidFill>
          <a:srgbClr val="7030A0"/>
        </a:solidFill>
      </xdr:spPr>
    </xdr:pic>
    <xdr:clientData/>
  </xdr:twoCellAnchor>
  <xdr:twoCellAnchor editAs="oneCell">
    <xdr:from>
      <xdr:col>1</xdr:col>
      <xdr:colOff>222249</xdr:colOff>
      <xdr:row>1</xdr:row>
      <xdr:rowOff>79375</xdr:rowOff>
    </xdr:from>
    <xdr:to>
      <xdr:col>1</xdr:col>
      <xdr:colOff>885825</xdr:colOff>
      <xdr:row>1</xdr:row>
      <xdr:rowOff>641350</xdr:rowOff>
    </xdr:to>
    <xdr:pic>
      <xdr:nvPicPr>
        <xdr:cNvPr id="3" name="Picture 2"/>
        <xdr:cNvPicPr/>
      </xdr:nvPicPr>
      <xdr:blipFill rotWithShape="1">
        <a:blip xmlns:r="http://schemas.openxmlformats.org/officeDocument/2006/relationships" r:embed="rId2"/>
        <a:srcRect l="801" t="16923" r="81090" b="53077"/>
        <a:stretch/>
      </xdr:blipFill>
      <xdr:spPr bwMode="auto">
        <a:xfrm>
          <a:off x="412749" y="279400"/>
          <a:ext cx="663576" cy="561975"/>
        </a:xfrm>
        <a:prstGeom prst="rect">
          <a:avLst/>
        </a:prstGeom>
        <a:blipFill dpi="0" rotWithShape="0">
          <a:blip xmlns:r="http://schemas.openxmlformats.org/officeDocument/2006/relationships" r:embed="rId3">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7</xdr:row>
          <xdr:rowOff>209550</xdr:rowOff>
        </xdr:from>
        <xdr:to>
          <xdr:col>2</xdr:col>
          <xdr:colOff>1352550</xdr:colOff>
          <xdr:row>9</xdr:row>
          <xdr:rowOff>9525</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209550</xdr:rowOff>
        </xdr:from>
        <xdr:to>
          <xdr:col>2</xdr:col>
          <xdr:colOff>1352550</xdr:colOff>
          <xdr:row>9</xdr:row>
          <xdr:rowOff>19050</xdr:rowOff>
        </xdr:to>
        <xdr:sp macro="" textlink="">
          <xdr:nvSpPr>
            <xdr:cNvPr id="5139" name="Check Box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xdr:row>
          <xdr:rowOff>514350</xdr:rowOff>
        </xdr:from>
        <xdr:to>
          <xdr:col>2</xdr:col>
          <xdr:colOff>1352550</xdr:colOff>
          <xdr:row>10</xdr:row>
          <xdr:rowOff>38100</xdr:rowOff>
        </xdr:to>
        <xdr:sp macro="" textlink="">
          <xdr:nvSpPr>
            <xdr:cNvPr id="5140" name="Check Box 20" hidden="1">
              <a:extLst>
                <a:ext uri="{63B3BB69-23CF-44E3-9099-C40C66FF867C}">
                  <a14:compatExt spid="_x0000_s5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9</xdr:row>
          <xdr:rowOff>533400</xdr:rowOff>
        </xdr:from>
        <xdr:to>
          <xdr:col>2</xdr:col>
          <xdr:colOff>1352550</xdr:colOff>
          <xdr:row>11</xdr:row>
          <xdr:rowOff>57150</xdr:rowOff>
        </xdr:to>
        <xdr:sp macro="" textlink="">
          <xdr:nvSpPr>
            <xdr:cNvPr id="5141" name="Check Box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xdr:row>
          <xdr:rowOff>514350</xdr:rowOff>
        </xdr:from>
        <xdr:to>
          <xdr:col>2</xdr:col>
          <xdr:colOff>1352550</xdr:colOff>
          <xdr:row>12</xdr:row>
          <xdr:rowOff>38100</xdr:rowOff>
        </xdr:to>
        <xdr:sp macro="" textlink="">
          <xdr:nvSpPr>
            <xdr:cNvPr id="5142" name="Check Box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885825</xdr:colOff>
      <xdr:row>1</xdr:row>
      <xdr:rowOff>95250</xdr:rowOff>
    </xdr:from>
    <xdr:to>
      <xdr:col>1</xdr:col>
      <xdr:colOff>1790700</xdr:colOff>
      <xdr:row>1</xdr:row>
      <xdr:rowOff>650874</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00" t="16667" r="33426" b="36180"/>
        <a:stretch>
          <a:fillRect/>
        </a:stretch>
      </xdr:blipFill>
      <xdr:spPr bwMode="auto">
        <a:xfrm>
          <a:off x="1495425" y="295275"/>
          <a:ext cx="904875" cy="555624"/>
        </a:xfrm>
        <a:prstGeom prst="rect">
          <a:avLst/>
        </a:prstGeom>
        <a:solidFill>
          <a:srgbClr val="7030A0"/>
        </a:solidFill>
      </xdr:spPr>
    </xdr:pic>
    <xdr:clientData/>
  </xdr:twoCellAnchor>
  <xdr:twoCellAnchor editAs="oneCell">
    <xdr:from>
      <xdr:col>1</xdr:col>
      <xdr:colOff>133350</xdr:colOff>
      <xdr:row>1</xdr:row>
      <xdr:rowOff>76200</xdr:rowOff>
    </xdr:from>
    <xdr:to>
      <xdr:col>1</xdr:col>
      <xdr:colOff>796926</xdr:colOff>
      <xdr:row>1</xdr:row>
      <xdr:rowOff>638175</xdr:rowOff>
    </xdr:to>
    <xdr:pic>
      <xdr:nvPicPr>
        <xdr:cNvPr id="3" name="Picture 2"/>
        <xdr:cNvPicPr/>
      </xdr:nvPicPr>
      <xdr:blipFill rotWithShape="1">
        <a:blip xmlns:r="http://schemas.openxmlformats.org/officeDocument/2006/relationships" r:embed="rId2"/>
        <a:srcRect l="801" t="16923" r="81090" b="53077"/>
        <a:stretch/>
      </xdr:blipFill>
      <xdr:spPr bwMode="auto">
        <a:xfrm>
          <a:off x="742950" y="276225"/>
          <a:ext cx="663576" cy="561975"/>
        </a:xfrm>
        <a:prstGeom prst="rect">
          <a:avLst/>
        </a:prstGeom>
        <a:blipFill dpi="0" rotWithShape="0">
          <a:blip xmlns:r="http://schemas.openxmlformats.org/officeDocument/2006/relationships" r:embed="rId3">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view="pageLayout" zoomScaleNormal="100" workbookViewId="0">
      <selection activeCell="B7" sqref="B7:K7"/>
    </sheetView>
  </sheetViews>
  <sheetFormatPr defaultRowHeight="15" x14ac:dyDescent="0.25"/>
  <cols>
    <col min="1" max="1" width="10.140625" customWidth="1"/>
  </cols>
  <sheetData>
    <row r="1" spans="1:11" ht="45" customHeight="1" x14ac:dyDescent="0.35">
      <c r="A1" s="132" t="s">
        <v>164</v>
      </c>
      <c r="B1" s="133"/>
      <c r="C1" s="133"/>
      <c r="D1" s="133"/>
      <c r="E1" s="133"/>
      <c r="F1" s="133"/>
      <c r="G1" s="133"/>
      <c r="H1" s="133"/>
      <c r="I1" s="133"/>
      <c r="J1" s="133"/>
      <c r="K1" s="134"/>
    </row>
    <row r="2" spans="1:11" ht="15" customHeight="1" x14ac:dyDescent="0.35">
      <c r="A2" s="116"/>
      <c r="B2" s="117"/>
      <c r="C2" s="117"/>
      <c r="D2" s="117"/>
      <c r="E2" s="117"/>
      <c r="F2" s="117"/>
      <c r="G2" s="117"/>
      <c r="H2" s="117"/>
      <c r="I2" s="117"/>
      <c r="J2" s="117"/>
      <c r="K2" s="121"/>
    </row>
    <row r="3" spans="1:11" ht="90.75" customHeight="1" x14ac:dyDescent="0.3">
      <c r="A3" s="135" t="s">
        <v>168</v>
      </c>
      <c r="B3" s="127"/>
      <c r="C3" s="127"/>
      <c r="D3" s="127"/>
      <c r="E3" s="127"/>
      <c r="F3" s="127"/>
      <c r="G3" s="127"/>
      <c r="H3" s="127"/>
      <c r="I3" s="127"/>
      <c r="J3" s="127"/>
      <c r="K3" s="128"/>
    </row>
    <row r="4" spans="1:11" ht="15" customHeight="1" x14ac:dyDescent="0.3">
      <c r="A4" s="118"/>
      <c r="B4" s="119"/>
      <c r="C4" s="119"/>
      <c r="D4" s="119"/>
      <c r="E4" s="119"/>
      <c r="F4" s="119"/>
      <c r="G4" s="119"/>
      <c r="H4" s="119"/>
      <c r="I4" s="119"/>
      <c r="J4" s="119"/>
      <c r="K4" s="120"/>
    </row>
    <row r="5" spans="1:11" ht="54" customHeight="1" x14ac:dyDescent="0.25">
      <c r="A5" s="115" t="s">
        <v>165</v>
      </c>
      <c r="B5" s="136" t="s">
        <v>169</v>
      </c>
      <c r="C5" s="137"/>
      <c r="D5" s="137"/>
      <c r="E5" s="137"/>
      <c r="F5" s="137"/>
      <c r="G5" s="137"/>
      <c r="H5" s="137"/>
      <c r="I5" s="137"/>
      <c r="J5" s="137"/>
      <c r="K5" s="138"/>
    </row>
    <row r="6" spans="1:11" ht="60" customHeight="1" x14ac:dyDescent="0.3">
      <c r="A6" s="122" t="s">
        <v>166</v>
      </c>
      <c r="B6" s="126" t="s">
        <v>170</v>
      </c>
      <c r="C6" s="127"/>
      <c r="D6" s="127"/>
      <c r="E6" s="127"/>
      <c r="F6" s="127"/>
      <c r="G6" s="127"/>
      <c r="H6" s="127"/>
      <c r="I6" s="127"/>
      <c r="J6" s="127"/>
      <c r="K6" s="128"/>
    </row>
    <row r="7" spans="1:11" ht="60" customHeight="1" x14ac:dyDescent="0.3">
      <c r="A7" s="115" t="s">
        <v>167</v>
      </c>
      <c r="B7" s="129" t="s">
        <v>171</v>
      </c>
      <c r="C7" s="130"/>
      <c r="D7" s="130"/>
      <c r="E7" s="130"/>
      <c r="F7" s="130"/>
      <c r="G7" s="130"/>
      <c r="H7" s="130"/>
      <c r="I7" s="130"/>
      <c r="J7" s="130"/>
      <c r="K7" s="131"/>
    </row>
    <row r="8" spans="1:11" ht="15.75" thickBot="1" x14ac:dyDescent="0.3">
      <c r="A8" s="123" t="s">
        <v>148</v>
      </c>
      <c r="B8" s="124"/>
      <c r="C8" s="124"/>
      <c r="D8" s="124"/>
      <c r="E8" s="124"/>
      <c r="F8" s="124"/>
      <c r="G8" s="124"/>
      <c r="H8" s="124"/>
      <c r="I8" s="124"/>
      <c r="J8" s="124"/>
      <c r="K8" s="125"/>
    </row>
  </sheetData>
  <mergeCells count="5">
    <mergeCell ref="B6:K6"/>
    <mergeCell ref="B7:K7"/>
    <mergeCell ref="A1:K1"/>
    <mergeCell ref="A3:K3"/>
    <mergeCell ref="B5:K5"/>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tabSelected="1" view="pageLayout" zoomScaleNormal="100" workbookViewId="0">
      <selection sqref="A1:K1"/>
    </sheetView>
  </sheetViews>
  <sheetFormatPr defaultRowHeight="15" x14ac:dyDescent="0.25"/>
  <cols>
    <col min="1" max="1" width="9.140625" customWidth="1"/>
    <col min="12" max="13" width="0" hidden="1" customWidth="1"/>
    <col min="14" max="14" width="26.5703125" hidden="1" customWidth="1"/>
    <col min="15" max="15" width="0" hidden="1" customWidth="1"/>
  </cols>
  <sheetData>
    <row r="1" spans="1:14" ht="55.5" customHeight="1" x14ac:dyDescent="0.25">
      <c r="A1" s="148" t="s">
        <v>144</v>
      </c>
      <c r="B1" s="149"/>
      <c r="C1" s="149"/>
      <c r="D1" s="149"/>
      <c r="E1" s="149"/>
      <c r="F1" s="149"/>
      <c r="G1" s="149"/>
      <c r="H1" s="149"/>
      <c r="I1" s="149"/>
      <c r="J1" s="149"/>
      <c r="K1" s="150"/>
      <c r="M1" s="152" t="s">
        <v>16</v>
      </c>
      <c r="N1" s="152"/>
    </row>
    <row r="2" spans="1:14" ht="130.5" customHeight="1" x14ac:dyDescent="0.3">
      <c r="A2" s="151" t="s">
        <v>153</v>
      </c>
      <c r="B2" s="130"/>
      <c r="C2" s="130"/>
      <c r="D2" s="130"/>
      <c r="E2" s="130"/>
      <c r="F2" s="130"/>
      <c r="G2" s="130"/>
      <c r="H2" s="130"/>
      <c r="I2" s="130"/>
      <c r="J2" s="130"/>
      <c r="K2" s="131"/>
      <c r="M2" s="153" t="s">
        <v>18</v>
      </c>
      <c r="N2" s="153"/>
    </row>
    <row r="3" spans="1:14" ht="18.75" x14ac:dyDescent="0.3">
      <c r="A3" s="154" t="s">
        <v>145</v>
      </c>
      <c r="B3" s="155"/>
      <c r="C3" s="156" t="s">
        <v>147</v>
      </c>
      <c r="D3" s="156"/>
      <c r="E3" s="157" t="s">
        <v>146</v>
      </c>
      <c r="F3" s="157"/>
      <c r="G3" s="157"/>
      <c r="H3" s="157"/>
      <c r="I3" s="157"/>
      <c r="J3" s="157"/>
      <c r="K3" s="158"/>
      <c r="M3" s="28"/>
      <c r="N3" s="28" t="s">
        <v>147</v>
      </c>
    </row>
    <row r="4" spans="1:14" ht="18.75" x14ac:dyDescent="0.3">
      <c r="A4" s="69"/>
      <c r="B4" s="70"/>
      <c r="C4" s="70"/>
      <c r="D4" s="70"/>
      <c r="E4" s="70"/>
      <c r="F4" s="70"/>
      <c r="G4" s="70"/>
      <c r="H4" s="70"/>
      <c r="I4" s="70"/>
      <c r="J4" s="70"/>
      <c r="K4" s="71"/>
      <c r="M4" s="29" t="s">
        <v>20</v>
      </c>
      <c r="N4" s="29" t="s">
        <v>21</v>
      </c>
    </row>
    <row r="5" spans="1:14" ht="18.75" x14ac:dyDescent="0.3">
      <c r="A5" s="139" t="s">
        <v>160</v>
      </c>
      <c r="B5" s="140"/>
      <c r="C5" s="140"/>
      <c r="D5" s="140"/>
      <c r="E5" s="140"/>
      <c r="F5" s="140"/>
      <c r="G5" s="140"/>
      <c r="H5" s="140"/>
      <c r="I5" s="140"/>
      <c r="J5" s="140"/>
      <c r="K5" s="141"/>
      <c r="M5" s="29" t="s">
        <v>22</v>
      </c>
      <c r="N5" s="29" t="s">
        <v>23</v>
      </c>
    </row>
    <row r="6" spans="1:14" ht="18.75" x14ac:dyDescent="0.3">
      <c r="A6" s="72"/>
      <c r="B6" s="48"/>
      <c r="C6" s="48"/>
      <c r="D6" s="48"/>
      <c r="E6" s="48"/>
      <c r="F6" s="48"/>
      <c r="G6" s="48"/>
      <c r="H6" s="48"/>
      <c r="I6" s="48"/>
      <c r="J6" s="48"/>
      <c r="K6" s="51"/>
      <c r="M6" s="29" t="s">
        <v>24</v>
      </c>
      <c r="N6" s="29" t="s">
        <v>25</v>
      </c>
    </row>
    <row r="7" spans="1:14" ht="18.75" x14ac:dyDescent="0.3">
      <c r="A7" s="142" t="s">
        <v>161</v>
      </c>
      <c r="B7" s="143"/>
      <c r="C7" s="143"/>
      <c r="D7" s="143"/>
      <c r="E7" s="143"/>
      <c r="F7" s="143"/>
      <c r="G7" s="143"/>
      <c r="H7" s="143"/>
      <c r="I7" s="143"/>
      <c r="J7" s="143"/>
      <c r="K7" s="144"/>
      <c r="M7" s="29" t="s">
        <v>26</v>
      </c>
      <c r="N7" s="29" t="s">
        <v>27</v>
      </c>
    </row>
    <row r="8" spans="1:14" ht="42" customHeight="1" thickBot="1" x14ac:dyDescent="0.35">
      <c r="A8" s="145" t="s">
        <v>148</v>
      </c>
      <c r="B8" s="146"/>
      <c r="C8" s="146"/>
      <c r="D8" s="146"/>
      <c r="E8" s="146"/>
      <c r="F8" s="146"/>
      <c r="G8" s="146"/>
      <c r="H8" s="146"/>
      <c r="I8" s="146"/>
      <c r="J8" s="146"/>
      <c r="K8" s="147"/>
      <c r="M8" s="29" t="s">
        <v>28</v>
      </c>
      <c r="N8" s="29" t="s">
        <v>29</v>
      </c>
    </row>
    <row r="9" spans="1:14" ht="32.25" customHeight="1" x14ac:dyDescent="0.25">
      <c r="M9" s="29" t="s">
        <v>30</v>
      </c>
      <c r="N9" s="29" t="s">
        <v>31</v>
      </c>
    </row>
    <row r="10" spans="1:14" x14ac:dyDescent="0.25">
      <c r="M10" s="29" t="s">
        <v>32</v>
      </c>
      <c r="N10" s="29" t="s">
        <v>33</v>
      </c>
    </row>
    <row r="11" spans="1:14" x14ac:dyDescent="0.25">
      <c r="M11" s="29" t="s">
        <v>34</v>
      </c>
      <c r="N11" s="29" t="s">
        <v>35</v>
      </c>
    </row>
    <row r="12" spans="1:14" x14ac:dyDescent="0.25">
      <c r="M12" s="29" t="s">
        <v>36</v>
      </c>
      <c r="N12" s="29" t="s">
        <v>37</v>
      </c>
    </row>
    <row r="13" spans="1:14" x14ac:dyDescent="0.25">
      <c r="M13" s="29" t="s">
        <v>38</v>
      </c>
      <c r="N13" s="29" t="s">
        <v>39</v>
      </c>
    </row>
    <row r="14" spans="1:14" x14ac:dyDescent="0.25">
      <c r="M14" s="29" t="s">
        <v>40</v>
      </c>
      <c r="N14" s="29" t="s">
        <v>41</v>
      </c>
    </row>
    <row r="15" spans="1:14" x14ac:dyDescent="0.25">
      <c r="M15" s="29" t="s">
        <v>42</v>
      </c>
      <c r="N15" s="29" t="s">
        <v>43</v>
      </c>
    </row>
    <row r="16" spans="1:14" x14ac:dyDescent="0.25">
      <c r="M16" s="29" t="s">
        <v>44</v>
      </c>
      <c r="N16" s="29" t="s">
        <v>45</v>
      </c>
    </row>
    <row r="17" spans="13:14" x14ac:dyDescent="0.25">
      <c r="M17" s="29" t="s">
        <v>46</v>
      </c>
      <c r="N17" s="29" t="s">
        <v>47</v>
      </c>
    </row>
    <row r="18" spans="13:14" x14ac:dyDescent="0.25">
      <c r="M18" s="29" t="s">
        <v>48</v>
      </c>
      <c r="N18" s="29" t="s">
        <v>49</v>
      </c>
    </row>
    <row r="19" spans="13:14" x14ac:dyDescent="0.25">
      <c r="M19" s="29" t="s">
        <v>50</v>
      </c>
      <c r="N19" s="29" t="s">
        <v>51</v>
      </c>
    </row>
    <row r="20" spans="13:14" x14ac:dyDescent="0.25">
      <c r="M20" s="29" t="s">
        <v>52</v>
      </c>
      <c r="N20" s="29" t="s">
        <v>53</v>
      </c>
    </row>
    <row r="21" spans="13:14" x14ac:dyDescent="0.25">
      <c r="M21" s="29" t="s">
        <v>54</v>
      </c>
      <c r="N21" s="29" t="s">
        <v>55</v>
      </c>
    </row>
    <row r="22" spans="13:14" x14ac:dyDescent="0.25">
      <c r="M22" s="29" t="s">
        <v>56</v>
      </c>
      <c r="N22" s="29" t="s">
        <v>57</v>
      </c>
    </row>
    <row r="23" spans="13:14" x14ac:dyDescent="0.25">
      <c r="M23" s="29" t="s">
        <v>58</v>
      </c>
      <c r="N23" s="29" t="s">
        <v>59</v>
      </c>
    </row>
    <row r="24" spans="13:14" x14ac:dyDescent="0.25">
      <c r="M24" s="29" t="s">
        <v>60</v>
      </c>
      <c r="N24" s="29" t="s">
        <v>61</v>
      </c>
    </row>
    <row r="25" spans="13:14" x14ac:dyDescent="0.25">
      <c r="M25" s="29" t="s">
        <v>62</v>
      </c>
      <c r="N25" s="29" t="s">
        <v>63</v>
      </c>
    </row>
    <row r="26" spans="13:14" x14ac:dyDescent="0.25">
      <c r="M26" s="29" t="s">
        <v>64</v>
      </c>
      <c r="N26" s="29" t="s">
        <v>65</v>
      </c>
    </row>
    <row r="27" spans="13:14" x14ac:dyDescent="0.25">
      <c r="M27" s="29" t="s">
        <v>66</v>
      </c>
      <c r="N27" s="29" t="s">
        <v>67</v>
      </c>
    </row>
    <row r="28" spans="13:14" x14ac:dyDescent="0.25">
      <c r="M28" s="29" t="s">
        <v>68</v>
      </c>
      <c r="N28" s="29" t="s">
        <v>69</v>
      </c>
    </row>
    <row r="29" spans="13:14" x14ac:dyDescent="0.25">
      <c r="M29" s="29" t="s">
        <v>70</v>
      </c>
      <c r="N29" s="29" t="s">
        <v>71</v>
      </c>
    </row>
    <row r="30" spans="13:14" x14ac:dyDescent="0.25">
      <c r="M30" s="29" t="s">
        <v>72</v>
      </c>
      <c r="N30" s="29" t="s">
        <v>73</v>
      </c>
    </row>
    <row r="31" spans="13:14" x14ac:dyDescent="0.25">
      <c r="M31" s="29" t="s">
        <v>74</v>
      </c>
      <c r="N31" s="29" t="s">
        <v>75</v>
      </c>
    </row>
    <row r="32" spans="13:14" x14ac:dyDescent="0.25">
      <c r="M32" s="29" t="s">
        <v>76</v>
      </c>
      <c r="N32" s="29" t="s">
        <v>77</v>
      </c>
    </row>
    <row r="33" spans="13:14" x14ac:dyDescent="0.25">
      <c r="M33" s="29" t="s">
        <v>78</v>
      </c>
      <c r="N33" s="29" t="s">
        <v>79</v>
      </c>
    </row>
    <row r="34" spans="13:14" x14ac:dyDescent="0.25">
      <c r="M34" s="29" t="s">
        <v>80</v>
      </c>
      <c r="N34" s="29" t="s">
        <v>81</v>
      </c>
    </row>
    <row r="35" spans="13:14" x14ac:dyDescent="0.25">
      <c r="M35" s="29" t="s">
        <v>82</v>
      </c>
      <c r="N35" s="29" t="s">
        <v>83</v>
      </c>
    </row>
    <row r="36" spans="13:14" x14ac:dyDescent="0.25">
      <c r="M36" s="29" t="s">
        <v>84</v>
      </c>
      <c r="N36" s="29" t="s">
        <v>85</v>
      </c>
    </row>
    <row r="37" spans="13:14" x14ac:dyDescent="0.25">
      <c r="M37" s="29" t="s">
        <v>86</v>
      </c>
      <c r="N37" s="29" t="s">
        <v>87</v>
      </c>
    </row>
    <row r="38" spans="13:14" x14ac:dyDescent="0.25">
      <c r="M38" s="29" t="s">
        <v>88</v>
      </c>
      <c r="N38" s="29" t="s">
        <v>89</v>
      </c>
    </row>
    <row r="39" spans="13:14" x14ac:dyDescent="0.25">
      <c r="M39" s="29" t="s">
        <v>90</v>
      </c>
      <c r="N39" s="29" t="s">
        <v>91</v>
      </c>
    </row>
    <row r="40" spans="13:14" x14ac:dyDescent="0.25">
      <c r="M40" s="29" t="s">
        <v>92</v>
      </c>
      <c r="N40" s="29" t="s">
        <v>93</v>
      </c>
    </row>
    <row r="41" spans="13:14" x14ac:dyDescent="0.25">
      <c r="M41" s="29" t="s">
        <v>94</v>
      </c>
      <c r="N41" s="29" t="s">
        <v>95</v>
      </c>
    </row>
    <row r="42" spans="13:14" x14ac:dyDescent="0.25">
      <c r="M42" s="29" t="s">
        <v>96</v>
      </c>
      <c r="N42" s="29" t="s">
        <v>97</v>
      </c>
    </row>
    <row r="43" spans="13:14" x14ac:dyDescent="0.25">
      <c r="M43" s="29" t="s">
        <v>98</v>
      </c>
      <c r="N43" s="29" t="s">
        <v>99</v>
      </c>
    </row>
    <row r="44" spans="13:14" x14ac:dyDescent="0.25">
      <c r="M44" s="29" t="s">
        <v>100</v>
      </c>
      <c r="N44" s="29" t="s">
        <v>101</v>
      </c>
    </row>
    <row r="45" spans="13:14" x14ac:dyDescent="0.25">
      <c r="M45" s="29" t="s">
        <v>102</v>
      </c>
      <c r="N45" s="29" t="s">
        <v>103</v>
      </c>
    </row>
    <row r="46" spans="13:14" x14ac:dyDescent="0.25">
      <c r="M46" s="29" t="s">
        <v>104</v>
      </c>
      <c r="N46" s="29" t="s">
        <v>105</v>
      </c>
    </row>
    <row r="47" spans="13:14" x14ac:dyDescent="0.25">
      <c r="M47" s="29" t="s">
        <v>106</v>
      </c>
      <c r="N47" s="29" t="s">
        <v>107</v>
      </c>
    </row>
    <row r="48" spans="13:14" x14ac:dyDescent="0.25">
      <c r="M48" s="29" t="s">
        <v>108</v>
      </c>
      <c r="N48" s="29" t="s">
        <v>109</v>
      </c>
    </row>
    <row r="49" spans="13:14" x14ac:dyDescent="0.25">
      <c r="M49" s="29" t="s">
        <v>110</v>
      </c>
      <c r="N49" s="29" t="s">
        <v>111</v>
      </c>
    </row>
    <row r="50" spans="13:14" x14ac:dyDescent="0.25">
      <c r="M50" s="29" t="s">
        <v>112</v>
      </c>
      <c r="N50" s="29" t="s">
        <v>113</v>
      </c>
    </row>
    <row r="51" spans="13:14" x14ac:dyDescent="0.25">
      <c r="M51" s="29" t="s">
        <v>114</v>
      </c>
      <c r="N51" s="29" t="s">
        <v>115</v>
      </c>
    </row>
    <row r="52" spans="13:14" x14ac:dyDescent="0.25">
      <c r="M52" s="29" t="s">
        <v>116</v>
      </c>
      <c r="N52" s="29" t="s">
        <v>117</v>
      </c>
    </row>
    <row r="53" spans="13:14" x14ac:dyDescent="0.25">
      <c r="M53" s="29" t="s">
        <v>118</v>
      </c>
      <c r="N53" s="29" t="s">
        <v>119</v>
      </c>
    </row>
    <row r="54" spans="13:14" x14ac:dyDescent="0.25">
      <c r="M54" s="29" t="s">
        <v>120</v>
      </c>
      <c r="N54" s="29" t="s">
        <v>121</v>
      </c>
    </row>
    <row r="55" spans="13:14" x14ac:dyDescent="0.25">
      <c r="M55" s="29" t="s">
        <v>122</v>
      </c>
      <c r="N55" s="29" t="s">
        <v>123</v>
      </c>
    </row>
    <row r="56" spans="13:14" x14ac:dyDescent="0.25">
      <c r="M56" s="30" t="s">
        <v>124</v>
      </c>
      <c r="N56" s="30" t="s">
        <v>125</v>
      </c>
    </row>
    <row r="57" spans="13:14" x14ac:dyDescent="0.25">
      <c r="M57" s="31" t="s">
        <v>126</v>
      </c>
      <c r="N57" s="31" t="s">
        <v>127</v>
      </c>
    </row>
  </sheetData>
  <mergeCells count="10">
    <mergeCell ref="M1:N1"/>
    <mergeCell ref="M2:N2"/>
    <mergeCell ref="A3:B3"/>
    <mergeCell ref="C3:D3"/>
    <mergeCell ref="E3:K3"/>
    <mergeCell ref="A5:K5"/>
    <mergeCell ref="A7:K7"/>
    <mergeCell ref="A8:K8"/>
    <mergeCell ref="A1:K1"/>
    <mergeCell ref="A2:K2"/>
  </mergeCells>
  <dataValidations count="1">
    <dataValidation type="list" allowBlank="1" showInputMessage="1" showErrorMessage="1" sqref="C3:D3">
      <formula1>$N$3:$N$57</formula1>
    </dataValidation>
  </dataValidation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58"/>
  <sheetViews>
    <sheetView showGridLines="0" view="pageLayout" topLeftCell="F11" zoomScaleNormal="50" workbookViewId="0">
      <selection activeCell="F18" sqref="F18:G18"/>
    </sheetView>
  </sheetViews>
  <sheetFormatPr defaultRowHeight="15" x14ac:dyDescent="0.25"/>
  <cols>
    <col min="1" max="1" width="2.85546875" customWidth="1"/>
    <col min="2" max="2" width="32.28515625" customWidth="1"/>
    <col min="3" max="3" width="32.7109375" customWidth="1"/>
    <col min="4" max="4" width="45.42578125" bestFit="1" customWidth="1"/>
    <col min="5" max="5" width="41" bestFit="1" customWidth="1"/>
    <col min="6" max="6" width="29.85546875" customWidth="1"/>
    <col min="7" max="7" width="20.140625" customWidth="1"/>
    <col min="8" max="8" width="18" customWidth="1"/>
    <col min="9" max="9" width="26" customWidth="1"/>
    <col min="10" max="10" width="41.5703125" customWidth="1"/>
    <col min="11" max="11" width="3" customWidth="1"/>
    <col min="12" max="12" width="0" hidden="1" customWidth="1"/>
    <col min="13" max="13" width="4.42578125" hidden="1" customWidth="1"/>
    <col min="14" max="14" width="30" hidden="1" customWidth="1"/>
    <col min="15" max="15" width="0" hidden="1" customWidth="1"/>
    <col min="16" max="16" width="28.5703125" hidden="1" customWidth="1"/>
    <col min="17" max="17" width="14.85546875" hidden="1" customWidth="1"/>
    <col min="18" max="19" width="0" hidden="1" customWidth="1"/>
    <col min="24" max="24" width="2.5703125" customWidth="1"/>
    <col min="25" max="25" width="9.140625" customWidth="1"/>
    <col min="26" max="26" width="5.42578125" hidden="1" customWidth="1"/>
    <col min="27" max="27" width="31.140625" hidden="1" customWidth="1"/>
    <col min="28" max="28" width="9.140625" hidden="1" customWidth="1"/>
    <col min="29" max="29" width="19.140625" hidden="1" customWidth="1"/>
    <col min="30" max="30" width="31.28515625" hidden="1" customWidth="1"/>
    <col min="31" max="32" width="9.140625" hidden="1" customWidth="1"/>
    <col min="33" max="34" width="0" hidden="1" customWidth="1"/>
  </cols>
  <sheetData>
    <row r="1" spans="2:30" ht="15.75" thickBot="1" x14ac:dyDescent="0.3"/>
    <row r="2" spans="2:30" s="27" customFormat="1" ht="53.25" customHeight="1" thickBot="1" x14ac:dyDescent="0.3">
      <c r="B2" s="216" t="s">
        <v>15</v>
      </c>
      <c r="C2" s="217"/>
      <c r="D2" s="217"/>
      <c r="E2" s="217"/>
      <c r="F2" s="217"/>
      <c r="G2" s="217"/>
      <c r="H2" s="217"/>
      <c r="I2" s="217"/>
      <c r="J2" s="217"/>
      <c r="K2" s="217"/>
      <c r="L2" s="217"/>
      <c r="M2" s="217"/>
      <c r="N2" s="217"/>
      <c r="O2" s="217"/>
      <c r="P2" s="217"/>
      <c r="Q2" s="217"/>
      <c r="R2" s="217"/>
      <c r="S2" s="217"/>
      <c r="T2" s="217"/>
      <c r="U2" s="217"/>
      <c r="V2" s="217"/>
      <c r="W2" s="218"/>
      <c r="Z2" s="152" t="s">
        <v>16</v>
      </c>
      <c r="AA2" s="152"/>
      <c r="AC2" s="152" t="s">
        <v>17</v>
      </c>
      <c r="AD2" s="152"/>
    </row>
    <row r="3" spans="2:30" ht="53.25" customHeight="1" x14ac:dyDescent="0.25">
      <c r="B3" s="219" t="s">
        <v>156</v>
      </c>
      <c r="C3" s="220"/>
      <c r="D3" s="220"/>
      <c r="E3" s="220"/>
      <c r="F3" s="220"/>
      <c r="G3" s="220"/>
      <c r="H3" s="220"/>
      <c r="I3" s="220"/>
      <c r="J3" s="220"/>
      <c r="K3" s="220"/>
      <c r="L3" s="220"/>
      <c r="M3" s="220"/>
      <c r="N3" s="220"/>
      <c r="O3" s="220"/>
      <c r="P3" s="220"/>
      <c r="Q3" s="220"/>
      <c r="R3" s="220"/>
      <c r="S3" s="220"/>
      <c r="T3" s="220"/>
      <c r="U3" s="220"/>
      <c r="V3" s="220"/>
      <c r="W3" s="221"/>
      <c r="Z3" s="153" t="s">
        <v>18</v>
      </c>
      <c r="AA3" s="153"/>
      <c r="AC3" s="153" t="s">
        <v>128</v>
      </c>
      <c r="AD3" s="153"/>
    </row>
    <row r="4" spans="2:30" ht="22.5" customHeight="1" x14ac:dyDescent="0.25">
      <c r="B4" s="201" t="s">
        <v>133</v>
      </c>
      <c r="C4" s="202"/>
      <c r="D4" s="202"/>
      <c r="E4" s="202"/>
      <c r="F4" s="202"/>
      <c r="G4" s="202"/>
      <c r="H4" s="202"/>
      <c r="I4" s="202"/>
      <c r="J4" s="202"/>
      <c r="K4" s="202"/>
      <c r="L4" s="202"/>
      <c r="M4" s="202"/>
      <c r="N4" s="202"/>
      <c r="O4" s="202"/>
      <c r="P4" s="202"/>
      <c r="Q4" s="202"/>
      <c r="R4" s="202"/>
      <c r="S4" s="202"/>
      <c r="T4" s="202"/>
      <c r="U4" s="202"/>
      <c r="V4" s="202"/>
      <c r="W4" s="203"/>
      <c r="Z4" s="39"/>
      <c r="AA4" s="39" t="s">
        <v>19</v>
      </c>
      <c r="AC4" s="29" t="s">
        <v>21</v>
      </c>
      <c r="AD4" s="32">
        <v>600000</v>
      </c>
    </row>
    <row r="5" spans="2:30" ht="22.5" customHeight="1" x14ac:dyDescent="0.25">
      <c r="B5" s="204" t="s">
        <v>136</v>
      </c>
      <c r="C5" s="205"/>
      <c r="D5" s="205"/>
      <c r="E5" s="205"/>
      <c r="F5" s="205"/>
      <c r="G5" s="205"/>
      <c r="H5" s="205"/>
      <c r="I5" s="205"/>
      <c r="J5" s="205"/>
      <c r="K5" s="205"/>
      <c r="L5" s="205"/>
      <c r="M5" s="205"/>
      <c r="N5" s="205"/>
      <c r="O5" s="205"/>
      <c r="P5" s="205"/>
      <c r="Q5" s="205"/>
      <c r="R5" s="205"/>
      <c r="S5" s="205"/>
      <c r="T5" s="205"/>
      <c r="U5" s="205"/>
      <c r="V5" s="205"/>
      <c r="W5" s="206"/>
      <c r="Z5" s="29" t="s">
        <v>20</v>
      </c>
      <c r="AA5" s="29" t="s">
        <v>21</v>
      </c>
      <c r="AC5" s="29" t="s">
        <v>23</v>
      </c>
      <c r="AD5" s="32">
        <v>600000</v>
      </c>
    </row>
    <row r="6" spans="2:30" ht="21.75" customHeight="1" x14ac:dyDescent="0.25">
      <c r="B6" s="207" t="s">
        <v>25</v>
      </c>
      <c r="C6" s="208"/>
      <c r="D6" s="208"/>
      <c r="E6" s="208"/>
      <c r="F6" s="208"/>
      <c r="G6" s="208"/>
      <c r="H6" s="208"/>
      <c r="I6" s="208"/>
      <c r="J6" s="208"/>
      <c r="K6" s="208"/>
      <c r="L6" s="208"/>
      <c r="M6" s="208"/>
      <c r="N6" s="208"/>
      <c r="O6" s="208"/>
      <c r="P6" s="208"/>
      <c r="Q6" s="208"/>
      <c r="R6" s="208"/>
      <c r="S6" s="208"/>
      <c r="T6" s="208"/>
      <c r="U6" s="208"/>
      <c r="V6" s="208"/>
      <c r="W6" s="209"/>
      <c r="Z6" s="29" t="s">
        <v>22</v>
      </c>
      <c r="AA6" s="29" t="s">
        <v>23</v>
      </c>
      <c r="AC6" s="29" t="s">
        <v>25</v>
      </c>
      <c r="AD6" s="32">
        <v>600000</v>
      </c>
    </row>
    <row r="7" spans="2:30" ht="22.5" customHeight="1" x14ac:dyDescent="0.25">
      <c r="B7" s="201" t="s">
        <v>132</v>
      </c>
      <c r="C7" s="202"/>
      <c r="D7" s="202"/>
      <c r="E7" s="202"/>
      <c r="F7" s="202"/>
      <c r="G7" s="202"/>
      <c r="H7" s="202"/>
      <c r="I7" s="202"/>
      <c r="J7" s="202"/>
      <c r="K7" s="202"/>
      <c r="L7" s="202"/>
      <c r="M7" s="202"/>
      <c r="N7" s="202"/>
      <c r="O7" s="202"/>
      <c r="P7" s="202"/>
      <c r="Q7" s="202"/>
      <c r="R7" s="202"/>
      <c r="S7" s="202"/>
      <c r="T7" s="202"/>
      <c r="U7" s="202"/>
      <c r="V7" s="202"/>
      <c r="W7" s="203"/>
      <c r="Z7" s="29" t="s">
        <v>24</v>
      </c>
      <c r="AA7" s="29" t="s">
        <v>25</v>
      </c>
      <c r="AC7" s="29" t="s">
        <v>27</v>
      </c>
      <c r="AD7" s="32">
        <v>600000</v>
      </c>
    </row>
    <row r="8" spans="2:30" ht="22.5" customHeight="1" x14ac:dyDescent="0.25">
      <c r="B8" s="210" t="s">
        <v>137</v>
      </c>
      <c r="C8" s="211"/>
      <c r="D8" s="211"/>
      <c r="E8" s="211"/>
      <c r="F8" s="211"/>
      <c r="G8" s="211"/>
      <c r="H8" s="211"/>
      <c r="I8" s="211"/>
      <c r="J8" s="211"/>
      <c r="K8" s="211"/>
      <c r="L8" s="211"/>
      <c r="M8" s="211"/>
      <c r="N8" s="211"/>
      <c r="O8" s="211"/>
      <c r="P8" s="211"/>
      <c r="Q8" s="211"/>
      <c r="R8" s="211"/>
      <c r="S8" s="211"/>
      <c r="T8" s="211"/>
      <c r="U8" s="211"/>
      <c r="V8" s="211"/>
      <c r="W8" s="212"/>
      <c r="Z8" s="29" t="s">
        <v>26</v>
      </c>
      <c r="AA8" s="29" t="s">
        <v>27</v>
      </c>
      <c r="AC8" s="29" t="s">
        <v>29</v>
      </c>
      <c r="AD8" s="32">
        <v>600000</v>
      </c>
    </row>
    <row r="9" spans="2:30" ht="44.25" customHeight="1" x14ac:dyDescent="0.25">
      <c r="B9" s="213" t="s">
        <v>135</v>
      </c>
      <c r="C9" s="33"/>
      <c r="D9" s="214"/>
      <c r="E9" s="214"/>
      <c r="F9" s="214"/>
      <c r="G9" s="214"/>
      <c r="H9" s="214"/>
      <c r="I9" s="214"/>
      <c r="J9" s="214"/>
      <c r="K9" s="214"/>
      <c r="L9" s="214"/>
      <c r="M9" s="214"/>
      <c r="N9" s="214"/>
      <c r="O9" s="214"/>
      <c r="P9" s="214"/>
      <c r="Q9" s="214"/>
      <c r="R9" s="214"/>
      <c r="S9" s="214"/>
      <c r="T9" s="214"/>
      <c r="U9" s="214"/>
      <c r="V9" s="214"/>
      <c r="W9" s="215"/>
      <c r="Z9" s="29" t="s">
        <v>28</v>
      </c>
      <c r="AA9" s="29" t="s">
        <v>29</v>
      </c>
      <c r="AC9" s="29" t="s">
        <v>31</v>
      </c>
      <c r="AD9" s="32">
        <v>600000</v>
      </c>
    </row>
    <row r="10" spans="2:30" ht="44.25" customHeight="1" x14ac:dyDescent="0.25">
      <c r="B10" s="213"/>
      <c r="C10" s="33"/>
      <c r="D10" s="214"/>
      <c r="E10" s="214"/>
      <c r="F10" s="214"/>
      <c r="G10" s="214"/>
      <c r="H10" s="214"/>
      <c r="I10" s="214"/>
      <c r="J10" s="214"/>
      <c r="K10" s="214"/>
      <c r="L10" s="214"/>
      <c r="M10" s="214"/>
      <c r="N10" s="214"/>
      <c r="O10" s="214"/>
      <c r="P10" s="214"/>
      <c r="Q10" s="214"/>
      <c r="R10" s="214"/>
      <c r="S10" s="214"/>
      <c r="T10" s="214"/>
      <c r="U10" s="214"/>
      <c r="V10" s="214"/>
      <c r="W10" s="215"/>
      <c r="Z10" s="29" t="s">
        <v>30</v>
      </c>
      <c r="AA10" s="29" t="s">
        <v>31</v>
      </c>
      <c r="AC10" s="29" t="s">
        <v>33</v>
      </c>
      <c r="AD10" s="32">
        <v>600000</v>
      </c>
    </row>
    <row r="11" spans="2:30" ht="44.25" customHeight="1" x14ac:dyDescent="0.25">
      <c r="B11" s="213"/>
      <c r="C11" s="33"/>
      <c r="D11" s="214"/>
      <c r="E11" s="214"/>
      <c r="F11" s="214"/>
      <c r="G11" s="214"/>
      <c r="H11" s="214"/>
      <c r="I11" s="214"/>
      <c r="J11" s="214"/>
      <c r="K11" s="214"/>
      <c r="L11" s="214"/>
      <c r="M11" s="214"/>
      <c r="N11" s="214"/>
      <c r="O11" s="214"/>
      <c r="P11" s="214"/>
      <c r="Q11" s="214"/>
      <c r="R11" s="214"/>
      <c r="S11" s="214"/>
      <c r="T11" s="214"/>
      <c r="U11" s="214"/>
      <c r="V11" s="214"/>
      <c r="W11" s="215"/>
      <c r="Z11" s="29" t="s">
        <v>32</v>
      </c>
      <c r="AA11" s="29" t="s">
        <v>33</v>
      </c>
      <c r="AC11" s="29" t="s">
        <v>35</v>
      </c>
      <c r="AD11" s="32">
        <v>600000</v>
      </c>
    </row>
    <row r="12" spans="2:30" ht="44.25" customHeight="1" x14ac:dyDescent="0.25">
      <c r="B12" s="213"/>
      <c r="C12" s="33"/>
      <c r="D12" s="214"/>
      <c r="E12" s="214"/>
      <c r="F12" s="214"/>
      <c r="G12" s="214"/>
      <c r="H12" s="214"/>
      <c r="I12" s="214"/>
      <c r="J12" s="214"/>
      <c r="K12" s="214"/>
      <c r="L12" s="214"/>
      <c r="M12" s="214"/>
      <c r="N12" s="214"/>
      <c r="O12" s="214"/>
      <c r="P12" s="214"/>
      <c r="Q12" s="214"/>
      <c r="R12" s="214"/>
      <c r="S12" s="214"/>
      <c r="T12" s="214"/>
      <c r="U12" s="214"/>
      <c r="V12" s="214"/>
      <c r="W12" s="215"/>
      <c r="Z12" s="29" t="s">
        <v>34</v>
      </c>
      <c r="AA12" s="29" t="s">
        <v>35</v>
      </c>
      <c r="AC12" s="29" t="s">
        <v>37</v>
      </c>
      <c r="AD12" s="32">
        <v>600000</v>
      </c>
    </row>
    <row r="13" spans="2:30" ht="21.75" customHeight="1" x14ac:dyDescent="0.25">
      <c r="B13" s="182" t="s">
        <v>134</v>
      </c>
      <c r="C13" s="183"/>
      <c r="D13" s="183"/>
      <c r="E13" s="183"/>
      <c r="F13" s="183"/>
      <c r="G13" s="183"/>
      <c r="H13" s="183"/>
      <c r="I13" s="183"/>
      <c r="J13" s="183"/>
      <c r="K13" s="183"/>
      <c r="L13" s="183"/>
      <c r="M13" s="183"/>
      <c r="N13" s="183"/>
      <c r="O13" s="183"/>
      <c r="P13" s="183"/>
      <c r="Q13" s="183"/>
      <c r="R13" s="183"/>
      <c r="S13" s="183"/>
      <c r="T13" s="183"/>
      <c r="U13" s="183"/>
      <c r="V13" s="183"/>
      <c r="W13" s="184"/>
      <c r="Z13" s="29" t="s">
        <v>36</v>
      </c>
      <c r="AA13" s="29" t="s">
        <v>37</v>
      </c>
      <c r="AC13" s="29" t="s">
        <v>39</v>
      </c>
      <c r="AD13" s="32">
        <v>600000</v>
      </c>
    </row>
    <row r="14" spans="2:30" ht="84.75" customHeight="1" thickBot="1" x14ac:dyDescent="0.3">
      <c r="B14" s="185" t="s">
        <v>172</v>
      </c>
      <c r="C14" s="186"/>
      <c r="D14" s="186"/>
      <c r="E14" s="186"/>
      <c r="F14" s="186"/>
      <c r="G14" s="186"/>
      <c r="H14" s="186"/>
      <c r="I14" s="186"/>
      <c r="J14" s="186"/>
      <c r="K14" s="186"/>
      <c r="L14" s="186"/>
      <c r="M14" s="186"/>
      <c r="N14" s="186"/>
      <c r="O14" s="186"/>
      <c r="P14" s="186"/>
      <c r="Q14" s="186"/>
      <c r="R14" s="186"/>
      <c r="S14" s="186"/>
      <c r="T14" s="186"/>
      <c r="U14" s="186"/>
      <c r="V14" s="186"/>
      <c r="W14" s="187"/>
      <c r="Z14" s="29" t="s">
        <v>38</v>
      </c>
      <c r="AA14" s="29" t="s">
        <v>39</v>
      </c>
      <c r="AC14" s="29" t="s">
        <v>41</v>
      </c>
      <c r="AD14" s="32">
        <v>600000</v>
      </c>
    </row>
    <row r="15" spans="2:30" ht="63.75" customHeight="1" x14ac:dyDescent="0.25">
      <c r="B15" s="34"/>
      <c r="C15" s="12" t="s">
        <v>11</v>
      </c>
      <c r="D15" s="13" t="s">
        <v>155</v>
      </c>
      <c r="E15" s="13" t="s">
        <v>157</v>
      </c>
      <c r="F15" s="194" t="s">
        <v>12</v>
      </c>
      <c r="G15" s="195"/>
      <c r="H15" s="198" t="s">
        <v>14</v>
      </c>
      <c r="I15" s="194"/>
      <c r="J15" s="188" t="s">
        <v>158</v>
      </c>
      <c r="K15" s="189"/>
      <c r="L15" s="189"/>
      <c r="M15" s="189"/>
      <c r="N15" s="189"/>
      <c r="O15" s="189"/>
      <c r="P15" s="189"/>
      <c r="Q15" s="189"/>
      <c r="R15" s="189"/>
      <c r="S15" s="189"/>
      <c r="T15" s="189"/>
      <c r="U15" s="189"/>
      <c r="V15" s="189"/>
      <c r="W15" s="190"/>
      <c r="Z15" s="29" t="s">
        <v>40</v>
      </c>
      <c r="AA15" s="29" t="s">
        <v>41</v>
      </c>
      <c r="AC15" s="29" t="s">
        <v>43</v>
      </c>
      <c r="AD15" s="32">
        <v>600000</v>
      </c>
    </row>
    <row r="16" spans="2:30" ht="22.5" customHeight="1" x14ac:dyDescent="0.35">
      <c r="B16" s="35" t="s">
        <v>0</v>
      </c>
      <c r="C16" s="14">
        <f>VLOOKUP(B6,AC4:AD57,2,FALSE)</f>
        <v>600000</v>
      </c>
      <c r="D16" s="16" t="s">
        <v>7</v>
      </c>
      <c r="E16" s="15" t="s">
        <v>7</v>
      </c>
      <c r="F16" s="196" t="s">
        <v>7</v>
      </c>
      <c r="G16" s="197"/>
      <c r="H16" s="199" t="s">
        <v>7</v>
      </c>
      <c r="I16" s="200"/>
      <c r="J16" s="191" t="s">
        <v>7</v>
      </c>
      <c r="K16" s="192"/>
      <c r="L16" s="192"/>
      <c r="M16" s="192"/>
      <c r="N16" s="192"/>
      <c r="O16" s="192"/>
      <c r="P16" s="192"/>
      <c r="Q16" s="192"/>
      <c r="R16" s="192"/>
      <c r="S16" s="192"/>
      <c r="T16" s="192"/>
      <c r="U16" s="192"/>
      <c r="V16" s="192"/>
      <c r="W16" s="193"/>
      <c r="Z16" s="29" t="s">
        <v>42</v>
      </c>
      <c r="AA16" s="29" t="s">
        <v>43</v>
      </c>
      <c r="AC16" s="29" t="s">
        <v>45</v>
      </c>
      <c r="AD16" s="32">
        <v>600000</v>
      </c>
    </row>
    <row r="17" spans="2:30" ht="21.75" customHeight="1" x14ac:dyDescent="0.35">
      <c r="B17" s="35" t="s">
        <v>1</v>
      </c>
      <c r="C17" s="18">
        <f>C16*0.05</f>
        <v>30000</v>
      </c>
      <c r="D17" s="16" t="s">
        <v>7</v>
      </c>
      <c r="E17" s="19">
        <f>C17</f>
        <v>30000</v>
      </c>
      <c r="F17" s="164">
        <v>0.05</v>
      </c>
      <c r="G17" s="165"/>
      <c r="H17" s="166">
        <f>E17*F17</f>
        <v>1500</v>
      </c>
      <c r="I17" s="167"/>
      <c r="J17" s="175">
        <f>E17-H17</f>
        <v>28500</v>
      </c>
      <c r="K17" s="168"/>
      <c r="L17" s="168"/>
      <c r="M17" s="168"/>
      <c r="N17" s="168"/>
      <c r="O17" s="168"/>
      <c r="P17" s="168"/>
      <c r="Q17" s="168"/>
      <c r="R17" s="168"/>
      <c r="S17" s="168"/>
      <c r="T17" s="168"/>
      <c r="U17" s="168"/>
      <c r="V17" s="168"/>
      <c r="W17" s="176"/>
      <c r="Z17" s="29" t="s">
        <v>44</v>
      </c>
      <c r="AA17" s="29" t="s">
        <v>45</v>
      </c>
      <c r="AC17" s="29" t="s">
        <v>47</v>
      </c>
      <c r="AD17" s="32">
        <v>600000</v>
      </c>
    </row>
    <row r="18" spans="2:30" ht="21" x14ac:dyDescent="0.35">
      <c r="B18" s="35" t="s">
        <v>2</v>
      </c>
      <c r="C18" s="18">
        <f>C16*0.3</f>
        <v>180000</v>
      </c>
      <c r="D18" s="21">
        <v>28500</v>
      </c>
      <c r="E18" s="22">
        <f>C18-D18</f>
        <v>151500</v>
      </c>
      <c r="F18" s="164">
        <v>0.1</v>
      </c>
      <c r="G18" s="165"/>
      <c r="H18" s="166">
        <f>E18*F18</f>
        <v>15150</v>
      </c>
      <c r="I18" s="167"/>
      <c r="J18" s="175">
        <f>E18-H18</f>
        <v>136350</v>
      </c>
      <c r="K18" s="168"/>
      <c r="L18" s="168"/>
      <c r="M18" s="168"/>
      <c r="N18" s="168"/>
      <c r="O18" s="168"/>
      <c r="P18" s="168"/>
      <c r="Q18" s="168"/>
      <c r="R18" s="168"/>
      <c r="S18" s="168"/>
      <c r="T18" s="168"/>
      <c r="U18" s="168"/>
      <c r="V18" s="168"/>
      <c r="W18" s="176"/>
      <c r="Z18" s="29" t="s">
        <v>46</v>
      </c>
      <c r="AA18" s="29" t="s">
        <v>47</v>
      </c>
      <c r="AC18" s="29" t="s">
        <v>49</v>
      </c>
      <c r="AD18" s="32">
        <v>600000</v>
      </c>
    </row>
    <row r="19" spans="2:30" ht="21" x14ac:dyDescent="0.35">
      <c r="B19" s="35" t="s">
        <v>3</v>
      </c>
      <c r="C19" s="18">
        <f>C16*0.25</f>
        <v>150000</v>
      </c>
      <c r="D19" s="23">
        <v>0</v>
      </c>
      <c r="E19" s="19">
        <f>C19-D19</f>
        <v>150000</v>
      </c>
      <c r="F19" s="164">
        <v>0.1</v>
      </c>
      <c r="G19" s="165"/>
      <c r="H19" s="166">
        <f>E19*F19</f>
        <v>15000</v>
      </c>
      <c r="I19" s="167"/>
      <c r="J19" s="175">
        <f>E19-H19</f>
        <v>135000</v>
      </c>
      <c r="K19" s="168"/>
      <c r="L19" s="168"/>
      <c r="M19" s="168"/>
      <c r="N19" s="168"/>
      <c r="O19" s="168"/>
      <c r="P19" s="168"/>
      <c r="Q19" s="168"/>
      <c r="R19" s="168"/>
      <c r="S19" s="168"/>
      <c r="T19" s="168"/>
      <c r="U19" s="168"/>
      <c r="V19" s="168"/>
      <c r="W19" s="176"/>
      <c r="Z19" s="29" t="s">
        <v>48</v>
      </c>
      <c r="AA19" s="29" t="s">
        <v>49</v>
      </c>
      <c r="AC19" s="29" t="s">
        <v>51</v>
      </c>
      <c r="AD19" s="32">
        <v>600000</v>
      </c>
    </row>
    <row r="20" spans="2:30" ht="21" x14ac:dyDescent="0.35">
      <c r="B20" s="35" t="s">
        <v>4</v>
      </c>
      <c r="C20" s="18">
        <f>C16*0.25</f>
        <v>150000</v>
      </c>
      <c r="D20" s="23">
        <v>0</v>
      </c>
      <c r="E20" s="19">
        <f>C20-D20</f>
        <v>150000</v>
      </c>
      <c r="F20" s="164">
        <v>0.1</v>
      </c>
      <c r="G20" s="165"/>
      <c r="H20" s="166">
        <f>E20*F20</f>
        <v>15000</v>
      </c>
      <c r="I20" s="167"/>
      <c r="J20" s="175">
        <f>E20-H20</f>
        <v>135000</v>
      </c>
      <c r="K20" s="168"/>
      <c r="L20" s="168"/>
      <c r="M20" s="168"/>
      <c r="N20" s="168"/>
      <c r="O20" s="168"/>
      <c r="P20" s="168"/>
      <c r="Q20" s="168"/>
      <c r="R20" s="168"/>
      <c r="S20" s="168"/>
      <c r="T20" s="168"/>
      <c r="U20" s="168"/>
      <c r="V20" s="168"/>
      <c r="W20" s="176"/>
      <c r="Z20" s="29" t="s">
        <v>50</v>
      </c>
      <c r="AA20" s="29" t="s">
        <v>51</v>
      </c>
      <c r="AC20" s="29" t="s">
        <v>53</v>
      </c>
      <c r="AD20" s="32">
        <v>600000</v>
      </c>
    </row>
    <row r="21" spans="2:30" ht="21" x14ac:dyDescent="0.35">
      <c r="B21" s="35" t="s">
        <v>5</v>
      </c>
      <c r="C21" s="18">
        <f>C16*0.15</f>
        <v>90000</v>
      </c>
      <c r="D21" s="23">
        <v>0</v>
      </c>
      <c r="E21" s="19">
        <f>C21-D21</f>
        <v>90000</v>
      </c>
      <c r="F21" s="164">
        <v>0.1</v>
      </c>
      <c r="G21" s="165"/>
      <c r="H21" s="166">
        <f>E21*F21</f>
        <v>9000</v>
      </c>
      <c r="I21" s="167"/>
      <c r="J21" s="175">
        <f>E21-H21</f>
        <v>81000</v>
      </c>
      <c r="K21" s="168"/>
      <c r="L21" s="168"/>
      <c r="M21" s="168"/>
      <c r="N21" s="168"/>
      <c r="O21" s="168"/>
      <c r="P21" s="168"/>
      <c r="Q21" s="168"/>
      <c r="R21" s="168"/>
      <c r="S21" s="168"/>
      <c r="T21" s="168"/>
      <c r="U21" s="168"/>
      <c r="V21" s="168"/>
      <c r="W21" s="176"/>
      <c r="Z21" s="29" t="s">
        <v>52</v>
      </c>
      <c r="AA21" s="29" t="s">
        <v>53</v>
      </c>
      <c r="AC21" s="29" t="s">
        <v>55</v>
      </c>
      <c r="AD21" s="32">
        <v>600000</v>
      </c>
    </row>
    <row r="22" spans="2:30" ht="21.75" thickBot="1" x14ac:dyDescent="0.4">
      <c r="B22" s="36" t="s">
        <v>6</v>
      </c>
      <c r="C22" s="24">
        <f>SUM(C17:C21)</f>
        <v>600000</v>
      </c>
      <c r="D22" s="25">
        <f>SUM(D18:D21)</f>
        <v>28500</v>
      </c>
      <c r="E22" s="25">
        <f>SUM(E17:E21)</f>
        <v>571500</v>
      </c>
      <c r="F22" s="180" t="s">
        <v>7</v>
      </c>
      <c r="G22" s="181"/>
      <c r="H22" s="168">
        <f>SUM(H17:I21)</f>
        <v>55650</v>
      </c>
      <c r="I22" s="169"/>
      <c r="J22" s="177">
        <f>SUM(J17:J21)</f>
        <v>515850</v>
      </c>
      <c r="K22" s="178"/>
      <c r="L22" s="178"/>
      <c r="M22" s="178"/>
      <c r="N22" s="178"/>
      <c r="O22" s="178"/>
      <c r="P22" s="178"/>
      <c r="Q22" s="178"/>
      <c r="R22" s="178"/>
      <c r="S22" s="178"/>
      <c r="T22" s="178"/>
      <c r="U22" s="178"/>
      <c r="V22" s="178"/>
      <c r="W22" s="179"/>
      <c r="Z22" s="29" t="s">
        <v>54</v>
      </c>
      <c r="AA22" s="29" t="s">
        <v>55</v>
      </c>
      <c r="AC22" s="29" t="s">
        <v>129</v>
      </c>
      <c r="AD22" s="32">
        <v>600000</v>
      </c>
    </row>
    <row r="23" spans="2:30" ht="21" x14ac:dyDescent="0.35">
      <c r="B23" s="81" t="s">
        <v>159</v>
      </c>
      <c r="C23" s="83">
        <f>(C16-C17)*0.05</f>
        <v>28500</v>
      </c>
      <c r="D23" s="82" t="str">
        <f>IF(D22=C23,"PREA Reallocation equals State Determination: Distribution of PREA Reallocation. Please proceed to STEP 4.", "PREA Reallocation does not equal State Determination: Distribution of PREA Reallocation. Please recalculate.")</f>
        <v>PREA Reallocation equals State Determination: Distribution of PREA Reallocation. Please proceed to STEP 4.</v>
      </c>
      <c r="E23" s="80"/>
      <c r="F23" s="80"/>
      <c r="G23" s="80"/>
      <c r="H23" s="76"/>
      <c r="I23" s="75"/>
      <c r="J23" s="77"/>
      <c r="K23" s="77"/>
      <c r="L23" s="77"/>
      <c r="M23" s="77"/>
      <c r="N23" s="77"/>
      <c r="O23" s="77"/>
      <c r="P23" s="77"/>
      <c r="Q23" s="77"/>
      <c r="R23" s="77"/>
      <c r="S23" s="77"/>
      <c r="T23" s="77"/>
      <c r="U23" s="77"/>
      <c r="V23" s="77"/>
      <c r="W23" s="79"/>
      <c r="Z23" s="29" t="s">
        <v>56</v>
      </c>
      <c r="AA23" s="29" t="s">
        <v>57</v>
      </c>
      <c r="AC23" s="29" t="s">
        <v>59</v>
      </c>
      <c r="AD23" s="32">
        <v>600000</v>
      </c>
    </row>
    <row r="24" spans="2:30" ht="18.75" x14ac:dyDescent="0.3">
      <c r="B24" s="161" t="s">
        <v>154</v>
      </c>
      <c r="C24" s="162"/>
      <c r="D24" s="162"/>
      <c r="E24" s="162"/>
      <c r="F24" s="162"/>
      <c r="G24" s="162"/>
      <c r="H24" s="162"/>
      <c r="I24" s="162"/>
      <c r="J24" s="162"/>
      <c r="K24" s="162"/>
      <c r="L24" s="162"/>
      <c r="M24" s="162"/>
      <c r="N24" s="162"/>
      <c r="O24" s="162"/>
      <c r="P24" s="162"/>
      <c r="Q24" s="162"/>
      <c r="R24" s="162"/>
      <c r="S24" s="162"/>
      <c r="T24" s="162"/>
      <c r="U24" s="162"/>
      <c r="V24" s="162"/>
      <c r="W24" s="163"/>
      <c r="Z24" s="29" t="s">
        <v>58</v>
      </c>
      <c r="AA24" s="29" t="s">
        <v>59</v>
      </c>
      <c r="AC24" s="29" t="s">
        <v>61</v>
      </c>
      <c r="AD24" s="32">
        <v>600000</v>
      </c>
    </row>
    <row r="25" spans="2:30" ht="21.75" customHeight="1" x14ac:dyDescent="0.3">
      <c r="B25" s="40" t="s">
        <v>150</v>
      </c>
      <c r="C25" s="67" t="s">
        <v>19</v>
      </c>
      <c r="D25" s="68" t="s">
        <v>151</v>
      </c>
      <c r="E25" s="41"/>
      <c r="F25" s="41"/>
      <c r="G25" s="42"/>
      <c r="H25" s="42"/>
      <c r="I25" s="41"/>
      <c r="J25" s="41"/>
      <c r="K25" s="41"/>
      <c r="L25" s="41"/>
      <c r="M25" s="43"/>
      <c r="N25" s="43"/>
      <c r="O25" s="41"/>
      <c r="P25" s="43"/>
      <c r="Q25" s="44"/>
      <c r="R25" s="41"/>
      <c r="S25" s="41"/>
      <c r="T25" s="41"/>
      <c r="U25" s="41"/>
      <c r="V25" s="41"/>
      <c r="W25" s="45"/>
      <c r="Z25" s="29" t="s">
        <v>60</v>
      </c>
      <c r="AA25" s="29" t="s">
        <v>61</v>
      </c>
      <c r="AC25" s="29" t="s">
        <v>63</v>
      </c>
      <c r="AD25" s="32">
        <v>600000</v>
      </c>
    </row>
    <row r="26" spans="2:30" ht="21.75" customHeight="1" x14ac:dyDescent="0.3">
      <c r="B26" s="46"/>
      <c r="C26" s="47"/>
      <c r="D26" s="47"/>
      <c r="E26" s="66"/>
      <c r="F26" s="66"/>
      <c r="G26" s="66"/>
      <c r="H26" s="66"/>
      <c r="I26" s="66"/>
      <c r="J26" s="66"/>
      <c r="K26" s="48"/>
      <c r="L26" s="48"/>
      <c r="M26" s="49" t="s">
        <v>70</v>
      </c>
      <c r="N26" s="49" t="s">
        <v>71</v>
      </c>
      <c r="O26" s="48"/>
      <c r="P26" s="49" t="s">
        <v>73</v>
      </c>
      <c r="Q26" s="50">
        <v>600000</v>
      </c>
      <c r="R26" s="48"/>
      <c r="S26" s="48"/>
      <c r="T26" s="48"/>
      <c r="U26" s="48"/>
      <c r="V26" s="48"/>
      <c r="W26" s="51"/>
      <c r="Z26" s="29" t="s">
        <v>62</v>
      </c>
      <c r="AA26" s="29" t="s">
        <v>63</v>
      </c>
      <c r="AC26" s="29" t="s">
        <v>65</v>
      </c>
      <c r="AD26" s="32">
        <v>600000</v>
      </c>
    </row>
    <row r="27" spans="2:30" ht="18.75" x14ac:dyDescent="0.3">
      <c r="B27" s="173" t="s">
        <v>138</v>
      </c>
      <c r="C27" s="174"/>
      <c r="D27" s="174"/>
      <c r="E27" s="52"/>
      <c r="F27" s="52"/>
      <c r="G27" s="53"/>
      <c r="H27" s="53"/>
      <c r="I27" s="48"/>
      <c r="J27" s="48"/>
      <c r="K27" s="48"/>
      <c r="L27" s="48"/>
      <c r="M27" s="54" t="s">
        <v>72</v>
      </c>
      <c r="N27" s="54" t="s">
        <v>73</v>
      </c>
      <c r="O27" s="48"/>
      <c r="P27" s="54" t="s">
        <v>75</v>
      </c>
      <c r="Q27" s="55">
        <v>600000</v>
      </c>
      <c r="R27" s="48"/>
      <c r="S27" s="48"/>
      <c r="T27" s="48"/>
      <c r="U27" s="48"/>
      <c r="V27" s="48"/>
      <c r="W27" s="51"/>
      <c r="Z27" s="29" t="s">
        <v>64</v>
      </c>
      <c r="AA27" s="29" t="s">
        <v>65</v>
      </c>
      <c r="AC27" s="29" t="s">
        <v>67</v>
      </c>
      <c r="AD27" s="32">
        <v>600000</v>
      </c>
    </row>
    <row r="28" spans="2:30" ht="21.75" customHeight="1" x14ac:dyDescent="0.3">
      <c r="B28" s="56"/>
      <c r="C28" s="57"/>
      <c r="D28" s="58"/>
      <c r="E28" s="58"/>
      <c r="F28" s="58"/>
      <c r="G28" s="58"/>
      <c r="H28" s="58"/>
      <c r="I28" s="48"/>
      <c r="J28" s="48"/>
      <c r="K28" s="48"/>
      <c r="L28" s="48"/>
      <c r="M28" s="59" t="s">
        <v>74</v>
      </c>
      <c r="N28" s="59" t="s">
        <v>75</v>
      </c>
      <c r="O28" s="48"/>
      <c r="P28" s="59" t="s">
        <v>77</v>
      </c>
      <c r="Q28" s="60">
        <v>600000</v>
      </c>
      <c r="R28" s="48"/>
      <c r="S28" s="48"/>
      <c r="T28" s="48"/>
      <c r="U28" s="48"/>
      <c r="V28" s="48"/>
      <c r="W28" s="51"/>
      <c r="Z28" s="29" t="s">
        <v>66</v>
      </c>
      <c r="AA28" s="29" t="s">
        <v>67</v>
      </c>
      <c r="AC28" s="29" t="s">
        <v>69</v>
      </c>
      <c r="AD28" s="32">
        <v>600000</v>
      </c>
    </row>
    <row r="29" spans="2:30" ht="21.75" customHeight="1" x14ac:dyDescent="0.3">
      <c r="B29" s="170" t="s">
        <v>139</v>
      </c>
      <c r="C29" s="171"/>
      <c r="D29" s="171"/>
      <c r="E29" s="171"/>
      <c r="F29" s="171"/>
      <c r="G29" s="171"/>
      <c r="H29" s="171"/>
      <c r="I29" s="171"/>
      <c r="J29" s="171"/>
      <c r="K29" s="171"/>
      <c r="L29" s="171"/>
      <c r="M29" s="171"/>
      <c r="N29" s="171"/>
      <c r="O29" s="171"/>
      <c r="P29" s="171"/>
      <c r="Q29" s="171"/>
      <c r="R29" s="171"/>
      <c r="S29" s="171"/>
      <c r="T29" s="171"/>
      <c r="U29" s="171"/>
      <c r="V29" s="171"/>
      <c r="W29" s="172"/>
      <c r="Z29" s="29" t="s">
        <v>68</v>
      </c>
      <c r="AA29" s="29" t="s">
        <v>69</v>
      </c>
      <c r="AC29" s="29" t="s">
        <v>71</v>
      </c>
      <c r="AD29" s="32">
        <v>600000</v>
      </c>
    </row>
    <row r="30" spans="2:30" ht="21.75" customHeight="1" thickBot="1" x14ac:dyDescent="0.35">
      <c r="B30" s="159" t="s">
        <v>148</v>
      </c>
      <c r="C30" s="160"/>
      <c r="D30" s="160"/>
      <c r="E30" s="160"/>
      <c r="F30" s="160"/>
      <c r="G30" s="160"/>
      <c r="H30" s="61"/>
      <c r="I30" s="62"/>
      <c r="J30" s="62"/>
      <c r="K30" s="62"/>
      <c r="L30" s="62"/>
      <c r="M30" s="63" t="s">
        <v>78</v>
      </c>
      <c r="N30" s="63" t="s">
        <v>79</v>
      </c>
      <c r="O30" s="62"/>
      <c r="P30" s="63" t="s">
        <v>130</v>
      </c>
      <c r="Q30" s="64">
        <v>600000</v>
      </c>
      <c r="R30" s="62"/>
      <c r="S30" s="62"/>
      <c r="T30" s="62"/>
      <c r="U30" s="62"/>
      <c r="V30" s="62"/>
      <c r="W30" s="65"/>
      <c r="Z30" s="29" t="s">
        <v>70</v>
      </c>
      <c r="AA30" s="29" t="s">
        <v>71</v>
      </c>
      <c r="AC30" s="29" t="s">
        <v>73</v>
      </c>
      <c r="AD30" s="32">
        <v>600000</v>
      </c>
    </row>
    <row r="31" spans="2:30" x14ac:dyDescent="0.25">
      <c r="B31" s="1"/>
      <c r="C31" s="2"/>
      <c r="D31" s="2"/>
      <c r="E31" s="2"/>
      <c r="F31" s="2"/>
      <c r="G31" s="2"/>
      <c r="H31" s="2"/>
      <c r="M31" s="37" t="s">
        <v>80</v>
      </c>
      <c r="N31" s="37" t="s">
        <v>81</v>
      </c>
      <c r="P31" s="37" t="s">
        <v>83</v>
      </c>
      <c r="Q31" s="38">
        <v>600000</v>
      </c>
      <c r="Z31" s="29" t="s">
        <v>72</v>
      </c>
      <c r="AA31" s="29" t="s">
        <v>73</v>
      </c>
      <c r="AC31" s="29" t="s">
        <v>75</v>
      </c>
      <c r="AD31" s="32">
        <v>600000</v>
      </c>
    </row>
    <row r="32" spans="2:30" x14ac:dyDescent="0.25">
      <c r="B32" s="1"/>
      <c r="C32" s="2"/>
      <c r="D32" s="2"/>
      <c r="E32" s="2"/>
      <c r="F32" s="2"/>
      <c r="G32" s="2"/>
      <c r="H32" s="2"/>
      <c r="M32" s="29" t="s">
        <v>82</v>
      </c>
      <c r="N32" s="29" t="s">
        <v>83</v>
      </c>
      <c r="P32" s="29" t="s">
        <v>85</v>
      </c>
      <c r="Q32" s="32">
        <v>600000</v>
      </c>
      <c r="Z32" s="29" t="s">
        <v>74</v>
      </c>
      <c r="AA32" s="29" t="s">
        <v>75</v>
      </c>
      <c r="AC32" s="29" t="s">
        <v>77</v>
      </c>
      <c r="AD32" s="32">
        <v>600000</v>
      </c>
    </row>
    <row r="33" spans="2:30" x14ac:dyDescent="0.25">
      <c r="B33" s="4"/>
      <c r="C33" s="4"/>
      <c r="D33" s="4"/>
      <c r="E33" s="4"/>
      <c r="F33" s="4"/>
      <c r="G33" s="4"/>
      <c r="H33" s="4"/>
      <c r="M33" s="29" t="s">
        <v>84</v>
      </c>
      <c r="N33" s="29" t="s">
        <v>85</v>
      </c>
      <c r="P33" s="29" t="s">
        <v>131</v>
      </c>
      <c r="Q33" s="32">
        <v>600000</v>
      </c>
      <c r="Z33" s="29" t="s">
        <v>76</v>
      </c>
      <c r="AA33" s="29" t="s">
        <v>77</v>
      </c>
      <c r="AC33" s="29" t="s">
        <v>79</v>
      </c>
      <c r="AD33" s="32">
        <v>600000</v>
      </c>
    </row>
    <row r="34" spans="2:30" x14ac:dyDescent="0.25">
      <c r="B34" s="11"/>
      <c r="C34" s="11"/>
      <c r="D34" s="11"/>
      <c r="E34" s="11"/>
      <c r="F34" s="11"/>
      <c r="G34" s="11"/>
      <c r="H34" s="11"/>
      <c r="M34" s="29" t="s">
        <v>86</v>
      </c>
      <c r="N34" s="29" t="s">
        <v>87</v>
      </c>
      <c r="P34" s="29" t="s">
        <v>89</v>
      </c>
      <c r="Q34" s="32">
        <v>600000</v>
      </c>
      <c r="Z34" s="29" t="s">
        <v>78</v>
      </c>
      <c r="AA34" s="29" t="s">
        <v>79</v>
      </c>
      <c r="AC34" s="29" t="s">
        <v>130</v>
      </c>
      <c r="AD34" s="32">
        <v>600000</v>
      </c>
    </row>
    <row r="35" spans="2:30" x14ac:dyDescent="0.25">
      <c r="B35" s="5"/>
      <c r="C35" s="5"/>
      <c r="D35" s="6"/>
      <c r="E35" s="6"/>
      <c r="F35" s="6"/>
      <c r="G35" s="5"/>
      <c r="H35" s="5"/>
      <c r="M35" s="29" t="s">
        <v>88</v>
      </c>
      <c r="N35" s="29" t="s">
        <v>89</v>
      </c>
      <c r="P35" s="29" t="s">
        <v>91</v>
      </c>
      <c r="Q35" s="32">
        <v>600000</v>
      </c>
      <c r="Z35" s="29" t="s">
        <v>80</v>
      </c>
      <c r="AA35" s="29" t="s">
        <v>81</v>
      </c>
      <c r="AC35" s="29" t="s">
        <v>83</v>
      </c>
      <c r="AD35" s="32">
        <v>600000</v>
      </c>
    </row>
    <row r="36" spans="2:30" x14ac:dyDescent="0.25">
      <c r="B36" s="5"/>
      <c r="C36" s="7"/>
      <c r="D36" s="5"/>
      <c r="E36" s="5"/>
      <c r="F36" s="5"/>
      <c r="G36" s="5"/>
      <c r="H36" s="5"/>
      <c r="M36" s="29" t="s">
        <v>90</v>
      </c>
      <c r="N36" s="29" t="s">
        <v>91</v>
      </c>
      <c r="P36" s="29" t="s">
        <v>93</v>
      </c>
      <c r="Q36" s="32">
        <v>600000</v>
      </c>
      <c r="Z36" s="29" t="s">
        <v>82</v>
      </c>
      <c r="AA36" s="29" t="s">
        <v>83</v>
      </c>
      <c r="AC36" s="29" t="s">
        <v>85</v>
      </c>
      <c r="AD36" s="32">
        <v>600000</v>
      </c>
    </row>
    <row r="37" spans="2:30" x14ac:dyDescent="0.25">
      <c r="B37" s="5"/>
      <c r="C37" s="9"/>
      <c r="D37" s="9"/>
      <c r="E37" s="9"/>
      <c r="F37" s="9"/>
      <c r="G37" s="5"/>
      <c r="H37" s="5"/>
      <c r="M37" s="29" t="s">
        <v>92</v>
      </c>
      <c r="N37" s="29" t="s">
        <v>93</v>
      </c>
      <c r="P37" s="29" t="s">
        <v>95</v>
      </c>
      <c r="Q37" s="32">
        <v>600000</v>
      </c>
      <c r="Z37" s="29" t="s">
        <v>84</v>
      </c>
      <c r="AA37" s="29" t="s">
        <v>85</v>
      </c>
      <c r="AC37" s="29" t="s">
        <v>131</v>
      </c>
      <c r="AD37" s="32">
        <v>600000</v>
      </c>
    </row>
    <row r="38" spans="2:30" x14ac:dyDescent="0.25">
      <c r="B38" s="5"/>
      <c r="C38" s="9"/>
      <c r="D38" s="9"/>
      <c r="E38" s="9"/>
      <c r="F38" s="9"/>
      <c r="G38" s="5"/>
      <c r="H38" s="5"/>
      <c r="M38" s="29" t="s">
        <v>94</v>
      </c>
      <c r="N38" s="29" t="s">
        <v>95</v>
      </c>
      <c r="P38" s="29" t="s">
        <v>97</v>
      </c>
      <c r="Q38" s="32">
        <v>600000</v>
      </c>
      <c r="Z38" s="29" t="s">
        <v>86</v>
      </c>
      <c r="AA38" s="29" t="s">
        <v>87</v>
      </c>
      <c r="AC38" s="29" t="s">
        <v>89</v>
      </c>
      <c r="AD38" s="32">
        <v>600000</v>
      </c>
    </row>
    <row r="39" spans="2:30" x14ac:dyDescent="0.25">
      <c r="B39" s="5"/>
      <c r="C39" s="9"/>
      <c r="D39" s="9"/>
      <c r="E39" s="9"/>
      <c r="F39" s="9"/>
      <c r="G39" s="5"/>
      <c r="H39" s="5"/>
      <c r="M39" s="29" t="s">
        <v>96</v>
      </c>
      <c r="N39" s="29" t="s">
        <v>97</v>
      </c>
      <c r="P39" s="29" t="s">
        <v>99</v>
      </c>
      <c r="Q39" s="32">
        <v>600000</v>
      </c>
      <c r="Z39" s="29" t="s">
        <v>88</v>
      </c>
      <c r="AA39" s="29" t="s">
        <v>89</v>
      </c>
      <c r="AC39" s="29" t="s">
        <v>91</v>
      </c>
      <c r="AD39" s="32">
        <v>600000</v>
      </c>
    </row>
    <row r="40" spans="2:30" x14ac:dyDescent="0.25">
      <c r="B40" s="5"/>
      <c r="C40" s="9"/>
      <c r="D40" s="9"/>
      <c r="E40" s="9"/>
      <c r="F40" s="9"/>
      <c r="G40" s="5"/>
      <c r="H40" s="5"/>
      <c r="M40" s="29" t="s">
        <v>98</v>
      </c>
      <c r="N40" s="29" t="s">
        <v>99</v>
      </c>
      <c r="P40" s="29" t="s">
        <v>101</v>
      </c>
      <c r="Q40" s="32">
        <v>600000</v>
      </c>
      <c r="Z40" s="29" t="s">
        <v>90</v>
      </c>
      <c r="AA40" s="29" t="s">
        <v>91</v>
      </c>
      <c r="AC40" s="29" t="s">
        <v>93</v>
      </c>
      <c r="AD40" s="32">
        <v>600000</v>
      </c>
    </row>
    <row r="41" spans="2:30" x14ac:dyDescent="0.25">
      <c r="B41" s="5"/>
      <c r="C41" s="9"/>
      <c r="D41" s="9"/>
      <c r="E41" s="9"/>
      <c r="F41" s="9"/>
      <c r="G41" s="5"/>
      <c r="H41" s="5"/>
      <c r="M41" s="29" t="s">
        <v>100</v>
      </c>
      <c r="N41" s="29" t="s">
        <v>101</v>
      </c>
      <c r="P41" s="29" t="s">
        <v>103</v>
      </c>
      <c r="Q41" s="32">
        <v>600000</v>
      </c>
      <c r="Z41" s="29" t="s">
        <v>92</v>
      </c>
      <c r="AA41" s="29" t="s">
        <v>93</v>
      </c>
      <c r="AC41" s="29" t="s">
        <v>95</v>
      </c>
      <c r="AD41" s="32">
        <v>600000</v>
      </c>
    </row>
    <row r="42" spans="2:30" x14ac:dyDescent="0.25">
      <c r="B42" s="4"/>
      <c r="C42" s="4"/>
      <c r="D42" s="4"/>
      <c r="E42" s="4"/>
      <c r="F42" s="4"/>
      <c r="G42" s="4"/>
      <c r="H42" s="4"/>
      <c r="M42" s="29" t="s">
        <v>102</v>
      </c>
      <c r="N42" s="29" t="s">
        <v>103</v>
      </c>
      <c r="P42" s="29" t="s">
        <v>105</v>
      </c>
      <c r="Q42" s="32">
        <v>600000</v>
      </c>
      <c r="Z42" s="29" t="s">
        <v>94</v>
      </c>
      <c r="AA42" s="29" t="s">
        <v>95</v>
      </c>
      <c r="AC42" s="29" t="s">
        <v>97</v>
      </c>
      <c r="AD42" s="32">
        <v>600000</v>
      </c>
    </row>
    <row r="43" spans="2:30" x14ac:dyDescent="0.25">
      <c r="B43" s="4"/>
      <c r="C43" s="4"/>
      <c r="D43" s="4"/>
      <c r="E43" s="4"/>
      <c r="F43" s="4"/>
      <c r="G43" s="4"/>
      <c r="H43" s="4"/>
      <c r="M43" s="29" t="s">
        <v>104</v>
      </c>
      <c r="N43" s="29" t="s">
        <v>105</v>
      </c>
      <c r="P43" s="29" t="s">
        <v>107</v>
      </c>
      <c r="Q43" s="32">
        <v>600000</v>
      </c>
      <c r="Z43" s="29" t="s">
        <v>96</v>
      </c>
      <c r="AA43" s="29" t="s">
        <v>97</v>
      </c>
      <c r="AC43" s="29" t="s">
        <v>99</v>
      </c>
      <c r="AD43" s="32">
        <v>600000</v>
      </c>
    </row>
    <row r="44" spans="2:30" x14ac:dyDescent="0.25">
      <c r="M44" s="29" t="s">
        <v>106</v>
      </c>
      <c r="N44" s="29" t="s">
        <v>107</v>
      </c>
      <c r="P44" s="29" t="s">
        <v>109</v>
      </c>
      <c r="Q44" s="32">
        <v>600000</v>
      </c>
      <c r="Z44" s="29" t="s">
        <v>98</v>
      </c>
      <c r="AA44" s="29" t="s">
        <v>99</v>
      </c>
      <c r="AC44" s="29" t="s">
        <v>101</v>
      </c>
      <c r="AD44" s="32">
        <v>600000</v>
      </c>
    </row>
    <row r="45" spans="2:30" x14ac:dyDescent="0.25">
      <c r="M45" s="29" t="s">
        <v>108</v>
      </c>
      <c r="N45" s="29" t="s">
        <v>109</v>
      </c>
      <c r="P45" s="29" t="s">
        <v>111</v>
      </c>
      <c r="Q45" s="32">
        <v>600000</v>
      </c>
      <c r="Z45" s="29" t="s">
        <v>100</v>
      </c>
      <c r="AA45" s="29" t="s">
        <v>101</v>
      </c>
      <c r="AC45" s="29" t="s">
        <v>103</v>
      </c>
      <c r="AD45" s="32">
        <v>600000</v>
      </c>
    </row>
    <row r="46" spans="2:30" x14ac:dyDescent="0.25">
      <c r="M46" s="29" t="s">
        <v>110</v>
      </c>
      <c r="N46" s="29" t="s">
        <v>111</v>
      </c>
      <c r="P46" s="29" t="s">
        <v>113</v>
      </c>
      <c r="Q46" s="32">
        <v>600000</v>
      </c>
      <c r="Z46" s="29" t="s">
        <v>102</v>
      </c>
      <c r="AA46" s="29" t="s">
        <v>103</v>
      </c>
      <c r="AC46" s="29" t="s">
        <v>105</v>
      </c>
      <c r="AD46" s="32">
        <v>600000</v>
      </c>
    </row>
    <row r="47" spans="2:30" x14ac:dyDescent="0.25">
      <c r="M47" s="29" t="s">
        <v>112</v>
      </c>
      <c r="N47" s="29" t="s">
        <v>113</v>
      </c>
      <c r="P47" s="29" t="s">
        <v>115</v>
      </c>
      <c r="Q47" s="32">
        <v>600000</v>
      </c>
      <c r="Z47" s="29" t="s">
        <v>104</v>
      </c>
      <c r="AA47" s="29" t="s">
        <v>105</v>
      </c>
      <c r="AC47" s="29" t="s">
        <v>107</v>
      </c>
      <c r="AD47" s="32">
        <v>600000</v>
      </c>
    </row>
    <row r="48" spans="2:30" x14ac:dyDescent="0.25">
      <c r="M48" s="29" t="s">
        <v>114</v>
      </c>
      <c r="N48" s="29" t="s">
        <v>115</v>
      </c>
      <c r="P48" s="29" t="s">
        <v>117</v>
      </c>
      <c r="Q48" s="32">
        <v>600000</v>
      </c>
      <c r="Z48" s="29" t="s">
        <v>106</v>
      </c>
      <c r="AA48" s="29" t="s">
        <v>107</v>
      </c>
      <c r="AC48" s="29" t="s">
        <v>109</v>
      </c>
      <c r="AD48" s="32">
        <v>600000</v>
      </c>
    </row>
    <row r="49" spans="13:30" x14ac:dyDescent="0.25">
      <c r="M49" s="29" t="s">
        <v>116</v>
      </c>
      <c r="N49" s="29" t="s">
        <v>117</v>
      </c>
      <c r="P49" s="29" t="s">
        <v>119</v>
      </c>
      <c r="Q49" s="32">
        <v>600000</v>
      </c>
      <c r="Z49" s="29" t="s">
        <v>108</v>
      </c>
      <c r="AA49" s="29" t="s">
        <v>109</v>
      </c>
      <c r="AC49" s="29" t="s">
        <v>111</v>
      </c>
      <c r="AD49" s="32">
        <v>600000</v>
      </c>
    </row>
    <row r="50" spans="13:30" x14ac:dyDescent="0.25">
      <c r="M50" s="29" t="s">
        <v>118</v>
      </c>
      <c r="N50" s="29" t="s">
        <v>119</v>
      </c>
      <c r="P50" s="29" t="s">
        <v>121</v>
      </c>
      <c r="Q50" s="32">
        <v>600000</v>
      </c>
      <c r="Z50" s="29" t="s">
        <v>110</v>
      </c>
      <c r="AA50" s="29" t="s">
        <v>111</v>
      </c>
      <c r="AC50" s="29" t="s">
        <v>113</v>
      </c>
      <c r="AD50" s="32">
        <v>600000</v>
      </c>
    </row>
    <row r="51" spans="13:30" x14ac:dyDescent="0.25">
      <c r="M51" s="29" t="s">
        <v>120</v>
      </c>
      <c r="N51" s="29" t="s">
        <v>121</v>
      </c>
      <c r="P51" s="29" t="s">
        <v>123</v>
      </c>
      <c r="Q51" s="32">
        <v>600000</v>
      </c>
      <c r="Z51" s="29" t="s">
        <v>112</v>
      </c>
      <c r="AA51" s="29" t="s">
        <v>113</v>
      </c>
      <c r="AC51" s="29" t="s">
        <v>115</v>
      </c>
      <c r="AD51" s="32">
        <v>600000</v>
      </c>
    </row>
    <row r="52" spans="13:30" x14ac:dyDescent="0.25">
      <c r="M52" s="29" t="s">
        <v>122</v>
      </c>
      <c r="N52" s="29" t="s">
        <v>123</v>
      </c>
      <c r="P52" s="30" t="s">
        <v>125</v>
      </c>
      <c r="Q52" s="32">
        <v>600000</v>
      </c>
      <c r="Z52" s="29" t="s">
        <v>114</v>
      </c>
      <c r="AA52" s="29" t="s">
        <v>115</v>
      </c>
      <c r="AC52" s="29" t="s">
        <v>117</v>
      </c>
      <c r="AD52" s="32">
        <v>600000</v>
      </c>
    </row>
    <row r="53" spans="13:30" x14ac:dyDescent="0.25">
      <c r="M53" s="30" t="s">
        <v>124</v>
      </c>
      <c r="N53" s="30" t="s">
        <v>125</v>
      </c>
      <c r="P53" s="31" t="s">
        <v>127</v>
      </c>
      <c r="Q53" s="32">
        <v>600000</v>
      </c>
      <c r="Z53" s="29" t="s">
        <v>116</v>
      </c>
      <c r="AA53" s="29" t="s">
        <v>117</v>
      </c>
      <c r="AC53" s="29" t="s">
        <v>119</v>
      </c>
      <c r="AD53" s="32">
        <v>600000</v>
      </c>
    </row>
    <row r="54" spans="13:30" x14ac:dyDescent="0.25">
      <c r="M54" s="31" t="s">
        <v>126</v>
      </c>
      <c r="N54" s="31" t="s">
        <v>127</v>
      </c>
      <c r="Z54" s="29" t="s">
        <v>118</v>
      </c>
      <c r="AA54" s="29" t="s">
        <v>119</v>
      </c>
      <c r="AC54" s="29" t="s">
        <v>121</v>
      </c>
      <c r="AD54" s="32">
        <v>600000</v>
      </c>
    </row>
    <row r="55" spans="13:30" x14ac:dyDescent="0.25">
      <c r="Z55" s="29" t="s">
        <v>120</v>
      </c>
      <c r="AA55" s="29" t="s">
        <v>121</v>
      </c>
      <c r="AC55" s="29" t="s">
        <v>123</v>
      </c>
      <c r="AD55" s="32">
        <v>600000</v>
      </c>
    </row>
    <row r="56" spans="13:30" x14ac:dyDescent="0.25">
      <c r="Z56" s="29" t="s">
        <v>122</v>
      </c>
      <c r="AA56" s="29" t="s">
        <v>123</v>
      </c>
      <c r="AC56" s="30" t="s">
        <v>125</v>
      </c>
      <c r="AD56" s="32">
        <v>600000</v>
      </c>
    </row>
    <row r="57" spans="13:30" x14ac:dyDescent="0.25">
      <c r="Z57" s="30" t="s">
        <v>124</v>
      </c>
      <c r="AA57" s="30" t="s">
        <v>125</v>
      </c>
      <c r="AC57" s="31" t="s">
        <v>127</v>
      </c>
      <c r="AD57" s="32">
        <v>600000</v>
      </c>
    </row>
    <row r="58" spans="13:30" x14ac:dyDescent="0.25">
      <c r="Z58" s="31" t="s">
        <v>126</v>
      </c>
      <c r="AA58" s="31" t="s">
        <v>127</v>
      </c>
    </row>
  </sheetData>
  <mergeCells count="46">
    <mergeCell ref="B2:W2"/>
    <mergeCell ref="Z2:AA2"/>
    <mergeCell ref="AC2:AD2"/>
    <mergeCell ref="B3:W3"/>
    <mergeCell ref="Z3:AA3"/>
    <mergeCell ref="AC3:AD3"/>
    <mergeCell ref="B9:B12"/>
    <mergeCell ref="D9:W9"/>
    <mergeCell ref="D10:W10"/>
    <mergeCell ref="D11:W11"/>
    <mergeCell ref="D12:W12"/>
    <mergeCell ref="B4:W4"/>
    <mergeCell ref="B5:W5"/>
    <mergeCell ref="B6:W6"/>
    <mergeCell ref="B7:W7"/>
    <mergeCell ref="B8:W8"/>
    <mergeCell ref="H20:I20"/>
    <mergeCell ref="B13:W13"/>
    <mergeCell ref="B14:W14"/>
    <mergeCell ref="J15:W15"/>
    <mergeCell ref="J16:W16"/>
    <mergeCell ref="J17:W17"/>
    <mergeCell ref="F15:G15"/>
    <mergeCell ref="F16:G16"/>
    <mergeCell ref="F17:G17"/>
    <mergeCell ref="J18:W18"/>
    <mergeCell ref="H15:I15"/>
    <mergeCell ref="H16:I16"/>
    <mergeCell ref="H17:I17"/>
    <mergeCell ref="H18:I18"/>
    <mergeCell ref="B30:G30"/>
    <mergeCell ref="B24:W24"/>
    <mergeCell ref="F18:G18"/>
    <mergeCell ref="F19:G19"/>
    <mergeCell ref="H21:I21"/>
    <mergeCell ref="H22:I22"/>
    <mergeCell ref="B29:W29"/>
    <mergeCell ref="B27:D27"/>
    <mergeCell ref="F20:G20"/>
    <mergeCell ref="J19:W19"/>
    <mergeCell ref="J20:W20"/>
    <mergeCell ref="J21:W21"/>
    <mergeCell ref="J22:W22"/>
    <mergeCell ref="F21:G21"/>
    <mergeCell ref="F22:G22"/>
    <mergeCell ref="H19:I19"/>
  </mergeCells>
  <conditionalFormatting sqref="D22:E22">
    <cfRule type="cellIs" dxfId="6" priority="16" operator="equal">
      <formula>#REF!</formula>
    </cfRule>
  </conditionalFormatting>
  <conditionalFormatting sqref="B24 B25:D25">
    <cfRule type="containsText" dxfId="5" priority="14" operator="containsText" text="PREA Penalty column does not match State Determination of Distribution of PREA Penalty Per Set-Aside column. Please recalculate.">
      <formula>NOT(ISERROR(SEARCH("PREA Penalty column does not match State Determination of Distribution of PREA Penalty Per Set-Aside column. Please recalculate.",B24)))</formula>
    </cfRule>
  </conditionalFormatting>
  <conditionalFormatting sqref="D22 C23">
    <cfRule type="containsText" dxfId="4" priority="10" operator="containsText" text="PREA Penalty does not equal PREA Reallocation. Please recalculate.">
      <formula>NOT(ISERROR(SEARCH("PREA Penalty does not equal PREA Reallocation. Please recalculate.",C22)))</formula>
    </cfRule>
  </conditionalFormatting>
  <conditionalFormatting sqref="C23">
    <cfRule type="cellIs" dxfId="3" priority="8" operator="equal">
      <formula>$D$22</formula>
    </cfRule>
  </conditionalFormatting>
  <conditionalFormatting sqref="D22">
    <cfRule type="cellIs" dxfId="2" priority="6" operator="equal">
      <formula>$C$23</formula>
    </cfRule>
  </conditionalFormatting>
  <conditionalFormatting sqref="D23:G23">
    <cfRule type="containsText" dxfId="1" priority="1" operator="containsText" text="PREA Reallocation equals State Determination: Distribution of PREA Reallocation. Please proceed to STEP 4.">
      <formula>NOT(ISERROR(SEARCH("PREA Reallocation equals State Determination: Distribution of PREA Reallocation. Please proceed to STEP 4.",D23)))</formula>
    </cfRule>
    <cfRule type="containsText" dxfId="0" priority="2" operator="containsText" text="PREA Reallocation does not equal State Determination: Distribution of PREA Reallocation. Please recalculate.">
      <formula>NOT(ISERROR(SEARCH("PREA Reallocation does not equal State Determination: Distribution of PREA Reallocation. Please recalculate.",D23)))</formula>
    </cfRule>
  </conditionalFormatting>
  <dataValidations count="1">
    <dataValidation type="list" allowBlank="1" showInputMessage="1" showErrorMessage="1" sqref="C25 B6:W6">
      <formula1>$AA$4:$AA$58</formula1>
    </dataValidation>
  </dataValidations>
  <pageMargins left="0.25" right="0.25" top="0.75" bottom="0.75" header="0.3" footer="0.3"/>
  <pageSetup paperSize="5" scale="5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defaultSize="0" autoFill="0" autoLine="0" autoPict="0">
                <anchor moveWithCells="1">
                  <from>
                    <xdr:col>2</xdr:col>
                    <xdr:colOff>1066800</xdr:colOff>
                    <xdr:row>7</xdr:row>
                    <xdr:rowOff>209550</xdr:rowOff>
                  </from>
                  <to>
                    <xdr:col>2</xdr:col>
                    <xdr:colOff>1352550</xdr:colOff>
                    <xdr:row>9</xdr:row>
                    <xdr:rowOff>9525</xdr:rowOff>
                  </to>
                </anchor>
              </controlPr>
            </control>
          </mc:Choice>
        </mc:AlternateContent>
        <mc:AlternateContent xmlns:mc="http://schemas.openxmlformats.org/markup-compatibility/2006">
          <mc:Choice Requires="x14">
            <control shapeId="5139" r:id="rId5" name="Check Box 19">
              <controlPr defaultSize="0" autoFill="0" autoLine="0" autoPict="0">
                <anchor moveWithCells="1">
                  <from>
                    <xdr:col>2</xdr:col>
                    <xdr:colOff>1066800</xdr:colOff>
                    <xdr:row>7</xdr:row>
                    <xdr:rowOff>209550</xdr:rowOff>
                  </from>
                  <to>
                    <xdr:col>2</xdr:col>
                    <xdr:colOff>1352550</xdr:colOff>
                    <xdr:row>9</xdr:row>
                    <xdr:rowOff>19050</xdr:rowOff>
                  </to>
                </anchor>
              </controlPr>
            </control>
          </mc:Choice>
        </mc:AlternateContent>
        <mc:AlternateContent xmlns:mc="http://schemas.openxmlformats.org/markup-compatibility/2006">
          <mc:Choice Requires="x14">
            <control shapeId="5140" r:id="rId6" name="Check Box 20">
              <controlPr defaultSize="0" autoFill="0" autoLine="0" autoPict="0">
                <anchor moveWithCells="1">
                  <from>
                    <xdr:col>2</xdr:col>
                    <xdr:colOff>1066800</xdr:colOff>
                    <xdr:row>8</xdr:row>
                    <xdr:rowOff>514350</xdr:rowOff>
                  </from>
                  <to>
                    <xdr:col>2</xdr:col>
                    <xdr:colOff>1352550</xdr:colOff>
                    <xdr:row>10</xdr:row>
                    <xdr:rowOff>38100</xdr:rowOff>
                  </to>
                </anchor>
              </controlPr>
            </control>
          </mc:Choice>
        </mc:AlternateContent>
        <mc:AlternateContent xmlns:mc="http://schemas.openxmlformats.org/markup-compatibility/2006">
          <mc:Choice Requires="x14">
            <control shapeId="5141" r:id="rId7" name="Check Box 21">
              <controlPr defaultSize="0" autoFill="0" autoLine="0" autoPict="0">
                <anchor moveWithCells="1">
                  <from>
                    <xdr:col>2</xdr:col>
                    <xdr:colOff>1066800</xdr:colOff>
                    <xdr:row>9</xdr:row>
                    <xdr:rowOff>533400</xdr:rowOff>
                  </from>
                  <to>
                    <xdr:col>2</xdr:col>
                    <xdr:colOff>1352550</xdr:colOff>
                    <xdr:row>11</xdr:row>
                    <xdr:rowOff>57150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2</xdr:col>
                    <xdr:colOff>1066800</xdr:colOff>
                    <xdr:row>10</xdr:row>
                    <xdr:rowOff>514350</xdr:rowOff>
                  </from>
                  <to>
                    <xdr:col>2</xdr:col>
                    <xdr:colOff>1352550</xdr:colOff>
                    <xdr:row>12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8"/>
  <sheetViews>
    <sheetView showGridLines="0" view="pageLayout" topLeftCell="A5" zoomScale="60" zoomScaleNormal="100" zoomScalePageLayoutView="60" workbookViewId="0">
      <selection activeCell="G14" sqref="G14"/>
    </sheetView>
  </sheetViews>
  <sheetFormatPr defaultRowHeight="15" x14ac:dyDescent="0.25"/>
  <cols>
    <col min="2" max="2" width="28.140625" bestFit="1" customWidth="1"/>
    <col min="3" max="3" width="20.5703125" customWidth="1"/>
    <col min="4" max="4" width="25.5703125" bestFit="1" customWidth="1"/>
    <col min="5" max="5" width="31.5703125" customWidth="1"/>
    <col min="6" max="6" width="28.140625" customWidth="1"/>
    <col min="7" max="7" width="27.7109375" customWidth="1"/>
    <col min="8" max="8" width="33.7109375" customWidth="1"/>
    <col min="10" max="10" width="4.140625" hidden="1" customWidth="1"/>
    <col min="11" max="11" width="26.5703125" hidden="1" customWidth="1"/>
    <col min="12" max="12" width="1.42578125" hidden="1" customWidth="1"/>
    <col min="13" max="13" width="26.140625" hidden="1" customWidth="1"/>
    <col min="14" max="14" width="12.5703125" hidden="1" customWidth="1"/>
    <col min="15" max="15" width="9.140625" hidden="1" customWidth="1"/>
  </cols>
  <sheetData>
    <row r="1" spans="2:14" ht="15.75" thickBot="1" x14ac:dyDescent="0.3"/>
    <row r="2" spans="2:14" ht="56.25" customHeight="1" thickBot="1" x14ac:dyDescent="0.3">
      <c r="B2" s="228" t="s">
        <v>140</v>
      </c>
      <c r="C2" s="229"/>
      <c r="D2" s="229"/>
      <c r="E2" s="229"/>
      <c r="F2" s="229"/>
      <c r="G2" s="229"/>
      <c r="H2" s="230"/>
      <c r="J2" s="152" t="s">
        <v>16</v>
      </c>
      <c r="K2" s="152"/>
      <c r="M2" s="152" t="s">
        <v>17</v>
      </c>
      <c r="N2" s="152"/>
    </row>
    <row r="3" spans="2:14" ht="83.25" customHeight="1" x14ac:dyDescent="0.25">
      <c r="B3" s="231" t="s">
        <v>162</v>
      </c>
      <c r="C3" s="232"/>
      <c r="D3" s="232"/>
      <c r="E3" s="232"/>
      <c r="F3" s="232"/>
      <c r="G3" s="232"/>
      <c r="H3" s="233"/>
      <c r="J3" s="153" t="s">
        <v>18</v>
      </c>
      <c r="K3" s="153"/>
      <c r="M3" s="153" t="s">
        <v>128</v>
      </c>
      <c r="N3" s="153"/>
    </row>
    <row r="4" spans="2:14" ht="15" customHeight="1" x14ac:dyDescent="0.25">
      <c r="B4" s="84"/>
      <c r="C4" s="85"/>
      <c r="D4" s="85"/>
      <c r="E4" s="85"/>
      <c r="F4" s="85"/>
      <c r="G4" s="85"/>
      <c r="H4" s="86"/>
      <c r="J4" s="28"/>
      <c r="K4" s="28" t="s">
        <v>19</v>
      </c>
      <c r="M4" s="29" t="s">
        <v>21</v>
      </c>
      <c r="N4" s="32">
        <v>600000</v>
      </c>
    </row>
    <row r="5" spans="2:14" ht="23.25" customHeight="1" x14ac:dyDescent="0.25">
      <c r="B5" s="225" t="s">
        <v>133</v>
      </c>
      <c r="C5" s="226"/>
      <c r="D5" s="226"/>
      <c r="E5" s="226"/>
      <c r="F5" s="226"/>
      <c r="G5" s="226"/>
      <c r="H5" s="227"/>
      <c r="J5" s="29" t="s">
        <v>20</v>
      </c>
      <c r="K5" s="29" t="s">
        <v>21</v>
      </c>
      <c r="M5" s="29" t="s">
        <v>23</v>
      </c>
      <c r="N5" s="32">
        <v>600000</v>
      </c>
    </row>
    <row r="6" spans="2:14" ht="23.25" customHeight="1" x14ac:dyDescent="0.25">
      <c r="B6" s="243" t="s">
        <v>143</v>
      </c>
      <c r="C6" s="244"/>
      <c r="D6" s="244"/>
      <c r="E6" s="244"/>
      <c r="F6" s="244"/>
      <c r="G6" s="244"/>
      <c r="H6" s="245"/>
      <c r="J6" s="29" t="s">
        <v>22</v>
      </c>
      <c r="K6" s="29" t="s">
        <v>23</v>
      </c>
      <c r="M6" s="29" t="s">
        <v>25</v>
      </c>
      <c r="N6" s="32">
        <v>600000</v>
      </c>
    </row>
    <row r="7" spans="2:14" ht="23.25" customHeight="1" x14ac:dyDescent="0.25">
      <c r="B7" s="246" t="s">
        <v>27</v>
      </c>
      <c r="C7" s="247"/>
      <c r="D7" s="247"/>
      <c r="E7" s="247"/>
      <c r="F7" s="247"/>
      <c r="G7" s="247"/>
      <c r="H7" s="248"/>
      <c r="J7" s="29" t="s">
        <v>24</v>
      </c>
      <c r="K7" s="29" t="s">
        <v>25</v>
      </c>
      <c r="M7" s="29" t="s">
        <v>27</v>
      </c>
      <c r="N7" s="32">
        <v>600000</v>
      </c>
    </row>
    <row r="8" spans="2:14" ht="15" customHeight="1" x14ac:dyDescent="0.25">
      <c r="B8" s="87"/>
      <c r="C8" s="88"/>
      <c r="D8" s="88"/>
      <c r="E8" s="88"/>
      <c r="F8" s="88"/>
      <c r="G8" s="88"/>
      <c r="H8" s="89"/>
      <c r="J8" s="29" t="s">
        <v>26</v>
      </c>
      <c r="K8" s="29" t="s">
        <v>27</v>
      </c>
      <c r="M8" s="29" t="s">
        <v>29</v>
      </c>
      <c r="N8" s="32">
        <v>600000</v>
      </c>
    </row>
    <row r="9" spans="2:14" ht="18.75" customHeight="1" x14ac:dyDescent="0.25">
      <c r="B9" s="222" t="s">
        <v>132</v>
      </c>
      <c r="C9" s="223"/>
      <c r="D9" s="223"/>
      <c r="E9" s="223"/>
      <c r="F9" s="223"/>
      <c r="G9" s="223"/>
      <c r="H9" s="224"/>
      <c r="J9" s="29" t="s">
        <v>28</v>
      </c>
      <c r="K9" s="29" t="s">
        <v>29</v>
      </c>
      <c r="M9" s="29" t="s">
        <v>31</v>
      </c>
      <c r="N9" s="32">
        <v>600000</v>
      </c>
    </row>
    <row r="10" spans="2:14" ht="107.25" customHeight="1" thickBot="1" x14ac:dyDescent="0.3">
      <c r="B10" s="249" t="s">
        <v>152</v>
      </c>
      <c r="C10" s="250"/>
      <c r="D10" s="250"/>
      <c r="E10" s="250"/>
      <c r="F10" s="250"/>
      <c r="G10" s="250"/>
      <c r="H10" s="251"/>
      <c r="J10" s="29" t="s">
        <v>30</v>
      </c>
      <c r="K10" s="29" t="s">
        <v>31</v>
      </c>
      <c r="M10" s="29" t="s">
        <v>33</v>
      </c>
      <c r="N10" s="32">
        <v>600000</v>
      </c>
    </row>
    <row r="11" spans="2:14" ht="63" x14ac:dyDescent="0.35">
      <c r="B11" s="35"/>
      <c r="C11" s="90"/>
      <c r="D11" s="90" t="s">
        <v>8</v>
      </c>
      <c r="E11" s="91" t="s">
        <v>163</v>
      </c>
      <c r="F11" s="91" t="s">
        <v>9</v>
      </c>
      <c r="G11" s="92" t="s">
        <v>10</v>
      </c>
      <c r="H11" s="93" t="s">
        <v>13</v>
      </c>
      <c r="J11" s="29" t="s">
        <v>32</v>
      </c>
      <c r="K11" s="29" t="s">
        <v>33</v>
      </c>
      <c r="M11" s="29" t="s">
        <v>35</v>
      </c>
      <c r="N11" s="32">
        <v>600000</v>
      </c>
    </row>
    <row r="12" spans="2:14" ht="21" x14ac:dyDescent="0.35">
      <c r="B12" s="35" t="s">
        <v>0</v>
      </c>
      <c r="C12" s="14">
        <f>VLOOKUP(B7,M4:N57,2,FALSE)</f>
        <v>600000</v>
      </c>
      <c r="D12" s="94" t="s">
        <v>7</v>
      </c>
      <c r="E12" s="15" t="s">
        <v>7</v>
      </c>
      <c r="F12" s="15" t="s">
        <v>7</v>
      </c>
      <c r="G12" s="17" t="s">
        <v>7</v>
      </c>
      <c r="H12" s="95" t="s">
        <v>7</v>
      </c>
      <c r="J12" s="29" t="s">
        <v>34</v>
      </c>
      <c r="K12" s="29" t="s">
        <v>35</v>
      </c>
      <c r="M12" s="29" t="s">
        <v>37</v>
      </c>
      <c r="N12" s="32">
        <v>600000</v>
      </c>
    </row>
    <row r="13" spans="2:14" ht="21" x14ac:dyDescent="0.35">
      <c r="B13" s="35" t="s">
        <v>1</v>
      </c>
      <c r="C13" s="18">
        <f>C12*0.05</f>
        <v>30000</v>
      </c>
      <c r="D13" s="94" t="s">
        <v>7</v>
      </c>
      <c r="E13" s="19">
        <f>C13</f>
        <v>30000</v>
      </c>
      <c r="F13" s="96">
        <v>0</v>
      </c>
      <c r="G13" s="20">
        <f>E13*F13</f>
        <v>0</v>
      </c>
      <c r="H13" s="97">
        <f>E13-G13</f>
        <v>30000</v>
      </c>
      <c r="J13" s="29" t="s">
        <v>36</v>
      </c>
      <c r="K13" s="29" t="s">
        <v>37</v>
      </c>
      <c r="M13" s="29" t="s">
        <v>39</v>
      </c>
      <c r="N13" s="32">
        <v>600000</v>
      </c>
    </row>
    <row r="14" spans="2:14" ht="21" x14ac:dyDescent="0.35">
      <c r="B14" s="35" t="s">
        <v>2</v>
      </c>
      <c r="C14" s="18">
        <f>C12*0.3</f>
        <v>180000</v>
      </c>
      <c r="D14" s="18">
        <f>C14*0.05</f>
        <v>9000</v>
      </c>
      <c r="E14" s="19">
        <f>C14-D14</f>
        <v>171000</v>
      </c>
      <c r="F14" s="96">
        <v>0.1</v>
      </c>
      <c r="G14" s="20">
        <f>E14*F14</f>
        <v>17100</v>
      </c>
      <c r="H14" s="97">
        <f>E14-G14</f>
        <v>153900</v>
      </c>
      <c r="J14" s="29" t="s">
        <v>38</v>
      </c>
      <c r="K14" s="29" t="s">
        <v>39</v>
      </c>
      <c r="M14" s="29" t="s">
        <v>41</v>
      </c>
      <c r="N14" s="32">
        <v>600000</v>
      </c>
    </row>
    <row r="15" spans="2:14" ht="21" x14ac:dyDescent="0.35">
      <c r="B15" s="35" t="s">
        <v>3</v>
      </c>
      <c r="C15" s="18">
        <f>C12*0.25</f>
        <v>150000</v>
      </c>
      <c r="D15" s="18">
        <f>C15*0.05</f>
        <v>7500</v>
      </c>
      <c r="E15" s="19">
        <f>C15-D15</f>
        <v>142500</v>
      </c>
      <c r="F15" s="96">
        <v>0</v>
      </c>
      <c r="G15" s="20">
        <f t="shared" ref="G15:G17" si="0">E15*F15</f>
        <v>0</v>
      </c>
      <c r="H15" s="97">
        <f>E15-G15</f>
        <v>142500</v>
      </c>
      <c r="J15" s="29" t="s">
        <v>40</v>
      </c>
      <c r="K15" s="29" t="s">
        <v>41</v>
      </c>
      <c r="M15" s="29" t="s">
        <v>43</v>
      </c>
      <c r="N15" s="32">
        <v>600000</v>
      </c>
    </row>
    <row r="16" spans="2:14" ht="21" x14ac:dyDescent="0.35">
      <c r="B16" s="35" t="s">
        <v>4</v>
      </c>
      <c r="C16" s="18">
        <f>C12*0.25</f>
        <v>150000</v>
      </c>
      <c r="D16" s="18">
        <f>C16*0.05</f>
        <v>7500</v>
      </c>
      <c r="E16" s="19">
        <f>C16-D16</f>
        <v>142500</v>
      </c>
      <c r="F16" s="96">
        <v>0</v>
      </c>
      <c r="G16" s="20">
        <f t="shared" si="0"/>
        <v>0</v>
      </c>
      <c r="H16" s="97">
        <f>E16-G16</f>
        <v>142500</v>
      </c>
      <c r="J16" s="29" t="s">
        <v>42</v>
      </c>
      <c r="K16" s="29" t="s">
        <v>43</v>
      </c>
      <c r="M16" s="29" t="s">
        <v>45</v>
      </c>
      <c r="N16" s="32">
        <v>600000</v>
      </c>
    </row>
    <row r="17" spans="2:14" ht="21" x14ac:dyDescent="0.35">
      <c r="B17" s="35" t="s">
        <v>5</v>
      </c>
      <c r="C17" s="18">
        <f>C12*0.15</f>
        <v>90000</v>
      </c>
      <c r="D17" s="18">
        <f>C17*0.05</f>
        <v>4500</v>
      </c>
      <c r="E17" s="19">
        <f>C17-D17</f>
        <v>85500</v>
      </c>
      <c r="F17" s="96">
        <v>0</v>
      </c>
      <c r="G17" s="20">
        <f t="shared" si="0"/>
        <v>0</v>
      </c>
      <c r="H17" s="97">
        <f>E17-G17</f>
        <v>85500</v>
      </c>
      <c r="J17" s="29" t="s">
        <v>44</v>
      </c>
      <c r="K17" s="29" t="s">
        <v>45</v>
      </c>
      <c r="M17" s="29" t="s">
        <v>47</v>
      </c>
      <c r="N17" s="32">
        <v>600000</v>
      </c>
    </row>
    <row r="18" spans="2:14" ht="21.75" thickBot="1" x14ac:dyDescent="0.4">
      <c r="B18" s="36" t="s">
        <v>6</v>
      </c>
      <c r="C18" s="24">
        <f>SUM(C13:C17)</f>
        <v>600000</v>
      </c>
      <c r="D18" s="24">
        <f>SUM(D14:D17)</f>
        <v>28500</v>
      </c>
      <c r="E18" s="25">
        <f>SUM(E13:E17)</f>
        <v>571500</v>
      </c>
      <c r="F18" s="78" t="s">
        <v>7</v>
      </c>
      <c r="G18" s="26">
        <f>SUM(G13:G17)</f>
        <v>17100</v>
      </c>
      <c r="H18" s="98">
        <f>SUM(H13:H17)</f>
        <v>554400</v>
      </c>
      <c r="J18" s="29" t="s">
        <v>46</v>
      </c>
      <c r="K18" s="29" t="s">
        <v>47</v>
      </c>
      <c r="M18" s="29" t="s">
        <v>49</v>
      </c>
      <c r="N18" s="32">
        <v>600000</v>
      </c>
    </row>
    <row r="19" spans="2:14" ht="21" x14ac:dyDescent="0.35">
      <c r="B19" s="99"/>
      <c r="C19" s="100"/>
      <c r="D19" s="100"/>
      <c r="E19" s="101"/>
      <c r="F19" s="102"/>
      <c r="G19" s="101"/>
      <c r="H19" s="103"/>
      <c r="J19" s="29" t="s">
        <v>48</v>
      </c>
      <c r="K19" s="29" t="s">
        <v>49</v>
      </c>
      <c r="M19" s="29" t="s">
        <v>51</v>
      </c>
      <c r="N19" s="32">
        <v>600000</v>
      </c>
    </row>
    <row r="20" spans="2:14" ht="21" x14ac:dyDescent="0.35">
      <c r="B20" s="253" t="s">
        <v>134</v>
      </c>
      <c r="C20" s="254"/>
      <c r="D20" s="254"/>
      <c r="E20" s="254"/>
      <c r="F20" s="254"/>
      <c r="G20" s="254"/>
      <c r="H20" s="255"/>
      <c r="J20" s="29" t="s">
        <v>50</v>
      </c>
      <c r="K20" s="29" t="s">
        <v>51</v>
      </c>
      <c r="M20" s="29" t="s">
        <v>53</v>
      </c>
      <c r="N20" s="32">
        <v>600000</v>
      </c>
    </row>
    <row r="21" spans="2:14" ht="21" x14ac:dyDescent="0.35">
      <c r="B21" s="104" t="s">
        <v>145</v>
      </c>
      <c r="C21" s="252" t="s">
        <v>19</v>
      </c>
      <c r="D21" s="252"/>
      <c r="E21" s="105" t="s">
        <v>149</v>
      </c>
      <c r="F21" s="74"/>
      <c r="G21" s="73"/>
      <c r="H21" s="106"/>
      <c r="J21" s="29" t="s">
        <v>52</v>
      </c>
      <c r="K21" s="29" t="s">
        <v>53</v>
      </c>
      <c r="M21" s="29" t="s">
        <v>55</v>
      </c>
      <c r="N21" s="32">
        <v>600000</v>
      </c>
    </row>
    <row r="22" spans="2:14" ht="21" x14ac:dyDescent="0.35">
      <c r="B22" s="107"/>
      <c r="C22" s="108"/>
      <c r="D22" s="108"/>
      <c r="E22" s="109"/>
      <c r="F22" s="110"/>
      <c r="G22" s="109"/>
      <c r="H22" s="111"/>
      <c r="J22" s="29" t="s">
        <v>54</v>
      </c>
      <c r="K22" s="29" t="s">
        <v>55</v>
      </c>
      <c r="M22" s="29" t="s">
        <v>129</v>
      </c>
      <c r="N22" s="32">
        <v>600000</v>
      </c>
    </row>
    <row r="23" spans="2:14" ht="21" x14ac:dyDescent="0.35">
      <c r="B23" s="237" t="s">
        <v>141</v>
      </c>
      <c r="C23" s="238"/>
      <c r="D23" s="238"/>
      <c r="E23" s="238"/>
      <c r="F23" s="238"/>
      <c r="G23" s="238"/>
      <c r="H23" s="239"/>
      <c r="J23" s="29" t="s">
        <v>56</v>
      </c>
      <c r="K23" s="29" t="s">
        <v>57</v>
      </c>
      <c r="M23" s="29" t="s">
        <v>59</v>
      </c>
      <c r="N23" s="32">
        <v>600000</v>
      </c>
    </row>
    <row r="24" spans="2:14" ht="21" x14ac:dyDescent="0.35">
      <c r="B24" s="112"/>
      <c r="C24" s="113"/>
      <c r="D24" s="113"/>
      <c r="E24" s="113"/>
      <c r="F24" s="113"/>
      <c r="G24" s="113"/>
      <c r="H24" s="114"/>
      <c r="J24" s="29" t="s">
        <v>58</v>
      </c>
      <c r="K24" s="29" t="s">
        <v>59</v>
      </c>
      <c r="M24" s="29" t="s">
        <v>61</v>
      </c>
      <c r="N24" s="32">
        <v>600000</v>
      </c>
    </row>
    <row r="25" spans="2:14" ht="21" x14ac:dyDescent="0.35">
      <c r="B25" s="240" t="s">
        <v>142</v>
      </c>
      <c r="C25" s="241"/>
      <c r="D25" s="241"/>
      <c r="E25" s="241"/>
      <c r="F25" s="241"/>
      <c r="G25" s="241"/>
      <c r="H25" s="242"/>
      <c r="J25" s="29" t="s">
        <v>60</v>
      </c>
      <c r="K25" s="29" t="s">
        <v>61</v>
      </c>
      <c r="M25" s="29" t="s">
        <v>63</v>
      </c>
      <c r="N25" s="32">
        <v>600000</v>
      </c>
    </row>
    <row r="26" spans="2:14" ht="21.75" thickBot="1" x14ac:dyDescent="0.4">
      <c r="B26" s="234" t="s">
        <v>148</v>
      </c>
      <c r="C26" s="235"/>
      <c r="D26" s="235"/>
      <c r="E26" s="235"/>
      <c r="F26" s="235"/>
      <c r="G26" s="235"/>
      <c r="H26" s="236"/>
      <c r="J26" s="29" t="s">
        <v>62</v>
      </c>
      <c r="K26" s="29" t="s">
        <v>63</v>
      </c>
      <c r="M26" s="29" t="s">
        <v>65</v>
      </c>
      <c r="N26" s="32">
        <v>600000</v>
      </c>
    </row>
    <row r="27" spans="2:14" x14ac:dyDescent="0.25">
      <c r="B27" s="1"/>
      <c r="C27" s="2"/>
      <c r="D27" s="3"/>
      <c r="E27" s="2"/>
      <c r="F27" s="2"/>
      <c r="J27" s="29" t="s">
        <v>64</v>
      </c>
      <c r="K27" s="29" t="s">
        <v>65</v>
      </c>
      <c r="M27" s="29" t="s">
        <v>67</v>
      </c>
      <c r="N27" s="32">
        <v>600000</v>
      </c>
    </row>
    <row r="28" spans="2:14" x14ac:dyDescent="0.25">
      <c r="B28" s="1"/>
      <c r="C28" s="2"/>
      <c r="D28" s="3"/>
      <c r="E28" s="2"/>
      <c r="F28" s="2"/>
      <c r="J28" s="29" t="s">
        <v>66</v>
      </c>
      <c r="K28" s="29" t="s">
        <v>67</v>
      </c>
      <c r="M28" s="29" t="s">
        <v>69</v>
      </c>
      <c r="N28" s="32">
        <v>600000</v>
      </c>
    </row>
    <row r="29" spans="2:14" x14ac:dyDescent="0.25">
      <c r="B29" s="1"/>
      <c r="C29" s="2"/>
      <c r="D29" s="3"/>
      <c r="E29" s="2"/>
      <c r="F29" s="2"/>
      <c r="J29" s="29" t="s">
        <v>68</v>
      </c>
      <c r="K29" s="29" t="s">
        <v>69</v>
      </c>
      <c r="M29" s="29" t="s">
        <v>71</v>
      </c>
      <c r="N29" s="32">
        <v>600000</v>
      </c>
    </row>
    <row r="30" spans="2:14" x14ac:dyDescent="0.25">
      <c r="B30" s="4"/>
      <c r="C30" s="4"/>
      <c r="D30" s="4"/>
      <c r="E30" s="4"/>
      <c r="F30" s="4"/>
      <c r="J30" s="29" t="s">
        <v>70</v>
      </c>
      <c r="K30" s="29" t="s">
        <v>71</v>
      </c>
      <c r="M30" s="29" t="s">
        <v>73</v>
      </c>
      <c r="N30" s="32">
        <v>600000</v>
      </c>
    </row>
    <row r="31" spans="2:14" x14ac:dyDescent="0.25">
      <c r="B31" s="11"/>
      <c r="C31" s="11"/>
      <c r="D31" s="11"/>
      <c r="E31" s="11"/>
      <c r="F31" s="11"/>
      <c r="J31" s="29" t="s">
        <v>72</v>
      </c>
      <c r="K31" s="29" t="s">
        <v>73</v>
      </c>
      <c r="M31" s="29" t="s">
        <v>75</v>
      </c>
      <c r="N31" s="32">
        <v>600000</v>
      </c>
    </row>
    <row r="32" spans="2:14" x14ac:dyDescent="0.25">
      <c r="B32" s="5"/>
      <c r="C32" s="5"/>
      <c r="D32" s="6"/>
      <c r="E32" s="6"/>
      <c r="F32" s="5"/>
      <c r="J32" s="29" t="s">
        <v>74</v>
      </c>
      <c r="K32" s="29" t="s">
        <v>75</v>
      </c>
      <c r="M32" s="29" t="s">
        <v>77</v>
      </c>
      <c r="N32" s="32">
        <v>600000</v>
      </c>
    </row>
    <row r="33" spans="2:14" x14ac:dyDescent="0.25">
      <c r="B33" s="5"/>
      <c r="C33" s="7"/>
      <c r="D33" s="8"/>
      <c r="E33" s="5"/>
      <c r="F33" s="5"/>
      <c r="J33" s="29" t="s">
        <v>76</v>
      </c>
      <c r="K33" s="29" t="s">
        <v>77</v>
      </c>
      <c r="M33" s="29" t="s">
        <v>79</v>
      </c>
      <c r="N33" s="32">
        <v>600000</v>
      </c>
    </row>
    <row r="34" spans="2:14" x14ac:dyDescent="0.25">
      <c r="B34" s="5"/>
      <c r="C34" s="9"/>
      <c r="D34" s="10"/>
      <c r="E34" s="9"/>
      <c r="F34" s="5"/>
      <c r="J34" s="29" t="s">
        <v>78</v>
      </c>
      <c r="K34" s="29" t="s">
        <v>79</v>
      </c>
      <c r="M34" s="29" t="s">
        <v>130</v>
      </c>
      <c r="N34" s="32">
        <v>600000</v>
      </c>
    </row>
    <row r="35" spans="2:14" x14ac:dyDescent="0.25">
      <c r="B35" s="5"/>
      <c r="C35" s="9"/>
      <c r="D35" s="10"/>
      <c r="E35" s="9"/>
      <c r="F35" s="5"/>
      <c r="J35" s="29" t="s">
        <v>80</v>
      </c>
      <c r="K35" s="29" t="s">
        <v>81</v>
      </c>
      <c r="M35" s="29" t="s">
        <v>83</v>
      </c>
      <c r="N35" s="32">
        <v>600000</v>
      </c>
    </row>
    <row r="36" spans="2:14" x14ac:dyDescent="0.25">
      <c r="B36" s="5"/>
      <c r="C36" s="9"/>
      <c r="D36" s="10"/>
      <c r="E36" s="9"/>
      <c r="F36" s="5"/>
      <c r="J36" s="29" t="s">
        <v>82</v>
      </c>
      <c r="K36" s="29" t="s">
        <v>83</v>
      </c>
      <c r="M36" s="29" t="s">
        <v>85</v>
      </c>
      <c r="N36" s="32">
        <v>600000</v>
      </c>
    </row>
    <row r="37" spans="2:14" x14ac:dyDescent="0.25">
      <c r="B37" s="5"/>
      <c r="C37" s="9"/>
      <c r="D37" s="10"/>
      <c r="E37" s="9"/>
      <c r="F37" s="5"/>
      <c r="J37" s="29" t="s">
        <v>84</v>
      </c>
      <c r="K37" s="29" t="s">
        <v>85</v>
      </c>
      <c r="M37" s="29" t="s">
        <v>131</v>
      </c>
      <c r="N37" s="32">
        <v>600000</v>
      </c>
    </row>
    <row r="38" spans="2:14" x14ac:dyDescent="0.25">
      <c r="B38" s="5"/>
      <c r="C38" s="9"/>
      <c r="D38" s="10"/>
      <c r="E38" s="9"/>
      <c r="F38" s="5"/>
      <c r="J38" s="29" t="s">
        <v>86</v>
      </c>
      <c r="K38" s="29" t="s">
        <v>87</v>
      </c>
      <c r="M38" s="29" t="s">
        <v>89</v>
      </c>
      <c r="N38" s="32">
        <v>600000</v>
      </c>
    </row>
    <row r="39" spans="2:14" x14ac:dyDescent="0.25">
      <c r="B39" s="4"/>
      <c r="C39" s="4"/>
      <c r="D39" s="4"/>
      <c r="E39" s="4"/>
      <c r="F39" s="4"/>
      <c r="J39" s="29" t="s">
        <v>88</v>
      </c>
      <c r="K39" s="29" t="s">
        <v>89</v>
      </c>
      <c r="M39" s="29" t="s">
        <v>91</v>
      </c>
      <c r="N39" s="32">
        <v>600000</v>
      </c>
    </row>
    <row r="40" spans="2:14" x14ac:dyDescent="0.25">
      <c r="B40" s="4"/>
      <c r="C40" s="4"/>
      <c r="D40" s="4"/>
      <c r="E40" s="4"/>
      <c r="F40" s="4"/>
      <c r="J40" s="29" t="s">
        <v>90</v>
      </c>
      <c r="K40" s="29" t="s">
        <v>91</v>
      </c>
      <c r="M40" s="29" t="s">
        <v>93</v>
      </c>
      <c r="N40" s="32">
        <v>600000</v>
      </c>
    </row>
    <row r="41" spans="2:14" x14ac:dyDescent="0.25">
      <c r="J41" s="29" t="s">
        <v>92</v>
      </c>
      <c r="K41" s="29" t="s">
        <v>93</v>
      </c>
      <c r="M41" s="29" t="s">
        <v>95</v>
      </c>
      <c r="N41" s="32">
        <v>600000</v>
      </c>
    </row>
    <row r="42" spans="2:14" x14ac:dyDescent="0.25">
      <c r="J42" s="29" t="s">
        <v>94</v>
      </c>
      <c r="K42" s="29" t="s">
        <v>95</v>
      </c>
      <c r="M42" s="29" t="s">
        <v>97</v>
      </c>
      <c r="N42" s="32">
        <v>600000</v>
      </c>
    </row>
    <row r="43" spans="2:14" x14ac:dyDescent="0.25">
      <c r="J43" s="29" t="s">
        <v>96</v>
      </c>
      <c r="K43" s="29" t="s">
        <v>97</v>
      </c>
      <c r="M43" s="29" t="s">
        <v>99</v>
      </c>
      <c r="N43" s="32">
        <v>600000</v>
      </c>
    </row>
    <row r="44" spans="2:14" x14ac:dyDescent="0.25">
      <c r="J44" s="29" t="s">
        <v>98</v>
      </c>
      <c r="K44" s="29" t="s">
        <v>99</v>
      </c>
      <c r="M44" s="29" t="s">
        <v>101</v>
      </c>
      <c r="N44" s="32">
        <v>600000</v>
      </c>
    </row>
    <row r="45" spans="2:14" x14ac:dyDescent="0.25">
      <c r="J45" s="29" t="s">
        <v>100</v>
      </c>
      <c r="K45" s="29" t="s">
        <v>101</v>
      </c>
      <c r="M45" s="29" t="s">
        <v>103</v>
      </c>
      <c r="N45" s="32">
        <v>600000</v>
      </c>
    </row>
    <row r="46" spans="2:14" x14ac:dyDescent="0.25">
      <c r="J46" s="29" t="s">
        <v>102</v>
      </c>
      <c r="K46" s="29" t="s">
        <v>103</v>
      </c>
      <c r="M46" s="29" t="s">
        <v>105</v>
      </c>
      <c r="N46" s="32">
        <v>600000</v>
      </c>
    </row>
    <row r="47" spans="2:14" x14ac:dyDescent="0.25">
      <c r="J47" s="29" t="s">
        <v>104</v>
      </c>
      <c r="K47" s="29" t="s">
        <v>105</v>
      </c>
      <c r="M47" s="29" t="s">
        <v>107</v>
      </c>
      <c r="N47" s="32">
        <v>600000</v>
      </c>
    </row>
    <row r="48" spans="2:14" x14ac:dyDescent="0.25">
      <c r="J48" s="29" t="s">
        <v>106</v>
      </c>
      <c r="K48" s="29" t="s">
        <v>107</v>
      </c>
      <c r="M48" s="29" t="s">
        <v>109</v>
      </c>
      <c r="N48" s="32">
        <v>600000</v>
      </c>
    </row>
    <row r="49" spans="10:14" x14ac:dyDescent="0.25">
      <c r="J49" s="29" t="s">
        <v>108</v>
      </c>
      <c r="K49" s="29" t="s">
        <v>109</v>
      </c>
      <c r="M49" s="29" t="s">
        <v>111</v>
      </c>
      <c r="N49" s="32">
        <v>600000</v>
      </c>
    </row>
    <row r="50" spans="10:14" x14ac:dyDescent="0.25">
      <c r="J50" s="29" t="s">
        <v>110</v>
      </c>
      <c r="K50" s="29" t="s">
        <v>111</v>
      </c>
      <c r="M50" s="29" t="s">
        <v>113</v>
      </c>
      <c r="N50" s="32">
        <v>600000</v>
      </c>
    </row>
    <row r="51" spans="10:14" x14ac:dyDescent="0.25">
      <c r="J51" s="29" t="s">
        <v>112</v>
      </c>
      <c r="K51" s="29" t="s">
        <v>113</v>
      </c>
      <c r="M51" s="29" t="s">
        <v>115</v>
      </c>
      <c r="N51" s="32">
        <v>600000</v>
      </c>
    </row>
    <row r="52" spans="10:14" x14ac:dyDescent="0.25">
      <c r="J52" s="29" t="s">
        <v>114</v>
      </c>
      <c r="K52" s="29" t="s">
        <v>115</v>
      </c>
      <c r="M52" s="29" t="s">
        <v>117</v>
      </c>
      <c r="N52" s="32">
        <v>600000</v>
      </c>
    </row>
    <row r="53" spans="10:14" x14ac:dyDescent="0.25">
      <c r="J53" s="29" t="s">
        <v>116</v>
      </c>
      <c r="K53" s="29" t="s">
        <v>117</v>
      </c>
      <c r="M53" s="29" t="s">
        <v>119</v>
      </c>
      <c r="N53" s="32">
        <v>600000</v>
      </c>
    </row>
    <row r="54" spans="10:14" x14ac:dyDescent="0.25">
      <c r="J54" s="29" t="s">
        <v>118</v>
      </c>
      <c r="K54" s="29" t="s">
        <v>119</v>
      </c>
      <c r="M54" s="29" t="s">
        <v>121</v>
      </c>
      <c r="N54" s="32">
        <v>600000</v>
      </c>
    </row>
    <row r="55" spans="10:14" x14ac:dyDescent="0.25">
      <c r="J55" s="29" t="s">
        <v>120</v>
      </c>
      <c r="K55" s="29" t="s">
        <v>121</v>
      </c>
      <c r="M55" s="29" t="s">
        <v>123</v>
      </c>
      <c r="N55" s="32">
        <v>600000</v>
      </c>
    </row>
    <row r="56" spans="10:14" x14ac:dyDescent="0.25">
      <c r="J56" s="29" t="s">
        <v>122</v>
      </c>
      <c r="K56" s="29" t="s">
        <v>123</v>
      </c>
      <c r="M56" s="30" t="s">
        <v>125</v>
      </c>
      <c r="N56" s="32">
        <v>600000</v>
      </c>
    </row>
    <row r="57" spans="10:14" x14ac:dyDescent="0.25">
      <c r="J57" s="30" t="s">
        <v>124</v>
      </c>
      <c r="K57" s="30" t="s">
        <v>125</v>
      </c>
      <c r="M57" s="31" t="s">
        <v>127</v>
      </c>
      <c r="N57" s="32">
        <v>600000</v>
      </c>
    </row>
    <row r="58" spans="10:14" x14ac:dyDescent="0.25">
      <c r="J58" s="31" t="s">
        <v>126</v>
      </c>
      <c r="K58" s="31" t="s">
        <v>127</v>
      </c>
    </row>
  </sheetData>
  <mergeCells count="16">
    <mergeCell ref="B26:H26"/>
    <mergeCell ref="B23:H23"/>
    <mergeCell ref="B25:H25"/>
    <mergeCell ref="B6:H6"/>
    <mergeCell ref="B7:H7"/>
    <mergeCell ref="B10:H10"/>
    <mergeCell ref="C21:D21"/>
    <mergeCell ref="B20:H20"/>
    <mergeCell ref="J2:K2"/>
    <mergeCell ref="J3:K3"/>
    <mergeCell ref="M2:N2"/>
    <mergeCell ref="M3:N3"/>
    <mergeCell ref="B9:H9"/>
    <mergeCell ref="B5:H5"/>
    <mergeCell ref="B2:H2"/>
    <mergeCell ref="B3:H3"/>
  </mergeCells>
  <dataValidations count="1">
    <dataValidation type="list" allowBlank="1" showInputMessage="1" showErrorMessage="1" sqref="B7:H7 C21:D21">
      <formula1>$K$4:$K$58</formula1>
    </dataValidation>
  </dataValidations>
  <pageMargins left="0.7" right="0.7" top="0.75" bottom="0.75" header="0.3" footer="0.3"/>
  <pageSetup scale="42"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Option 1</vt:lpstr>
      <vt:lpstr>Option 2</vt:lpstr>
      <vt:lpstr>Option 3</vt:lpstr>
      <vt:lpstr>'Option 2'!Print_Area</vt:lpstr>
    </vt:vector>
  </TitlesOfParts>
  <Company>USDOJ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Neville, Somelea (OVW)</dc:creator>
  <cp:lastModifiedBy>cathy</cp:lastModifiedBy>
  <cp:lastPrinted>2014-02-10T20:30:50Z</cp:lastPrinted>
  <dcterms:created xsi:type="dcterms:W3CDTF">2014-01-24T20:59:01Z</dcterms:created>
  <dcterms:modified xsi:type="dcterms:W3CDTF">2014-06-04T15:03:45Z</dcterms:modified>
</cp:coreProperties>
</file>