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320" windowHeight="12465"/>
  </bookViews>
  <sheets>
    <sheet name="TABLE 1" sheetId="4" r:id="rId1"/>
    <sheet name="TABLE 2" sheetId="5" r:id="rId2"/>
  </sheets>
  <definedNames>
    <definedName name="_xlnm.Print_Area" localSheetId="0">'TABLE 1'!$A$1:$L$20</definedName>
    <definedName name="_xlnm.Print_Area" localSheetId="1">'TABLE 2'!$A$1:$J$10</definedName>
  </definedNames>
  <calcPr calcId="125725"/>
</workbook>
</file>

<file path=xl/calcChain.xml><?xml version="1.0" encoding="utf-8"?>
<calcChain xmlns="http://schemas.openxmlformats.org/spreadsheetml/2006/main">
  <c r="L18" i="4"/>
  <c r="L11"/>
  <c r="L20"/>
  <c r="J18"/>
  <c r="J11"/>
  <c r="J20"/>
  <c r="Q7"/>
  <c r="R7"/>
  <c r="L17"/>
  <c r="Q6"/>
  <c r="R6"/>
  <c r="L10"/>
  <c r="Q5"/>
  <c r="R5"/>
  <c r="L15"/>
  <c r="J10" i="5"/>
  <c r="J9"/>
  <c r="J8"/>
  <c r="J7"/>
  <c r="J6"/>
  <c r="I7"/>
  <c r="I8"/>
  <c r="I9"/>
  <c r="I6"/>
  <c r="H10"/>
  <c r="H7"/>
  <c r="H8"/>
  <c r="H9"/>
  <c r="H6"/>
  <c r="G10"/>
  <c r="G7"/>
  <c r="G8"/>
  <c r="G9"/>
  <c r="G6"/>
  <c r="F10"/>
  <c r="F7"/>
  <c r="F8"/>
  <c r="F9"/>
  <c r="F6"/>
  <c r="G5" i="4"/>
  <c r="G6"/>
  <c r="G7"/>
  <c r="G8"/>
  <c r="G9"/>
  <c r="G15"/>
  <c r="G10"/>
  <c r="G17"/>
  <c r="G16"/>
  <c r="L5"/>
  <c r="L6"/>
  <c r="L7"/>
  <c r="L8"/>
  <c r="L9"/>
  <c r="L16"/>
</calcChain>
</file>

<file path=xl/sharedStrings.xml><?xml version="1.0" encoding="utf-8"?>
<sst xmlns="http://schemas.openxmlformats.org/spreadsheetml/2006/main" count="45" uniqueCount="37">
  <si>
    <t>REPORTING/RECORDKEEPING REQUIREMENT</t>
  </si>
  <si>
    <t xml:space="preserve">Table 2: </t>
  </si>
  <si>
    <t xml:space="preserve">(C)
Hours
per Respondent
per Year
(C=A x B)          </t>
  </si>
  <si>
    <t>Read instructions</t>
  </si>
  <si>
    <t>Gather information</t>
  </si>
  <si>
    <t>Initial report</t>
  </si>
  <si>
    <t>Update date code</t>
  </si>
  <si>
    <t>Variance application</t>
  </si>
  <si>
    <t xml:space="preserve">Innovative products appl </t>
  </si>
  <si>
    <t>Recordkeeping</t>
  </si>
  <si>
    <t>Plan activities</t>
  </si>
  <si>
    <t>Implementation</t>
  </si>
  <si>
    <t>Charcoal lighter results</t>
  </si>
  <si>
    <t>Total Industry Burden</t>
  </si>
  <si>
    <t>Reporting</t>
  </si>
  <si>
    <t>Total Agency Burden</t>
  </si>
  <si>
    <t xml:space="preserve">(B)
Occurrences  per Year </t>
  </si>
  <si>
    <t xml:space="preserve">(A)
Person Hours per Occurrence         </t>
  </si>
  <si>
    <t xml:space="preserve">
Total Cost per Year</t>
  </si>
  <si>
    <t xml:space="preserve">(F)
Total Hours per Year 
(F= C + D + E)        </t>
  </si>
  <si>
    <t xml:space="preserve">(C)
Technical Person Hours
@ $46.22/hr
(C=A x B)          </t>
  </si>
  <si>
    <t xml:space="preserve">(D)
Management Person Hours @ $62.27/hr
(D = C x 0.05)            </t>
  </si>
  <si>
    <t xml:space="preserve">(E)            Clerical Person Hours              @ $25.01/hr   
(E=C x 0.01)        </t>
  </si>
  <si>
    <t>Annual Respondent Burden and Cost for National Volatile Organic Compound Emission Standards</t>
  </si>
  <si>
    <t xml:space="preserve"> for Consumer Products (40 CFR part 59, subpart C)</t>
  </si>
  <si>
    <t>Table 1:</t>
  </si>
  <si>
    <t>Innovative products application</t>
  </si>
  <si>
    <t>------------------------Included in 1----------------------------</t>
  </si>
  <si>
    <t xml:space="preserve">(A)
Respondent Hours
per Occurrence
(Technical hours)        </t>
  </si>
  <si>
    <t xml:space="preserve">(B)
Number of
Occurences
per Respondent
per Year                        </t>
  </si>
  <si>
    <r>
      <t>(D)
Number of
Respondents 
per Year</t>
    </r>
    <r>
      <rPr>
        <sz val="10"/>
        <rFont val="Arial"/>
        <family val="2"/>
      </rPr>
      <t xml:space="preserve">                  </t>
    </r>
  </si>
  <si>
    <t xml:space="preserve">(E)
Technical Hours
per Year
@ $77.03
(E=C x D)        </t>
  </si>
  <si>
    <t xml:space="preserve">(F)
Management 
Hours per Year
@ $95.82
(F= E x 0.05)        </t>
  </si>
  <si>
    <t xml:space="preserve">(G)
Clerical Hours 
per Year
@ $44.82
(G= E x 0.1)        </t>
  </si>
  <si>
    <t>Total for Reporting</t>
  </si>
  <si>
    <t>Total for Recordkeeping</t>
  </si>
  <si>
    <r>
      <t xml:space="preserve">
Total
Labor Costs
per Year</t>
    </r>
    <r>
      <rPr>
        <sz val="10"/>
        <rFont val="Arial"/>
        <family val="2"/>
      </rPr>
      <t xml:space="preserve">               </t>
    </r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</si>
</sst>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&quot;$&quot;#,##0"/>
    <numFmt numFmtId="165" formatCode="&quot;$&quot;#,##0.00"/>
    <numFmt numFmtId="166" formatCode="_(&quot;$&quot;* #,##0_);_(&quot;$&quot;* \(#,##0\);_(&quot;$&quot;* &quot;-&quot;??_);_(@_)"/>
  </numFmts>
  <fonts count="15">
    <font>
      <sz val="10"/>
      <name val="Arial"/>
    </font>
    <font>
      <sz val="10"/>
      <name val="Arial"/>
    </font>
    <font>
      <sz val="10"/>
      <name val="Times New Roman"/>
      <family val="1"/>
    </font>
    <font>
      <vertAlign val="superscript"/>
      <sz val="12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vertAlign val="superscript"/>
      <sz val="12"/>
      <name val="Arial"/>
      <family val="2"/>
    </font>
    <font>
      <vertAlign val="superscript"/>
      <sz val="12"/>
      <color indexed="8"/>
      <name val="Arial"/>
      <family val="2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6" fillId="0" borderId="0" xfId="0" applyFont="1" applyFill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 applyFill="1" applyAlignment="1"/>
    <xf numFmtId="0" fontId="7" fillId="0" borderId="0" xfId="0" applyFont="1" applyAlignment="1">
      <alignment wrapText="1"/>
    </xf>
    <xf numFmtId="0" fontId="8" fillId="0" borderId="0" xfId="0" applyFont="1" applyAlignment="1" applyProtection="1">
      <alignment horizontal="left"/>
    </xf>
    <xf numFmtId="0" fontId="7" fillId="2" borderId="1" xfId="0" applyFont="1" applyFill="1" applyBorder="1" applyAlignment="1" applyProtection="1">
      <alignment horizontal="center" vertical="top" wrapText="1"/>
    </xf>
    <xf numFmtId="0" fontId="7" fillId="2" borderId="1" xfId="0" quotePrefix="1" applyFont="1" applyFill="1" applyBorder="1" applyAlignment="1" applyProtection="1">
      <alignment horizontal="center" vertical="top" wrapText="1"/>
    </xf>
    <xf numFmtId="0" fontId="7" fillId="2" borderId="2" xfId="0" applyFont="1" applyFill="1" applyBorder="1" applyAlignment="1" applyProtection="1">
      <alignment horizontal="center" vertical="top" wrapText="1"/>
    </xf>
    <xf numFmtId="0" fontId="7" fillId="2" borderId="3" xfId="0" applyFont="1" applyFill="1" applyBorder="1" applyAlignment="1" applyProtection="1">
      <alignment horizontal="center" vertical="top" wrapText="1"/>
    </xf>
    <xf numFmtId="0" fontId="7" fillId="0" borderId="0" xfId="0" applyFont="1"/>
    <xf numFmtId="0" fontId="7" fillId="0" borderId="4" xfId="0" applyFont="1" applyBorder="1"/>
    <xf numFmtId="0" fontId="7" fillId="0" borderId="5" xfId="0" applyFont="1" applyBorder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0" fontId="7" fillId="0" borderId="0" xfId="0" applyFont="1" applyAlignment="1"/>
    <xf numFmtId="0" fontId="5" fillId="0" borderId="0" xfId="0" applyFont="1"/>
    <xf numFmtId="0" fontId="8" fillId="0" borderId="0" xfId="0" applyFont="1"/>
    <xf numFmtId="165" fontId="8" fillId="0" borderId="0" xfId="0" applyNumberFormat="1" applyFont="1"/>
    <xf numFmtId="0" fontId="7" fillId="2" borderId="6" xfId="0" applyFont="1" applyFill="1" applyBorder="1" applyAlignment="1" applyProtection="1">
      <alignment horizontal="center" vertical="top" wrapText="1"/>
    </xf>
    <xf numFmtId="0" fontId="10" fillId="0" borderId="0" xfId="0" applyFont="1" applyFill="1" applyAlignment="1">
      <alignment wrapText="1"/>
    </xf>
    <xf numFmtId="0" fontId="11" fillId="0" borderId="0" xfId="0" applyFont="1"/>
    <xf numFmtId="0" fontId="10" fillId="0" borderId="0" xfId="0" applyFont="1" applyAlignment="1">
      <alignment wrapText="1"/>
    </xf>
    <xf numFmtId="0" fontId="6" fillId="0" borderId="0" xfId="0" applyFont="1" applyAlignment="1"/>
    <xf numFmtId="0" fontId="2" fillId="0" borderId="0" xfId="0" applyFont="1" applyAlignment="1"/>
    <xf numFmtId="0" fontId="11" fillId="0" borderId="0" xfId="0" applyFont="1" applyFill="1" applyBorder="1" applyAlignment="1"/>
    <xf numFmtId="0" fontId="7" fillId="0" borderId="0" xfId="0" applyFont="1" applyBorder="1" applyAlignment="1"/>
    <xf numFmtId="0" fontId="3" fillId="0" borderId="0" xfId="0" applyFont="1" applyAlignment="1"/>
    <xf numFmtId="0" fontId="2" fillId="0" borderId="0" xfId="0" applyFont="1" applyBorder="1" applyAlignment="1"/>
    <xf numFmtId="165" fontId="7" fillId="0" borderId="7" xfId="0" applyNumberFormat="1" applyFont="1" applyBorder="1" applyAlignment="1">
      <alignment horizontal="right"/>
    </xf>
    <xf numFmtId="0" fontId="7" fillId="2" borderId="8" xfId="0" applyFont="1" applyFill="1" applyBorder="1" applyAlignment="1" applyProtection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164" fontId="7" fillId="3" borderId="7" xfId="0" applyNumberFormat="1" applyFont="1" applyFill="1" applyBorder="1" applyAlignment="1">
      <alignment horizontal="center"/>
    </xf>
    <xf numFmtId="0" fontId="13" fillId="0" borderId="6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7" xfId="0" applyFont="1" applyBorder="1" applyAlignment="1">
      <alignment vertical="top" wrapText="1"/>
    </xf>
    <xf numFmtId="2" fontId="7" fillId="0" borderId="0" xfId="0" applyNumberFormat="1" applyFont="1" applyAlignment="1"/>
    <xf numFmtId="0" fontId="9" fillId="0" borderId="4" xfId="0" applyFont="1" applyFill="1" applyBorder="1" applyAlignment="1"/>
    <xf numFmtId="0" fontId="7" fillId="0" borderId="6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right"/>
    </xf>
    <xf numFmtId="0" fontId="7" fillId="0" borderId="4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37" fontId="7" fillId="0" borderId="6" xfId="1" applyNumberFormat="1" applyFont="1" applyFill="1" applyBorder="1" applyAlignment="1">
      <alignment horizontal="center"/>
    </xf>
    <xf numFmtId="166" fontId="7" fillId="0" borderId="6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left"/>
    </xf>
    <xf numFmtId="0" fontId="7" fillId="0" borderId="4" xfId="0" applyFont="1" applyFill="1" applyBorder="1" applyAlignment="1"/>
    <xf numFmtId="0" fontId="7" fillId="0" borderId="7" xfId="0" applyFont="1" applyFill="1" applyBorder="1" applyAlignment="1"/>
    <xf numFmtId="0" fontId="7" fillId="0" borderId="5" xfId="0" applyFont="1" applyFill="1" applyBorder="1" applyAlignment="1"/>
    <xf numFmtId="0" fontId="9" fillId="0" borderId="6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166" fontId="7" fillId="0" borderId="0" xfId="0" applyNumberFormat="1" applyFont="1" applyAlignment="1"/>
    <xf numFmtId="1" fontId="7" fillId="0" borderId="6" xfId="0" applyNumberFormat="1" applyFont="1" applyFill="1" applyBorder="1" applyAlignment="1">
      <alignment horizontal="center"/>
    </xf>
    <xf numFmtId="0" fontId="9" fillId="0" borderId="7" xfId="0" applyFont="1" applyFill="1" applyBorder="1" applyAlignment="1">
      <alignment horizontal="right"/>
    </xf>
    <xf numFmtId="0" fontId="7" fillId="0" borderId="4" xfId="0" applyFont="1" applyFill="1" applyBorder="1" applyAlignment="1">
      <alignment horizontal="center"/>
    </xf>
    <xf numFmtId="37" fontId="7" fillId="0" borderId="4" xfId="1" applyNumberFormat="1" applyFont="1" applyFill="1" applyBorder="1" applyAlignment="1">
      <alignment horizontal="center"/>
    </xf>
    <xf numFmtId="37" fontId="9" fillId="0" borderId="4" xfId="1" applyNumberFormat="1" applyFont="1" applyFill="1" applyBorder="1" applyAlignment="1">
      <alignment horizontal="center"/>
    </xf>
    <xf numFmtId="166" fontId="9" fillId="0" borderId="6" xfId="0" applyNumberFormat="1" applyFont="1" applyBorder="1" applyAlignment="1"/>
    <xf numFmtId="1" fontId="7" fillId="0" borderId="6" xfId="0" applyNumberFormat="1" applyFont="1" applyBorder="1" applyAlignment="1"/>
    <xf numFmtId="0" fontId="7" fillId="0" borderId="6" xfId="0" applyFont="1" applyBorder="1" applyAlignment="1"/>
    <xf numFmtId="0" fontId="9" fillId="0" borderId="4" xfId="0" applyFont="1" applyBorder="1"/>
    <xf numFmtId="0" fontId="9" fillId="0" borderId="4" xfId="0" applyFont="1" applyFill="1" applyBorder="1" applyAlignment="1"/>
    <xf numFmtId="0" fontId="0" fillId="0" borderId="5" xfId="0" applyFill="1" applyBorder="1" applyAlignment="1"/>
    <xf numFmtId="0" fontId="0" fillId="0" borderId="7" xfId="0" applyFill="1" applyBorder="1" applyAlignment="1"/>
    <xf numFmtId="0" fontId="7" fillId="2" borderId="4" xfId="0" applyFont="1" applyFill="1" applyBorder="1" applyAlignment="1" applyProtection="1">
      <alignment horizontal="left" vertical="center" wrapText="1"/>
    </xf>
    <xf numFmtId="0" fontId="7" fillId="0" borderId="5" xfId="0" applyFont="1" applyBorder="1" applyAlignment="1">
      <alignment wrapText="1"/>
    </xf>
    <xf numFmtId="0" fontId="7" fillId="0" borderId="10" xfId="0" applyFont="1" applyBorder="1" applyAlignment="1">
      <alignment wrapText="1"/>
    </xf>
    <xf numFmtId="2" fontId="7" fillId="0" borderId="4" xfId="0" quotePrefix="1" applyNumberFormat="1" applyFont="1" applyBorder="1" applyAlignment="1" applyProtection="1">
      <alignment horizontal="center"/>
    </xf>
    <xf numFmtId="2" fontId="7" fillId="0" borderId="5" xfId="0" quotePrefix="1" applyNumberFormat="1" applyFont="1" applyBorder="1" applyAlignment="1" applyProtection="1">
      <alignment horizontal="center"/>
    </xf>
    <xf numFmtId="2" fontId="7" fillId="0" borderId="7" xfId="0" quotePrefix="1" applyNumberFormat="1" applyFont="1" applyBorder="1" applyAlignment="1" applyProtection="1">
      <alignment horizontal="center"/>
    </xf>
    <xf numFmtId="0" fontId="13" fillId="0" borderId="5" xfId="0" applyFont="1" applyBorder="1" applyAlignment="1">
      <alignment vertical="top" wrapText="1"/>
    </xf>
    <xf numFmtId="0" fontId="7" fillId="0" borderId="7" xfId="0" applyFont="1" applyBorder="1" applyAlignment="1"/>
    <xf numFmtId="0" fontId="7" fillId="2" borderId="8" xfId="0" applyFont="1" applyFill="1" applyBorder="1" applyAlignment="1" applyProtection="1">
      <alignment horizontal="left" vertical="center" wrapText="1"/>
    </xf>
    <xf numFmtId="0" fontId="7" fillId="0" borderId="8" xfId="0" applyFont="1" applyBorder="1" applyAlignment="1">
      <alignment wrapText="1"/>
    </xf>
    <xf numFmtId="0" fontId="0" fillId="0" borderId="8" xfId="0" applyBorder="1" applyAlignment="1">
      <alignment wrapText="1"/>
    </xf>
    <xf numFmtId="0" fontId="14" fillId="0" borderId="11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2"/>
  <sheetViews>
    <sheetView tabSelected="1" topLeftCell="K1" zoomScaleNormal="100" workbookViewId="0">
      <pane ySplit="3" topLeftCell="A4" activePane="bottomLeft" state="frozen"/>
      <selection activeCell="C50" sqref="C50"/>
      <selection pane="bottomLeft" activeCell="L15" sqref="L15"/>
    </sheetView>
  </sheetViews>
  <sheetFormatPr defaultRowHeight="12.75"/>
  <cols>
    <col min="1" max="1" width="3" style="21" customWidth="1"/>
    <col min="2" max="2" width="2.85546875" style="21" customWidth="1"/>
    <col min="3" max="3" width="4.140625" style="21" customWidth="1"/>
    <col min="4" max="4" width="33.42578125" style="21" customWidth="1"/>
    <col min="5" max="5" width="15.85546875" style="21" customWidth="1"/>
    <col min="6" max="6" width="14.140625" style="21" bestFit="1" customWidth="1"/>
    <col min="7" max="7" width="13.42578125" style="21" customWidth="1"/>
    <col min="8" max="8" width="14" style="21" customWidth="1"/>
    <col min="9" max="9" width="12.7109375" style="21" customWidth="1"/>
    <col min="10" max="10" width="14.85546875" style="21" customWidth="1"/>
    <col min="11" max="11" width="14.28515625" style="21" customWidth="1"/>
    <col min="12" max="12" width="13" style="21" customWidth="1"/>
    <col min="13" max="13" width="11.28515625" style="21" bestFit="1" customWidth="1"/>
    <col min="14" max="16" width="9.140625" style="21"/>
    <col min="17" max="17" width="1" style="21" customWidth="1"/>
    <col min="18" max="18" width="5.85546875" style="21" customWidth="1"/>
    <col min="19" max="16384" width="9.140625" style="21"/>
  </cols>
  <sheetData>
    <row r="1" spans="1:18" s="6" customFormat="1" ht="15.75">
      <c r="A1" s="2" t="s">
        <v>25</v>
      </c>
      <c r="B1" s="2"/>
      <c r="C1" s="2"/>
      <c r="D1" s="3" t="s">
        <v>23</v>
      </c>
      <c r="E1" s="4"/>
      <c r="F1" s="4"/>
      <c r="G1" s="5"/>
      <c r="H1" s="5"/>
      <c r="I1" s="5"/>
      <c r="J1" s="5"/>
    </row>
    <row r="2" spans="1:18" s="6" customFormat="1" ht="15.75">
      <c r="A2" s="7"/>
      <c r="B2" s="7"/>
      <c r="C2" s="7"/>
      <c r="D2" s="8" t="s">
        <v>24</v>
      </c>
      <c r="E2" s="1"/>
      <c r="F2" s="1"/>
    </row>
    <row r="3" spans="1:18" s="9" customFormat="1" ht="76.5">
      <c r="A3" s="69" t="s">
        <v>0</v>
      </c>
      <c r="B3" s="70"/>
      <c r="C3" s="70"/>
      <c r="D3" s="71"/>
      <c r="E3" s="11" t="s">
        <v>28</v>
      </c>
      <c r="F3" s="11" t="s">
        <v>29</v>
      </c>
      <c r="G3" s="12" t="s">
        <v>2</v>
      </c>
      <c r="H3" s="11" t="s">
        <v>30</v>
      </c>
      <c r="I3" s="13" t="s">
        <v>31</v>
      </c>
      <c r="J3" s="13" t="s">
        <v>32</v>
      </c>
      <c r="K3" s="13" t="s">
        <v>33</v>
      </c>
      <c r="L3" s="14" t="s">
        <v>36</v>
      </c>
    </row>
    <row r="4" spans="1:18">
      <c r="A4" s="66" t="s">
        <v>14</v>
      </c>
      <c r="B4" s="67"/>
      <c r="C4" s="67"/>
      <c r="D4" s="68"/>
      <c r="E4" s="44"/>
      <c r="F4" s="44"/>
      <c r="G4" s="44"/>
      <c r="H4" s="44"/>
      <c r="I4" s="44"/>
      <c r="J4" s="44"/>
      <c r="K4" s="45"/>
      <c r="L4" s="64"/>
    </row>
    <row r="5" spans="1:18">
      <c r="A5" s="46">
        <v>1</v>
      </c>
      <c r="B5" s="47" t="s">
        <v>3</v>
      </c>
      <c r="C5" s="47"/>
      <c r="D5" s="47"/>
      <c r="E5" s="44">
        <v>2</v>
      </c>
      <c r="F5" s="44">
        <v>1</v>
      </c>
      <c r="G5" s="44">
        <f t="shared" ref="G5:G10" si="0">+E5*F5</f>
        <v>2</v>
      </c>
      <c r="H5" s="57">
        <v>30</v>
      </c>
      <c r="I5" s="44">
        <v>0</v>
      </c>
      <c r="J5" s="59">
        <v>60</v>
      </c>
      <c r="K5" s="44">
        <v>0</v>
      </c>
      <c r="L5" s="49">
        <f>J5*R5</f>
        <v>5749.38</v>
      </c>
      <c r="Q5" s="21">
        <f>(46.24+45.02)/2</f>
        <v>45.63</v>
      </c>
      <c r="R5" s="42">
        <f>+Q5+(Q5*1.1)</f>
        <v>95.823000000000008</v>
      </c>
    </row>
    <row r="6" spans="1:18">
      <c r="A6" s="46">
        <v>2</v>
      </c>
      <c r="B6" s="47" t="s">
        <v>4</v>
      </c>
      <c r="C6" s="47"/>
      <c r="D6" s="47"/>
      <c r="E6" s="44">
        <v>1</v>
      </c>
      <c r="F6" s="44">
        <v>1</v>
      </c>
      <c r="G6" s="44">
        <f t="shared" si="0"/>
        <v>1</v>
      </c>
      <c r="H6" s="44">
        <v>30</v>
      </c>
      <c r="I6" s="55">
        <v>30</v>
      </c>
      <c r="J6" s="59">
        <v>0</v>
      </c>
      <c r="K6" s="44">
        <v>0</v>
      </c>
      <c r="L6" s="49">
        <f>I6*R6</f>
        <v>2310.84</v>
      </c>
      <c r="Q6" s="21">
        <f>(36.85+36.51)/2</f>
        <v>36.68</v>
      </c>
      <c r="R6" s="42">
        <f>+Q6+(Q6*1.1)</f>
        <v>77.028000000000006</v>
      </c>
    </row>
    <row r="7" spans="1:18">
      <c r="A7" s="46">
        <v>3</v>
      </c>
      <c r="B7" s="47" t="s">
        <v>5</v>
      </c>
      <c r="C7" s="47"/>
      <c r="D7" s="47"/>
      <c r="E7" s="44">
        <v>1</v>
      </c>
      <c r="F7" s="44">
        <v>1</v>
      </c>
      <c r="G7" s="44">
        <f t="shared" si="0"/>
        <v>1</v>
      </c>
      <c r="H7" s="44">
        <v>30</v>
      </c>
      <c r="I7" s="44">
        <v>0</v>
      </c>
      <c r="J7" s="59">
        <v>0</v>
      </c>
      <c r="K7" s="44">
        <v>30</v>
      </c>
      <c r="L7" s="49">
        <f>K7*R7</f>
        <v>1344.7350000000001</v>
      </c>
      <c r="Q7" s="21">
        <f>(21.75+20.94)/2</f>
        <v>21.344999999999999</v>
      </c>
      <c r="R7" s="42">
        <f>+Q7+(Q7*1.1)</f>
        <v>44.8245</v>
      </c>
    </row>
    <row r="8" spans="1:18">
      <c r="A8" s="46">
        <v>4</v>
      </c>
      <c r="B8" s="47" t="s">
        <v>6</v>
      </c>
      <c r="C8" s="47"/>
      <c r="D8" s="47"/>
      <c r="E8" s="44">
        <v>1</v>
      </c>
      <c r="F8" s="44">
        <v>1</v>
      </c>
      <c r="G8" s="44">
        <f t="shared" si="0"/>
        <v>1</v>
      </c>
      <c r="H8" s="44">
        <v>30</v>
      </c>
      <c r="I8" s="44">
        <v>0</v>
      </c>
      <c r="J8" s="59">
        <v>0</v>
      </c>
      <c r="K8" s="44">
        <v>30</v>
      </c>
      <c r="L8" s="49">
        <f>K8*R7</f>
        <v>1344.7350000000001</v>
      </c>
    </row>
    <row r="9" spans="1:18">
      <c r="A9" s="46">
        <v>5</v>
      </c>
      <c r="B9" s="47" t="s">
        <v>7</v>
      </c>
      <c r="C9" s="47"/>
      <c r="D9" s="47"/>
      <c r="E9" s="44">
        <v>2</v>
      </c>
      <c r="F9" s="44">
        <v>1</v>
      </c>
      <c r="G9" s="44">
        <f t="shared" si="0"/>
        <v>2</v>
      </c>
      <c r="H9" s="44">
        <v>5</v>
      </c>
      <c r="I9" s="44">
        <v>0</v>
      </c>
      <c r="J9" s="59">
        <v>10</v>
      </c>
      <c r="K9" s="44">
        <v>0</v>
      </c>
      <c r="L9" s="49">
        <f>J9*R5</f>
        <v>958.23</v>
      </c>
    </row>
    <row r="10" spans="1:18">
      <c r="A10" s="46">
        <v>6</v>
      </c>
      <c r="B10" s="47" t="s">
        <v>26</v>
      </c>
      <c r="C10" s="47"/>
      <c r="D10" s="47"/>
      <c r="E10" s="44">
        <v>24</v>
      </c>
      <c r="F10" s="44">
        <v>1</v>
      </c>
      <c r="G10" s="44">
        <f t="shared" si="0"/>
        <v>24</v>
      </c>
      <c r="H10" s="44">
        <v>2</v>
      </c>
      <c r="I10" s="55">
        <v>48</v>
      </c>
      <c r="J10" s="59">
        <v>0</v>
      </c>
      <c r="K10" s="44">
        <v>0</v>
      </c>
      <c r="L10" s="49">
        <f>I10*R6</f>
        <v>3697.3440000000001</v>
      </c>
    </row>
    <row r="11" spans="1:18">
      <c r="A11" s="46"/>
      <c r="B11" s="50"/>
      <c r="C11" s="50"/>
      <c r="D11" s="58" t="s">
        <v>34</v>
      </c>
      <c r="E11" s="44"/>
      <c r="F11" s="44"/>
      <c r="G11" s="44"/>
      <c r="H11" s="57"/>
      <c r="I11" s="44"/>
      <c r="J11" s="61">
        <f>SUM(I5:K10)</f>
        <v>208</v>
      </c>
      <c r="K11" s="49"/>
      <c r="L11" s="62">
        <f>SUM(L5:L10)</f>
        <v>15405.263999999999</v>
      </c>
    </row>
    <row r="12" spans="1:18">
      <c r="A12" s="46"/>
      <c r="B12" s="50"/>
      <c r="C12" s="50"/>
      <c r="E12" s="44"/>
      <c r="F12" s="44"/>
      <c r="G12" s="44"/>
      <c r="H12" s="57"/>
      <c r="I12" s="44"/>
      <c r="J12" s="60"/>
      <c r="K12" s="49"/>
      <c r="L12" s="63"/>
      <c r="M12" s="56"/>
    </row>
    <row r="13" spans="1:18">
      <c r="A13" s="66" t="s">
        <v>9</v>
      </c>
      <c r="B13" s="67"/>
      <c r="C13" s="67"/>
      <c r="D13" s="68"/>
      <c r="E13" s="44"/>
      <c r="F13" s="44"/>
      <c r="G13" s="44"/>
      <c r="H13" s="57"/>
      <c r="I13" s="44"/>
      <c r="J13" s="60"/>
      <c r="K13" s="49"/>
      <c r="L13" s="63"/>
    </row>
    <row r="14" spans="1:18">
      <c r="A14" s="46">
        <v>7</v>
      </c>
      <c r="B14" s="52" t="s">
        <v>3</v>
      </c>
      <c r="C14" s="52"/>
      <c r="D14" s="52"/>
      <c r="E14" s="72" t="s">
        <v>27</v>
      </c>
      <c r="F14" s="73"/>
      <c r="G14" s="73"/>
      <c r="H14" s="73"/>
      <c r="I14" s="73"/>
      <c r="J14" s="73"/>
      <c r="K14" s="74"/>
      <c r="L14" s="64"/>
    </row>
    <row r="15" spans="1:18">
      <c r="A15" s="46">
        <v>8</v>
      </c>
      <c r="B15" s="52" t="s">
        <v>10</v>
      </c>
      <c r="C15" s="52"/>
      <c r="D15" s="52"/>
      <c r="E15" s="44">
        <v>2</v>
      </c>
      <c r="F15" s="44">
        <v>1</v>
      </c>
      <c r="G15" s="44">
        <f>+E15*F15</f>
        <v>2</v>
      </c>
      <c r="H15" s="57">
        <v>300</v>
      </c>
      <c r="I15" s="44">
        <v>0</v>
      </c>
      <c r="J15" s="60">
        <v>600</v>
      </c>
      <c r="K15" s="44">
        <v>0</v>
      </c>
      <c r="L15" s="49">
        <f>+J15*R5</f>
        <v>57493.8</v>
      </c>
    </row>
    <row r="16" spans="1:18">
      <c r="A16" s="46">
        <v>9</v>
      </c>
      <c r="B16" s="52" t="s">
        <v>11</v>
      </c>
      <c r="C16" s="52"/>
      <c r="D16" s="52"/>
      <c r="E16" s="44">
        <v>8</v>
      </c>
      <c r="F16" s="44">
        <v>12</v>
      </c>
      <c r="G16" s="44">
        <f>+E16*F16</f>
        <v>96</v>
      </c>
      <c r="H16" s="57">
        <v>300</v>
      </c>
      <c r="I16" s="44">
        <v>0</v>
      </c>
      <c r="J16" s="59">
        <v>0</v>
      </c>
      <c r="K16" s="48">
        <v>28800</v>
      </c>
      <c r="L16" s="49">
        <f>+K16*R7</f>
        <v>1290945.6000000001</v>
      </c>
    </row>
    <row r="17" spans="1:12">
      <c r="A17" s="46">
        <v>10</v>
      </c>
      <c r="B17" s="52" t="s">
        <v>12</v>
      </c>
      <c r="C17" s="52"/>
      <c r="D17" s="52"/>
      <c r="E17" s="44">
        <v>1</v>
      </c>
      <c r="F17" s="44">
        <v>1</v>
      </c>
      <c r="G17" s="44">
        <f>+E17*F17</f>
        <v>1</v>
      </c>
      <c r="H17" s="57">
        <v>5</v>
      </c>
      <c r="I17" s="44">
        <v>0</v>
      </c>
      <c r="J17" s="59">
        <v>0</v>
      </c>
      <c r="K17" s="48">
        <v>5</v>
      </c>
      <c r="L17" s="49">
        <f>+K17*R7</f>
        <v>224.1225</v>
      </c>
    </row>
    <row r="18" spans="1:12">
      <c r="A18" s="51"/>
      <c r="B18" s="53"/>
      <c r="C18" s="53"/>
      <c r="D18" s="58" t="s">
        <v>35</v>
      </c>
      <c r="E18" s="44"/>
      <c r="F18" s="44"/>
      <c r="G18" s="44"/>
      <c r="H18" s="44"/>
      <c r="I18" s="44"/>
      <c r="J18" s="61">
        <f>SUM(I15:K17)</f>
        <v>29405</v>
      </c>
      <c r="K18" s="49"/>
      <c r="L18" s="62">
        <f>SUM(L15:L17)</f>
        <v>1348663.5225000002</v>
      </c>
    </row>
    <row r="19" spans="1:12">
      <c r="A19" s="51"/>
      <c r="B19" s="53"/>
      <c r="C19" s="53"/>
      <c r="D19" s="58"/>
      <c r="E19" s="44"/>
      <c r="F19" s="44"/>
      <c r="G19" s="44"/>
      <c r="H19" s="44"/>
      <c r="I19" s="44"/>
      <c r="J19" s="60"/>
      <c r="K19" s="49"/>
      <c r="L19" s="64"/>
    </row>
    <row r="20" spans="1:12">
      <c r="A20" s="43" t="s">
        <v>13</v>
      </c>
      <c r="B20" s="53"/>
      <c r="C20" s="53"/>
      <c r="D20" s="52"/>
      <c r="E20" s="44"/>
      <c r="F20" s="44"/>
      <c r="G20" s="44"/>
      <c r="H20" s="44"/>
      <c r="I20" s="54"/>
      <c r="J20" s="61">
        <f>+J5+I6+K7+K8+J9+I10+J15+K16+K17</f>
        <v>29613</v>
      </c>
      <c r="K20" s="64"/>
      <c r="L20" s="62">
        <f>+L11+L18</f>
        <v>1364068.7865000002</v>
      </c>
    </row>
    <row r="22" spans="1:12">
      <c r="A22" s="29"/>
      <c r="B22" s="29"/>
      <c r="C22" s="29"/>
      <c r="D22" s="29"/>
    </row>
    <row r="23" spans="1:12" ht="15" customHeight="1">
      <c r="A23" s="18"/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pans="1:12" ht="15" customHeight="1"/>
    <row r="25" spans="1:12" ht="15" customHeight="1">
      <c r="A25" s="18"/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12" ht="15" customHeight="1">
      <c r="A26" s="30"/>
      <c r="B26" s="31"/>
      <c r="C26" s="26"/>
      <c r="D26" s="26"/>
      <c r="E26" s="26"/>
      <c r="F26" s="26"/>
      <c r="G26" s="26"/>
      <c r="H26" s="26"/>
      <c r="I26" s="26"/>
      <c r="J26" s="26"/>
      <c r="K26" s="26"/>
    </row>
    <row r="27" spans="1:12" ht="15" customHeight="1">
      <c r="A27" s="18"/>
      <c r="B27" s="31"/>
      <c r="C27" s="26"/>
      <c r="D27" s="26"/>
      <c r="E27" s="26"/>
      <c r="F27" s="26"/>
      <c r="G27" s="26"/>
      <c r="H27" s="26"/>
      <c r="I27" s="26"/>
      <c r="J27" s="26"/>
      <c r="K27" s="26"/>
    </row>
    <row r="28" spans="1:12" ht="15" customHeight="1">
      <c r="A28" s="30"/>
      <c r="B28" s="31"/>
      <c r="C28" s="28"/>
      <c r="D28" s="28"/>
      <c r="E28" s="28"/>
      <c r="F28" s="28"/>
      <c r="G28" s="28"/>
      <c r="H28" s="28"/>
      <c r="I28" s="28"/>
      <c r="J28" s="28"/>
      <c r="K28" s="28"/>
    </row>
    <row r="29" spans="1:12" ht="15" customHeight="1">
      <c r="B29" s="31"/>
      <c r="C29" s="32"/>
      <c r="D29" s="32"/>
      <c r="E29" s="32"/>
      <c r="F29" s="32"/>
      <c r="G29" s="32"/>
    </row>
    <row r="30" spans="1:12" ht="15" customHeight="1">
      <c r="B30" s="31"/>
      <c r="C30" s="32"/>
      <c r="D30" s="32"/>
      <c r="E30" s="32"/>
      <c r="F30" s="32"/>
      <c r="G30" s="32"/>
    </row>
    <row r="31" spans="1:12" ht="18.75">
      <c r="B31" s="33"/>
      <c r="D31" s="34"/>
    </row>
    <row r="32" spans="1:12">
      <c r="D32" s="34"/>
    </row>
    <row r="33" spans="4:4">
      <c r="D33" s="20"/>
    </row>
    <row r="34" spans="4:4">
      <c r="D34" s="34"/>
    </row>
    <row r="35" spans="4:4">
      <c r="D35" s="20"/>
    </row>
    <row r="36" spans="4:4">
      <c r="D36" s="20"/>
    </row>
    <row r="37" spans="4:4">
      <c r="D37" s="34"/>
    </row>
    <row r="38" spans="4:4">
      <c r="D38" s="20"/>
    </row>
    <row r="39" spans="4:4">
      <c r="D39" s="20"/>
    </row>
    <row r="40" spans="4:4">
      <c r="D40" s="20"/>
    </row>
    <row r="41" spans="4:4">
      <c r="D41" s="20"/>
    </row>
    <row r="42" spans="4:4">
      <c r="D42" s="32"/>
    </row>
  </sheetData>
  <mergeCells count="4">
    <mergeCell ref="A4:D4"/>
    <mergeCell ref="A13:D13"/>
    <mergeCell ref="A3:D3"/>
    <mergeCell ref="E14:K14"/>
  </mergeCells>
  <phoneticPr fontId="4" type="noConversion"/>
  <pageMargins left="1.01" right="0.96" top="0.28999999999999998" bottom="0.28999999999999998" header="0.22" footer="0.24"/>
  <pageSetup scale="75" orientation="landscape" r:id="rId1"/>
  <headerFooter alignWithMargins="0"/>
  <rowBreaks count="1" manualBreakCount="1">
    <brk id="2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7"/>
  <sheetViews>
    <sheetView zoomScaleNormal="100" workbookViewId="0">
      <selection activeCell="J10" sqref="J10"/>
    </sheetView>
  </sheetViews>
  <sheetFormatPr defaultRowHeight="12.75"/>
  <cols>
    <col min="1" max="1" width="3.42578125" style="15" customWidth="1"/>
    <col min="2" max="2" width="8.42578125" style="15" customWidth="1"/>
    <col min="3" max="3" width="23.42578125" style="15" customWidth="1"/>
    <col min="4" max="5" width="11.5703125" style="15" customWidth="1"/>
    <col min="6" max="6" width="13.42578125" style="15" customWidth="1"/>
    <col min="7" max="7" width="13.140625" style="15" customWidth="1"/>
    <col min="8" max="8" width="13.28515625" style="15" customWidth="1"/>
    <col min="9" max="9" width="13.85546875" style="15" customWidth="1"/>
    <col min="10" max="10" width="12" style="15" customWidth="1"/>
    <col min="11" max="11" width="1.42578125" style="15" customWidth="1"/>
    <col min="12" max="12" width="1.28515625" style="15" customWidth="1"/>
    <col min="13" max="13" width="1.140625" style="15" customWidth="1"/>
    <col min="14" max="16384" width="9.140625" style="15"/>
  </cols>
  <sheetData>
    <row r="1" spans="1:13" ht="15.75">
      <c r="A1" s="7" t="s">
        <v>1</v>
      </c>
      <c r="B1" s="7"/>
      <c r="C1" s="3" t="s">
        <v>23</v>
      </c>
      <c r="E1" s="21"/>
      <c r="F1" s="21"/>
      <c r="G1" s="21"/>
      <c r="H1" s="21"/>
      <c r="I1" s="21"/>
    </row>
    <row r="2" spans="1:13" ht="15.75">
      <c r="A2" s="22"/>
      <c r="B2" s="22"/>
      <c r="C2" s="3" t="s">
        <v>24</v>
      </c>
    </row>
    <row r="3" spans="1:13" ht="15.75">
      <c r="C3" s="8"/>
      <c r="D3" s="10">
        <v>0.86956500000000003</v>
      </c>
      <c r="E3" s="23"/>
      <c r="F3" s="23"/>
      <c r="G3" s="23"/>
      <c r="H3" s="24">
        <v>46.219000000000001</v>
      </c>
      <c r="I3" s="24">
        <v>62.27</v>
      </c>
    </row>
    <row r="4" spans="1:13" ht="79.5" customHeight="1">
      <c r="A4" s="77" t="s">
        <v>0</v>
      </c>
      <c r="B4" s="78"/>
      <c r="C4" s="79"/>
      <c r="D4" s="36" t="s">
        <v>17</v>
      </c>
      <c r="E4" s="36" t="s">
        <v>16</v>
      </c>
      <c r="F4" s="36" t="s">
        <v>20</v>
      </c>
      <c r="G4" s="36" t="s">
        <v>21</v>
      </c>
      <c r="H4" s="36" t="s">
        <v>22</v>
      </c>
      <c r="I4" s="36" t="s">
        <v>19</v>
      </c>
      <c r="J4" s="25" t="s">
        <v>18</v>
      </c>
    </row>
    <row r="5" spans="1:13" ht="12.75" customHeight="1">
      <c r="A5" s="80" t="s">
        <v>14</v>
      </c>
      <c r="B5" s="81"/>
      <c r="C5" s="82"/>
      <c r="D5" s="37"/>
      <c r="E5" s="37"/>
      <c r="F5" s="37"/>
      <c r="G5" s="37"/>
      <c r="H5" s="37"/>
      <c r="I5" s="37"/>
      <c r="J5" s="35"/>
    </row>
    <row r="6" spans="1:13">
      <c r="A6" s="16"/>
      <c r="B6" s="75" t="s">
        <v>5</v>
      </c>
      <c r="C6" s="76"/>
      <c r="D6" s="39">
        <v>1</v>
      </c>
      <c r="E6" s="39">
        <v>30</v>
      </c>
      <c r="F6" s="39">
        <f>+E6*D6</f>
        <v>30</v>
      </c>
      <c r="G6" s="39">
        <f>+F6*0.05</f>
        <v>1.5</v>
      </c>
      <c r="H6" s="39">
        <f>+F6*0.01</f>
        <v>0.3</v>
      </c>
      <c r="I6" s="39">
        <f>+F6+G6+H6</f>
        <v>31.8</v>
      </c>
      <c r="J6" s="38">
        <f>+(F6*$K$6)+(G6*$L$6)+(I6*$M$6)</f>
        <v>2275.3229999999999</v>
      </c>
      <c r="K6" s="15">
        <v>46.22</v>
      </c>
      <c r="L6" s="15">
        <v>62.27</v>
      </c>
      <c r="M6" s="15">
        <v>25.01</v>
      </c>
    </row>
    <row r="7" spans="1:13">
      <c r="A7" s="16"/>
      <c r="B7" s="75" t="s">
        <v>6</v>
      </c>
      <c r="C7" s="76"/>
      <c r="D7" s="39">
        <v>1</v>
      </c>
      <c r="E7" s="39">
        <v>30</v>
      </c>
      <c r="F7" s="39">
        <f>+E7*D7</f>
        <v>30</v>
      </c>
      <c r="G7" s="39">
        <f>+F7*0.05</f>
        <v>1.5</v>
      </c>
      <c r="H7" s="39">
        <f>+F7*0.01</f>
        <v>0.3</v>
      </c>
      <c r="I7" s="39">
        <f>+F7+G7+H7</f>
        <v>31.8</v>
      </c>
      <c r="J7" s="38">
        <f>+(F7*$K$6)+(G7*$L$6)+(I7*$M$6)</f>
        <v>2275.3229999999999</v>
      </c>
    </row>
    <row r="8" spans="1:13">
      <c r="A8" s="16"/>
      <c r="B8" s="75" t="s">
        <v>7</v>
      </c>
      <c r="C8" s="76"/>
      <c r="D8" s="39">
        <v>8</v>
      </c>
      <c r="E8" s="39">
        <v>5</v>
      </c>
      <c r="F8" s="39">
        <f>+E8*D8</f>
        <v>40</v>
      </c>
      <c r="G8" s="39">
        <f>+F8*0.05</f>
        <v>2</v>
      </c>
      <c r="H8" s="39">
        <f>+F8*0.01</f>
        <v>0.4</v>
      </c>
      <c r="I8" s="39">
        <f>+F8+G8+H8</f>
        <v>42.4</v>
      </c>
      <c r="J8" s="38">
        <f>+(F8*$K$6)+(G8*$L$6)+(I8*$M$6)</f>
        <v>3033.7640000000001</v>
      </c>
    </row>
    <row r="9" spans="1:13">
      <c r="A9" s="16"/>
      <c r="B9" s="75" t="s">
        <v>8</v>
      </c>
      <c r="C9" s="76"/>
      <c r="D9" s="39">
        <v>8</v>
      </c>
      <c r="E9" s="39">
        <v>2</v>
      </c>
      <c r="F9" s="39">
        <f>+E9*D9</f>
        <v>16</v>
      </c>
      <c r="G9" s="39">
        <f>+F9*0.05</f>
        <v>0.8</v>
      </c>
      <c r="H9" s="39">
        <f>+F9*0.01</f>
        <v>0.16</v>
      </c>
      <c r="I9" s="39">
        <f>+F9+G9+H9</f>
        <v>16.96</v>
      </c>
      <c r="J9" s="38">
        <f>+(F9*$K$6)+(G9*$L$6)+(I9*$M$6)</f>
        <v>1213.5056</v>
      </c>
    </row>
    <row r="10" spans="1:13">
      <c r="A10" s="65" t="s">
        <v>15</v>
      </c>
      <c r="B10" s="17"/>
      <c r="C10" s="41"/>
      <c r="D10" s="39"/>
      <c r="E10" s="39">
        <v>67</v>
      </c>
      <c r="F10" s="39">
        <f>SUM(F6:F9)</f>
        <v>116</v>
      </c>
      <c r="G10" s="39">
        <f>SUM(G6:G9)</f>
        <v>5.8</v>
      </c>
      <c r="H10" s="39">
        <f>SUM(H6:H9)</f>
        <v>1.1599999999999999</v>
      </c>
      <c r="I10" s="40">
        <v>123</v>
      </c>
      <c r="J10" s="38">
        <f>+(F10*$K$6)+(G10*$L$6)+(I10*$M$6)</f>
        <v>8798.9159999999993</v>
      </c>
    </row>
    <row r="12" spans="1:13" ht="16.5" customHeight="1">
      <c r="B12" s="27"/>
    </row>
    <row r="13" spans="1:13" ht="16.5" customHeight="1">
      <c r="B13" s="27"/>
      <c r="C13" s="28"/>
      <c r="D13" s="28"/>
      <c r="E13" s="28"/>
      <c r="F13" s="28"/>
      <c r="G13" s="28"/>
      <c r="H13" s="28"/>
      <c r="I13" s="28"/>
      <c r="J13" s="19"/>
    </row>
    <row r="14" spans="1:13" ht="16.5" customHeight="1">
      <c r="B14" s="27"/>
      <c r="C14" s="28"/>
      <c r="D14" s="28"/>
      <c r="E14" s="28"/>
      <c r="F14" s="28"/>
      <c r="G14" s="28"/>
      <c r="H14" s="28"/>
      <c r="I14" s="28"/>
      <c r="J14" s="19"/>
    </row>
    <row r="15" spans="1:13" ht="16.5" customHeight="1">
      <c r="B15" s="27"/>
    </row>
    <row r="16" spans="1:13" ht="16.5" customHeight="1">
      <c r="B16" s="27"/>
    </row>
    <row r="17" spans="2:2" ht="16.5" customHeight="1">
      <c r="B17" s="27"/>
    </row>
  </sheetData>
  <mergeCells count="6">
    <mergeCell ref="B7:C7"/>
    <mergeCell ref="B8:C8"/>
    <mergeCell ref="B9:C9"/>
    <mergeCell ref="A4:C4"/>
    <mergeCell ref="A5:C5"/>
    <mergeCell ref="B6:C6"/>
  </mergeCells>
  <phoneticPr fontId="0" type="noConversion"/>
  <pageMargins left="1.06" right="1" top="0.56000000000000005" bottom="0.99" header="0.31" footer="0.72"/>
  <pageSetup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TABLE 1</vt:lpstr>
      <vt:lpstr>TABLE 2</vt:lpstr>
      <vt:lpstr>'TABLE 1'!Print_Area</vt:lpstr>
      <vt:lpstr>'TABLE 2'!Print_Area</vt:lpstr>
    </vt:vector>
  </TitlesOfParts>
  <Company>ERG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Eastern Research Group</dc:creator>
  <cp:lastModifiedBy>Kim Teal</cp:lastModifiedBy>
  <cp:lastPrinted>2014-01-06T18:26:21Z</cp:lastPrinted>
  <dcterms:created xsi:type="dcterms:W3CDTF">2010-05-11T20:27:59Z</dcterms:created>
  <dcterms:modified xsi:type="dcterms:W3CDTF">2014-03-28T19:36:42Z</dcterms:modified>
</cp:coreProperties>
</file>