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050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8" i="1" l="1"/>
  <c r="K37" i="1"/>
  <c r="K35" i="1"/>
  <c r="K33" i="1"/>
  <c r="K31" i="1"/>
  <c r="K28" i="1"/>
  <c r="K26" i="1"/>
  <c r="K24" i="1"/>
  <c r="K22" i="1"/>
  <c r="K20" i="1"/>
  <c r="K17" i="1"/>
  <c r="K15" i="1"/>
  <c r="K13" i="1"/>
  <c r="K11" i="1"/>
  <c r="K9" i="1"/>
  <c r="K7" i="1"/>
  <c r="K3" i="1"/>
  <c r="K5" i="1"/>
  <c r="J35" i="1"/>
  <c r="J33" i="1"/>
  <c r="J37" i="1" s="1"/>
  <c r="J26" i="1"/>
  <c r="J24" i="1"/>
  <c r="J22" i="1"/>
  <c r="J20" i="1"/>
  <c r="J15" i="1"/>
  <c r="J13" i="1"/>
  <c r="J11" i="1"/>
  <c r="J9" i="1"/>
  <c r="J7" i="1"/>
  <c r="J5" i="1"/>
  <c r="J17" i="1" s="1"/>
  <c r="J3" i="1"/>
  <c r="E35" i="1"/>
  <c r="E33" i="1"/>
  <c r="E31" i="1"/>
  <c r="E26" i="1"/>
  <c r="E24" i="1"/>
  <c r="E22" i="1"/>
  <c r="E20" i="1"/>
  <c r="E28" i="1" s="1"/>
  <c r="E15" i="1"/>
  <c r="E13" i="1"/>
  <c r="E11" i="1"/>
  <c r="E9" i="1"/>
  <c r="E17" i="1" s="1"/>
  <c r="E7" i="1"/>
  <c r="E5" i="1"/>
  <c r="E3" i="1"/>
  <c r="J38" i="1" l="1"/>
  <c r="E37" i="1"/>
  <c r="E38" i="1" s="1"/>
  <c r="J28" i="1"/>
</calcChain>
</file>

<file path=xl/sharedStrings.xml><?xml version="1.0" encoding="utf-8"?>
<sst xmlns="http://schemas.openxmlformats.org/spreadsheetml/2006/main" count="83" uniqueCount="37">
  <si>
    <t>NATIONAL OFFICE</t>
  </si>
  <si>
    <t>No. of People</t>
  </si>
  <si>
    <t xml:space="preserve"> Grade and Salary </t>
  </si>
  <si>
    <t>Time</t>
  </si>
  <si>
    <t xml:space="preserve"> Cost </t>
  </si>
  <si>
    <t>Administrator</t>
  </si>
  <si>
    <t xml:space="preserve"> SES </t>
  </si>
  <si>
    <t>Associate Administrator/Chief of Staff</t>
  </si>
  <si>
    <t>Deputy Administrator, MFH</t>
  </si>
  <si>
    <t>Directors (Preservation/Direct Loan Division &amp; Portfolio Management Division</t>
  </si>
  <si>
    <t>Preservation/Direct Loan Staff</t>
  </si>
  <si>
    <t xml:space="preserve"> 13/14 </t>
  </si>
  <si>
    <t>Portfolio Management Staff</t>
  </si>
  <si>
    <t>Regs/Forms staff</t>
  </si>
  <si>
    <t>STATE OFFICE (47 OFFICES)</t>
  </si>
  <si>
    <t xml:space="preserve"> Grade and salary </t>
  </si>
  <si>
    <t>State Director &amp; Secretary</t>
  </si>
  <si>
    <t xml:space="preserve"> 15/7 </t>
  </si>
  <si>
    <t>Rural Housing Director (SFH/MFH)</t>
  </si>
  <si>
    <t>Housing Technician</t>
  </si>
  <si>
    <t>SERVICING OFFICES (231)</t>
  </si>
  <si>
    <t xml:space="preserve"> Time </t>
  </si>
  <si>
    <t>Rural Development Managers</t>
  </si>
  <si>
    <t>Loan Specialist</t>
  </si>
  <si>
    <t>Technician</t>
  </si>
  <si>
    <t xml:space="preserve">TOTAL AGENCY COST      </t>
  </si>
  <si>
    <t>NATIONAL OFFICE SUBTOTAL</t>
  </si>
  <si>
    <t>State Director</t>
  </si>
  <si>
    <t xml:space="preserve"> 15/5</t>
  </si>
  <si>
    <t>13/5</t>
  </si>
  <si>
    <t>SERVICING OFFICES (230)</t>
  </si>
  <si>
    <t>SERVICING OFFICE SUBTOTAL</t>
  </si>
  <si>
    <t>7/5</t>
  </si>
  <si>
    <t>12/5</t>
  </si>
  <si>
    <t>STATE OFFICE SUBTOTAL</t>
  </si>
  <si>
    <t>MFH Coordinator/ Specialist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</si>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</sst>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u/>
      <sz val="10"/>
      <color theme="1"/>
      <name val="Courier New"/>
      <family val="3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11"/>
      <color theme="1"/>
      <name val="Courier New"/>
      <family val="3"/>
    </font>
    <font>
      <u/>
      <sz val="10"/>
      <color rgb="FF000000"/>
      <name val="Courier New"/>
      <family val="3"/>
    </font>
    <font>
      <sz val="10"/>
      <color rgb="FF000000"/>
      <name val="Courier New"/>
      <family val="3"/>
    </font>
    <font>
      <b/>
      <sz val="10"/>
      <color rgb="FF000000"/>
      <name val="Courier New"/>
      <family val="3"/>
    </font>
    <font>
      <sz val="11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justify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" fontId="6" fillId="0" borderId="4" xfId="0" quotePrefix="1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right" vertical="center" wrapText="1"/>
    </xf>
    <xf numFmtId="3" fontId="6" fillId="0" borderId="24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6" fillId="0" borderId="1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3" fontId="6" fillId="0" borderId="15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D38" sqref="D38"/>
    </sheetView>
  </sheetViews>
  <sheetFormatPr defaultRowHeight="14.4" x14ac:dyDescent="0.3"/>
  <cols>
    <col min="1" max="1" width="24.77734375" customWidth="1"/>
    <col min="2" max="2" width="7.6640625" bestFit="1" customWidth="1"/>
    <col min="3" max="3" width="9" bestFit="1" customWidth="1"/>
    <col min="4" max="4" width="6.5546875" bestFit="1" customWidth="1"/>
    <col min="5" max="5" width="12.109375" bestFit="1" customWidth="1"/>
    <col min="6" max="6" width="24.77734375" customWidth="1"/>
    <col min="7" max="7" width="7.6640625" bestFit="1" customWidth="1"/>
    <col min="8" max="8" width="8.77734375" bestFit="1" customWidth="1"/>
    <col min="9" max="9" width="6.5546875" bestFit="1" customWidth="1"/>
    <col min="10" max="10" width="12.109375" bestFit="1" customWidth="1"/>
    <col min="11" max="11" width="13.109375" style="10" customWidth="1"/>
  </cols>
  <sheetData>
    <row r="1" spans="1:11" ht="15" thickBot="1" x14ac:dyDescent="0.35">
      <c r="A1" s="1" t="s">
        <v>0</v>
      </c>
      <c r="B1" s="66"/>
      <c r="C1" s="66"/>
      <c r="D1" s="66"/>
      <c r="E1" s="67"/>
      <c r="F1" s="11" t="s">
        <v>0</v>
      </c>
      <c r="G1" s="70"/>
      <c r="H1" s="70"/>
      <c r="I1" s="70"/>
      <c r="J1" s="71"/>
    </row>
    <row r="2" spans="1:11" ht="42" thickBot="1" x14ac:dyDescent="0.35">
      <c r="A2" s="2"/>
      <c r="B2" s="8" t="s">
        <v>1</v>
      </c>
      <c r="C2" s="8" t="s">
        <v>2</v>
      </c>
      <c r="D2" s="3" t="s">
        <v>3</v>
      </c>
      <c r="E2" s="3" t="s">
        <v>4</v>
      </c>
      <c r="F2" s="12"/>
      <c r="G2" s="13" t="s">
        <v>1</v>
      </c>
      <c r="H2" s="13" t="s">
        <v>2</v>
      </c>
      <c r="I2" s="14" t="s">
        <v>3</v>
      </c>
      <c r="J2" s="30" t="s">
        <v>4</v>
      </c>
      <c r="K2" s="36" t="s">
        <v>36</v>
      </c>
    </row>
    <row r="3" spans="1:11" ht="16.2" customHeight="1" thickBot="1" x14ac:dyDescent="0.35">
      <c r="A3" s="56" t="s">
        <v>5</v>
      </c>
      <c r="B3" s="58">
        <v>1</v>
      </c>
      <c r="C3" s="8" t="s">
        <v>6</v>
      </c>
      <c r="D3" s="58">
        <v>0.02</v>
      </c>
      <c r="E3" s="62">
        <f>C4*D3</f>
        <v>3200</v>
      </c>
      <c r="F3" s="52" t="s">
        <v>5</v>
      </c>
      <c r="G3" s="53">
        <v>1</v>
      </c>
      <c r="H3" s="13" t="s">
        <v>6</v>
      </c>
      <c r="I3" s="54">
        <v>0.33</v>
      </c>
      <c r="J3" s="55">
        <f>G3*H4*I3</f>
        <v>52800</v>
      </c>
      <c r="K3" s="79">
        <f>J3-E3</f>
        <v>49600</v>
      </c>
    </row>
    <row r="4" spans="1:11" ht="15" thickBot="1" x14ac:dyDescent="0.35">
      <c r="A4" s="57"/>
      <c r="B4" s="59"/>
      <c r="C4" s="4">
        <v>160000</v>
      </c>
      <c r="D4" s="59"/>
      <c r="E4" s="63"/>
      <c r="F4" s="40"/>
      <c r="G4" s="42"/>
      <c r="H4" s="15">
        <v>160000</v>
      </c>
      <c r="I4" s="44"/>
      <c r="J4" s="46"/>
      <c r="K4" s="80"/>
    </row>
    <row r="5" spans="1:11" ht="30.6" customHeight="1" thickBot="1" x14ac:dyDescent="0.35">
      <c r="A5" s="56" t="s">
        <v>7</v>
      </c>
      <c r="B5" s="58">
        <v>1</v>
      </c>
      <c r="C5" s="8" t="s">
        <v>6</v>
      </c>
      <c r="D5" s="58">
        <v>0.02</v>
      </c>
      <c r="E5" s="62">
        <f>C6*D5</f>
        <v>2800</v>
      </c>
      <c r="F5" s="39" t="s">
        <v>7</v>
      </c>
      <c r="G5" s="41">
        <v>1</v>
      </c>
      <c r="H5" s="13" t="s">
        <v>6</v>
      </c>
      <c r="I5" s="43">
        <v>0.33</v>
      </c>
      <c r="J5" s="45">
        <f>G5*H6*I5</f>
        <v>46200</v>
      </c>
      <c r="K5" s="79">
        <f>J5-E5</f>
        <v>43400</v>
      </c>
    </row>
    <row r="6" spans="1:11" ht="15" thickBot="1" x14ac:dyDescent="0.35">
      <c r="A6" s="57"/>
      <c r="B6" s="59"/>
      <c r="C6" s="4">
        <v>140000</v>
      </c>
      <c r="D6" s="59"/>
      <c r="E6" s="63"/>
      <c r="F6" s="40"/>
      <c r="G6" s="42"/>
      <c r="H6" s="15">
        <v>140000</v>
      </c>
      <c r="I6" s="44"/>
      <c r="J6" s="46"/>
      <c r="K6" s="80"/>
    </row>
    <row r="7" spans="1:11" ht="30.6" customHeight="1" thickBot="1" x14ac:dyDescent="0.35">
      <c r="A7" s="56" t="s">
        <v>8</v>
      </c>
      <c r="B7" s="58">
        <v>1</v>
      </c>
      <c r="C7" s="8" t="s">
        <v>6</v>
      </c>
      <c r="D7" s="58">
        <v>0.8</v>
      </c>
      <c r="E7" s="62">
        <f>C8*D7</f>
        <v>128000</v>
      </c>
      <c r="F7" s="39" t="s">
        <v>8</v>
      </c>
      <c r="G7" s="41">
        <v>1</v>
      </c>
      <c r="H7" s="13" t="s">
        <v>6</v>
      </c>
      <c r="I7" s="43">
        <v>1</v>
      </c>
      <c r="J7" s="45">
        <f>G7*H8*I7</f>
        <v>160000</v>
      </c>
      <c r="K7" s="79">
        <f>J7-E7</f>
        <v>32000</v>
      </c>
    </row>
    <row r="8" spans="1:11" ht="15" thickBot="1" x14ac:dyDescent="0.35">
      <c r="A8" s="57"/>
      <c r="B8" s="59"/>
      <c r="C8" s="4">
        <v>160000</v>
      </c>
      <c r="D8" s="59"/>
      <c r="E8" s="63"/>
      <c r="F8" s="40"/>
      <c r="G8" s="42"/>
      <c r="H8" s="15">
        <v>160000</v>
      </c>
      <c r="I8" s="44"/>
      <c r="J8" s="46"/>
      <c r="K8" s="80"/>
    </row>
    <row r="9" spans="1:11" ht="81.599999999999994" customHeight="1" thickBot="1" x14ac:dyDescent="0.35">
      <c r="A9" s="56" t="s">
        <v>9</v>
      </c>
      <c r="B9" s="58">
        <v>2</v>
      </c>
      <c r="C9" s="8">
        <v>15</v>
      </c>
      <c r="D9" s="58">
        <v>1</v>
      </c>
      <c r="E9" s="62">
        <f>C10*D9*B9</f>
        <v>291200</v>
      </c>
      <c r="F9" s="39" t="s">
        <v>9</v>
      </c>
      <c r="G9" s="41">
        <v>2</v>
      </c>
      <c r="H9" s="16">
        <v>15</v>
      </c>
      <c r="I9" s="43">
        <v>1</v>
      </c>
      <c r="J9" s="45">
        <f>G9*H10*I9</f>
        <v>291200</v>
      </c>
      <c r="K9" s="79">
        <f>J9-E9</f>
        <v>0</v>
      </c>
    </row>
    <row r="10" spans="1:11" ht="15" thickBot="1" x14ac:dyDescent="0.35">
      <c r="A10" s="57"/>
      <c r="B10" s="59"/>
      <c r="C10" s="4">
        <v>145600</v>
      </c>
      <c r="D10" s="59"/>
      <c r="E10" s="63"/>
      <c r="F10" s="40"/>
      <c r="G10" s="42"/>
      <c r="H10" s="15">
        <v>145600</v>
      </c>
      <c r="I10" s="44"/>
      <c r="J10" s="46"/>
      <c r="K10" s="80"/>
    </row>
    <row r="11" spans="1:11" ht="16.2" customHeight="1" thickBot="1" x14ac:dyDescent="0.35">
      <c r="A11" s="56" t="s">
        <v>10</v>
      </c>
      <c r="B11" s="58">
        <v>9</v>
      </c>
      <c r="C11" s="8" t="s">
        <v>11</v>
      </c>
      <c r="D11" s="58">
        <v>1</v>
      </c>
      <c r="E11" s="62">
        <f>B11*C12*D11</f>
        <v>1017000</v>
      </c>
      <c r="F11" s="39" t="s">
        <v>10</v>
      </c>
      <c r="G11" s="41">
        <v>7</v>
      </c>
      <c r="H11" s="13" t="s">
        <v>11</v>
      </c>
      <c r="I11" s="43">
        <v>1</v>
      </c>
      <c r="J11" s="45">
        <f>G11*H12*I11</f>
        <v>791000</v>
      </c>
      <c r="K11" s="79">
        <f>J11-E11</f>
        <v>-226000</v>
      </c>
    </row>
    <row r="12" spans="1:11" ht="15" thickBot="1" x14ac:dyDescent="0.35">
      <c r="A12" s="57"/>
      <c r="B12" s="59"/>
      <c r="C12" s="4">
        <v>113000</v>
      </c>
      <c r="D12" s="59"/>
      <c r="E12" s="63"/>
      <c r="F12" s="40"/>
      <c r="G12" s="42"/>
      <c r="H12" s="15">
        <v>113000</v>
      </c>
      <c r="I12" s="44"/>
      <c r="J12" s="46"/>
      <c r="K12" s="80"/>
    </row>
    <row r="13" spans="1:11" ht="26.4" customHeight="1" thickBot="1" x14ac:dyDescent="0.35">
      <c r="A13" s="56" t="s">
        <v>12</v>
      </c>
      <c r="B13" s="58">
        <v>6</v>
      </c>
      <c r="C13" s="8" t="s">
        <v>11</v>
      </c>
      <c r="D13" s="58">
        <v>1</v>
      </c>
      <c r="E13" s="62">
        <f>B13*C14*D13</f>
        <v>678000</v>
      </c>
      <c r="F13" s="39" t="s">
        <v>12</v>
      </c>
      <c r="G13" s="41">
        <v>6</v>
      </c>
      <c r="H13" s="13" t="s">
        <v>11</v>
      </c>
      <c r="I13" s="43">
        <v>1</v>
      </c>
      <c r="J13" s="45">
        <f>G13*H14*I13</f>
        <v>678000</v>
      </c>
      <c r="K13" s="79">
        <f>J13-E13</f>
        <v>0</v>
      </c>
    </row>
    <row r="14" spans="1:11" ht="15" thickBot="1" x14ac:dyDescent="0.35">
      <c r="A14" s="57"/>
      <c r="B14" s="59"/>
      <c r="C14" s="4">
        <v>113000</v>
      </c>
      <c r="D14" s="59"/>
      <c r="E14" s="63"/>
      <c r="F14" s="40"/>
      <c r="G14" s="42"/>
      <c r="H14" s="15">
        <v>113000</v>
      </c>
      <c r="I14" s="44"/>
      <c r="J14" s="46"/>
      <c r="K14" s="80"/>
    </row>
    <row r="15" spans="1:11" ht="16.2" customHeight="1" thickBot="1" x14ac:dyDescent="0.35">
      <c r="A15" s="56" t="s">
        <v>13</v>
      </c>
      <c r="B15" s="58">
        <v>0.5</v>
      </c>
      <c r="C15" s="8">
        <v>13</v>
      </c>
      <c r="D15" s="58">
        <v>1</v>
      </c>
      <c r="E15" s="62">
        <f>B15*C16*D15</f>
        <v>55000</v>
      </c>
      <c r="F15" s="39" t="s">
        <v>13</v>
      </c>
      <c r="G15" s="41">
        <v>0.5</v>
      </c>
      <c r="H15" s="16">
        <v>13</v>
      </c>
      <c r="I15" s="43">
        <v>1</v>
      </c>
      <c r="J15" s="45">
        <f>G15*H16*I15</f>
        <v>55000</v>
      </c>
      <c r="K15" s="79">
        <f>J15-E15</f>
        <v>0</v>
      </c>
    </row>
    <row r="16" spans="1:11" ht="15" thickBot="1" x14ac:dyDescent="0.35">
      <c r="A16" s="57"/>
      <c r="B16" s="59"/>
      <c r="C16" s="4">
        <v>110000</v>
      </c>
      <c r="D16" s="59"/>
      <c r="E16" s="63"/>
      <c r="F16" s="40"/>
      <c r="G16" s="42"/>
      <c r="H16" s="15">
        <v>110000</v>
      </c>
      <c r="I16" s="44"/>
      <c r="J16" s="46"/>
      <c r="K16" s="80"/>
    </row>
    <row r="17" spans="1:11" ht="46.8" customHeight="1" thickBot="1" x14ac:dyDescent="0.35">
      <c r="A17" s="29" t="s">
        <v>26</v>
      </c>
      <c r="B17" s="8"/>
      <c r="C17" s="8"/>
      <c r="D17" s="8"/>
      <c r="E17" s="4">
        <f>SUM(E3:E16)</f>
        <v>2175200</v>
      </c>
      <c r="F17" s="26" t="s">
        <v>26</v>
      </c>
      <c r="G17" s="13"/>
      <c r="H17" s="13"/>
      <c r="I17" s="13"/>
      <c r="J17" s="31">
        <f>SUM(J3:J16)</f>
        <v>2074200</v>
      </c>
      <c r="K17" s="38">
        <f>J17-E17</f>
        <v>-101000</v>
      </c>
    </row>
    <row r="18" spans="1:11" ht="15" thickBot="1" x14ac:dyDescent="0.35">
      <c r="A18" s="5" t="s">
        <v>14</v>
      </c>
      <c r="B18" s="9"/>
      <c r="C18" s="9"/>
      <c r="D18" s="9"/>
      <c r="E18" s="9"/>
      <c r="F18" s="17" t="s">
        <v>14</v>
      </c>
      <c r="G18" s="18"/>
      <c r="H18" s="18"/>
      <c r="I18" s="18"/>
      <c r="J18" s="32"/>
      <c r="K18" s="37"/>
    </row>
    <row r="19" spans="1:11" ht="42" thickBot="1" x14ac:dyDescent="0.35">
      <c r="A19" s="2"/>
      <c r="B19" s="8" t="s">
        <v>1</v>
      </c>
      <c r="C19" s="8" t="s">
        <v>15</v>
      </c>
      <c r="D19" s="3" t="s">
        <v>3</v>
      </c>
      <c r="E19" s="3" t="s">
        <v>4</v>
      </c>
      <c r="F19" s="12"/>
      <c r="G19" s="13" t="s">
        <v>1</v>
      </c>
      <c r="H19" s="13" t="s">
        <v>15</v>
      </c>
      <c r="I19" s="14" t="s">
        <v>3</v>
      </c>
      <c r="J19" s="30" t="s">
        <v>4</v>
      </c>
      <c r="K19" s="37"/>
    </row>
    <row r="20" spans="1:11" ht="16.2" customHeight="1" thickBot="1" x14ac:dyDescent="0.35">
      <c r="A20" s="56" t="s">
        <v>16</v>
      </c>
      <c r="B20" s="58">
        <v>94</v>
      </c>
      <c r="C20" s="8" t="s">
        <v>17</v>
      </c>
      <c r="D20" s="58">
        <v>0.02</v>
      </c>
      <c r="E20" s="62">
        <f>B20*C21*D20</f>
        <v>255680</v>
      </c>
      <c r="F20" s="52" t="s">
        <v>27</v>
      </c>
      <c r="G20" s="53">
        <v>47</v>
      </c>
      <c r="H20" s="13" t="s">
        <v>28</v>
      </c>
      <c r="I20" s="54">
        <v>0.02</v>
      </c>
      <c r="J20" s="55">
        <f>G20*H21*I20</f>
        <v>122376.72</v>
      </c>
      <c r="K20" s="79">
        <f>J20-E20</f>
        <v>-133303.28</v>
      </c>
    </row>
    <row r="21" spans="1:11" ht="15" thickBot="1" x14ac:dyDescent="0.35">
      <c r="A21" s="57"/>
      <c r="B21" s="59"/>
      <c r="C21" s="4">
        <v>136000</v>
      </c>
      <c r="D21" s="59"/>
      <c r="E21" s="63"/>
      <c r="F21" s="40"/>
      <c r="G21" s="42"/>
      <c r="H21" s="15">
        <v>130188</v>
      </c>
      <c r="I21" s="44"/>
      <c r="J21" s="46"/>
      <c r="K21" s="80"/>
    </row>
    <row r="22" spans="1:11" ht="30.6" customHeight="1" thickBot="1" x14ac:dyDescent="0.35">
      <c r="A22" s="56" t="s">
        <v>18</v>
      </c>
      <c r="B22" s="58">
        <v>47</v>
      </c>
      <c r="C22" s="8">
        <v>13</v>
      </c>
      <c r="D22" s="58">
        <v>0.4</v>
      </c>
      <c r="E22" s="62">
        <f>B22*C23*D22</f>
        <v>1748400</v>
      </c>
      <c r="F22" s="39" t="s">
        <v>18</v>
      </c>
      <c r="G22" s="41">
        <v>47</v>
      </c>
      <c r="H22" s="13" t="s">
        <v>29</v>
      </c>
      <c r="I22" s="43">
        <v>0.4</v>
      </c>
      <c r="J22" s="45">
        <f>G22*H23*I22</f>
        <v>1760808</v>
      </c>
      <c r="K22" s="79">
        <f>J22-E22</f>
        <v>12408</v>
      </c>
    </row>
    <row r="23" spans="1:11" ht="15" thickBot="1" x14ac:dyDescent="0.35">
      <c r="A23" s="57"/>
      <c r="B23" s="59"/>
      <c r="C23" s="4">
        <v>93000</v>
      </c>
      <c r="D23" s="59"/>
      <c r="E23" s="63"/>
      <c r="F23" s="40"/>
      <c r="G23" s="42"/>
      <c r="H23" s="15">
        <v>93660</v>
      </c>
      <c r="I23" s="44"/>
      <c r="J23" s="46"/>
      <c r="K23" s="80"/>
    </row>
    <row r="24" spans="1:11" ht="30.6" customHeight="1" thickBot="1" x14ac:dyDescent="0.35">
      <c r="A24" s="56" t="s">
        <v>35</v>
      </c>
      <c r="B24" s="58">
        <v>96</v>
      </c>
      <c r="C24" s="8">
        <v>12</v>
      </c>
      <c r="D24" s="58">
        <v>1</v>
      </c>
      <c r="E24" s="62">
        <f>B24*C25*D24</f>
        <v>7488000</v>
      </c>
      <c r="F24" s="39" t="s">
        <v>35</v>
      </c>
      <c r="G24" s="41">
        <v>96</v>
      </c>
      <c r="H24" s="19" t="s">
        <v>33</v>
      </c>
      <c r="I24" s="43">
        <v>1</v>
      </c>
      <c r="J24" s="45">
        <f>G24*H25*I24</f>
        <v>7561152</v>
      </c>
      <c r="K24" s="79">
        <f>J24-E24</f>
        <v>73152</v>
      </c>
    </row>
    <row r="25" spans="1:11" ht="15" thickBot="1" x14ac:dyDescent="0.35">
      <c r="A25" s="57"/>
      <c r="B25" s="59"/>
      <c r="C25" s="4">
        <v>78000</v>
      </c>
      <c r="D25" s="59"/>
      <c r="E25" s="63"/>
      <c r="F25" s="40"/>
      <c r="G25" s="42"/>
      <c r="H25" s="15">
        <v>78762</v>
      </c>
      <c r="I25" s="44"/>
      <c r="J25" s="46"/>
      <c r="K25" s="80"/>
    </row>
    <row r="26" spans="1:11" ht="16.2" customHeight="1" thickBot="1" x14ac:dyDescent="0.35">
      <c r="A26" s="56" t="s">
        <v>19</v>
      </c>
      <c r="B26" s="58">
        <v>47</v>
      </c>
      <c r="C26" s="8">
        <v>7</v>
      </c>
      <c r="D26" s="58">
        <v>0.5</v>
      </c>
      <c r="E26" s="62">
        <f>B26*C27*D26</f>
        <v>857750</v>
      </c>
      <c r="F26" s="39" t="s">
        <v>19</v>
      </c>
      <c r="G26" s="41">
        <v>47</v>
      </c>
      <c r="H26" s="19" t="s">
        <v>32</v>
      </c>
      <c r="I26" s="43">
        <v>0.75</v>
      </c>
      <c r="J26" s="45">
        <f>G26*H27*I26</f>
        <v>1565205.75</v>
      </c>
      <c r="K26" s="79">
        <f>J26-E26</f>
        <v>707455.75</v>
      </c>
    </row>
    <row r="27" spans="1:11" ht="15" thickBot="1" x14ac:dyDescent="0.35">
      <c r="A27" s="57"/>
      <c r="B27" s="59"/>
      <c r="C27" s="4">
        <v>36500</v>
      </c>
      <c r="D27" s="59"/>
      <c r="E27" s="63"/>
      <c r="F27" s="40"/>
      <c r="G27" s="42"/>
      <c r="H27" s="15">
        <v>44403</v>
      </c>
      <c r="I27" s="44"/>
      <c r="J27" s="46"/>
      <c r="K27" s="80"/>
    </row>
    <row r="28" spans="1:11" ht="31.2" customHeight="1" thickBot="1" x14ac:dyDescent="0.35">
      <c r="A28" s="29" t="s">
        <v>34</v>
      </c>
      <c r="B28" s="8"/>
      <c r="C28" s="8"/>
      <c r="D28" s="8"/>
      <c r="E28" s="4">
        <f>SUM(E20:E27)</f>
        <v>10349830</v>
      </c>
      <c r="F28" s="28" t="s">
        <v>34</v>
      </c>
      <c r="G28" s="13"/>
      <c r="H28" s="13"/>
      <c r="I28" s="13"/>
      <c r="J28" s="31">
        <f>SUM(J20:J27)</f>
        <v>11009542.470000001</v>
      </c>
      <c r="K28" s="38">
        <f>J28-E28</f>
        <v>659712.47000000067</v>
      </c>
    </row>
    <row r="29" spans="1:11" ht="15" thickBot="1" x14ac:dyDescent="0.35">
      <c r="A29" s="5" t="s">
        <v>20</v>
      </c>
      <c r="B29" s="9"/>
      <c r="C29" s="9"/>
      <c r="D29" s="9"/>
      <c r="E29" s="9"/>
      <c r="F29" s="17" t="s">
        <v>30</v>
      </c>
      <c r="G29" s="18"/>
      <c r="H29" s="18"/>
      <c r="I29" s="18"/>
      <c r="J29" s="33"/>
      <c r="K29" s="37"/>
    </row>
    <row r="30" spans="1:11" ht="42" thickBot="1" x14ac:dyDescent="0.35">
      <c r="A30" s="2"/>
      <c r="B30" s="8" t="s">
        <v>1</v>
      </c>
      <c r="C30" s="8" t="s">
        <v>15</v>
      </c>
      <c r="D30" s="3" t="s">
        <v>21</v>
      </c>
      <c r="E30" s="3" t="s">
        <v>4</v>
      </c>
      <c r="F30" s="23"/>
      <c r="G30" s="24" t="s">
        <v>1</v>
      </c>
      <c r="H30" s="24" t="s">
        <v>15</v>
      </c>
      <c r="I30" s="25" t="s">
        <v>21</v>
      </c>
      <c r="J30" s="34" t="s">
        <v>4</v>
      </c>
      <c r="K30" s="37"/>
    </row>
    <row r="31" spans="1:11" ht="15" thickBot="1" x14ac:dyDescent="0.35">
      <c r="A31" s="56" t="s">
        <v>22</v>
      </c>
      <c r="B31" s="58">
        <v>250</v>
      </c>
      <c r="C31" s="8">
        <v>13</v>
      </c>
      <c r="D31" s="60">
        <v>0.4</v>
      </c>
      <c r="E31" s="68">
        <f>B31*C32*D31</f>
        <v>9300000</v>
      </c>
      <c r="F31" s="77"/>
      <c r="G31" s="77"/>
      <c r="H31" s="77"/>
      <c r="I31" s="77"/>
      <c r="J31" s="78"/>
      <c r="K31" s="81">
        <f>0-E31</f>
        <v>-9300000</v>
      </c>
    </row>
    <row r="32" spans="1:11" ht="15" thickBot="1" x14ac:dyDescent="0.35">
      <c r="A32" s="57"/>
      <c r="B32" s="59"/>
      <c r="C32" s="4">
        <v>93000</v>
      </c>
      <c r="D32" s="61"/>
      <c r="E32" s="69"/>
      <c r="F32" s="77"/>
      <c r="G32" s="77"/>
      <c r="H32" s="77"/>
      <c r="I32" s="77"/>
      <c r="J32" s="78"/>
      <c r="K32" s="82"/>
    </row>
    <row r="33" spans="1:11" ht="16.2" customHeight="1" thickBot="1" x14ac:dyDescent="0.35">
      <c r="A33" s="56" t="s">
        <v>23</v>
      </c>
      <c r="B33" s="58">
        <v>250</v>
      </c>
      <c r="C33" s="8">
        <v>12</v>
      </c>
      <c r="D33" s="60">
        <v>0.6</v>
      </c>
      <c r="E33" s="62">
        <f>B33*C34*D33</f>
        <v>9512550</v>
      </c>
      <c r="F33" s="47" t="s">
        <v>23</v>
      </c>
      <c r="G33" s="48">
        <v>230</v>
      </c>
      <c r="H33" s="19" t="s">
        <v>33</v>
      </c>
      <c r="I33" s="49">
        <v>0.6</v>
      </c>
      <c r="J33" s="51">
        <f>G33*H34*I33</f>
        <v>10869156</v>
      </c>
      <c r="K33" s="79">
        <f>J33-E33</f>
        <v>1356606</v>
      </c>
    </row>
    <row r="34" spans="1:11" ht="15" thickBot="1" x14ac:dyDescent="0.35">
      <c r="A34" s="57"/>
      <c r="B34" s="59"/>
      <c r="C34" s="4">
        <v>63417</v>
      </c>
      <c r="D34" s="61"/>
      <c r="E34" s="63"/>
      <c r="F34" s="40"/>
      <c r="G34" s="42"/>
      <c r="H34" s="15">
        <v>78762</v>
      </c>
      <c r="I34" s="50"/>
      <c r="J34" s="46"/>
      <c r="K34" s="80"/>
    </row>
    <row r="35" spans="1:11" ht="15" thickBot="1" x14ac:dyDescent="0.35">
      <c r="A35" s="56" t="s">
        <v>24</v>
      </c>
      <c r="B35" s="58">
        <v>250</v>
      </c>
      <c r="C35" s="4">
        <v>41163</v>
      </c>
      <c r="D35" s="60">
        <v>0.4</v>
      </c>
      <c r="E35" s="62">
        <f>B35*C36*D35</f>
        <v>5335300</v>
      </c>
      <c r="F35" s="72" t="s">
        <v>24</v>
      </c>
      <c r="G35" s="41">
        <v>200</v>
      </c>
      <c r="H35" s="19" t="s">
        <v>32</v>
      </c>
      <c r="I35" s="74">
        <v>0.4</v>
      </c>
      <c r="J35" s="75">
        <f>G35*H36*I35</f>
        <v>3552240</v>
      </c>
      <c r="K35" s="79">
        <f>J35-E35</f>
        <v>-1783060</v>
      </c>
    </row>
    <row r="36" spans="1:11" ht="15" thickBot="1" x14ac:dyDescent="0.35">
      <c r="A36" s="57"/>
      <c r="B36" s="59"/>
      <c r="C36" s="4">
        <v>53353</v>
      </c>
      <c r="D36" s="61"/>
      <c r="E36" s="63"/>
      <c r="F36" s="73"/>
      <c r="G36" s="42"/>
      <c r="H36" s="15">
        <v>44403</v>
      </c>
      <c r="I36" s="50"/>
      <c r="J36" s="76"/>
      <c r="K36" s="80"/>
    </row>
    <row r="37" spans="1:11" ht="27.6" customHeight="1" thickBot="1" x14ac:dyDescent="0.35">
      <c r="A37" s="27" t="s">
        <v>31</v>
      </c>
      <c r="B37" s="8"/>
      <c r="C37" s="64"/>
      <c r="D37" s="65"/>
      <c r="E37" s="4">
        <f>SUM(E31:E36)</f>
        <v>24147850</v>
      </c>
      <c r="F37" s="28" t="s">
        <v>31</v>
      </c>
      <c r="G37" s="13"/>
      <c r="H37" s="20"/>
      <c r="I37" s="21"/>
      <c r="J37" s="31">
        <f>SUM(J33:J36)</f>
        <v>14421396</v>
      </c>
      <c r="K37" s="38">
        <f>J37-E37</f>
        <v>-9726454</v>
      </c>
    </row>
    <row r="38" spans="1:11" ht="15" thickBot="1" x14ac:dyDescent="0.35">
      <c r="A38" s="6" t="s">
        <v>25</v>
      </c>
      <c r="B38" s="9"/>
      <c r="C38" s="9"/>
      <c r="D38" s="7"/>
      <c r="E38" s="7">
        <f>E17+E28+E37</f>
        <v>36672880</v>
      </c>
      <c r="F38" s="22" t="s">
        <v>25</v>
      </c>
      <c r="G38" s="18"/>
      <c r="H38" s="18"/>
      <c r="I38" s="18"/>
      <c r="J38" s="35">
        <f>J17+J28+J37</f>
        <v>27505138.469999999</v>
      </c>
      <c r="K38" s="38">
        <f>J38-E38</f>
        <v>-9167741.5300000012</v>
      </c>
    </row>
  </sheetData>
  <mergeCells count="126">
    <mergeCell ref="J11:J12"/>
    <mergeCell ref="J13:J14"/>
    <mergeCell ref="J22:J23"/>
    <mergeCell ref="G1:J1"/>
    <mergeCell ref="J3:J4"/>
    <mergeCell ref="J5:J6"/>
    <mergeCell ref="F35:F36"/>
    <mergeCell ref="G35:G36"/>
    <mergeCell ref="I35:I36"/>
    <mergeCell ref="J35:J36"/>
    <mergeCell ref="F31:J32"/>
    <mergeCell ref="K3:K4"/>
    <mergeCell ref="K5:K6"/>
    <mergeCell ref="K7:K8"/>
    <mergeCell ref="K9:K10"/>
    <mergeCell ref="K11:K12"/>
    <mergeCell ref="K13:K14"/>
    <mergeCell ref="K15:K16"/>
    <mergeCell ref="K20:K21"/>
    <mergeCell ref="K22:K23"/>
    <mergeCell ref="K24:K25"/>
    <mergeCell ref="K26:K27"/>
    <mergeCell ref="K33:K34"/>
    <mergeCell ref="K35:K36"/>
    <mergeCell ref="K31:K32"/>
    <mergeCell ref="J7:J8"/>
    <mergeCell ref="J9:J10"/>
    <mergeCell ref="A7:A8"/>
    <mergeCell ref="B7:B8"/>
    <mergeCell ref="D7:D8"/>
    <mergeCell ref="E7:E8"/>
    <mergeCell ref="A9:A10"/>
    <mergeCell ref="B9:B10"/>
    <mergeCell ref="D9:D10"/>
    <mergeCell ref="E9:E10"/>
    <mergeCell ref="A3:A4"/>
    <mergeCell ref="B3:B4"/>
    <mergeCell ref="D3:D4"/>
    <mergeCell ref="E3:E4"/>
    <mergeCell ref="A5:A6"/>
    <mergeCell ref="B5:B6"/>
    <mergeCell ref="D5:D6"/>
    <mergeCell ref="E5:E6"/>
    <mergeCell ref="B24:B25"/>
    <mergeCell ref="D24:D25"/>
    <mergeCell ref="E24:E25"/>
    <mergeCell ref="A11:A12"/>
    <mergeCell ref="B11:B12"/>
    <mergeCell ref="D11:D12"/>
    <mergeCell ref="E11:E12"/>
    <mergeCell ref="A13:A14"/>
    <mergeCell ref="B13:B14"/>
    <mergeCell ref="D13:D14"/>
    <mergeCell ref="E13:E14"/>
    <mergeCell ref="C37:D37"/>
    <mergeCell ref="B1:E1"/>
    <mergeCell ref="F3:F4"/>
    <mergeCell ref="G3:G4"/>
    <mergeCell ref="I3:I4"/>
    <mergeCell ref="F9:F10"/>
    <mergeCell ref="G9:G10"/>
    <mergeCell ref="I9:I10"/>
    <mergeCell ref="F15:F16"/>
    <mergeCell ref="F5:F6"/>
    <mergeCell ref="G5:G6"/>
    <mergeCell ref="I5:I6"/>
    <mergeCell ref="F7:F8"/>
    <mergeCell ref="G7:G8"/>
    <mergeCell ref="I7:I8"/>
    <mergeCell ref="F11:F12"/>
    <mergeCell ref="G11:G12"/>
    <mergeCell ref="I11:I12"/>
    <mergeCell ref="F13:F14"/>
    <mergeCell ref="G13:G14"/>
    <mergeCell ref="I13:I14"/>
    <mergeCell ref="F22:F23"/>
    <mergeCell ref="G22:G23"/>
    <mergeCell ref="I22:I23"/>
    <mergeCell ref="A35:A36"/>
    <mergeCell ref="B35:B36"/>
    <mergeCell ref="D35:D36"/>
    <mergeCell ref="E35:E36"/>
    <mergeCell ref="A26:A27"/>
    <mergeCell ref="B26:B27"/>
    <mergeCell ref="D26:D27"/>
    <mergeCell ref="E26:E27"/>
    <mergeCell ref="A31:A32"/>
    <mergeCell ref="B31:B32"/>
    <mergeCell ref="D31:D32"/>
    <mergeCell ref="E31:E32"/>
    <mergeCell ref="G15:G16"/>
    <mergeCell ref="I15:I16"/>
    <mergeCell ref="J15:J16"/>
    <mergeCell ref="F20:F21"/>
    <mergeCell ref="G20:G21"/>
    <mergeCell ref="I20:I21"/>
    <mergeCell ref="J20:J21"/>
    <mergeCell ref="A33:A34"/>
    <mergeCell ref="B33:B34"/>
    <mergeCell ref="D33:D34"/>
    <mergeCell ref="E33:E34"/>
    <mergeCell ref="A15:A16"/>
    <mergeCell ref="B15:B16"/>
    <mergeCell ref="D15:D16"/>
    <mergeCell ref="E15:E16"/>
    <mergeCell ref="A20:A21"/>
    <mergeCell ref="B20:B21"/>
    <mergeCell ref="D20:D21"/>
    <mergeCell ref="E20:E21"/>
    <mergeCell ref="A22:A23"/>
    <mergeCell ref="B22:B23"/>
    <mergeCell ref="D22:D23"/>
    <mergeCell ref="E22:E23"/>
    <mergeCell ref="A24:A25"/>
    <mergeCell ref="F26:F27"/>
    <mergeCell ref="G26:G27"/>
    <mergeCell ref="I26:I27"/>
    <mergeCell ref="J26:J27"/>
    <mergeCell ref="F33:F34"/>
    <mergeCell ref="G33:G34"/>
    <mergeCell ref="I33:I34"/>
    <mergeCell ref="J33:J34"/>
    <mergeCell ref="F24:F25"/>
    <mergeCell ref="G24:G25"/>
    <mergeCell ref="I24:I25"/>
    <mergeCell ref="J24:J25"/>
  </mergeCells>
  <printOptions horizontalCentered="1"/>
  <pageMargins left="0.25" right="0.25" top="0.75" bottom="0.5" header="0.25" footer="0.3"/>
  <pageSetup orientation="landscape" r:id="rId1"/>
  <headerFooter>
    <oddHeader>&amp;C
Question 15 - Comparison of Annualized Cost to the Federal Government (Between 2010 - 2014)&amp;RAttachment 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Stouder, Janet - RD, Washington, DC</dc:creator>
  <cp:lastModifiedBy>Brown, Kimble - RD, Washington, DC</cp:lastModifiedBy>
  <cp:lastPrinted>2015-01-17T18:06:04Z</cp:lastPrinted>
  <dcterms:created xsi:type="dcterms:W3CDTF">2015-01-16T21:29:26Z</dcterms:created>
  <dcterms:modified xsi:type="dcterms:W3CDTF">2015-04-20T15:09:43Z</dcterms:modified>
</cp:coreProperties>
</file>