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" windowWidth="20376" windowHeight="11760" tabRatio="786" activeTab="6"/>
  </bookViews>
  <sheets>
    <sheet name="NRC Licenses Reporting" sheetId="1" r:id="rId1"/>
    <sheet name="NRC Licenses Recordkeeping" sheetId="2" r:id="rId2"/>
    <sheet name="NRC Licenses Third-party " sheetId="10" r:id="rId3"/>
    <sheet name="AS Reporting" sheetId="3" r:id="rId4"/>
    <sheet name="AS Recordkeeping" sheetId="5" r:id="rId5"/>
    <sheet name="AS Third Party Disclosure" sheetId="8" r:id="rId6"/>
    <sheet name="TOTALS" sheetId="6" r:id="rId7"/>
  </sheets>
  <calcPr calcId="145621"/>
</workbook>
</file>

<file path=xl/calcChain.xml><?xml version="1.0" encoding="utf-8"?>
<calcChain xmlns="http://schemas.openxmlformats.org/spreadsheetml/2006/main">
  <c r="C27" i="6" l="1"/>
  <c r="C26" i="6"/>
  <c r="B27" i="6"/>
  <c r="G5" i="8"/>
  <c r="F5" i="8"/>
  <c r="D4" i="8"/>
  <c r="F4" i="8" s="1"/>
  <c r="G4" i="8" s="1"/>
  <c r="G5" i="10"/>
  <c r="F5" i="10"/>
  <c r="D4" i="10"/>
  <c r="F4" i="10" s="1"/>
  <c r="G4" i="10" s="1"/>
  <c r="C7" i="6" l="1"/>
  <c r="C4" i="6"/>
  <c r="D3" i="10"/>
  <c r="F3" i="10" s="1"/>
  <c r="G3" i="10" s="1"/>
  <c r="F3" i="8"/>
  <c r="G3" i="8" s="1"/>
  <c r="C17" i="6" l="1"/>
  <c r="C8" i="6" l="1"/>
  <c r="E95" i="5" l="1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94" i="5"/>
  <c r="E81" i="5"/>
  <c r="E83" i="5"/>
  <c r="E84" i="5"/>
  <c r="E86" i="5"/>
  <c r="E87" i="5"/>
  <c r="E80" i="5"/>
  <c r="F80" i="5" s="1"/>
  <c r="E70" i="5"/>
  <c r="E71" i="5"/>
  <c r="E72" i="5"/>
  <c r="E73" i="5"/>
  <c r="E69" i="5"/>
  <c r="E60" i="5"/>
  <c r="E58" i="5"/>
  <c r="E47" i="5"/>
  <c r="E45" i="5"/>
  <c r="E37" i="5"/>
  <c r="E33" i="5"/>
  <c r="E28" i="5"/>
  <c r="E19" i="5"/>
  <c r="E15" i="5"/>
  <c r="E16" i="5"/>
  <c r="E17" i="5"/>
  <c r="E14" i="5"/>
  <c r="E12" i="5"/>
  <c r="E10" i="5"/>
  <c r="E8" i="5"/>
  <c r="E7" i="5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95" i="2"/>
  <c r="E88" i="2"/>
  <c r="E87" i="2"/>
  <c r="E85" i="2"/>
  <c r="E84" i="2"/>
  <c r="E82" i="2"/>
  <c r="E81" i="2"/>
  <c r="E71" i="2"/>
  <c r="E72" i="2"/>
  <c r="E73" i="2"/>
  <c r="E74" i="2"/>
  <c r="E70" i="2"/>
  <c r="E61" i="2"/>
  <c r="E58" i="2"/>
  <c r="E47" i="2"/>
  <c r="E45" i="2"/>
  <c r="E37" i="2"/>
  <c r="E33" i="2"/>
  <c r="E28" i="2"/>
  <c r="E19" i="2"/>
  <c r="E15" i="2"/>
  <c r="E16" i="2"/>
  <c r="E17" i="2"/>
  <c r="E14" i="2"/>
  <c r="E12" i="2"/>
  <c r="E10" i="2"/>
  <c r="E8" i="2"/>
  <c r="E7" i="2"/>
  <c r="E129" i="5" l="1"/>
  <c r="B6" i="6" s="1"/>
  <c r="E130" i="2"/>
  <c r="D6" i="1"/>
  <c r="F6" i="1" s="1"/>
  <c r="D9" i="1"/>
  <c r="F9" i="1" s="1"/>
  <c r="D10" i="1"/>
  <c r="F10" i="1" s="1"/>
  <c r="D11" i="1"/>
  <c r="F11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2" i="1"/>
  <c r="F22" i="1" s="1"/>
  <c r="D23" i="1"/>
  <c r="F23" i="1" s="1"/>
  <c r="D24" i="1"/>
  <c r="D26" i="1"/>
  <c r="F26" i="1" s="1"/>
  <c r="D27" i="1"/>
  <c r="D28" i="1"/>
  <c r="F24" i="1"/>
  <c r="F27" i="1"/>
  <c r="F28" i="1"/>
  <c r="C6" i="6" l="1"/>
  <c r="B3" i="6"/>
  <c r="B25" i="6"/>
  <c r="F130" i="2"/>
  <c r="G29" i="1"/>
  <c r="F8" i="5"/>
  <c r="F10" i="5"/>
  <c r="F12" i="5"/>
  <c r="F14" i="5"/>
  <c r="F15" i="5"/>
  <c r="F16" i="5"/>
  <c r="F17" i="5"/>
  <c r="F19" i="5"/>
  <c r="F33" i="5"/>
  <c r="F37" i="5"/>
  <c r="F45" i="5"/>
  <c r="F47" i="5"/>
  <c r="F58" i="5"/>
  <c r="F60" i="5"/>
  <c r="F69" i="5"/>
  <c r="F70" i="5"/>
  <c r="F71" i="5"/>
  <c r="F72" i="5"/>
  <c r="F73" i="5"/>
  <c r="F81" i="5"/>
  <c r="F83" i="5"/>
  <c r="F84" i="5"/>
  <c r="F86" i="5"/>
  <c r="F87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7" i="5"/>
  <c r="D7" i="3"/>
  <c r="F7" i="3" s="1"/>
  <c r="G7" i="3" s="1"/>
  <c r="D10" i="3"/>
  <c r="F10" i="3" s="1"/>
  <c r="G10" i="3" s="1"/>
  <c r="D11" i="3"/>
  <c r="F11" i="3" s="1"/>
  <c r="G11" i="3" s="1"/>
  <c r="D12" i="3"/>
  <c r="F12" i="3" s="1"/>
  <c r="G12" i="3" s="1"/>
  <c r="D14" i="3"/>
  <c r="D15" i="3"/>
  <c r="F15" i="3" s="1"/>
  <c r="G15" i="3" s="1"/>
  <c r="D16" i="3"/>
  <c r="F16" i="3" s="1"/>
  <c r="G16" i="3" s="1"/>
  <c r="D17" i="3"/>
  <c r="F17" i="3" s="1"/>
  <c r="G17" i="3" s="1"/>
  <c r="D18" i="3"/>
  <c r="F18" i="3" s="1"/>
  <c r="G18" i="3" s="1"/>
  <c r="D19" i="3"/>
  <c r="F19" i="3" s="1"/>
  <c r="G19" i="3" s="1"/>
  <c r="D20" i="3"/>
  <c r="F20" i="3" s="1"/>
  <c r="G20" i="3" s="1"/>
  <c r="D23" i="3"/>
  <c r="F23" i="3" s="1"/>
  <c r="G23" i="3" s="1"/>
  <c r="D24" i="3"/>
  <c r="F24" i="3" s="1"/>
  <c r="G24" i="3" s="1"/>
  <c r="D25" i="3"/>
  <c r="F25" i="3" s="1"/>
  <c r="G25" i="3" s="1"/>
  <c r="D27" i="3"/>
  <c r="F27" i="3" s="1"/>
  <c r="G27" i="3" s="1"/>
  <c r="D28" i="3"/>
  <c r="F28" i="3" s="1"/>
  <c r="G28" i="3" s="1"/>
  <c r="D29" i="3"/>
  <c r="F29" i="3" s="1"/>
  <c r="G29" i="3" s="1"/>
  <c r="D30" i="3"/>
  <c r="F30" i="3" s="1"/>
  <c r="G30" i="3" s="1"/>
  <c r="D6" i="3"/>
  <c r="F6" i="3" s="1"/>
  <c r="F8" i="2"/>
  <c r="F10" i="2"/>
  <c r="F12" i="2"/>
  <c r="F14" i="2"/>
  <c r="F15" i="2"/>
  <c r="F16" i="2"/>
  <c r="F17" i="2"/>
  <c r="F19" i="2"/>
  <c r="F28" i="2"/>
  <c r="F33" i="2"/>
  <c r="F37" i="2"/>
  <c r="F45" i="2"/>
  <c r="F47" i="2"/>
  <c r="F58" i="2"/>
  <c r="F61" i="2"/>
  <c r="F70" i="2"/>
  <c r="F71" i="2"/>
  <c r="F72" i="2"/>
  <c r="F73" i="2"/>
  <c r="F74" i="2"/>
  <c r="F81" i="2"/>
  <c r="F82" i="2"/>
  <c r="F84" i="2"/>
  <c r="F85" i="2"/>
  <c r="F87" i="2"/>
  <c r="F88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7" i="2"/>
  <c r="C25" i="6" l="1"/>
  <c r="C3" i="6"/>
  <c r="F129" i="5"/>
  <c r="F14" i="3"/>
  <c r="D31" i="3"/>
  <c r="G6" i="3"/>
  <c r="G10" i="1"/>
  <c r="G14" i="1"/>
  <c r="G26" i="1"/>
  <c r="G27" i="1"/>
  <c r="G28" i="1"/>
  <c r="D5" i="1"/>
  <c r="G6" i="1"/>
  <c r="G9" i="1"/>
  <c r="G11" i="1"/>
  <c r="G13" i="1"/>
  <c r="G15" i="1"/>
  <c r="G16" i="1"/>
  <c r="G17" i="1"/>
  <c r="G18" i="1"/>
  <c r="G19" i="1"/>
  <c r="G22" i="1"/>
  <c r="G23" i="1"/>
  <c r="G24" i="1"/>
  <c r="F5" i="1" l="1"/>
  <c r="F30" i="1" s="1"/>
  <c r="D30" i="1"/>
  <c r="G14" i="3"/>
  <c r="G31" i="3" s="1"/>
  <c r="F31" i="3"/>
  <c r="B5" i="6" s="1"/>
  <c r="B16" i="6" s="1"/>
  <c r="G5" i="1" l="1"/>
  <c r="G30" i="1" s="1"/>
  <c r="C5" i="6"/>
  <c r="C16" i="6"/>
  <c r="B2" i="6"/>
  <c r="B15" i="6" s="1"/>
  <c r="B24" i="6"/>
  <c r="C2" i="6" l="1"/>
  <c r="B9" i="6"/>
  <c r="C9" i="6" s="1"/>
  <c r="C24" i="6"/>
  <c r="B18" i="6" l="1"/>
  <c r="C15" i="6"/>
  <c r="C18" i="6" s="1"/>
</calcChain>
</file>

<file path=xl/sharedStrings.xml><?xml version="1.0" encoding="utf-8"?>
<sst xmlns="http://schemas.openxmlformats.org/spreadsheetml/2006/main" count="543" uniqueCount="226">
  <si>
    <t>Table 2 – Annual Recordkeeping Requirements</t>
  </si>
  <si>
    <r>
      <t>NRC Licensees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(3150-0010)</t>
    </r>
  </si>
  <si>
    <t>Section</t>
  </si>
  <si>
    <t>No. of NRC</t>
  </si>
  <si>
    <t>Recordkeepers</t>
  </si>
  <si>
    <t>Number of Records per Licensee</t>
  </si>
  <si>
    <t>Burden Hours</t>
  </si>
  <si>
    <t>per Record</t>
  </si>
  <si>
    <t>Total Annual</t>
  </si>
  <si>
    <t>Record Retention</t>
  </si>
  <si>
    <t>Period</t>
  </si>
  <si>
    <t>35.24(a)</t>
  </si>
  <si>
    <t>5 years</t>
  </si>
  <si>
    <t>35.24(b)</t>
  </si>
  <si>
    <t>35.24(e)</t>
  </si>
  <si>
    <t>Burden covered in 35.2024</t>
  </si>
  <si>
    <t>35.24(f)</t>
  </si>
  <si>
    <t>Industry practice</t>
  </si>
  <si>
    <t>35.24(h)</t>
  </si>
  <si>
    <t>35.26(a)(3)&amp;(4)</t>
  </si>
  <si>
    <t>35.26(b)</t>
  </si>
  <si>
    <t>Burden covered in 35.2026</t>
  </si>
  <si>
    <t>35.27(a)</t>
  </si>
  <si>
    <t>35.27(b)</t>
  </si>
  <si>
    <t>35.40(a)(1)</t>
  </si>
  <si>
    <t>3 years</t>
  </si>
  <si>
    <t>35.40(c)(1)</t>
  </si>
  <si>
    <t>35.40(d)</t>
  </si>
  <si>
    <t>Burden covered in 35.2040</t>
  </si>
  <si>
    <t>35.41(a)</t>
  </si>
  <si>
    <t>Duration of license</t>
  </si>
  <si>
    <t>35.41(c)</t>
  </si>
  <si>
    <t>Burden covered in 35.2041</t>
  </si>
  <si>
    <t>35.50(a)</t>
  </si>
  <si>
    <t>OMB Clearance 3150-0120</t>
  </si>
  <si>
    <t>35.50(b)(2)</t>
  </si>
  <si>
    <t>35.51(a)</t>
  </si>
  <si>
    <t>35.51(b)(2)</t>
  </si>
  <si>
    <t>35.55(a)</t>
  </si>
  <si>
    <t>35.55(b)(2)</t>
  </si>
  <si>
    <t>35.60(c)</t>
  </si>
  <si>
    <t>Burden covered in 35.2060</t>
  </si>
  <si>
    <t>35.61(a)(3)</t>
  </si>
  <si>
    <t>Equipment duration</t>
  </si>
  <si>
    <t>35.61(c)</t>
  </si>
  <si>
    <t>Burden covered in 35.2061</t>
  </si>
  <si>
    <t>35.63(e)</t>
  </si>
  <si>
    <t>Burden covered in 35.2063</t>
  </si>
  <si>
    <t>35.67(a)</t>
  </si>
  <si>
    <t>Burden covered in 35.2067</t>
  </si>
  <si>
    <t>35.67 (d)</t>
  </si>
  <si>
    <t>35.70(c)</t>
  </si>
  <si>
    <t>Burden covered in 35.2070</t>
  </si>
  <si>
    <t>35.75(c)</t>
  </si>
  <si>
    <t>Burden covered in 35.2075(a)</t>
  </si>
  <si>
    <t>35.75(d)</t>
  </si>
  <si>
    <t>Burden covered in 35.2075(b)</t>
  </si>
  <si>
    <t>35.80(a)(1)</t>
  </si>
  <si>
    <t>3 years after last service</t>
  </si>
  <si>
    <t>35.80(c)</t>
  </si>
  <si>
    <t>Burden covered in 35.2080</t>
  </si>
  <si>
    <t>35.92(b)</t>
  </si>
  <si>
    <t>Burden covered in 35.2092</t>
  </si>
  <si>
    <t>35.190(a)</t>
  </si>
  <si>
    <t>35.190(c)(2)</t>
  </si>
  <si>
    <t>35.204(c)</t>
  </si>
  <si>
    <t>Burden covered in 35.2204</t>
  </si>
  <si>
    <t>35.290(a)</t>
  </si>
  <si>
    <t>35.290(c)(2)</t>
  </si>
  <si>
    <t>35.310(a)</t>
  </si>
  <si>
    <t>Annual</t>
  </si>
  <si>
    <t>35.310(b)</t>
  </si>
  <si>
    <t>Burden covered in 35.2310</t>
  </si>
  <si>
    <t>35.315(a)(3)</t>
  </si>
  <si>
    <t>Duration of treatment</t>
  </si>
  <si>
    <t>35.390(a)</t>
  </si>
  <si>
    <t>35.390(b)(2)</t>
  </si>
  <si>
    <t>35.392(a)</t>
  </si>
  <si>
    <t>35.392(c)(3)</t>
  </si>
  <si>
    <t>35.394(a)</t>
  </si>
  <si>
    <t>35.394(c)(3)</t>
  </si>
  <si>
    <t>35.396 (c)</t>
  </si>
  <si>
    <t>35.396 (d)</t>
  </si>
  <si>
    <t>35.404(c)</t>
  </si>
  <si>
    <t>Burden covered in 35.2404</t>
  </si>
  <si>
    <t>35.406(c)</t>
  </si>
  <si>
    <t>Burden covered in 35.2406</t>
  </si>
  <si>
    <t>35.410(a)</t>
  </si>
  <si>
    <t>35.410(b)</t>
  </si>
  <si>
    <t>35.415(a)(3)</t>
  </si>
  <si>
    <t>35.432(d)</t>
  </si>
  <si>
    <t>Burden covered in 35.2432</t>
  </si>
  <si>
    <t>35.433(b)</t>
  </si>
  <si>
    <t>Burden covered in 35.2433</t>
  </si>
  <si>
    <t>35.490(a)</t>
  </si>
  <si>
    <t>35.490(b)(3)</t>
  </si>
  <si>
    <t>35.491 (c)</t>
  </si>
  <si>
    <t>35.590(a)</t>
  </si>
  <si>
    <t>35.604(b)</t>
  </si>
  <si>
    <t>35.605(d)</t>
  </si>
  <si>
    <t>Burden covered in 35.2605</t>
  </si>
  <si>
    <t>35.610(a)(4)</t>
  </si>
  <si>
    <t>Possession of unit</t>
  </si>
  <si>
    <t>35.610(b)</t>
  </si>
  <si>
    <t>35.610(c)</t>
  </si>
  <si>
    <t>35.610(d)</t>
  </si>
  <si>
    <t>35.610(e)</t>
  </si>
  <si>
    <t>35.610(f)</t>
  </si>
  <si>
    <t>35.610(g)</t>
  </si>
  <si>
    <t>Burden covered in 35.2610</t>
  </si>
  <si>
    <t>35.630(c)</t>
  </si>
  <si>
    <t>Burden covered in 35.2630</t>
  </si>
  <si>
    <t>35.632(g)</t>
  </si>
  <si>
    <t>Burden covered in 35.2632</t>
  </si>
  <si>
    <t>35.633(i)</t>
  </si>
  <si>
    <t>36.635(g)</t>
  </si>
  <si>
    <t>35.642(b)</t>
  </si>
  <si>
    <t>35.642(c)</t>
  </si>
  <si>
    <t>35.642(f)</t>
  </si>
  <si>
    <t>Burden covered in 35.2642</t>
  </si>
  <si>
    <t>35.643(b)</t>
  </si>
  <si>
    <t>35.643(c)</t>
  </si>
  <si>
    <t>35.643(f)</t>
  </si>
  <si>
    <t>Burden covered in 35.2643</t>
  </si>
  <si>
    <t>35.645(b)(1)</t>
  </si>
  <si>
    <t>35.645(b)(2)</t>
  </si>
  <si>
    <t>35.645(g)</t>
  </si>
  <si>
    <t>Burden covered in 35.2645</t>
  </si>
  <si>
    <t>35.647(e)</t>
  </si>
  <si>
    <t>Burden covered in 35.2647</t>
  </si>
  <si>
    <t>35.652(c)</t>
  </si>
  <si>
    <t>Burden covered in 35.2652</t>
  </si>
  <si>
    <t>35.655(c)</t>
  </si>
  <si>
    <t>Burden covered in 35.2655</t>
  </si>
  <si>
    <t>35.690(a)</t>
  </si>
  <si>
    <t>35.690(b)(3)</t>
  </si>
  <si>
    <t>35.2024(a)</t>
  </si>
  <si>
    <t>35.2024(b)</t>
  </si>
  <si>
    <t>35.2067(a)</t>
  </si>
  <si>
    <t>35.2067(b)</t>
  </si>
  <si>
    <t>35.2075(a)</t>
  </si>
  <si>
    <t>35.2075(b)</t>
  </si>
  <si>
    <t>35.2080(a)</t>
  </si>
  <si>
    <t>35.2080(b)</t>
  </si>
  <si>
    <t>Life of source</t>
  </si>
  <si>
    <t>35.2642(a)</t>
  </si>
  <si>
    <t>35.2642(c)</t>
  </si>
  <si>
    <t>35.2643(a)</t>
  </si>
  <si>
    <t>35.2643(c)</t>
  </si>
  <si>
    <t>35.2645(a)</t>
  </si>
  <si>
    <t>35.2645(c)</t>
  </si>
  <si>
    <t>Duration of use of unit</t>
  </si>
  <si>
    <t>Total</t>
  </si>
  <si>
    <t>Table 1 – Annual Reporting Requirements</t>
  </si>
  <si>
    <r>
      <t>NRC Licensees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(3150-0010</t>
    </r>
    <r>
      <rPr>
        <sz val="10"/>
        <color theme="1"/>
        <rFont val="Arial"/>
        <family val="2"/>
      </rPr>
      <t>)</t>
    </r>
  </si>
  <si>
    <t>Number of Respondents</t>
  </si>
  <si>
    <t>Responses Per Respondent</t>
  </si>
  <si>
    <t>Total Number of Responses</t>
  </si>
  <si>
    <t>Burden per Response (Hours)</t>
  </si>
  <si>
    <t>Total Annual Burden (Hours)</t>
  </si>
  <si>
    <t>35.6(b)</t>
  </si>
  <si>
    <t>35.6(c)</t>
  </si>
  <si>
    <t>35.12(b), (c), &amp; (d)</t>
  </si>
  <si>
    <t>35.14(a) &amp; (b)</t>
  </si>
  <si>
    <t>35.24(c)</t>
  </si>
  <si>
    <t>35.67(e)(2)</t>
  </si>
  <si>
    <t>Burden covered in 35.3067</t>
  </si>
  <si>
    <t>35.75(b)</t>
  </si>
  <si>
    <t>35.315(b)</t>
  </si>
  <si>
    <t>35.415(c)</t>
  </si>
  <si>
    <t>35.615(f)(4)</t>
  </si>
  <si>
    <t>35.3045(a) &amp; (b)</t>
  </si>
  <si>
    <t>Burden covered in 35.3045(c) &amp; (d)</t>
  </si>
  <si>
    <t>35.3045(c)</t>
  </si>
  <si>
    <t>35.3045(d)</t>
  </si>
  <si>
    <t>35.3045(e)</t>
  </si>
  <si>
    <t>35.3045(g)</t>
  </si>
  <si>
    <t>35.3047(a) &amp; (b)</t>
  </si>
  <si>
    <t>Burden covered in 35.3047(c) &amp; (d)</t>
  </si>
  <si>
    <t>35.3047(c)</t>
  </si>
  <si>
    <t>35.3047(d)</t>
  </si>
  <si>
    <t>35.3047(e)</t>
  </si>
  <si>
    <t>35.3047(f)</t>
  </si>
  <si>
    <r>
      <t xml:space="preserve">       Agreement State Licensees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(3150-0010</t>
    </r>
    <r>
      <rPr>
        <sz val="11"/>
        <color theme="1"/>
        <rFont val="Arial"/>
        <family val="2"/>
      </rPr>
      <t>)</t>
    </r>
  </si>
  <si>
    <t>Number of</t>
  </si>
  <si>
    <t>Respondents</t>
  </si>
  <si>
    <t>Total Responses</t>
  </si>
  <si>
    <t>No. of Agreement State</t>
  </si>
  <si>
    <t>Record keepers</t>
  </si>
  <si>
    <t>Number of Records</t>
  </si>
  <si>
    <t>per Licensee</t>
  </si>
  <si>
    <t>Burden Hours per Record</t>
  </si>
  <si>
    <t>Total Annual Burden Hours</t>
  </si>
  <si>
    <t>35.67(d)</t>
  </si>
  <si>
    <t>35.67(g)</t>
  </si>
  <si>
    <t xml:space="preserve">35.396 (c) </t>
  </si>
  <si>
    <t xml:space="preserve">35.396 (d) </t>
  </si>
  <si>
    <t>35.2642 (a)</t>
  </si>
  <si>
    <t>35.2642 (c)</t>
  </si>
  <si>
    <t>35.2643 (a)</t>
  </si>
  <si>
    <t>35.2643 (c)</t>
  </si>
  <si>
    <t>35.2645 (a)</t>
  </si>
  <si>
    <t>35.2645 (c)</t>
  </si>
  <si>
    <t>Cost @ $272/Hr</t>
  </si>
  <si>
    <t>Cost @ $272/HR</t>
  </si>
  <si>
    <t>Cost @$272/Hr</t>
  </si>
  <si>
    <r>
      <t xml:space="preserve">                                                                       </t>
    </r>
    <r>
      <rPr>
        <b/>
        <sz val="11"/>
        <rFont val="Arial"/>
        <family val="2"/>
      </rPr>
      <t>Table 4 – Annual</t>
    </r>
    <r>
      <rPr>
        <b/>
        <sz val="12"/>
        <rFont val="Arial"/>
        <family val="2"/>
      </rPr>
      <t xml:space="preserve"> </t>
    </r>
    <r>
      <rPr>
        <b/>
        <sz val="11"/>
        <rFont val="Arial"/>
        <family val="2"/>
      </rPr>
      <t>Recordkeeping</t>
    </r>
    <r>
      <rPr>
        <b/>
        <sz val="12"/>
        <rFont val="Arial"/>
        <family val="2"/>
      </rPr>
      <t xml:space="preserve"> </t>
    </r>
    <r>
      <rPr>
        <b/>
        <sz val="11"/>
        <rFont val="Arial"/>
        <family val="2"/>
      </rPr>
      <t>Requirements</t>
    </r>
  </si>
  <si>
    <r>
      <t xml:space="preserve">          Agreement State Licensees</t>
    </r>
    <r>
      <rPr>
        <b/>
        <sz val="12"/>
        <rFont val="Arial"/>
        <family val="2"/>
      </rPr>
      <t xml:space="preserve"> </t>
    </r>
    <r>
      <rPr>
        <b/>
        <sz val="11"/>
        <rFont val="Arial"/>
        <family val="2"/>
      </rPr>
      <t>(3150-0010)</t>
    </r>
  </si>
  <si>
    <r>
      <t xml:space="preserve">                                           </t>
    </r>
    <r>
      <rPr>
        <b/>
        <sz val="11"/>
        <color theme="1"/>
        <rFont val="Arial"/>
        <family val="2"/>
      </rPr>
      <t>Table 3 – Annual Reporting Requirements</t>
    </r>
  </si>
  <si>
    <t>NRC licensee reporting</t>
  </si>
  <si>
    <t>NRC licensee recordkeeping</t>
  </si>
  <si>
    <t>AS reporting</t>
  </si>
  <si>
    <t>AS recordkeeping</t>
  </si>
  <si>
    <t>Burden</t>
  </si>
  <si>
    <t>Cost</t>
  </si>
  <si>
    <t>NRC licensees TOTAL</t>
  </si>
  <si>
    <t>AS licensees TOTAL</t>
  </si>
  <si>
    <t>TOTAL</t>
  </si>
  <si>
    <t>Reporting TOTAL</t>
  </si>
  <si>
    <t>Recordkeeping TOTAL</t>
  </si>
  <si>
    <t>Specialty certifying entities</t>
  </si>
  <si>
    <t xml:space="preserve">Third-party Disclosure Burden for Agreement State Licensees (3150-0010) </t>
  </si>
  <si>
    <t>Third-party Disclosure Burden for NRC Licensees  (3150-0010)</t>
  </si>
  <si>
    <t>AS third party disclosure</t>
  </si>
  <si>
    <t>NRC licensee third party</t>
  </si>
  <si>
    <t>Third-Party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</si>
</sst>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Times New Roman"/>
      <family val="1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4">
    <xf numFmtId="0" fontId="0" fillId="0" borderId="0" xfId="0"/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164" fontId="0" fillId="0" borderId="0" xfId="1" applyNumberFormat="1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0" fillId="0" borderId="4" xfId="0" applyBorder="1" applyAlignment="1">
      <alignment horizontal="right" wrapText="1"/>
    </xf>
    <xf numFmtId="0" fontId="0" fillId="0" borderId="0" xfId="0" applyAlignment="1">
      <alignment horizontal="right"/>
    </xf>
    <xf numFmtId="0" fontId="8" fillId="0" borderId="4" xfId="0" applyFont="1" applyBorder="1" applyAlignment="1">
      <alignment horizontal="right" vertical="center" wrapText="1"/>
    </xf>
    <xf numFmtId="3" fontId="8" fillId="0" borderId="4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center" wrapText="1"/>
    </xf>
    <xf numFmtId="164" fontId="8" fillId="0" borderId="4" xfId="1" applyNumberFormat="1" applyFont="1" applyBorder="1" applyAlignment="1">
      <alignment horizontal="right" vertical="center" wrapText="1"/>
    </xf>
    <xf numFmtId="164" fontId="0" fillId="0" borderId="0" xfId="1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0" fontId="6" fillId="0" borderId="7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2" fontId="6" fillId="0" borderId="4" xfId="0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right" vertical="center" wrapText="1"/>
    </xf>
    <xf numFmtId="43" fontId="0" fillId="0" borderId="0" xfId="2" applyFont="1"/>
    <xf numFmtId="0" fontId="0" fillId="0" borderId="15" xfId="0" applyBorder="1"/>
    <xf numFmtId="43" fontId="0" fillId="0" borderId="15" xfId="2" applyFont="1" applyBorder="1"/>
    <xf numFmtId="164" fontId="0" fillId="0" borderId="15" xfId="1" applyNumberFormat="1" applyFont="1" applyBorder="1" applyAlignment="1">
      <alignment horizontal="right"/>
    </xf>
    <xf numFmtId="43" fontId="0" fillId="2" borderId="15" xfId="2" applyFont="1" applyFill="1" applyBorder="1" applyAlignment="1">
      <alignment horizontal="center"/>
    </xf>
    <xf numFmtId="164" fontId="0" fillId="2" borderId="15" xfId="1" applyNumberFormat="1" applyFont="1" applyFill="1" applyBorder="1" applyAlignment="1">
      <alignment horizontal="center"/>
    </xf>
    <xf numFmtId="164" fontId="0" fillId="0" borderId="15" xfId="1" applyNumberFormat="1" applyFont="1" applyBorder="1"/>
    <xf numFmtId="0" fontId="0" fillId="0" borderId="0" xfId="0" applyBorder="1"/>
    <xf numFmtId="43" fontId="0" fillId="0" borderId="0" xfId="2" applyFont="1" applyBorder="1"/>
    <xf numFmtId="164" fontId="0" fillId="0" borderId="0" xfId="1" applyNumberFormat="1" applyFont="1" applyBorder="1" applyAlignment="1">
      <alignment horizontal="right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righ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2" fontId="8" fillId="0" borderId="4" xfId="0" applyNumberFormat="1" applyFont="1" applyBorder="1" applyAlignment="1">
      <alignment horizontal="right" vertical="center" wrapText="1"/>
    </xf>
    <xf numFmtId="44" fontId="8" fillId="0" borderId="4" xfId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4" fontId="8" fillId="0" borderId="0" xfId="1" applyNumberFormat="1" applyFont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8" fillId="0" borderId="0" xfId="1" applyNumberFormat="1" applyFont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 wrapText="1"/>
    </xf>
    <xf numFmtId="164" fontId="8" fillId="0" borderId="2" xfId="1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164" fontId="6" fillId="0" borderId="6" xfId="1" applyNumberFormat="1" applyFont="1" applyBorder="1" applyAlignment="1">
      <alignment horizontal="righ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164" fontId="6" fillId="0" borderId="2" xfId="1" applyNumberFormat="1" applyFont="1" applyBorder="1" applyAlignment="1">
      <alignment horizontal="right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0"/>
  <sheetViews>
    <sheetView workbookViewId="0">
      <pane ySplit="4" topLeftCell="A23" activePane="bottomLeft" state="frozen"/>
      <selection pane="bottomLeft" activeCell="A28" sqref="A28:G28"/>
    </sheetView>
  </sheetViews>
  <sheetFormatPr defaultRowHeight="13.8" x14ac:dyDescent="0.25"/>
  <cols>
    <col min="1" max="1" width="12.5" customWidth="1"/>
    <col min="2" max="2" width="15.3984375" style="20" customWidth="1"/>
    <col min="3" max="3" width="14.19921875" style="20" customWidth="1"/>
    <col min="4" max="4" width="12" style="20" customWidth="1"/>
    <col min="5" max="5" width="11.3984375" style="20" customWidth="1"/>
    <col min="6" max="6" width="12.09765625" style="20" customWidth="1"/>
    <col min="7" max="7" width="12.59765625" style="14" customWidth="1"/>
  </cols>
  <sheetData>
    <row r="1" spans="1:7" x14ac:dyDescent="0.25">
      <c r="A1" s="56" t="s">
        <v>153</v>
      </c>
      <c r="B1" s="56"/>
      <c r="C1" s="56"/>
      <c r="D1" s="56"/>
      <c r="E1" s="56"/>
      <c r="F1" s="56"/>
      <c r="G1" s="57"/>
    </row>
    <row r="2" spans="1:7" x14ac:dyDescent="0.25">
      <c r="A2" s="56" t="s">
        <v>154</v>
      </c>
      <c r="B2" s="56"/>
      <c r="C2" s="56"/>
      <c r="D2" s="56"/>
      <c r="E2" s="56"/>
      <c r="F2" s="56"/>
      <c r="G2" s="57"/>
    </row>
    <row r="3" spans="1:7" ht="14.4" thickBot="1" x14ac:dyDescent="0.3">
      <c r="A3" s="59"/>
      <c r="B3" s="59"/>
      <c r="C3" s="59"/>
      <c r="D3" s="59"/>
      <c r="E3" s="59"/>
      <c r="F3" s="59"/>
      <c r="G3" s="58"/>
    </row>
    <row r="4" spans="1:7" ht="40.200000000000003" thickBot="1" x14ac:dyDescent="0.3">
      <c r="A4" s="8" t="s">
        <v>2</v>
      </c>
      <c r="B4" s="9" t="s">
        <v>155</v>
      </c>
      <c r="C4" s="9" t="s">
        <v>156</v>
      </c>
      <c r="D4" s="9" t="s">
        <v>157</v>
      </c>
      <c r="E4" s="9" t="s">
        <v>158</v>
      </c>
      <c r="F4" s="9" t="s">
        <v>159</v>
      </c>
      <c r="G4" s="13" t="s">
        <v>203</v>
      </c>
    </row>
    <row r="5" spans="1:7" ht="14.4" thickBot="1" x14ac:dyDescent="0.3">
      <c r="A5" s="8" t="s">
        <v>160</v>
      </c>
      <c r="B5" s="21">
        <v>91</v>
      </c>
      <c r="C5" s="21">
        <v>1</v>
      </c>
      <c r="D5" s="21">
        <f>C5*B5</f>
        <v>91</v>
      </c>
      <c r="E5" s="21">
        <v>4</v>
      </c>
      <c r="F5" s="21">
        <f>E5*D5</f>
        <v>364</v>
      </c>
      <c r="G5" s="13">
        <f>F5*272</f>
        <v>99008</v>
      </c>
    </row>
    <row r="6" spans="1:7" ht="14.4" thickBot="1" x14ac:dyDescent="0.3">
      <c r="A6" s="8" t="s">
        <v>161</v>
      </c>
      <c r="B6" s="21">
        <v>23</v>
      </c>
      <c r="C6" s="21">
        <v>1</v>
      </c>
      <c r="D6" s="21">
        <f>C6*B6</f>
        <v>23</v>
      </c>
      <c r="E6" s="21">
        <v>4</v>
      </c>
      <c r="F6" s="21">
        <f>E6*D6</f>
        <v>92</v>
      </c>
      <c r="G6" s="13">
        <f>F6*272</f>
        <v>25024</v>
      </c>
    </row>
    <row r="7" spans="1:7" ht="27" thickBot="1" x14ac:dyDescent="0.3">
      <c r="A7" s="8" t="s">
        <v>162</v>
      </c>
      <c r="B7" s="60" t="s">
        <v>34</v>
      </c>
      <c r="C7" s="61"/>
      <c r="D7" s="61"/>
      <c r="E7" s="61"/>
      <c r="F7" s="61"/>
      <c r="G7" s="62"/>
    </row>
    <row r="8" spans="1:7" ht="27" customHeight="1" thickBot="1" x14ac:dyDescent="0.3">
      <c r="A8" s="8">
        <v>35.130000000000003</v>
      </c>
      <c r="B8" s="60" t="s">
        <v>34</v>
      </c>
      <c r="C8" s="61"/>
      <c r="D8" s="61"/>
      <c r="E8" s="61"/>
      <c r="F8" s="61"/>
      <c r="G8" s="62"/>
    </row>
    <row r="9" spans="1:7" ht="14.4" thickBot="1" x14ac:dyDescent="0.3">
      <c r="A9" s="8" t="s">
        <v>163</v>
      </c>
      <c r="B9" s="21">
        <v>310</v>
      </c>
      <c r="C9" s="21">
        <v>2</v>
      </c>
      <c r="D9" s="21">
        <f>C9*B9</f>
        <v>620</v>
      </c>
      <c r="E9" s="21">
        <v>0.25</v>
      </c>
      <c r="F9" s="21">
        <f>E9*D9</f>
        <v>155</v>
      </c>
      <c r="G9" s="13">
        <f>F9*272</f>
        <v>42160</v>
      </c>
    </row>
    <row r="10" spans="1:7" ht="14.4" thickBot="1" x14ac:dyDescent="0.3">
      <c r="A10" s="8">
        <v>35.19</v>
      </c>
      <c r="B10" s="21">
        <v>1</v>
      </c>
      <c r="C10" s="21">
        <v>1</v>
      </c>
      <c r="D10" s="21">
        <f>C10*B10</f>
        <v>1</v>
      </c>
      <c r="E10" s="21">
        <v>1</v>
      </c>
      <c r="F10" s="21">
        <f>E10*D10</f>
        <v>1</v>
      </c>
      <c r="G10" s="13">
        <f>F10*272</f>
        <v>272</v>
      </c>
    </row>
    <row r="11" spans="1:7" ht="14.4" thickBot="1" x14ac:dyDescent="0.3">
      <c r="A11" s="8" t="s">
        <v>164</v>
      </c>
      <c r="B11" s="21">
        <v>10</v>
      </c>
      <c r="C11" s="21">
        <v>1</v>
      </c>
      <c r="D11" s="21">
        <f>C11*B11</f>
        <v>10</v>
      </c>
      <c r="E11" s="21">
        <v>1</v>
      </c>
      <c r="F11" s="21">
        <f>E11*D11</f>
        <v>10</v>
      </c>
      <c r="G11" s="13">
        <f>F11*272</f>
        <v>2720</v>
      </c>
    </row>
    <row r="12" spans="1:7" ht="27" customHeight="1" thickBot="1" x14ac:dyDescent="0.3">
      <c r="A12" s="8" t="s">
        <v>165</v>
      </c>
      <c r="B12" s="60" t="s">
        <v>166</v>
      </c>
      <c r="C12" s="61"/>
      <c r="D12" s="61"/>
      <c r="E12" s="61"/>
      <c r="F12" s="61"/>
      <c r="G12" s="62"/>
    </row>
    <row r="13" spans="1:7" ht="14.4" thickBot="1" x14ac:dyDescent="0.3">
      <c r="A13" s="8" t="s">
        <v>167</v>
      </c>
      <c r="B13" s="21">
        <v>332</v>
      </c>
      <c r="C13" s="21">
        <v>24</v>
      </c>
      <c r="D13" s="21">
        <f t="shared" ref="D13:D19" si="0">C13*B13</f>
        <v>7968</v>
      </c>
      <c r="E13" s="21">
        <v>0.17</v>
      </c>
      <c r="F13" s="21">
        <f t="shared" ref="F13:F19" si="1">E13*D13</f>
        <v>1354.5600000000002</v>
      </c>
      <c r="G13" s="13">
        <f t="shared" ref="G13:G19" si="2">F13*272</f>
        <v>368440.32000000007</v>
      </c>
    </row>
    <row r="14" spans="1:7" ht="14.4" thickBot="1" x14ac:dyDescent="0.3">
      <c r="A14" s="8" t="s">
        <v>168</v>
      </c>
      <c r="B14" s="21">
        <v>4</v>
      </c>
      <c r="C14" s="21">
        <v>1</v>
      </c>
      <c r="D14" s="21">
        <f t="shared" si="0"/>
        <v>4</v>
      </c>
      <c r="E14" s="21">
        <v>1</v>
      </c>
      <c r="F14" s="21">
        <f t="shared" si="1"/>
        <v>4</v>
      </c>
      <c r="G14" s="13">
        <f t="shared" si="2"/>
        <v>1088</v>
      </c>
    </row>
    <row r="15" spans="1:7" ht="14.4" thickBot="1" x14ac:dyDescent="0.3">
      <c r="A15" s="8" t="s">
        <v>169</v>
      </c>
      <c r="B15" s="21">
        <v>29</v>
      </c>
      <c r="C15" s="21">
        <v>1</v>
      </c>
      <c r="D15" s="21">
        <f t="shared" si="0"/>
        <v>29</v>
      </c>
      <c r="E15" s="21">
        <v>1</v>
      </c>
      <c r="F15" s="21">
        <f t="shared" si="1"/>
        <v>29</v>
      </c>
      <c r="G15" s="13">
        <f t="shared" si="2"/>
        <v>7888</v>
      </c>
    </row>
    <row r="16" spans="1:7" ht="14.4" thickBot="1" x14ac:dyDescent="0.3">
      <c r="A16" s="8" t="s">
        <v>170</v>
      </c>
      <c r="B16" s="21">
        <v>12</v>
      </c>
      <c r="C16" s="21">
        <v>1</v>
      </c>
      <c r="D16" s="21">
        <f t="shared" si="0"/>
        <v>12</v>
      </c>
      <c r="E16" s="21">
        <v>1</v>
      </c>
      <c r="F16" s="21">
        <f t="shared" si="1"/>
        <v>12</v>
      </c>
      <c r="G16" s="13">
        <f t="shared" si="2"/>
        <v>3264</v>
      </c>
    </row>
    <row r="17" spans="1:7" ht="14.4" thickBot="1" x14ac:dyDescent="0.3">
      <c r="A17" s="8" t="s">
        <v>117</v>
      </c>
      <c r="B17" s="21">
        <v>2</v>
      </c>
      <c r="C17" s="21">
        <v>12</v>
      </c>
      <c r="D17" s="21">
        <f t="shared" si="0"/>
        <v>24</v>
      </c>
      <c r="E17" s="21">
        <v>0.25</v>
      </c>
      <c r="F17" s="21">
        <f t="shared" si="1"/>
        <v>6</v>
      </c>
      <c r="G17" s="13">
        <f t="shared" si="2"/>
        <v>1632</v>
      </c>
    </row>
    <row r="18" spans="1:7" ht="14.4" thickBot="1" x14ac:dyDescent="0.3">
      <c r="A18" s="8" t="s">
        <v>121</v>
      </c>
      <c r="B18" s="21">
        <v>124</v>
      </c>
      <c r="C18" s="21">
        <v>155</v>
      </c>
      <c r="D18" s="21">
        <f t="shared" si="0"/>
        <v>19220</v>
      </c>
      <c r="E18" s="21">
        <v>0.25</v>
      </c>
      <c r="F18" s="21">
        <f t="shared" si="1"/>
        <v>4805</v>
      </c>
      <c r="G18" s="13">
        <f t="shared" si="2"/>
        <v>1306960</v>
      </c>
    </row>
    <row r="19" spans="1:7" ht="14.4" thickBot="1" x14ac:dyDescent="0.3">
      <c r="A19" s="8" t="s">
        <v>125</v>
      </c>
      <c r="B19" s="21">
        <v>13</v>
      </c>
      <c r="C19" s="21">
        <v>260</v>
      </c>
      <c r="D19" s="21">
        <f t="shared" si="0"/>
        <v>3380</v>
      </c>
      <c r="E19" s="21">
        <v>0.25</v>
      </c>
      <c r="F19" s="21">
        <f t="shared" si="1"/>
        <v>845</v>
      </c>
      <c r="G19" s="13">
        <f t="shared" si="2"/>
        <v>229840</v>
      </c>
    </row>
    <row r="20" spans="1:7" ht="27" customHeight="1" thickBot="1" x14ac:dyDescent="0.3">
      <c r="A20" s="8">
        <v>35.1</v>
      </c>
      <c r="B20" s="60" t="s">
        <v>34</v>
      </c>
      <c r="C20" s="61"/>
      <c r="D20" s="61"/>
      <c r="E20" s="61"/>
      <c r="F20" s="61"/>
      <c r="G20" s="62"/>
    </row>
    <row r="21" spans="1:7" ht="27" thickBot="1" x14ac:dyDescent="0.3">
      <c r="A21" s="8" t="s">
        <v>171</v>
      </c>
      <c r="B21" s="60" t="s">
        <v>172</v>
      </c>
      <c r="C21" s="61"/>
      <c r="D21" s="61"/>
      <c r="E21" s="61"/>
      <c r="F21" s="61"/>
      <c r="G21" s="62"/>
    </row>
    <row r="22" spans="1:7" ht="14.4" thickBot="1" x14ac:dyDescent="0.3">
      <c r="A22" s="8" t="s">
        <v>173</v>
      </c>
      <c r="B22" s="21">
        <v>11</v>
      </c>
      <c r="C22" s="21">
        <v>1</v>
      </c>
      <c r="D22" s="21">
        <f>C22*B22</f>
        <v>11</v>
      </c>
      <c r="E22" s="21">
        <v>0.5</v>
      </c>
      <c r="F22" s="21">
        <f>E22*D22</f>
        <v>5.5</v>
      </c>
      <c r="G22" s="13">
        <f>F22*272</f>
        <v>1496</v>
      </c>
    </row>
    <row r="23" spans="1:7" ht="15" thickBot="1" x14ac:dyDescent="0.25">
      <c r="A23" s="8" t="s">
        <v>174</v>
      </c>
      <c r="B23" s="21">
        <v>11</v>
      </c>
      <c r="C23" s="21">
        <v>1</v>
      </c>
      <c r="D23" s="21">
        <f>C23*B23</f>
        <v>11</v>
      </c>
      <c r="E23" s="21">
        <v>8</v>
      </c>
      <c r="F23" s="21">
        <f>E23*D23</f>
        <v>88</v>
      </c>
      <c r="G23" s="13">
        <f>F23*272</f>
        <v>23936</v>
      </c>
    </row>
    <row r="24" spans="1:7" ht="15" thickBot="1" x14ac:dyDescent="0.25">
      <c r="A24" s="8" t="s">
        <v>176</v>
      </c>
      <c r="B24" s="21">
        <v>11</v>
      </c>
      <c r="C24" s="21">
        <v>1</v>
      </c>
      <c r="D24" s="21">
        <f>C24*B24</f>
        <v>11</v>
      </c>
      <c r="E24" s="21">
        <v>0.5</v>
      </c>
      <c r="F24" s="21">
        <f>E24*D24</f>
        <v>5.5</v>
      </c>
      <c r="G24" s="13">
        <f>F24*272</f>
        <v>1496</v>
      </c>
    </row>
    <row r="25" spans="1:7" ht="27" thickBot="1" x14ac:dyDescent="0.3">
      <c r="A25" s="8" t="s">
        <v>177</v>
      </c>
      <c r="B25" s="60" t="s">
        <v>178</v>
      </c>
      <c r="C25" s="61"/>
      <c r="D25" s="61"/>
      <c r="E25" s="61"/>
      <c r="F25" s="61"/>
      <c r="G25" s="62"/>
    </row>
    <row r="26" spans="1:7" ht="14.4" thickBot="1" x14ac:dyDescent="0.3">
      <c r="A26" s="8" t="s">
        <v>179</v>
      </c>
      <c r="B26" s="21">
        <v>1</v>
      </c>
      <c r="C26" s="21">
        <v>1</v>
      </c>
      <c r="D26" s="21">
        <f>C26*B26</f>
        <v>1</v>
      </c>
      <c r="E26" s="21">
        <v>0.5</v>
      </c>
      <c r="F26" s="21">
        <f>E26*D26</f>
        <v>0.5</v>
      </c>
      <c r="G26" s="13">
        <f>F26*272</f>
        <v>136</v>
      </c>
    </row>
    <row r="27" spans="1:7" ht="15" thickBot="1" x14ac:dyDescent="0.25">
      <c r="A27" s="8" t="s">
        <v>180</v>
      </c>
      <c r="B27" s="21">
        <v>1</v>
      </c>
      <c r="C27" s="21">
        <v>1</v>
      </c>
      <c r="D27" s="21">
        <f>C27*B27</f>
        <v>1</v>
      </c>
      <c r="E27" s="21">
        <v>8</v>
      </c>
      <c r="F27" s="21">
        <f>E27*D27</f>
        <v>8</v>
      </c>
      <c r="G27" s="13">
        <f>F27*272</f>
        <v>2176</v>
      </c>
    </row>
    <row r="28" spans="1:7" ht="15" thickBot="1" x14ac:dyDescent="0.25">
      <c r="A28" s="8" t="s">
        <v>182</v>
      </c>
      <c r="B28" s="21">
        <v>1</v>
      </c>
      <c r="C28" s="21">
        <v>1</v>
      </c>
      <c r="D28" s="21">
        <f>C28*B28</f>
        <v>1</v>
      </c>
      <c r="E28" s="21">
        <v>0.5</v>
      </c>
      <c r="F28" s="21">
        <f>E28*D28</f>
        <v>0.5</v>
      </c>
      <c r="G28" s="13">
        <f>F28*272</f>
        <v>136</v>
      </c>
    </row>
    <row r="29" spans="1:7" ht="14.4" thickBot="1" x14ac:dyDescent="0.3">
      <c r="A29" s="8">
        <v>35.306699999999999</v>
      </c>
      <c r="B29" s="21">
        <v>1</v>
      </c>
      <c r="C29" s="21">
        <v>1</v>
      </c>
      <c r="D29" s="21">
        <v>1</v>
      </c>
      <c r="E29" s="21">
        <v>1</v>
      </c>
      <c r="F29" s="21">
        <v>1</v>
      </c>
      <c r="G29" s="13">
        <f>F29*272</f>
        <v>272</v>
      </c>
    </row>
    <row r="30" spans="1:7" ht="14.4" thickBot="1" x14ac:dyDescent="0.3">
      <c r="A30" s="8" t="s">
        <v>152</v>
      </c>
      <c r="B30" s="21"/>
      <c r="C30" s="21"/>
      <c r="D30" s="22">
        <f>SUM(D5:D6,D9:D11,D13:D19,D22:D24,D26:D29)</f>
        <v>31419</v>
      </c>
      <c r="E30" s="22"/>
      <c r="F30" s="22">
        <f>SUM(F5:F6,F9:F11,F13:F19,F22:F24,F26:F29)</f>
        <v>7786.56</v>
      </c>
      <c r="G30" s="13">
        <f>SUM(G5:G6,G9:G11,G13:G19,G22:G24,G26:G29)</f>
        <v>2117944.3200000003</v>
      </c>
    </row>
  </sheetData>
  <mergeCells count="10">
    <mergeCell ref="B8:G8"/>
    <mergeCell ref="B12:G12"/>
    <mergeCell ref="B20:G20"/>
    <mergeCell ref="B21:G21"/>
    <mergeCell ref="B25:G25"/>
    <mergeCell ref="A1:F1"/>
    <mergeCell ref="G1:G3"/>
    <mergeCell ref="A2:F2"/>
    <mergeCell ref="A3:F3"/>
    <mergeCell ref="B7:G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30"/>
  <sheetViews>
    <sheetView workbookViewId="0">
      <pane ySplit="6" topLeftCell="A115" activePane="bottomLeft" state="frozen"/>
      <selection pane="bottomLeft" activeCell="E112" sqref="E112"/>
    </sheetView>
  </sheetViews>
  <sheetFormatPr defaultRowHeight="13.8" x14ac:dyDescent="0.25"/>
  <cols>
    <col min="1" max="1" width="16" customWidth="1"/>
    <col min="2" max="2" width="12.3984375" style="20" customWidth="1"/>
    <col min="3" max="3" width="14.8984375" style="20" customWidth="1"/>
    <col min="4" max="4" width="12.69921875" style="20" customWidth="1"/>
    <col min="5" max="5" width="12.5" style="20" customWidth="1"/>
    <col min="6" max="6" width="12.59765625" style="14" customWidth="1"/>
    <col min="7" max="7" width="16.59765625" customWidth="1"/>
  </cols>
  <sheetData>
    <row r="1" spans="1:7" ht="15" customHeight="1" x14ac:dyDescent="0.25">
      <c r="A1" s="72" t="s">
        <v>0</v>
      </c>
      <c r="B1" s="72"/>
      <c r="C1" s="72"/>
      <c r="D1" s="72"/>
      <c r="E1" s="72"/>
      <c r="F1" s="72"/>
      <c r="G1" s="72"/>
    </row>
    <row r="2" spans="1:7" ht="15" customHeight="1" x14ac:dyDescent="0.25">
      <c r="A2" s="72" t="s">
        <v>1</v>
      </c>
      <c r="B2" s="72"/>
      <c r="C2" s="72"/>
      <c r="D2" s="72"/>
      <c r="E2" s="72"/>
      <c r="F2" s="72"/>
      <c r="G2" s="72"/>
    </row>
    <row r="3" spans="1:7" ht="16.2" thickBot="1" x14ac:dyDescent="0.3">
      <c r="A3" s="73"/>
      <c r="B3" s="73"/>
      <c r="C3" s="73"/>
      <c r="D3" s="73"/>
      <c r="E3" s="73"/>
      <c r="F3" s="73"/>
      <c r="G3" s="73"/>
    </row>
    <row r="4" spans="1:7" x14ac:dyDescent="0.25">
      <c r="A4" s="74" t="s">
        <v>2</v>
      </c>
      <c r="B4" s="16" t="s">
        <v>3</v>
      </c>
      <c r="C4" s="74" t="s">
        <v>5</v>
      </c>
      <c r="D4" s="16" t="s">
        <v>6</v>
      </c>
      <c r="E4" s="16" t="s">
        <v>8</v>
      </c>
      <c r="F4" s="77" t="s">
        <v>204</v>
      </c>
      <c r="G4" s="1" t="s">
        <v>9</v>
      </c>
    </row>
    <row r="5" spans="1:7" x14ac:dyDescent="0.25">
      <c r="A5" s="75"/>
      <c r="B5" s="16" t="s">
        <v>4</v>
      </c>
      <c r="C5" s="75"/>
      <c r="D5" s="16" t="s">
        <v>7</v>
      </c>
      <c r="E5" s="16" t="s">
        <v>6</v>
      </c>
      <c r="F5" s="78"/>
      <c r="G5" s="1" t="s">
        <v>10</v>
      </c>
    </row>
    <row r="6" spans="1:7" ht="14.4" thickBot="1" x14ac:dyDescent="0.3">
      <c r="A6" s="76"/>
      <c r="B6" s="15"/>
      <c r="C6" s="76"/>
      <c r="D6" s="15"/>
      <c r="E6" s="23"/>
      <c r="F6" s="79"/>
      <c r="G6" s="2"/>
    </row>
    <row r="7" spans="1:7" ht="14.4" thickBot="1" x14ac:dyDescent="0.3">
      <c r="A7" s="3" t="s">
        <v>11</v>
      </c>
      <c r="B7" s="6">
        <v>1035</v>
      </c>
      <c r="C7" s="6">
        <v>5</v>
      </c>
      <c r="D7" s="30">
        <v>0.5</v>
      </c>
      <c r="E7" s="30">
        <f>B7*C7*D7</f>
        <v>2587.5</v>
      </c>
      <c r="F7" s="17">
        <f>E7*272</f>
        <v>703800</v>
      </c>
      <c r="G7" s="2" t="s">
        <v>12</v>
      </c>
    </row>
    <row r="8" spans="1:7" ht="14.4" thickBot="1" x14ac:dyDescent="0.3">
      <c r="A8" s="3" t="s">
        <v>13</v>
      </c>
      <c r="B8" s="6">
        <v>207</v>
      </c>
      <c r="C8" s="6">
        <v>2</v>
      </c>
      <c r="D8" s="30">
        <v>0.25</v>
      </c>
      <c r="E8" s="30">
        <f>B8*C8*D8</f>
        <v>103.5</v>
      </c>
      <c r="F8" s="17">
        <f t="shared" ref="F8:F71" si="0">E8*272</f>
        <v>28152</v>
      </c>
      <c r="G8" s="2"/>
    </row>
    <row r="9" spans="1:7" ht="40.200000000000003" customHeight="1" thickBot="1" x14ac:dyDescent="0.3">
      <c r="A9" s="3" t="s">
        <v>14</v>
      </c>
      <c r="B9" s="63" t="s">
        <v>15</v>
      </c>
      <c r="C9" s="64"/>
      <c r="D9" s="64"/>
      <c r="E9" s="64"/>
      <c r="F9" s="64"/>
      <c r="G9" s="65"/>
    </row>
    <row r="10" spans="1:7" ht="14.4" thickBot="1" x14ac:dyDescent="0.3">
      <c r="A10" s="3" t="s">
        <v>16</v>
      </c>
      <c r="B10" s="6">
        <v>240</v>
      </c>
      <c r="C10" s="6">
        <v>1</v>
      </c>
      <c r="D10" s="31">
        <v>0.5</v>
      </c>
      <c r="E10" s="31">
        <f>B10*C10*D10</f>
        <v>120</v>
      </c>
      <c r="F10" s="17">
        <f t="shared" si="0"/>
        <v>32640</v>
      </c>
      <c r="G10" s="2" t="s">
        <v>17</v>
      </c>
    </row>
    <row r="11" spans="1:7" ht="40.200000000000003" customHeight="1" thickBot="1" x14ac:dyDescent="0.3">
      <c r="A11" s="3" t="s">
        <v>18</v>
      </c>
      <c r="B11" s="63" t="s">
        <v>15</v>
      </c>
      <c r="C11" s="64"/>
      <c r="D11" s="64"/>
      <c r="E11" s="64"/>
      <c r="F11" s="64"/>
      <c r="G11" s="65"/>
    </row>
    <row r="12" spans="1:7" ht="14.4" thickBot="1" x14ac:dyDescent="0.3">
      <c r="A12" s="3" t="s">
        <v>19</v>
      </c>
      <c r="B12" s="6">
        <v>1035</v>
      </c>
      <c r="C12" s="6">
        <v>1</v>
      </c>
      <c r="D12" s="31">
        <v>0.5</v>
      </c>
      <c r="E12" s="31">
        <f>B12*C12*D12</f>
        <v>517.5</v>
      </c>
      <c r="F12" s="17">
        <f t="shared" si="0"/>
        <v>140760</v>
      </c>
      <c r="G12" s="2" t="s">
        <v>12</v>
      </c>
    </row>
    <row r="13" spans="1:7" ht="40.200000000000003" customHeight="1" thickBot="1" x14ac:dyDescent="0.3">
      <c r="A13" s="3" t="s">
        <v>20</v>
      </c>
      <c r="B13" s="63" t="s">
        <v>21</v>
      </c>
      <c r="C13" s="64"/>
      <c r="D13" s="64"/>
      <c r="E13" s="64"/>
      <c r="F13" s="64"/>
      <c r="G13" s="65"/>
    </row>
    <row r="14" spans="1:7" ht="14.4" thickBot="1" x14ac:dyDescent="0.3">
      <c r="A14" s="3" t="s">
        <v>22</v>
      </c>
      <c r="B14" s="6">
        <v>1035</v>
      </c>
      <c r="C14" s="6">
        <v>1</v>
      </c>
      <c r="D14" s="6">
        <v>1</v>
      </c>
      <c r="E14" s="7">
        <f>B14*C14*D14</f>
        <v>1035</v>
      </c>
      <c r="F14" s="17">
        <f t="shared" si="0"/>
        <v>281520</v>
      </c>
      <c r="G14" s="2"/>
    </row>
    <row r="15" spans="1:7" ht="14.4" thickBot="1" x14ac:dyDescent="0.3">
      <c r="A15" s="3" t="s">
        <v>23</v>
      </c>
      <c r="B15" s="6">
        <v>320</v>
      </c>
      <c r="C15" s="6">
        <v>1</v>
      </c>
      <c r="D15" s="31">
        <v>1</v>
      </c>
      <c r="E15" s="31">
        <f t="shared" ref="E15:E17" si="1">B15*C15*D15</f>
        <v>320</v>
      </c>
      <c r="F15" s="17">
        <f t="shared" si="0"/>
        <v>87040</v>
      </c>
      <c r="G15" s="2"/>
    </row>
    <row r="16" spans="1:7" ht="14.4" thickBot="1" x14ac:dyDescent="0.3">
      <c r="A16" s="3" t="s">
        <v>24</v>
      </c>
      <c r="B16" s="6">
        <v>579</v>
      </c>
      <c r="C16" s="6">
        <v>7</v>
      </c>
      <c r="D16" s="31">
        <v>0.25</v>
      </c>
      <c r="E16" s="31">
        <f t="shared" si="1"/>
        <v>1013.25</v>
      </c>
      <c r="F16" s="17">
        <f t="shared" si="0"/>
        <v>275604</v>
      </c>
      <c r="G16" s="2" t="s">
        <v>25</v>
      </c>
    </row>
    <row r="17" spans="1:7" ht="14.4" thickBot="1" x14ac:dyDescent="0.3">
      <c r="A17" s="3" t="s">
        <v>26</v>
      </c>
      <c r="B17" s="6">
        <v>579</v>
      </c>
      <c r="C17" s="6">
        <v>10</v>
      </c>
      <c r="D17" s="31">
        <v>0.25</v>
      </c>
      <c r="E17" s="31">
        <f t="shared" si="1"/>
        <v>1447.5</v>
      </c>
      <c r="F17" s="17">
        <f t="shared" si="0"/>
        <v>393720</v>
      </c>
      <c r="G17" s="2" t="s">
        <v>25</v>
      </c>
    </row>
    <row r="18" spans="1:7" ht="40.200000000000003" customHeight="1" thickBot="1" x14ac:dyDescent="0.3">
      <c r="A18" s="3" t="s">
        <v>27</v>
      </c>
      <c r="B18" s="63" t="s">
        <v>28</v>
      </c>
      <c r="C18" s="64"/>
      <c r="D18" s="64"/>
      <c r="E18" s="64"/>
      <c r="F18" s="64"/>
      <c r="G18" s="65"/>
    </row>
    <row r="19" spans="1:7" ht="14.4" thickBot="1" x14ac:dyDescent="0.3">
      <c r="A19" s="3" t="s">
        <v>29</v>
      </c>
      <c r="B19" s="6">
        <v>579</v>
      </c>
      <c r="C19" s="6">
        <v>1</v>
      </c>
      <c r="D19" s="31">
        <v>0.5</v>
      </c>
      <c r="E19" s="31">
        <f>B19*C19*D19</f>
        <v>289.5</v>
      </c>
      <c r="F19" s="17">
        <f t="shared" si="0"/>
        <v>78744</v>
      </c>
      <c r="G19" s="2" t="s">
        <v>30</v>
      </c>
    </row>
    <row r="20" spans="1:7" ht="40.200000000000003" customHeight="1" thickBot="1" x14ac:dyDescent="0.3">
      <c r="A20" s="3" t="s">
        <v>31</v>
      </c>
      <c r="B20" s="63" t="s">
        <v>32</v>
      </c>
      <c r="C20" s="64"/>
      <c r="D20" s="64"/>
      <c r="E20" s="64"/>
      <c r="F20" s="64"/>
      <c r="G20" s="65"/>
    </row>
    <row r="21" spans="1:7" ht="40.200000000000003" customHeight="1" thickBot="1" x14ac:dyDescent="0.3">
      <c r="A21" s="3" t="s">
        <v>33</v>
      </c>
      <c r="B21" s="66" t="s">
        <v>34</v>
      </c>
      <c r="C21" s="67"/>
      <c r="D21" s="67"/>
      <c r="E21" s="67"/>
      <c r="F21" s="67"/>
      <c r="G21" s="68"/>
    </row>
    <row r="22" spans="1:7" ht="14.4" thickBot="1" x14ac:dyDescent="0.3">
      <c r="A22" s="3" t="s">
        <v>35</v>
      </c>
      <c r="B22" s="80"/>
      <c r="C22" s="81"/>
      <c r="D22" s="81"/>
      <c r="E22" s="81"/>
      <c r="F22" s="81"/>
      <c r="G22" s="82"/>
    </row>
    <row r="23" spans="1:7" ht="14.4" thickBot="1" x14ac:dyDescent="0.3">
      <c r="A23" s="3" t="s">
        <v>36</v>
      </c>
      <c r="B23" s="80"/>
      <c r="C23" s="81"/>
      <c r="D23" s="81"/>
      <c r="E23" s="81"/>
      <c r="F23" s="81"/>
      <c r="G23" s="82"/>
    </row>
    <row r="24" spans="1:7" ht="14.4" thickBot="1" x14ac:dyDescent="0.3">
      <c r="A24" s="3" t="s">
        <v>37</v>
      </c>
      <c r="B24" s="80"/>
      <c r="C24" s="81"/>
      <c r="D24" s="81"/>
      <c r="E24" s="81"/>
      <c r="F24" s="81"/>
      <c r="G24" s="82"/>
    </row>
    <row r="25" spans="1:7" ht="14.4" thickBot="1" x14ac:dyDescent="0.3">
      <c r="A25" s="3" t="s">
        <v>38</v>
      </c>
      <c r="B25" s="80"/>
      <c r="C25" s="81"/>
      <c r="D25" s="81"/>
      <c r="E25" s="81"/>
      <c r="F25" s="81"/>
      <c r="G25" s="82"/>
    </row>
    <row r="26" spans="1:7" ht="14.4" thickBot="1" x14ac:dyDescent="0.3">
      <c r="A26" s="3" t="s">
        <v>39</v>
      </c>
      <c r="B26" s="69"/>
      <c r="C26" s="70"/>
      <c r="D26" s="70"/>
      <c r="E26" s="70"/>
      <c r="F26" s="70"/>
      <c r="G26" s="71"/>
    </row>
    <row r="27" spans="1:7" ht="40.200000000000003" customHeight="1" thickBot="1" x14ac:dyDescent="0.3">
      <c r="A27" s="3" t="s">
        <v>40</v>
      </c>
      <c r="B27" s="63" t="s">
        <v>41</v>
      </c>
      <c r="C27" s="64"/>
      <c r="D27" s="64"/>
      <c r="E27" s="64"/>
      <c r="F27" s="64"/>
      <c r="G27" s="65"/>
    </row>
    <row r="28" spans="1:7" ht="14.4" thickBot="1" x14ac:dyDescent="0.3">
      <c r="A28" s="3" t="s">
        <v>42</v>
      </c>
      <c r="B28" s="6">
        <v>1035</v>
      </c>
      <c r="C28" s="6">
        <v>1</v>
      </c>
      <c r="D28" s="31">
        <v>0.03</v>
      </c>
      <c r="E28" s="31">
        <f>B28*C28*D28</f>
        <v>31.049999999999997</v>
      </c>
      <c r="F28" s="17">
        <f t="shared" si="0"/>
        <v>8445.5999999999985</v>
      </c>
      <c r="G28" s="2" t="s">
        <v>43</v>
      </c>
    </row>
    <row r="29" spans="1:7" ht="40.200000000000003" customHeight="1" thickBot="1" x14ac:dyDescent="0.3">
      <c r="A29" s="3" t="s">
        <v>44</v>
      </c>
      <c r="B29" s="63" t="s">
        <v>45</v>
      </c>
      <c r="C29" s="64"/>
      <c r="D29" s="64"/>
      <c r="E29" s="64"/>
      <c r="F29" s="64"/>
      <c r="G29" s="65"/>
    </row>
    <row r="30" spans="1:7" ht="40.200000000000003" customHeight="1" thickBot="1" x14ac:dyDescent="0.3">
      <c r="A30" s="3" t="s">
        <v>46</v>
      </c>
      <c r="B30" s="63" t="s">
        <v>47</v>
      </c>
      <c r="C30" s="64"/>
      <c r="D30" s="64"/>
      <c r="E30" s="64"/>
      <c r="F30" s="64"/>
      <c r="G30" s="65"/>
    </row>
    <row r="31" spans="1:7" ht="40.200000000000003" customHeight="1" thickBot="1" x14ac:dyDescent="0.3">
      <c r="A31" s="3" t="s">
        <v>48</v>
      </c>
      <c r="B31" s="63" t="s">
        <v>49</v>
      </c>
      <c r="C31" s="64"/>
      <c r="D31" s="64"/>
      <c r="E31" s="64"/>
      <c r="F31" s="64"/>
      <c r="G31" s="65"/>
    </row>
    <row r="32" spans="1:7" ht="40.200000000000003" customHeight="1" thickBot="1" x14ac:dyDescent="0.25">
      <c r="A32" s="3" t="s">
        <v>50</v>
      </c>
      <c r="B32" s="63" t="s">
        <v>49</v>
      </c>
      <c r="C32" s="64"/>
      <c r="D32" s="64"/>
      <c r="E32" s="64"/>
      <c r="F32" s="64"/>
      <c r="G32" s="65"/>
    </row>
    <row r="33" spans="1:7" ht="15" thickBot="1" x14ac:dyDescent="0.25">
      <c r="A33" s="3">
        <v>35.69</v>
      </c>
      <c r="B33" s="6">
        <v>931</v>
      </c>
      <c r="C33" s="6">
        <v>2126</v>
      </c>
      <c r="D33" s="30">
        <v>0.02</v>
      </c>
      <c r="E33" s="30">
        <f>B33*C33*D33</f>
        <v>39586.120000000003</v>
      </c>
      <c r="F33" s="17">
        <f t="shared" si="0"/>
        <v>10767424.640000001</v>
      </c>
      <c r="G33" s="2" t="s">
        <v>43</v>
      </c>
    </row>
    <row r="34" spans="1:7" ht="40.200000000000003" customHeight="1" thickBot="1" x14ac:dyDescent="0.25">
      <c r="A34" s="3" t="s">
        <v>51</v>
      </c>
      <c r="B34" s="63" t="s">
        <v>52</v>
      </c>
      <c r="C34" s="64"/>
      <c r="D34" s="64"/>
      <c r="E34" s="64"/>
      <c r="F34" s="64"/>
      <c r="G34" s="65"/>
    </row>
    <row r="35" spans="1:7" ht="40.200000000000003" customHeight="1" thickBot="1" x14ac:dyDescent="0.25">
      <c r="A35" s="3" t="s">
        <v>53</v>
      </c>
      <c r="B35" s="63" t="s">
        <v>54</v>
      </c>
      <c r="C35" s="64"/>
      <c r="D35" s="64"/>
      <c r="E35" s="64"/>
      <c r="F35" s="64"/>
      <c r="G35" s="65"/>
    </row>
    <row r="36" spans="1:7" ht="40.200000000000003" customHeight="1" thickBot="1" x14ac:dyDescent="0.25">
      <c r="A36" s="3" t="s">
        <v>55</v>
      </c>
      <c r="B36" s="63" t="s">
        <v>56</v>
      </c>
      <c r="C36" s="64"/>
      <c r="D36" s="64"/>
      <c r="E36" s="64"/>
      <c r="F36" s="64"/>
      <c r="G36" s="65"/>
    </row>
    <row r="37" spans="1:7" ht="26.25" thickBot="1" x14ac:dyDescent="0.25">
      <c r="A37" s="3" t="s">
        <v>57</v>
      </c>
      <c r="B37" s="6">
        <v>53</v>
      </c>
      <c r="C37" s="6">
        <v>20</v>
      </c>
      <c r="D37" s="31">
        <v>1</v>
      </c>
      <c r="E37" s="31">
        <f>B37*C37*D37</f>
        <v>1060</v>
      </c>
      <c r="F37" s="17">
        <f t="shared" si="0"/>
        <v>288320</v>
      </c>
      <c r="G37" s="2" t="s">
        <v>58</v>
      </c>
    </row>
    <row r="38" spans="1:7" ht="40.200000000000003" customHeight="1" thickBot="1" x14ac:dyDescent="0.25">
      <c r="A38" s="3" t="s">
        <v>59</v>
      </c>
      <c r="B38" s="63" t="s">
        <v>60</v>
      </c>
      <c r="C38" s="64"/>
      <c r="D38" s="64"/>
      <c r="E38" s="64"/>
      <c r="F38" s="64"/>
      <c r="G38" s="65"/>
    </row>
    <row r="39" spans="1:7" ht="40.200000000000003" customHeight="1" thickBot="1" x14ac:dyDescent="0.25">
      <c r="A39" s="3" t="s">
        <v>61</v>
      </c>
      <c r="B39" s="63" t="s">
        <v>62</v>
      </c>
      <c r="C39" s="64"/>
      <c r="D39" s="64"/>
      <c r="E39" s="64"/>
      <c r="F39" s="64"/>
      <c r="G39" s="65"/>
    </row>
    <row r="40" spans="1:7" ht="40.200000000000003" customHeight="1" thickBot="1" x14ac:dyDescent="0.3">
      <c r="A40" s="3" t="s">
        <v>63</v>
      </c>
      <c r="B40" s="66" t="s">
        <v>34</v>
      </c>
      <c r="C40" s="67"/>
      <c r="D40" s="67"/>
      <c r="E40" s="67"/>
      <c r="F40" s="67"/>
      <c r="G40" s="68"/>
    </row>
    <row r="41" spans="1:7" ht="14.4" thickBot="1" x14ac:dyDescent="0.3">
      <c r="A41" s="3" t="s">
        <v>64</v>
      </c>
      <c r="B41" s="80"/>
      <c r="C41" s="81"/>
      <c r="D41" s="81"/>
      <c r="E41" s="81"/>
      <c r="F41" s="81"/>
      <c r="G41" s="82"/>
    </row>
    <row r="42" spans="1:7" ht="14.4" thickBot="1" x14ac:dyDescent="0.3">
      <c r="A42" s="3" t="s">
        <v>65</v>
      </c>
      <c r="B42" s="80"/>
      <c r="C42" s="81"/>
      <c r="D42" s="81"/>
      <c r="E42" s="81"/>
      <c r="F42" s="81"/>
      <c r="G42" s="82"/>
    </row>
    <row r="43" spans="1:7" ht="14.4" thickBot="1" x14ac:dyDescent="0.3">
      <c r="A43" s="3" t="s">
        <v>67</v>
      </c>
      <c r="B43" s="80"/>
      <c r="C43" s="81"/>
      <c r="D43" s="81"/>
      <c r="E43" s="81"/>
      <c r="F43" s="81"/>
      <c r="G43" s="82"/>
    </row>
    <row r="44" spans="1:7" ht="14.4" thickBot="1" x14ac:dyDescent="0.3">
      <c r="A44" s="3" t="s">
        <v>68</v>
      </c>
      <c r="B44" s="69"/>
      <c r="C44" s="70"/>
      <c r="D44" s="70"/>
      <c r="E44" s="70"/>
      <c r="F44" s="70"/>
      <c r="G44" s="71"/>
    </row>
    <row r="45" spans="1:7" ht="15" thickBot="1" x14ac:dyDescent="0.25">
      <c r="A45" s="3" t="s">
        <v>69</v>
      </c>
      <c r="B45" s="6">
        <v>39</v>
      </c>
      <c r="C45" s="6">
        <v>1</v>
      </c>
      <c r="D45" s="31">
        <v>1</v>
      </c>
      <c r="E45" s="6">
        <f>B45*C45*D45</f>
        <v>39</v>
      </c>
      <c r="F45" s="17">
        <f t="shared" si="0"/>
        <v>10608</v>
      </c>
      <c r="G45" s="2" t="s">
        <v>70</v>
      </c>
    </row>
    <row r="46" spans="1:7" ht="40.200000000000003" customHeight="1" thickBot="1" x14ac:dyDescent="0.25">
      <c r="A46" s="3" t="s">
        <v>71</v>
      </c>
      <c r="B46" s="63" t="s">
        <v>72</v>
      </c>
      <c r="C46" s="64"/>
      <c r="D46" s="64"/>
      <c r="E46" s="64"/>
      <c r="F46" s="64"/>
      <c r="G46" s="65"/>
    </row>
    <row r="47" spans="1:7" ht="15" thickBot="1" x14ac:dyDescent="0.25">
      <c r="A47" s="3" t="s">
        <v>73</v>
      </c>
      <c r="B47" s="6">
        <v>39</v>
      </c>
      <c r="C47" s="6">
        <v>18</v>
      </c>
      <c r="D47" s="31">
        <v>0.1</v>
      </c>
      <c r="E47" s="6">
        <f>B47*C47*D47</f>
        <v>70.2</v>
      </c>
      <c r="F47" s="17">
        <f t="shared" si="0"/>
        <v>19094.400000000001</v>
      </c>
      <c r="G47" s="2" t="s">
        <v>74</v>
      </c>
    </row>
    <row r="48" spans="1:7" ht="40.200000000000003" customHeight="1" thickBot="1" x14ac:dyDescent="0.3">
      <c r="A48" s="3" t="s">
        <v>75</v>
      </c>
      <c r="B48" s="66" t="s">
        <v>34</v>
      </c>
      <c r="C48" s="67"/>
      <c r="D48" s="67"/>
      <c r="E48" s="67"/>
      <c r="F48" s="67"/>
      <c r="G48" s="68"/>
    </row>
    <row r="49" spans="1:7" ht="14.4" thickBot="1" x14ac:dyDescent="0.3">
      <c r="A49" s="3" t="s">
        <v>76</v>
      </c>
      <c r="B49" s="80"/>
      <c r="C49" s="81"/>
      <c r="D49" s="81"/>
      <c r="E49" s="81"/>
      <c r="F49" s="81"/>
      <c r="G49" s="82"/>
    </row>
    <row r="50" spans="1:7" ht="14.4" thickBot="1" x14ac:dyDescent="0.3">
      <c r="A50" s="3" t="s">
        <v>77</v>
      </c>
      <c r="B50" s="80"/>
      <c r="C50" s="81"/>
      <c r="D50" s="81"/>
      <c r="E50" s="81"/>
      <c r="F50" s="81"/>
      <c r="G50" s="82"/>
    </row>
    <row r="51" spans="1:7" ht="14.4" thickBot="1" x14ac:dyDescent="0.3">
      <c r="A51" s="3" t="s">
        <v>78</v>
      </c>
      <c r="B51" s="80"/>
      <c r="C51" s="81"/>
      <c r="D51" s="81"/>
      <c r="E51" s="81"/>
      <c r="F51" s="81"/>
      <c r="G51" s="82"/>
    </row>
    <row r="52" spans="1:7" ht="14.4" thickBot="1" x14ac:dyDescent="0.3">
      <c r="A52" s="3" t="s">
        <v>79</v>
      </c>
      <c r="B52" s="80"/>
      <c r="C52" s="81"/>
      <c r="D52" s="81"/>
      <c r="E52" s="81"/>
      <c r="F52" s="81"/>
      <c r="G52" s="82"/>
    </row>
    <row r="53" spans="1:7" ht="14.4" thickBot="1" x14ac:dyDescent="0.3">
      <c r="A53" s="3" t="s">
        <v>80</v>
      </c>
      <c r="B53" s="80"/>
      <c r="C53" s="81"/>
      <c r="D53" s="81"/>
      <c r="E53" s="81"/>
      <c r="F53" s="81"/>
      <c r="G53" s="82"/>
    </row>
    <row r="54" spans="1:7" ht="14.4" thickBot="1" x14ac:dyDescent="0.3">
      <c r="A54" s="3" t="s">
        <v>81</v>
      </c>
      <c r="B54" s="80"/>
      <c r="C54" s="81"/>
      <c r="D54" s="81"/>
      <c r="E54" s="81"/>
      <c r="F54" s="81"/>
      <c r="G54" s="82"/>
    </row>
    <row r="55" spans="1:7" ht="14.4" thickBot="1" x14ac:dyDescent="0.3">
      <c r="A55" s="3" t="s">
        <v>82</v>
      </c>
      <c r="B55" s="69"/>
      <c r="C55" s="70"/>
      <c r="D55" s="70"/>
      <c r="E55" s="70"/>
      <c r="F55" s="70"/>
      <c r="G55" s="71"/>
    </row>
    <row r="56" spans="1:7" ht="40.200000000000003" customHeight="1" thickBot="1" x14ac:dyDescent="0.25">
      <c r="A56" s="3" t="s">
        <v>83</v>
      </c>
      <c r="B56" s="63" t="s">
        <v>84</v>
      </c>
      <c r="C56" s="64"/>
      <c r="D56" s="64"/>
      <c r="E56" s="64"/>
      <c r="F56" s="64"/>
      <c r="G56" s="65"/>
    </row>
    <row r="57" spans="1:7" ht="40.200000000000003" customHeight="1" thickBot="1" x14ac:dyDescent="0.25">
      <c r="A57" s="3" t="s">
        <v>85</v>
      </c>
      <c r="B57" s="63" t="s">
        <v>86</v>
      </c>
      <c r="C57" s="64"/>
      <c r="D57" s="64"/>
      <c r="E57" s="64"/>
      <c r="F57" s="64"/>
      <c r="G57" s="65"/>
    </row>
    <row r="58" spans="1:7" ht="15" thickBot="1" x14ac:dyDescent="0.25">
      <c r="A58" s="3" t="s">
        <v>87</v>
      </c>
      <c r="B58" s="6">
        <v>173</v>
      </c>
      <c r="C58" s="6">
        <v>1</v>
      </c>
      <c r="D58" s="31">
        <v>1</v>
      </c>
      <c r="E58" s="6">
        <f>B58*C58*D58</f>
        <v>173</v>
      </c>
      <c r="F58" s="17">
        <f t="shared" si="0"/>
        <v>47056</v>
      </c>
      <c r="G58" s="2"/>
    </row>
    <row r="59" spans="1:7" ht="40.200000000000003" customHeight="1" thickBot="1" x14ac:dyDescent="0.25">
      <c r="A59" s="3" t="s">
        <v>48</v>
      </c>
      <c r="B59" s="63" t="s">
        <v>49</v>
      </c>
      <c r="C59" s="64"/>
      <c r="D59" s="64"/>
      <c r="E59" s="64"/>
      <c r="F59" s="64"/>
      <c r="G59" s="65"/>
    </row>
    <row r="60" spans="1:7" ht="40.200000000000003" customHeight="1" thickBot="1" x14ac:dyDescent="0.25">
      <c r="A60" s="3" t="s">
        <v>88</v>
      </c>
      <c r="B60" s="63" t="s">
        <v>72</v>
      </c>
      <c r="C60" s="64"/>
      <c r="D60" s="64"/>
      <c r="E60" s="64"/>
      <c r="F60" s="64"/>
      <c r="G60" s="65"/>
    </row>
    <row r="61" spans="1:7" ht="15" thickBot="1" x14ac:dyDescent="0.25">
      <c r="A61" s="3" t="s">
        <v>89</v>
      </c>
      <c r="B61" s="6">
        <v>173</v>
      </c>
      <c r="C61" s="6">
        <v>5</v>
      </c>
      <c r="D61" s="31">
        <v>0.1</v>
      </c>
      <c r="E61" s="6">
        <f>B61*C61*D61</f>
        <v>86.5</v>
      </c>
      <c r="F61" s="17">
        <f t="shared" si="0"/>
        <v>23528</v>
      </c>
      <c r="G61" s="2" t="s">
        <v>74</v>
      </c>
    </row>
    <row r="62" spans="1:7" ht="40.200000000000003" customHeight="1" thickBot="1" x14ac:dyDescent="0.25">
      <c r="A62" s="3" t="s">
        <v>90</v>
      </c>
      <c r="B62" s="63" t="s">
        <v>91</v>
      </c>
      <c r="C62" s="64"/>
      <c r="D62" s="64"/>
      <c r="E62" s="64"/>
      <c r="F62" s="64"/>
      <c r="G62" s="65"/>
    </row>
    <row r="63" spans="1:7" ht="40.200000000000003" customHeight="1" thickBot="1" x14ac:dyDescent="0.25">
      <c r="A63" s="3" t="s">
        <v>92</v>
      </c>
      <c r="B63" s="63" t="s">
        <v>93</v>
      </c>
      <c r="C63" s="64"/>
      <c r="D63" s="64"/>
      <c r="E63" s="64"/>
      <c r="F63" s="64"/>
      <c r="G63" s="65"/>
    </row>
    <row r="64" spans="1:7" ht="40.200000000000003" customHeight="1" thickBot="1" x14ac:dyDescent="0.3">
      <c r="A64" s="3" t="s">
        <v>94</v>
      </c>
      <c r="B64" s="66" t="s">
        <v>34</v>
      </c>
      <c r="C64" s="67"/>
      <c r="D64" s="67"/>
      <c r="E64" s="67"/>
      <c r="F64" s="67"/>
      <c r="G64" s="68"/>
    </row>
    <row r="65" spans="1:7" ht="14.4" thickBot="1" x14ac:dyDescent="0.3">
      <c r="A65" s="3" t="s">
        <v>95</v>
      </c>
      <c r="B65" s="80"/>
      <c r="C65" s="81"/>
      <c r="D65" s="81"/>
      <c r="E65" s="81"/>
      <c r="F65" s="81"/>
      <c r="G65" s="82"/>
    </row>
    <row r="66" spans="1:7" ht="14.4" thickBot="1" x14ac:dyDescent="0.3">
      <c r="A66" s="3" t="s">
        <v>96</v>
      </c>
      <c r="B66" s="80"/>
      <c r="C66" s="81"/>
      <c r="D66" s="81"/>
      <c r="E66" s="81"/>
      <c r="F66" s="81"/>
      <c r="G66" s="82"/>
    </row>
    <row r="67" spans="1:7" ht="14.4" thickBot="1" x14ac:dyDescent="0.3">
      <c r="A67" s="3" t="s">
        <v>97</v>
      </c>
      <c r="B67" s="69"/>
      <c r="C67" s="70"/>
      <c r="D67" s="70"/>
      <c r="E67" s="70"/>
      <c r="F67" s="70"/>
      <c r="G67" s="71"/>
    </row>
    <row r="68" spans="1:7" ht="40.200000000000003" customHeight="1" thickBot="1" x14ac:dyDescent="0.25">
      <c r="A68" s="3" t="s">
        <v>98</v>
      </c>
      <c r="B68" s="63" t="s">
        <v>84</v>
      </c>
      <c r="C68" s="64"/>
      <c r="D68" s="64"/>
      <c r="E68" s="64"/>
      <c r="F68" s="64"/>
      <c r="G68" s="65"/>
    </row>
    <row r="69" spans="1:7" ht="40.200000000000003" customHeight="1" thickBot="1" x14ac:dyDescent="0.25">
      <c r="A69" s="3" t="s">
        <v>99</v>
      </c>
      <c r="B69" s="63" t="s">
        <v>100</v>
      </c>
      <c r="C69" s="64"/>
      <c r="D69" s="64"/>
      <c r="E69" s="64"/>
      <c r="F69" s="64"/>
      <c r="G69" s="65"/>
    </row>
    <row r="70" spans="1:7" ht="15" thickBot="1" x14ac:dyDescent="0.25">
      <c r="A70" s="3" t="s">
        <v>101</v>
      </c>
      <c r="B70" s="6">
        <v>139</v>
      </c>
      <c r="C70" s="6">
        <v>1</v>
      </c>
      <c r="D70" s="31">
        <v>1</v>
      </c>
      <c r="E70" s="31">
        <f>B70*C70*D70</f>
        <v>139</v>
      </c>
      <c r="F70" s="17">
        <f t="shared" si="0"/>
        <v>37808</v>
      </c>
      <c r="G70" s="2" t="s">
        <v>102</v>
      </c>
    </row>
    <row r="71" spans="1:7" ht="15" thickBot="1" x14ac:dyDescent="0.25">
      <c r="A71" s="3" t="s">
        <v>103</v>
      </c>
      <c r="B71" s="6">
        <v>139</v>
      </c>
      <c r="C71" s="6">
        <v>1</v>
      </c>
      <c r="D71" s="31">
        <v>0.03</v>
      </c>
      <c r="E71" s="31">
        <f t="shared" ref="E71:E74" si="2">B71*C71*D71</f>
        <v>4.17</v>
      </c>
      <c r="F71" s="17">
        <f t="shared" si="0"/>
        <v>1134.24</v>
      </c>
      <c r="G71" s="2" t="s">
        <v>102</v>
      </c>
    </row>
    <row r="72" spans="1:7" ht="15" thickBot="1" x14ac:dyDescent="0.25">
      <c r="A72" s="3" t="s">
        <v>104</v>
      </c>
      <c r="B72" s="6">
        <v>139</v>
      </c>
      <c r="C72" s="6">
        <v>1</v>
      </c>
      <c r="D72" s="31">
        <v>0.5</v>
      </c>
      <c r="E72" s="31">
        <f t="shared" si="2"/>
        <v>69.5</v>
      </c>
      <c r="F72" s="17">
        <f t="shared" ref="F72:F129" si="3">E72*272</f>
        <v>18904</v>
      </c>
      <c r="G72" s="2" t="s">
        <v>102</v>
      </c>
    </row>
    <row r="73" spans="1:7" ht="15" thickBot="1" x14ac:dyDescent="0.25">
      <c r="A73" s="3" t="s">
        <v>105</v>
      </c>
      <c r="B73" s="6">
        <v>139</v>
      </c>
      <c r="C73" s="6">
        <v>1</v>
      </c>
      <c r="D73" s="31">
        <v>1</v>
      </c>
      <c r="E73" s="31">
        <f t="shared" si="2"/>
        <v>139</v>
      </c>
      <c r="F73" s="17">
        <f t="shared" si="3"/>
        <v>37808</v>
      </c>
      <c r="G73" s="2" t="s">
        <v>102</v>
      </c>
    </row>
    <row r="74" spans="1:7" ht="15" thickBot="1" x14ac:dyDescent="0.25">
      <c r="A74" s="3" t="s">
        <v>106</v>
      </c>
      <c r="B74" s="6">
        <v>139</v>
      </c>
      <c r="C74" s="6">
        <v>1</v>
      </c>
      <c r="D74" s="31">
        <v>0.5</v>
      </c>
      <c r="E74" s="31">
        <f t="shared" si="2"/>
        <v>69.5</v>
      </c>
      <c r="F74" s="17">
        <f t="shared" si="3"/>
        <v>18904</v>
      </c>
      <c r="G74" s="2"/>
    </row>
    <row r="75" spans="1:7" ht="40.200000000000003" customHeight="1" thickBot="1" x14ac:dyDescent="0.25">
      <c r="A75" s="3" t="s">
        <v>107</v>
      </c>
      <c r="B75" s="63" t="s">
        <v>72</v>
      </c>
      <c r="C75" s="64"/>
      <c r="D75" s="64"/>
      <c r="E75" s="64"/>
      <c r="F75" s="64"/>
      <c r="G75" s="65"/>
    </row>
    <row r="76" spans="1:7" ht="40.200000000000003" customHeight="1" thickBot="1" x14ac:dyDescent="0.25">
      <c r="A76" s="3" t="s">
        <v>108</v>
      </c>
      <c r="B76" s="63" t="s">
        <v>109</v>
      </c>
      <c r="C76" s="64"/>
      <c r="D76" s="64"/>
      <c r="E76" s="64"/>
      <c r="F76" s="64"/>
      <c r="G76" s="65"/>
    </row>
    <row r="77" spans="1:7" ht="40.200000000000003" customHeight="1" thickBot="1" x14ac:dyDescent="0.25">
      <c r="A77" s="3" t="s">
        <v>110</v>
      </c>
      <c r="B77" s="63" t="s">
        <v>111</v>
      </c>
      <c r="C77" s="64"/>
      <c r="D77" s="64"/>
      <c r="E77" s="64"/>
      <c r="F77" s="64"/>
      <c r="G77" s="65"/>
    </row>
    <row r="78" spans="1:7" ht="40.200000000000003" customHeight="1" thickBot="1" x14ac:dyDescent="0.25">
      <c r="A78" s="3" t="s">
        <v>112</v>
      </c>
      <c r="B78" s="63" t="s">
        <v>113</v>
      </c>
      <c r="C78" s="64"/>
      <c r="D78" s="64"/>
      <c r="E78" s="64"/>
      <c r="F78" s="64"/>
      <c r="G78" s="65"/>
    </row>
    <row r="79" spans="1:7" ht="40.200000000000003" customHeight="1" thickBot="1" x14ac:dyDescent="0.25">
      <c r="A79" s="3" t="s">
        <v>114</v>
      </c>
      <c r="B79" s="63" t="s">
        <v>113</v>
      </c>
      <c r="C79" s="64"/>
      <c r="D79" s="64"/>
      <c r="E79" s="64"/>
      <c r="F79" s="64"/>
      <c r="G79" s="65"/>
    </row>
    <row r="80" spans="1:7" ht="40.200000000000003" customHeight="1" thickBot="1" x14ac:dyDescent="0.25">
      <c r="A80" s="3" t="s">
        <v>115</v>
      </c>
      <c r="B80" s="63" t="s">
        <v>113</v>
      </c>
      <c r="C80" s="64"/>
      <c r="D80" s="64"/>
      <c r="E80" s="64"/>
      <c r="F80" s="64"/>
      <c r="G80" s="65"/>
    </row>
    <row r="81" spans="1:7" ht="15" thickBot="1" x14ac:dyDescent="0.25">
      <c r="A81" s="3" t="s">
        <v>116</v>
      </c>
      <c r="B81" s="6">
        <v>2</v>
      </c>
      <c r="C81" s="6">
        <v>1</v>
      </c>
      <c r="D81" s="31">
        <v>4</v>
      </c>
      <c r="E81" s="31">
        <f>B81*C81*D81</f>
        <v>8</v>
      </c>
      <c r="F81" s="17">
        <f t="shared" si="3"/>
        <v>2176</v>
      </c>
      <c r="G81" s="2" t="s">
        <v>102</v>
      </c>
    </row>
    <row r="82" spans="1:7" ht="15" thickBot="1" x14ac:dyDescent="0.25">
      <c r="A82" s="3" t="s">
        <v>117</v>
      </c>
      <c r="B82" s="6">
        <v>2</v>
      </c>
      <c r="C82" s="6">
        <v>12</v>
      </c>
      <c r="D82" s="31">
        <v>0.25</v>
      </c>
      <c r="E82" s="31">
        <f>B82*C82*D82</f>
        <v>6</v>
      </c>
      <c r="F82" s="17">
        <f t="shared" si="3"/>
        <v>1632</v>
      </c>
      <c r="G82" s="2" t="s">
        <v>25</v>
      </c>
    </row>
    <row r="83" spans="1:7" ht="40.200000000000003" customHeight="1" thickBot="1" x14ac:dyDescent="0.25">
      <c r="A83" s="3" t="s">
        <v>118</v>
      </c>
      <c r="B83" s="63" t="s">
        <v>119</v>
      </c>
      <c r="C83" s="64"/>
      <c r="D83" s="64"/>
      <c r="E83" s="64"/>
      <c r="F83" s="64"/>
      <c r="G83" s="65"/>
    </row>
    <row r="84" spans="1:7" ht="15" thickBot="1" x14ac:dyDescent="0.25">
      <c r="A84" s="3" t="s">
        <v>120</v>
      </c>
      <c r="B84" s="6">
        <v>124</v>
      </c>
      <c r="C84" s="6">
        <v>1</v>
      </c>
      <c r="D84" s="31">
        <v>4</v>
      </c>
      <c r="E84" s="31">
        <f>B84*C84*D84</f>
        <v>496</v>
      </c>
      <c r="F84" s="17">
        <f t="shared" si="3"/>
        <v>134912</v>
      </c>
      <c r="G84" s="2" t="s">
        <v>102</v>
      </c>
    </row>
    <row r="85" spans="1:7" ht="15" thickBot="1" x14ac:dyDescent="0.25">
      <c r="A85" s="3" t="s">
        <v>121</v>
      </c>
      <c r="B85" s="6">
        <v>124</v>
      </c>
      <c r="C85" s="6">
        <v>155</v>
      </c>
      <c r="D85" s="31">
        <v>0.25</v>
      </c>
      <c r="E85" s="31">
        <f>B85*C85*D85</f>
        <v>4805</v>
      </c>
      <c r="F85" s="17">
        <f t="shared" si="3"/>
        <v>1306960</v>
      </c>
      <c r="G85" s="2" t="s">
        <v>25</v>
      </c>
    </row>
    <row r="86" spans="1:7" ht="40.200000000000003" customHeight="1" thickBot="1" x14ac:dyDescent="0.25">
      <c r="A86" s="3" t="s">
        <v>122</v>
      </c>
      <c r="B86" s="63" t="s">
        <v>123</v>
      </c>
      <c r="C86" s="64"/>
      <c r="D86" s="64"/>
      <c r="E86" s="64"/>
      <c r="F86" s="64"/>
      <c r="G86" s="65"/>
    </row>
    <row r="87" spans="1:7" ht="15" thickBot="1" x14ac:dyDescent="0.25">
      <c r="A87" s="3" t="s">
        <v>124</v>
      </c>
      <c r="B87" s="6">
        <v>13</v>
      </c>
      <c r="C87" s="6">
        <v>1</v>
      </c>
      <c r="D87" s="31">
        <v>4</v>
      </c>
      <c r="E87" s="31">
        <f>B87*C87*D87</f>
        <v>52</v>
      </c>
      <c r="F87" s="17">
        <f t="shared" si="3"/>
        <v>14144</v>
      </c>
      <c r="G87" s="2" t="s">
        <v>102</v>
      </c>
    </row>
    <row r="88" spans="1:7" ht="15" thickBot="1" x14ac:dyDescent="0.25">
      <c r="A88" s="3" t="s">
        <v>125</v>
      </c>
      <c r="B88" s="6">
        <v>13</v>
      </c>
      <c r="C88" s="6">
        <v>260</v>
      </c>
      <c r="D88" s="31">
        <v>0.25</v>
      </c>
      <c r="E88" s="31">
        <f>B88*C88*D88</f>
        <v>845</v>
      </c>
      <c r="F88" s="17">
        <f t="shared" si="3"/>
        <v>229840</v>
      </c>
      <c r="G88" s="2" t="s">
        <v>25</v>
      </c>
    </row>
    <row r="89" spans="1:7" ht="40.200000000000003" customHeight="1" thickBot="1" x14ac:dyDescent="0.25">
      <c r="A89" s="3" t="s">
        <v>126</v>
      </c>
      <c r="B89" s="63" t="s">
        <v>127</v>
      </c>
      <c r="C89" s="64"/>
      <c r="D89" s="64"/>
      <c r="E89" s="64"/>
      <c r="F89" s="64"/>
      <c r="G89" s="65"/>
    </row>
    <row r="90" spans="1:7" ht="40.200000000000003" customHeight="1" thickBot="1" x14ac:dyDescent="0.25">
      <c r="A90" s="3" t="s">
        <v>128</v>
      </c>
      <c r="B90" s="63" t="s">
        <v>129</v>
      </c>
      <c r="C90" s="64"/>
      <c r="D90" s="64"/>
      <c r="E90" s="64"/>
      <c r="F90" s="64"/>
      <c r="G90" s="65"/>
    </row>
    <row r="91" spans="1:7" ht="40.200000000000003" customHeight="1" thickBot="1" x14ac:dyDescent="0.25">
      <c r="A91" s="3" t="s">
        <v>130</v>
      </c>
      <c r="B91" s="63" t="s">
        <v>131</v>
      </c>
      <c r="C91" s="64"/>
      <c r="D91" s="64"/>
      <c r="E91" s="64"/>
      <c r="F91" s="64"/>
      <c r="G91" s="65"/>
    </row>
    <row r="92" spans="1:7" ht="40.200000000000003" customHeight="1" thickBot="1" x14ac:dyDescent="0.25">
      <c r="A92" s="3" t="s">
        <v>132</v>
      </c>
      <c r="B92" s="63" t="s">
        <v>133</v>
      </c>
      <c r="C92" s="64"/>
      <c r="D92" s="64"/>
      <c r="E92" s="64"/>
      <c r="F92" s="64"/>
      <c r="G92" s="65"/>
    </row>
    <row r="93" spans="1:7" ht="40.200000000000003" customHeight="1" thickBot="1" x14ac:dyDescent="0.3">
      <c r="A93" s="3" t="s">
        <v>134</v>
      </c>
      <c r="B93" s="66" t="s">
        <v>34</v>
      </c>
      <c r="C93" s="67"/>
      <c r="D93" s="67"/>
      <c r="E93" s="67"/>
      <c r="F93" s="67"/>
      <c r="G93" s="68"/>
    </row>
    <row r="94" spans="1:7" ht="14.4" thickBot="1" x14ac:dyDescent="0.3">
      <c r="A94" s="3" t="s">
        <v>135</v>
      </c>
      <c r="B94" s="69"/>
      <c r="C94" s="70"/>
      <c r="D94" s="70"/>
      <c r="E94" s="70"/>
      <c r="F94" s="70"/>
      <c r="G94" s="71"/>
    </row>
    <row r="95" spans="1:7" ht="15" thickBot="1" x14ac:dyDescent="0.25">
      <c r="A95" s="3" t="s">
        <v>136</v>
      </c>
      <c r="B95" s="6">
        <v>1035</v>
      </c>
      <c r="C95" s="6">
        <v>5</v>
      </c>
      <c r="D95" s="31">
        <v>0.25</v>
      </c>
      <c r="E95" s="30">
        <f>B95*C95*D95</f>
        <v>1293.75</v>
      </c>
      <c r="F95" s="17">
        <f t="shared" si="3"/>
        <v>351900</v>
      </c>
      <c r="G95" s="2" t="s">
        <v>12</v>
      </c>
    </row>
    <row r="96" spans="1:7" ht="15" thickBot="1" x14ac:dyDescent="0.25">
      <c r="A96" s="3" t="s">
        <v>137</v>
      </c>
      <c r="B96" s="6">
        <v>1035</v>
      </c>
      <c r="C96" s="6">
        <v>1</v>
      </c>
      <c r="D96" s="31">
        <v>0.1</v>
      </c>
      <c r="E96" s="30">
        <f t="shared" ref="E96:E129" si="4">B96*C96*D96</f>
        <v>103.5</v>
      </c>
      <c r="F96" s="17">
        <f t="shared" si="3"/>
        <v>28152</v>
      </c>
      <c r="G96" s="2" t="s">
        <v>30</v>
      </c>
    </row>
    <row r="97" spans="1:7" ht="15" thickBot="1" x14ac:dyDescent="0.25">
      <c r="A97" s="3">
        <v>35.202599999999997</v>
      </c>
      <c r="B97" s="6">
        <v>1035</v>
      </c>
      <c r="C97" s="6">
        <v>1</v>
      </c>
      <c r="D97" s="31">
        <v>0.25</v>
      </c>
      <c r="E97" s="30">
        <f t="shared" si="4"/>
        <v>258.75</v>
      </c>
      <c r="F97" s="17">
        <f t="shared" si="3"/>
        <v>70380</v>
      </c>
      <c r="G97" s="2" t="s">
        <v>12</v>
      </c>
    </row>
    <row r="98" spans="1:7" ht="15" thickBot="1" x14ac:dyDescent="0.25">
      <c r="A98" s="3">
        <v>35.204000000000001</v>
      </c>
      <c r="B98" s="6">
        <v>579</v>
      </c>
      <c r="C98" s="6">
        <v>52</v>
      </c>
      <c r="D98" s="31">
        <v>0.05</v>
      </c>
      <c r="E98" s="30">
        <f t="shared" si="4"/>
        <v>1505.4</v>
      </c>
      <c r="F98" s="17">
        <f t="shared" si="3"/>
        <v>409468.80000000005</v>
      </c>
      <c r="G98" s="2" t="s">
        <v>25</v>
      </c>
    </row>
    <row r="99" spans="1:7" ht="15" thickBot="1" x14ac:dyDescent="0.25">
      <c r="A99" s="3">
        <v>35.204099999999997</v>
      </c>
      <c r="B99" s="6">
        <v>579</v>
      </c>
      <c r="C99" s="6">
        <v>1</v>
      </c>
      <c r="D99" s="31">
        <v>0.05</v>
      </c>
      <c r="E99" s="30">
        <f t="shared" si="4"/>
        <v>28.950000000000003</v>
      </c>
      <c r="F99" s="17">
        <f t="shared" si="3"/>
        <v>7874.4000000000005</v>
      </c>
      <c r="G99" s="2" t="s">
        <v>30</v>
      </c>
    </row>
    <row r="100" spans="1:7" ht="15" thickBot="1" x14ac:dyDescent="0.25">
      <c r="A100" s="3">
        <v>35.206000000000003</v>
      </c>
      <c r="B100" s="6">
        <v>320</v>
      </c>
      <c r="C100" s="6">
        <v>255</v>
      </c>
      <c r="D100" s="31">
        <v>0.02</v>
      </c>
      <c r="E100" s="30">
        <f t="shared" si="4"/>
        <v>1632</v>
      </c>
      <c r="F100" s="17">
        <f t="shared" si="3"/>
        <v>443904</v>
      </c>
      <c r="G100" s="2" t="s">
        <v>25</v>
      </c>
    </row>
    <row r="101" spans="1:7" ht="15" thickBot="1" x14ac:dyDescent="0.25">
      <c r="A101" s="3">
        <v>35.206099999999999</v>
      </c>
      <c r="B101" s="6">
        <v>1035</v>
      </c>
      <c r="C101" s="6">
        <v>1.5</v>
      </c>
      <c r="D101" s="31">
        <v>0.25</v>
      </c>
      <c r="E101" s="30">
        <f t="shared" si="4"/>
        <v>388.125</v>
      </c>
      <c r="F101" s="17">
        <f t="shared" si="3"/>
        <v>105570</v>
      </c>
      <c r="G101" s="2" t="s">
        <v>25</v>
      </c>
    </row>
    <row r="102" spans="1:7" ht="15" thickBot="1" x14ac:dyDescent="0.25">
      <c r="A102" s="3">
        <v>35.206299999999999</v>
      </c>
      <c r="B102" s="6">
        <v>931</v>
      </c>
      <c r="C102" s="6">
        <v>2126</v>
      </c>
      <c r="D102" s="31">
        <v>0.02</v>
      </c>
      <c r="E102" s="30">
        <f t="shared" si="4"/>
        <v>39586.120000000003</v>
      </c>
      <c r="F102" s="17">
        <f t="shared" si="3"/>
        <v>10767424.640000001</v>
      </c>
      <c r="G102" s="2" t="s">
        <v>25</v>
      </c>
    </row>
    <row r="103" spans="1:7" ht="15" thickBot="1" x14ac:dyDescent="0.25">
      <c r="A103" s="3" t="s">
        <v>138</v>
      </c>
      <c r="B103" s="6">
        <v>1035</v>
      </c>
      <c r="C103" s="6">
        <v>3</v>
      </c>
      <c r="D103" s="31">
        <v>0.06</v>
      </c>
      <c r="E103" s="30">
        <f t="shared" si="4"/>
        <v>186.29999999999998</v>
      </c>
      <c r="F103" s="17">
        <f t="shared" si="3"/>
        <v>50673.599999999999</v>
      </c>
      <c r="G103" s="2" t="s">
        <v>25</v>
      </c>
    </row>
    <row r="104" spans="1:7" ht="15" thickBot="1" x14ac:dyDescent="0.25">
      <c r="A104" s="3" t="s">
        <v>139</v>
      </c>
      <c r="B104" s="6">
        <v>1035</v>
      </c>
      <c r="C104" s="6">
        <v>2</v>
      </c>
      <c r="D104" s="31">
        <v>0.06</v>
      </c>
      <c r="E104" s="30">
        <f t="shared" si="4"/>
        <v>124.19999999999999</v>
      </c>
      <c r="F104" s="17">
        <f t="shared" si="3"/>
        <v>33782.399999999994</v>
      </c>
      <c r="G104" s="2" t="s">
        <v>25</v>
      </c>
    </row>
    <row r="105" spans="1:7" ht="15" thickBot="1" x14ac:dyDescent="0.25">
      <c r="A105" s="3">
        <v>35.207000000000001</v>
      </c>
      <c r="B105" s="6">
        <v>335</v>
      </c>
      <c r="C105" s="6">
        <v>55</v>
      </c>
      <c r="D105" s="31">
        <v>0.02</v>
      </c>
      <c r="E105" s="30">
        <f t="shared" si="4"/>
        <v>368.5</v>
      </c>
      <c r="F105" s="17">
        <f t="shared" si="3"/>
        <v>100232</v>
      </c>
      <c r="G105" s="2" t="s">
        <v>25</v>
      </c>
    </row>
    <row r="106" spans="1:7" ht="15" thickBot="1" x14ac:dyDescent="0.25">
      <c r="A106" s="3" t="s">
        <v>140</v>
      </c>
      <c r="B106" s="6">
        <v>335</v>
      </c>
      <c r="C106" s="6">
        <v>6</v>
      </c>
      <c r="D106" s="31">
        <v>0.25</v>
      </c>
      <c r="E106" s="30">
        <f t="shared" si="4"/>
        <v>502.5</v>
      </c>
      <c r="F106" s="17">
        <f t="shared" si="3"/>
        <v>136680</v>
      </c>
      <c r="G106" s="2" t="s">
        <v>25</v>
      </c>
    </row>
    <row r="107" spans="1:7" ht="15" thickBot="1" x14ac:dyDescent="0.25">
      <c r="A107" s="3" t="s">
        <v>141</v>
      </c>
      <c r="B107" s="6">
        <v>335</v>
      </c>
      <c r="C107" s="6">
        <v>2</v>
      </c>
      <c r="D107" s="31">
        <v>0.2</v>
      </c>
      <c r="E107" s="30">
        <f t="shared" si="4"/>
        <v>134</v>
      </c>
      <c r="F107" s="17">
        <f t="shared" si="3"/>
        <v>36448</v>
      </c>
      <c r="G107" s="2" t="s">
        <v>25</v>
      </c>
    </row>
    <row r="108" spans="1:7" ht="26.25" thickBot="1" x14ac:dyDescent="0.25">
      <c r="A108" s="3" t="s">
        <v>142</v>
      </c>
      <c r="B108" s="6">
        <v>53</v>
      </c>
      <c r="C108" s="6">
        <v>20</v>
      </c>
      <c r="D108" s="31">
        <v>0.03</v>
      </c>
      <c r="E108" s="30">
        <f t="shared" si="4"/>
        <v>31.799999999999997</v>
      </c>
      <c r="F108" s="17">
        <f t="shared" si="3"/>
        <v>8649.5999999999985</v>
      </c>
      <c r="G108" s="2" t="s">
        <v>58</v>
      </c>
    </row>
    <row r="109" spans="1:7" ht="15" thickBot="1" x14ac:dyDescent="0.25">
      <c r="A109" s="3" t="s">
        <v>143</v>
      </c>
      <c r="B109" s="6">
        <v>53</v>
      </c>
      <c r="C109" s="6">
        <v>260</v>
      </c>
      <c r="D109" s="31">
        <v>0.1</v>
      </c>
      <c r="E109" s="30">
        <f t="shared" si="4"/>
        <v>1378</v>
      </c>
      <c r="F109" s="17">
        <f t="shared" si="3"/>
        <v>374816</v>
      </c>
      <c r="G109" s="2" t="s">
        <v>25</v>
      </c>
    </row>
    <row r="110" spans="1:7" ht="15" thickBot="1" x14ac:dyDescent="0.25">
      <c r="A110" s="3">
        <v>35.209200000000003</v>
      </c>
      <c r="B110" s="6">
        <v>1035</v>
      </c>
      <c r="C110" s="6">
        <v>52</v>
      </c>
      <c r="D110" s="31">
        <v>0.02</v>
      </c>
      <c r="E110" s="30">
        <f t="shared" si="4"/>
        <v>1076.4000000000001</v>
      </c>
      <c r="F110" s="17">
        <f t="shared" si="3"/>
        <v>292780.80000000005</v>
      </c>
      <c r="G110" s="2" t="s">
        <v>25</v>
      </c>
    </row>
    <row r="111" spans="1:7" ht="15" thickBot="1" x14ac:dyDescent="0.25">
      <c r="A111" s="3">
        <v>35.220399999999998</v>
      </c>
      <c r="B111" s="6">
        <v>47</v>
      </c>
      <c r="C111" s="6">
        <v>52</v>
      </c>
      <c r="D111" s="31">
        <v>0.08</v>
      </c>
      <c r="E111" s="30">
        <f t="shared" si="4"/>
        <v>195.52</v>
      </c>
      <c r="F111" s="17">
        <f t="shared" si="3"/>
        <v>53181.440000000002</v>
      </c>
      <c r="G111" s="2" t="s">
        <v>25</v>
      </c>
    </row>
    <row r="112" spans="1:7" ht="15" thickBot="1" x14ac:dyDescent="0.25">
      <c r="A112" s="3">
        <v>35.231000000000002</v>
      </c>
      <c r="B112" s="6">
        <v>273</v>
      </c>
      <c r="C112" s="6">
        <v>1</v>
      </c>
      <c r="D112" s="31">
        <v>0.1</v>
      </c>
      <c r="E112" s="30">
        <f t="shared" si="4"/>
        <v>27.3</v>
      </c>
      <c r="F112" s="17">
        <f t="shared" si="3"/>
        <v>7425.6</v>
      </c>
      <c r="G112" s="2" t="s">
        <v>25</v>
      </c>
    </row>
    <row r="113" spans="1:7" ht="15" thickBot="1" x14ac:dyDescent="0.25">
      <c r="A113" s="3">
        <v>35.240400000000001</v>
      </c>
      <c r="B113" s="6">
        <v>228</v>
      </c>
      <c r="C113" s="6">
        <v>61</v>
      </c>
      <c r="D113" s="31">
        <v>0.02</v>
      </c>
      <c r="E113" s="30">
        <f t="shared" si="4"/>
        <v>278.16000000000003</v>
      </c>
      <c r="F113" s="17">
        <f t="shared" si="3"/>
        <v>75659.520000000004</v>
      </c>
      <c r="G113" s="2" t="s">
        <v>25</v>
      </c>
    </row>
    <row r="114" spans="1:7" ht="15" thickBot="1" x14ac:dyDescent="0.25">
      <c r="A114" s="3">
        <v>35.240600000000001</v>
      </c>
      <c r="B114" s="6">
        <v>228</v>
      </c>
      <c r="C114" s="6">
        <v>15</v>
      </c>
      <c r="D114" s="31">
        <v>0.2</v>
      </c>
      <c r="E114" s="30">
        <f t="shared" si="4"/>
        <v>684</v>
      </c>
      <c r="F114" s="17">
        <f t="shared" si="3"/>
        <v>186048</v>
      </c>
      <c r="G114" s="2" t="s">
        <v>25</v>
      </c>
    </row>
    <row r="115" spans="1:7" ht="15" thickBot="1" x14ac:dyDescent="0.25">
      <c r="A115" s="3">
        <v>35.243200000000002</v>
      </c>
      <c r="B115" s="6">
        <v>228</v>
      </c>
      <c r="C115" s="6">
        <v>15</v>
      </c>
      <c r="D115" s="31">
        <v>0.2</v>
      </c>
      <c r="E115" s="30">
        <f t="shared" si="4"/>
        <v>684</v>
      </c>
      <c r="F115" s="17">
        <f t="shared" si="3"/>
        <v>186048</v>
      </c>
      <c r="G115" s="2" t="s">
        <v>25</v>
      </c>
    </row>
    <row r="116" spans="1:7" ht="15" thickBot="1" x14ac:dyDescent="0.25">
      <c r="A116" s="3">
        <v>35.243299999999998</v>
      </c>
      <c r="B116" s="6">
        <v>20</v>
      </c>
      <c r="C116" s="6">
        <v>100</v>
      </c>
      <c r="D116" s="31">
        <v>0.5</v>
      </c>
      <c r="E116" s="30">
        <f t="shared" si="4"/>
        <v>1000</v>
      </c>
      <c r="F116" s="17">
        <f t="shared" si="3"/>
        <v>272000</v>
      </c>
      <c r="G116" s="2" t="s">
        <v>144</v>
      </c>
    </row>
    <row r="117" spans="1:7" ht="15" thickBot="1" x14ac:dyDescent="0.25">
      <c r="A117" s="3">
        <v>35.2605</v>
      </c>
      <c r="B117" s="6">
        <v>139</v>
      </c>
      <c r="C117" s="6">
        <v>5</v>
      </c>
      <c r="D117" s="31">
        <v>2</v>
      </c>
      <c r="E117" s="30">
        <f t="shared" si="4"/>
        <v>1390</v>
      </c>
      <c r="F117" s="17">
        <f t="shared" si="3"/>
        <v>378080</v>
      </c>
      <c r="G117" s="2" t="s">
        <v>25</v>
      </c>
    </row>
    <row r="118" spans="1:7" ht="15" thickBot="1" x14ac:dyDescent="0.25">
      <c r="A118" s="3">
        <v>35.261000000000003</v>
      </c>
      <c r="B118" s="6">
        <v>139</v>
      </c>
      <c r="C118" s="6">
        <v>2</v>
      </c>
      <c r="D118" s="31">
        <v>0.05</v>
      </c>
      <c r="E118" s="30">
        <f t="shared" si="4"/>
        <v>13.9</v>
      </c>
      <c r="F118" s="17">
        <f t="shared" si="3"/>
        <v>3780.8</v>
      </c>
      <c r="G118" s="2" t="s">
        <v>102</v>
      </c>
    </row>
    <row r="119" spans="1:7" ht="15" thickBot="1" x14ac:dyDescent="0.25">
      <c r="A119" s="3">
        <v>35.262999999999998</v>
      </c>
      <c r="B119" s="6">
        <v>150</v>
      </c>
      <c r="C119" s="6">
        <v>1</v>
      </c>
      <c r="D119" s="31">
        <v>0.5</v>
      </c>
      <c r="E119" s="30">
        <f t="shared" si="4"/>
        <v>75</v>
      </c>
      <c r="F119" s="17">
        <f t="shared" si="3"/>
        <v>20400</v>
      </c>
      <c r="G119" s="2" t="s">
        <v>25</v>
      </c>
    </row>
    <row r="120" spans="1:7" ht="15" thickBot="1" x14ac:dyDescent="0.25">
      <c r="A120" s="3">
        <v>35.263199999999998</v>
      </c>
      <c r="B120" s="6">
        <v>139</v>
      </c>
      <c r="C120" s="6">
        <v>3.6</v>
      </c>
      <c r="D120" s="31">
        <v>4</v>
      </c>
      <c r="E120" s="30">
        <f t="shared" si="4"/>
        <v>2001.6000000000001</v>
      </c>
      <c r="F120" s="17">
        <f t="shared" si="3"/>
        <v>544435.20000000007</v>
      </c>
      <c r="G120" s="2" t="s">
        <v>25</v>
      </c>
    </row>
    <row r="121" spans="1:7" ht="15" thickBot="1" x14ac:dyDescent="0.25">
      <c r="A121" s="3" t="s">
        <v>145</v>
      </c>
      <c r="B121" s="6">
        <v>2</v>
      </c>
      <c r="C121" s="6">
        <v>12</v>
      </c>
      <c r="D121" s="31">
        <v>0.5</v>
      </c>
      <c r="E121" s="30">
        <f t="shared" si="4"/>
        <v>12</v>
      </c>
      <c r="F121" s="17">
        <f t="shared" si="3"/>
        <v>3264</v>
      </c>
      <c r="G121" s="2" t="s">
        <v>25</v>
      </c>
    </row>
    <row r="122" spans="1:7" ht="15" thickBot="1" x14ac:dyDescent="0.25">
      <c r="A122" s="3" t="s">
        <v>146</v>
      </c>
      <c r="B122" s="6">
        <v>2</v>
      </c>
      <c r="C122" s="6">
        <v>1</v>
      </c>
      <c r="D122" s="31">
        <v>0.05</v>
      </c>
      <c r="E122" s="30">
        <f t="shared" si="4"/>
        <v>0.1</v>
      </c>
      <c r="F122" s="17">
        <f t="shared" si="3"/>
        <v>27.200000000000003</v>
      </c>
      <c r="G122" s="2" t="s">
        <v>102</v>
      </c>
    </row>
    <row r="123" spans="1:7" ht="15" thickBot="1" x14ac:dyDescent="0.25">
      <c r="A123" s="3" t="s">
        <v>147</v>
      </c>
      <c r="B123" s="6">
        <v>124</v>
      </c>
      <c r="C123" s="6">
        <v>155</v>
      </c>
      <c r="D123" s="31">
        <v>1</v>
      </c>
      <c r="E123" s="30">
        <f t="shared" si="4"/>
        <v>19220</v>
      </c>
      <c r="F123" s="17">
        <f t="shared" si="3"/>
        <v>5227840</v>
      </c>
      <c r="G123" s="2" t="s">
        <v>25</v>
      </c>
    </row>
    <row r="124" spans="1:7" ht="15" thickBot="1" x14ac:dyDescent="0.25">
      <c r="A124" s="3" t="s">
        <v>148</v>
      </c>
      <c r="B124" s="6">
        <v>124</v>
      </c>
      <c r="C124" s="6">
        <v>1</v>
      </c>
      <c r="D124" s="31">
        <v>0.05</v>
      </c>
      <c r="E124" s="30">
        <f t="shared" si="4"/>
        <v>6.2</v>
      </c>
      <c r="F124" s="17">
        <f t="shared" si="3"/>
        <v>1686.4</v>
      </c>
      <c r="G124" s="2" t="s">
        <v>102</v>
      </c>
    </row>
    <row r="125" spans="1:7" ht="15" thickBot="1" x14ac:dyDescent="0.25">
      <c r="A125" s="3" t="s">
        <v>149</v>
      </c>
      <c r="B125" s="6">
        <v>13</v>
      </c>
      <c r="C125" s="6">
        <v>260</v>
      </c>
      <c r="D125" s="31">
        <v>2</v>
      </c>
      <c r="E125" s="30">
        <f t="shared" si="4"/>
        <v>6760</v>
      </c>
      <c r="F125" s="17">
        <f t="shared" si="3"/>
        <v>1838720</v>
      </c>
      <c r="G125" s="2" t="s">
        <v>25</v>
      </c>
    </row>
    <row r="126" spans="1:7" ht="15" thickBot="1" x14ac:dyDescent="0.25">
      <c r="A126" s="3" t="s">
        <v>150</v>
      </c>
      <c r="B126" s="6">
        <v>13</v>
      </c>
      <c r="C126" s="6">
        <v>1</v>
      </c>
      <c r="D126" s="31">
        <v>0.05</v>
      </c>
      <c r="E126" s="30">
        <f t="shared" si="4"/>
        <v>0.65</v>
      </c>
      <c r="F126" s="17">
        <f t="shared" si="3"/>
        <v>176.8</v>
      </c>
      <c r="G126" s="2" t="s">
        <v>102</v>
      </c>
    </row>
    <row r="127" spans="1:7" ht="15" thickBot="1" x14ac:dyDescent="0.25">
      <c r="A127" s="3">
        <v>35.264699999999998</v>
      </c>
      <c r="B127" s="6">
        <v>2</v>
      </c>
      <c r="C127" s="6">
        <v>260</v>
      </c>
      <c r="D127" s="31">
        <v>0.5</v>
      </c>
      <c r="E127" s="30">
        <f t="shared" si="4"/>
        <v>260</v>
      </c>
      <c r="F127" s="17">
        <f t="shared" si="3"/>
        <v>70720</v>
      </c>
      <c r="G127" s="2" t="s">
        <v>25</v>
      </c>
    </row>
    <row r="128" spans="1:7" ht="26.25" thickBot="1" x14ac:dyDescent="0.25">
      <c r="A128" s="3">
        <v>35.2652</v>
      </c>
      <c r="B128" s="6">
        <v>139</v>
      </c>
      <c r="C128" s="6">
        <v>1</v>
      </c>
      <c r="D128" s="31">
        <v>0.5</v>
      </c>
      <c r="E128" s="30">
        <f t="shared" si="4"/>
        <v>69.5</v>
      </c>
      <c r="F128" s="17">
        <f t="shared" si="3"/>
        <v>18904</v>
      </c>
      <c r="G128" s="2" t="s">
        <v>151</v>
      </c>
    </row>
    <row r="129" spans="1:7" ht="26.25" thickBot="1" x14ac:dyDescent="0.25">
      <c r="A129" s="3">
        <v>35.265500000000003</v>
      </c>
      <c r="B129" s="6">
        <v>15</v>
      </c>
      <c r="C129" s="6">
        <v>0.2</v>
      </c>
      <c r="D129" s="31">
        <v>1</v>
      </c>
      <c r="E129" s="30">
        <f t="shared" si="4"/>
        <v>3</v>
      </c>
      <c r="F129" s="17">
        <f t="shared" si="3"/>
        <v>816</v>
      </c>
      <c r="G129" s="2" t="s">
        <v>151</v>
      </c>
    </row>
    <row r="130" spans="1:7" ht="15" thickBot="1" x14ac:dyDescent="0.25">
      <c r="A130" s="3" t="s">
        <v>152</v>
      </c>
      <c r="B130" s="6"/>
      <c r="C130" s="6"/>
      <c r="D130" s="6"/>
      <c r="E130" s="30">
        <f>SUM(E7:E8,E10,E12,E14:E17,E28,E33,E37,E45,E47,E58,E61,E70:E74,E81:E82,E84:E85,E87:E88,E95:E129,E19)</f>
        <v>136392.01500000001</v>
      </c>
      <c r="F130" s="17">
        <f>E130*272</f>
        <v>37098628.080000006</v>
      </c>
      <c r="G130" s="2"/>
    </row>
  </sheetData>
  <mergeCells count="47">
    <mergeCell ref="B78:G78"/>
    <mergeCell ref="B79:G79"/>
    <mergeCell ref="B80:G80"/>
    <mergeCell ref="B83:G83"/>
    <mergeCell ref="B86:G86"/>
    <mergeCell ref="B68:G68"/>
    <mergeCell ref="B69:G69"/>
    <mergeCell ref="B75:G75"/>
    <mergeCell ref="B76:G76"/>
    <mergeCell ref="B77:G77"/>
    <mergeCell ref="B59:G59"/>
    <mergeCell ref="B60:G60"/>
    <mergeCell ref="B62:G62"/>
    <mergeCell ref="B63:G63"/>
    <mergeCell ref="B64:G67"/>
    <mergeCell ref="B27:G27"/>
    <mergeCell ref="B20:G20"/>
    <mergeCell ref="B48:G55"/>
    <mergeCell ref="B56:G56"/>
    <mergeCell ref="B57:G57"/>
    <mergeCell ref="B29:G29"/>
    <mergeCell ref="B30:G30"/>
    <mergeCell ref="B31:G31"/>
    <mergeCell ref="B32:G32"/>
    <mergeCell ref="B34:G34"/>
    <mergeCell ref="B35:G35"/>
    <mergeCell ref="B36:G36"/>
    <mergeCell ref="B38:G38"/>
    <mergeCell ref="B39:G39"/>
    <mergeCell ref="B40:G44"/>
    <mergeCell ref="B46:G46"/>
    <mergeCell ref="B9:G9"/>
    <mergeCell ref="B11:G11"/>
    <mergeCell ref="B13:G13"/>
    <mergeCell ref="B18:G18"/>
    <mergeCell ref="B21:G26"/>
    <mergeCell ref="A1:G1"/>
    <mergeCell ref="A2:G2"/>
    <mergeCell ref="A3:G3"/>
    <mergeCell ref="A4:A6"/>
    <mergeCell ref="C4:C6"/>
    <mergeCell ref="F4:F6"/>
    <mergeCell ref="B89:G89"/>
    <mergeCell ref="B90:G90"/>
    <mergeCell ref="B91:G91"/>
    <mergeCell ref="B92:G92"/>
    <mergeCell ref="B93:G9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"/>
  <sheetViews>
    <sheetView workbookViewId="0">
      <selection activeCell="G7" sqref="G7"/>
    </sheetView>
  </sheetViews>
  <sheetFormatPr defaultRowHeight="13.8" x14ac:dyDescent="0.25"/>
  <cols>
    <col min="1" max="1" width="10.69921875" customWidth="1"/>
    <col min="2" max="2" width="14.3984375" customWidth="1"/>
    <col min="3" max="3" width="13.69921875" customWidth="1"/>
    <col min="4" max="4" width="10.8984375" customWidth="1"/>
    <col min="5" max="5" width="11.69921875" customWidth="1"/>
    <col min="6" max="6" width="13.09765625" customWidth="1"/>
  </cols>
  <sheetData>
    <row r="1" spans="1:7" ht="15.75" thickBot="1" x14ac:dyDescent="0.25">
      <c r="A1" s="83" t="s">
        <v>222</v>
      </c>
      <c r="B1" s="84"/>
      <c r="C1" s="84"/>
      <c r="D1" s="84"/>
      <c r="E1" s="84"/>
      <c r="F1" s="84"/>
      <c r="G1" s="84"/>
    </row>
    <row r="2" spans="1:7" ht="39" thickBot="1" x14ac:dyDescent="0.25">
      <c r="A2" s="46" t="s">
        <v>2</v>
      </c>
      <c r="B2" s="43" t="s">
        <v>155</v>
      </c>
      <c r="C2" s="47" t="s">
        <v>156</v>
      </c>
      <c r="D2" s="43" t="s">
        <v>157</v>
      </c>
      <c r="E2" s="48" t="s">
        <v>158</v>
      </c>
      <c r="F2" s="48" t="s">
        <v>159</v>
      </c>
      <c r="G2" s="43" t="s">
        <v>203</v>
      </c>
    </row>
    <row r="3" spans="1:7" ht="15" thickBot="1" x14ac:dyDescent="0.25">
      <c r="A3" s="44" t="s">
        <v>175</v>
      </c>
      <c r="B3" s="52">
        <v>11</v>
      </c>
      <c r="C3" s="53">
        <v>1</v>
      </c>
      <c r="D3" s="22">
        <f>(B3*C3)</f>
        <v>11</v>
      </c>
      <c r="E3" s="54">
        <v>2</v>
      </c>
      <c r="F3" s="54">
        <f>(E3*D3)</f>
        <v>22</v>
      </c>
      <c r="G3" s="55">
        <f>(F3*272)</f>
        <v>5984</v>
      </c>
    </row>
    <row r="4" spans="1:7" ht="15" thickBot="1" x14ac:dyDescent="0.25">
      <c r="A4" s="8" t="s">
        <v>181</v>
      </c>
      <c r="B4" s="21">
        <v>1</v>
      </c>
      <c r="C4" s="21">
        <v>1</v>
      </c>
      <c r="D4" s="21">
        <f>C4*B4</f>
        <v>1</v>
      </c>
      <c r="E4" s="21">
        <v>2</v>
      </c>
      <c r="F4" s="21">
        <f>E4*D4</f>
        <v>2</v>
      </c>
      <c r="G4" s="55">
        <f>F4*272</f>
        <v>544</v>
      </c>
    </row>
    <row r="5" spans="1:7" ht="15" thickBot="1" x14ac:dyDescent="0.25">
      <c r="A5" s="51" t="s">
        <v>152</v>
      </c>
      <c r="B5" s="45"/>
      <c r="C5" s="49"/>
      <c r="D5" s="49"/>
      <c r="E5" s="50"/>
      <c r="F5" s="54">
        <f>SUM(F3:F4)</f>
        <v>24</v>
      </c>
      <c r="G5" s="55">
        <f>SUM(G3:G4)</f>
        <v>6528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31"/>
  <sheetViews>
    <sheetView workbookViewId="0">
      <pane ySplit="5" topLeftCell="A19" activePane="bottomLeft" state="frozen"/>
      <selection pane="bottomLeft" activeCell="A29" sqref="A29:G29"/>
    </sheetView>
  </sheetViews>
  <sheetFormatPr defaultRowHeight="13.8" x14ac:dyDescent="0.25"/>
  <cols>
    <col min="1" max="1" width="12.69921875" customWidth="1"/>
    <col min="2" max="2" width="15.5" style="20" customWidth="1"/>
    <col min="3" max="3" width="11.59765625" style="20" customWidth="1"/>
    <col min="4" max="4" width="14.19921875" style="20" customWidth="1"/>
    <col min="5" max="5" width="10.8984375" style="20" customWidth="1"/>
    <col min="6" max="6" width="11.5" style="20" customWidth="1"/>
    <col min="7" max="7" width="12" style="25" customWidth="1"/>
  </cols>
  <sheetData>
    <row r="1" spans="1:7" ht="30" customHeight="1" x14ac:dyDescent="0.25">
      <c r="A1" s="90" t="s">
        <v>208</v>
      </c>
      <c r="B1" s="90"/>
      <c r="C1" s="90"/>
      <c r="D1" s="90"/>
      <c r="E1" s="90"/>
      <c r="F1" s="90"/>
      <c r="G1" s="92"/>
    </row>
    <row r="2" spans="1:7" ht="15" customHeight="1" x14ac:dyDescent="0.25">
      <c r="A2" s="91" t="s">
        <v>183</v>
      </c>
      <c r="B2" s="91"/>
      <c r="C2" s="91"/>
      <c r="D2" s="91"/>
      <c r="E2" s="91"/>
      <c r="F2" s="91"/>
      <c r="G2" s="92"/>
    </row>
    <row r="3" spans="1:7" ht="14.4" thickBot="1" x14ac:dyDescent="0.3">
      <c r="A3" s="59"/>
      <c r="B3" s="59"/>
      <c r="C3" s="59"/>
      <c r="D3" s="59"/>
      <c r="E3" s="59"/>
      <c r="F3" s="59"/>
      <c r="G3" s="93"/>
    </row>
    <row r="4" spans="1:7" ht="24.75" customHeight="1" x14ac:dyDescent="0.25">
      <c r="A4" s="94" t="s">
        <v>2</v>
      </c>
      <c r="B4" s="10" t="s">
        <v>184</v>
      </c>
      <c r="C4" s="94" t="s">
        <v>156</v>
      </c>
      <c r="D4" s="94" t="s">
        <v>186</v>
      </c>
      <c r="E4" s="94" t="s">
        <v>158</v>
      </c>
      <c r="F4" s="94" t="s">
        <v>159</v>
      </c>
      <c r="G4" s="96" t="s">
        <v>203</v>
      </c>
    </row>
    <row r="5" spans="1:7" ht="14.4" thickBot="1" x14ac:dyDescent="0.3">
      <c r="A5" s="95"/>
      <c r="B5" s="9" t="s">
        <v>185</v>
      </c>
      <c r="C5" s="95"/>
      <c r="D5" s="95"/>
      <c r="E5" s="95"/>
      <c r="F5" s="95"/>
      <c r="G5" s="97"/>
    </row>
    <row r="6" spans="1:7" ht="14.4" thickBot="1" x14ac:dyDescent="0.3">
      <c r="A6" s="8" t="s">
        <v>160</v>
      </c>
      <c r="B6" s="21">
        <v>582</v>
      </c>
      <c r="C6" s="21">
        <v>1</v>
      </c>
      <c r="D6" s="21">
        <f>C6*B6</f>
        <v>582</v>
      </c>
      <c r="E6" s="21">
        <v>4</v>
      </c>
      <c r="F6" s="22">
        <f>E6*D6</f>
        <v>2328</v>
      </c>
      <c r="G6" s="24">
        <f>F6*272</f>
        <v>633216</v>
      </c>
    </row>
    <row r="7" spans="1:7" ht="14.4" thickBot="1" x14ac:dyDescent="0.3">
      <c r="A7" s="8" t="s">
        <v>161</v>
      </c>
      <c r="B7" s="21">
        <v>147</v>
      </c>
      <c r="C7" s="21">
        <v>1</v>
      </c>
      <c r="D7" s="21">
        <f>C7*B7</f>
        <v>147</v>
      </c>
      <c r="E7" s="21">
        <v>4</v>
      </c>
      <c r="F7" s="22">
        <f>E7*D7</f>
        <v>588</v>
      </c>
      <c r="G7" s="24">
        <f>F7*272</f>
        <v>159936</v>
      </c>
    </row>
    <row r="8" spans="1:7" ht="27" thickBot="1" x14ac:dyDescent="0.3">
      <c r="A8" s="8" t="s">
        <v>162</v>
      </c>
      <c r="B8" s="85" t="s">
        <v>34</v>
      </c>
      <c r="C8" s="86"/>
      <c r="D8" s="86"/>
      <c r="E8" s="86"/>
      <c r="F8" s="86"/>
      <c r="G8" s="87"/>
    </row>
    <row r="9" spans="1:7" ht="14.4" thickBot="1" x14ac:dyDescent="0.3">
      <c r="A9" s="8">
        <v>35.130000000000003</v>
      </c>
      <c r="B9" s="88"/>
      <c r="C9" s="59"/>
      <c r="D9" s="59"/>
      <c r="E9" s="59"/>
      <c r="F9" s="59"/>
      <c r="G9" s="89"/>
    </row>
    <row r="10" spans="1:7" ht="14.4" thickBot="1" x14ac:dyDescent="0.3">
      <c r="A10" s="8" t="s">
        <v>163</v>
      </c>
      <c r="B10" s="21">
        <v>1984</v>
      </c>
      <c r="C10" s="21">
        <v>2</v>
      </c>
      <c r="D10" s="21">
        <f>C10*B10</f>
        <v>3968</v>
      </c>
      <c r="E10" s="21">
        <v>0.25</v>
      </c>
      <c r="F10" s="22">
        <f>E10*D10</f>
        <v>992</v>
      </c>
      <c r="G10" s="24">
        <f>F10*272</f>
        <v>269824</v>
      </c>
    </row>
    <row r="11" spans="1:7" ht="14.4" thickBot="1" x14ac:dyDescent="0.3">
      <c r="A11" s="8">
        <v>35.19</v>
      </c>
      <c r="B11" s="21">
        <v>7</v>
      </c>
      <c r="C11" s="21">
        <v>1</v>
      </c>
      <c r="D11" s="21">
        <f>C11*B11</f>
        <v>7</v>
      </c>
      <c r="E11" s="21">
        <v>1</v>
      </c>
      <c r="F11" s="22">
        <f>E11*D11</f>
        <v>7</v>
      </c>
      <c r="G11" s="24">
        <f>F11*272</f>
        <v>1904</v>
      </c>
    </row>
    <row r="12" spans="1:7" ht="14.4" thickBot="1" x14ac:dyDescent="0.3">
      <c r="A12" s="8" t="s">
        <v>164</v>
      </c>
      <c r="B12" s="21">
        <v>64</v>
      </c>
      <c r="C12" s="21">
        <v>1</v>
      </c>
      <c r="D12" s="21">
        <f>C12*B12</f>
        <v>64</v>
      </c>
      <c r="E12" s="21">
        <v>1</v>
      </c>
      <c r="F12" s="22">
        <f>E12*D12</f>
        <v>64</v>
      </c>
      <c r="G12" s="24">
        <f>F12*272</f>
        <v>17408</v>
      </c>
    </row>
    <row r="13" spans="1:7" ht="27" customHeight="1" thickBot="1" x14ac:dyDescent="0.3">
      <c r="A13" s="8" t="s">
        <v>165</v>
      </c>
      <c r="B13" s="60" t="s">
        <v>166</v>
      </c>
      <c r="C13" s="61"/>
      <c r="D13" s="61"/>
      <c r="E13" s="61"/>
      <c r="F13" s="61"/>
      <c r="G13" s="62"/>
    </row>
    <row r="14" spans="1:7" ht="14.4" thickBot="1" x14ac:dyDescent="0.3">
      <c r="A14" s="8" t="s">
        <v>167</v>
      </c>
      <c r="B14" s="21">
        <v>2125</v>
      </c>
      <c r="C14" s="21">
        <v>24</v>
      </c>
      <c r="D14" s="21">
        <f t="shared" ref="D14:D20" si="0">C14*B14</f>
        <v>51000</v>
      </c>
      <c r="E14" s="21">
        <v>0.17</v>
      </c>
      <c r="F14" s="22">
        <f t="shared" ref="F14:F20" si="1">E14*D14</f>
        <v>8670</v>
      </c>
      <c r="G14" s="24">
        <f t="shared" ref="G14:G20" si="2">F14*272</f>
        <v>2358240</v>
      </c>
    </row>
    <row r="15" spans="1:7" ht="14.4" thickBot="1" x14ac:dyDescent="0.3">
      <c r="A15" s="8" t="s">
        <v>168</v>
      </c>
      <c r="B15" s="21">
        <v>26</v>
      </c>
      <c r="C15" s="21">
        <v>1</v>
      </c>
      <c r="D15" s="21">
        <f t="shared" si="0"/>
        <v>26</v>
      </c>
      <c r="E15" s="21">
        <v>1</v>
      </c>
      <c r="F15" s="22">
        <f t="shared" si="1"/>
        <v>26</v>
      </c>
      <c r="G15" s="24">
        <f t="shared" si="2"/>
        <v>7072</v>
      </c>
    </row>
    <row r="16" spans="1:7" ht="14.4" thickBot="1" x14ac:dyDescent="0.3">
      <c r="A16" s="8" t="s">
        <v>169</v>
      </c>
      <c r="B16" s="21">
        <v>186</v>
      </c>
      <c r="C16" s="21">
        <v>1</v>
      </c>
      <c r="D16" s="21">
        <f t="shared" si="0"/>
        <v>186</v>
      </c>
      <c r="E16" s="21">
        <v>1</v>
      </c>
      <c r="F16" s="22">
        <f t="shared" si="1"/>
        <v>186</v>
      </c>
      <c r="G16" s="24">
        <f t="shared" si="2"/>
        <v>50592</v>
      </c>
    </row>
    <row r="17" spans="1:7" ht="14.4" thickBot="1" x14ac:dyDescent="0.3">
      <c r="A17" s="8" t="s">
        <v>170</v>
      </c>
      <c r="B17" s="21">
        <v>77</v>
      </c>
      <c r="C17" s="21">
        <v>1</v>
      </c>
      <c r="D17" s="21">
        <f t="shared" si="0"/>
        <v>77</v>
      </c>
      <c r="E17" s="21">
        <v>1</v>
      </c>
      <c r="F17" s="22">
        <f t="shared" si="1"/>
        <v>77</v>
      </c>
      <c r="G17" s="24">
        <f t="shared" si="2"/>
        <v>20944</v>
      </c>
    </row>
    <row r="18" spans="1:7" ht="14.4" thickBot="1" x14ac:dyDescent="0.3">
      <c r="A18" s="8" t="s">
        <v>117</v>
      </c>
      <c r="B18" s="21">
        <v>11</v>
      </c>
      <c r="C18" s="21">
        <v>12</v>
      </c>
      <c r="D18" s="21">
        <f t="shared" si="0"/>
        <v>132</v>
      </c>
      <c r="E18" s="21">
        <v>0.25</v>
      </c>
      <c r="F18" s="22">
        <f t="shared" si="1"/>
        <v>33</v>
      </c>
      <c r="G18" s="24">
        <f t="shared" si="2"/>
        <v>8976</v>
      </c>
    </row>
    <row r="19" spans="1:7" ht="14.4" thickBot="1" x14ac:dyDescent="0.3">
      <c r="A19" s="8" t="s">
        <v>121</v>
      </c>
      <c r="B19" s="21">
        <v>794</v>
      </c>
      <c r="C19" s="21">
        <v>155</v>
      </c>
      <c r="D19" s="21">
        <f t="shared" si="0"/>
        <v>123070</v>
      </c>
      <c r="E19" s="21">
        <v>0.25</v>
      </c>
      <c r="F19" s="22">
        <f t="shared" si="1"/>
        <v>30767.5</v>
      </c>
      <c r="G19" s="24">
        <f t="shared" si="2"/>
        <v>8368760</v>
      </c>
    </row>
    <row r="20" spans="1:7" ht="14.4" thickBot="1" x14ac:dyDescent="0.3">
      <c r="A20" s="8" t="s">
        <v>125</v>
      </c>
      <c r="B20" s="21">
        <v>83</v>
      </c>
      <c r="C20" s="21">
        <v>260</v>
      </c>
      <c r="D20" s="21">
        <f t="shared" si="0"/>
        <v>21580</v>
      </c>
      <c r="E20" s="21">
        <v>0.25</v>
      </c>
      <c r="F20" s="22">
        <f t="shared" si="1"/>
        <v>5395</v>
      </c>
      <c r="G20" s="24">
        <f t="shared" si="2"/>
        <v>1467440</v>
      </c>
    </row>
    <row r="21" spans="1:7" ht="27" customHeight="1" thickBot="1" x14ac:dyDescent="0.3">
      <c r="A21" s="8">
        <v>35.1</v>
      </c>
      <c r="B21" s="60" t="s">
        <v>34</v>
      </c>
      <c r="C21" s="61"/>
      <c r="D21" s="61"/>
      <c r="E21" s="61"/>
      <c r="F21" s="61"/>
      <c r="G21" s="62"/>
    </row>
    <row r="22" spans="1:7" ht="27" thickBot="1" x14ac:dyDescent="0.3">
      <c r="A22" s="8" t="s">
        <v>171</v>
      </c>
      <c r="B22" s="60" t="s">
        <v>172</v>
      </c>
      <c r="C22" s="61"/>
      <c r="D22" s="61"/>
      <c r="E22" s="61"/>
      <c r="F22" s="61"/>
      <c r="G22" s="62"/>
    </row>
    <row r="23" spans="1:7" ht="14.4" thickBot="1" x14ac:dyDescent="0.3">
      <c r="A23" s="8" t="s">
        <v>173</v>
      </c>
      <c r="B23" s="21">
        <v>49</v>
      </c>
      <c r="C23" s="21">
        <v>1</v>
      </c>
      <c r="D23" s="21">
        <f>C23*B23</f>
        <v>49</v>
      </c>
      <c r="E23" s="21">
        <v>0.5</v>
      </c>
      <c r="F23" s="22">
        <f>E23*D23</f>
        <v>24.5</v>
      </c>
      <c r="G23" s="24">
        <f>F23*272</f>
        <v>6664</v>
      </c>
    </row>
    <row r="24" spans="1:7" ht="15" thickBot="1" x14ac:dyDescent="0.25">
      <c r="A24" s="8" t="s">
        <v>174</v>
      </c>
      <c r="B24" s="21">
        <v>49</v>
      </c>
      <c r="C24" s="21">
        <v>1</v>
      </c>
      <c r="D24" s="21">
        <f>C24*B24</f>
        <v>49</v>
      </c>
      <c r="E24" s="21">
        <v>8</v>
      </c>
      <c r="F24" s="22">
        <f>E24*D24</f>
        <v>392</v>
      </c>
      <c r="G24" s="24">
        <f>F24*272</f>
        <v>106624</v>
      </c>
    </row>
    <row r="25" spans="1:7" ht="15" thickBot="1" x14ac:dyDescent="0.25">
      <c r="A25" s="8" t="s">
        <v>176</v>
      </c>
      <c r="B25" s="21">
        <v>49</v>
      </c>
      <c r="C25" s="21">
        <v>1</v>
      </c>
      <c r="D25" s="21">
        <f>C25*B25</f>
        <v>49</v>
      </c>
      <c r="E25" s="21">
        <v>0.5</v>
      </c>
      <c r="F25" s="22">
        <f>E25*D25</f>
        <v>24.5</v>
      </c>
      <c r="G25" s="24">
        <f>F25*272</f>
        <v>6664</v>
      </c>
    </row>
    <row r="26" spans="1:7" ht="27" thickBot="1" x14ac:dyDescent="0.3">
      <c r="A26" s="8" t="s">
        <v>177</v>
      </c>
      <c r="B26" s="60" t="s">
        <v>178</v>
      </c>
      <c r="C26" s="61"/>
      <c r="D26" s="61"/>
      <c r="E26" s="61"/>
      <c r="F26" s="61"/>
      <c r="G26" s="62"/>
    </row>
    <row r="27" spans="1:7" ht="14.4" thickBot="1" x14ac:dyDescent="0.3">
      <c r="A27" s="8" t="s">
        <v>179</v>
      </c>
      <c r="B27" s="21">
        <v>3</v>
      </c>
      <c r="C27" s="21">
        <v>1</v>
      </c>
      <c r="D27" s="21">
        <f>C27*B27</f>
        <v>3</v>
      </c>
      <c r="E27" s="21">
        <v>0.5</v>
      </c>
      <c r="F27" s="22">
        <f>E27*D27</f>
        <v>1.5</v>
      </c>
      <c r="G27" s="24">
        <f>F27*272</f>
        <v>408</v>
      </c>
    </row>
    <row r="28" spans="1:7" ht="15" thickBot="1" x14ac:dyDescent="0.25">
      <c r="A28" s="8" t="s">
        <v>180</v>
      </c>
      <c r="B28" s="21">
        <v>3</v>
      </c>
      <c r="C28" s="21">
        <v>1</v>
      </c>
      <c r="D28" s="21">
        <f>C28*B28</f>
        <v>3</v>
      </c>
      <c r="E28" s="21">
        <v>8</v>
      </c>
      <c r="F28" s="22">
        <f>E28*D28</f>
        <v>24</v>
      </c>
      <c r="G28" s="24">
        <f>F28*272</f>
        <v>6528</v>
      </c>
    </row>
    <row r="29" spans="1:7" ht="15" thickBot="1" x14ac:dyDescent="0.25">
      <c r="A29" s="8" t="s">
        <v>182</v>
      </c>
      <c r="B29" s="21">
        <v>3</v>
      </c>
      <c r="C29" s="21">
        <v>1</v>
      </c>
      <c r="D29" s="21">
        <f>C29*B29</f>
        <v>3</v>
      </c>
      <c r="E29" s="21">
        <v>0.5</v>
      </c>
      <c r="F29" s="22">
        <f>E29*D29</f>
        <v>1.5</v>
      </c>
      <c r="G29" s="24">
        <f>F29*272</f>
        <v>408</v>
      </c>
    </row>
    <row r="30" spans="1:7" ht="14.4" thickBot="1" x14ac:dyDescent="0.3">
      <c r="A30" s="8">
        <v>35.306699999999999</v>
      </c>
      <c r="B30" s="21">
        <v>6</v>
      </c>
      <c r="C30" s="21">
        <v>1</v>
      </c>
      <c r="D30" s="21">
        <f>C30*B30</f>
        <v>6</v>
      </c>
      <c r="E30" s="21">
        <v>1</v>
      </c>
      <c r="F30" s="22">
        <f>E30*D30</f>
        <v>6</v>
      </c>
      <c r="G30" s="24">
        <f>F30*272</f>
        <v>1632</v>
      </c>
    </row>
    <row r="31" spans="1:7" ht="14.4" thickBot="1" x14ac:dyDescent="0.3">
      <c r="A31" s="8" t="s">
        <v>152</v>
      </c>
      <c r="B31" s="21"/>
      <c r="C31" s="21"/>
      <c r="D31" s="22">
        <f>SUM(D6:D7,D10:D12,D14:D20,D23:D25,D27:D30)</f>
        <v>201001</v>
      </c>
      <c r="E31" s="21"/>
      <c r="F31" s="22">
        <f>SUM(F6:F7,F10:F12,F14:F20,F23:F25,F27:F30)</f>
        <v>49607.5</v>
      </c>
      <c r="G31" s="24">
        <f>SUM(G6:G7,G10:G12,G14:G20,G23:G25,G27:G30)</f>
        <v>13493240</v>
      </c>
    </row>
  </sheetData>
  <mergeCells count="15">
    <mergeCell ref="A1:F1"/>
    <mergeCell ref="A2:F2"/>
    <mergeCell ref="A3:F3"/>
    <mergeCell ref="G1:G3"/>
    <mergeCell ref="A4:A5"/>
    <mergeCell ref="C4:C5"/>
    <mergeCell ref="D4:D5"/>
    <mergeCell ref="E4:E5"/>
    <mergeCell ref="F4:F5"/>
    <mergeCell ref="G4:G5"/>
    <mergeCell ref="B8:G9"/>
    <mergeCell ref="B13:G13"/>
    <mergeCell ref="B21:G21"/>
    <mergeCell ref="B22:G22"/>
    <mergeCell ref="B26:G26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132"/>
  <sheetViews>
    <sheetView workbookViewId="0">
      <pane ySplit="6" topLeftCell="A124" activePane="bottomLeft" state="frozen"/>
      <selection pane="bottomLeft" activeCell="B127" sqref="B127"/>
    </sheetView>
  </sheetViews>
  <sheetFormatPr defaultRowHeight="13.8" x14ac:dyDescent="0.25"/>
  <cols>
    <col min="1" max="1" width="16.3984375" customWidth="1"/>
    <col min="2" max="2" width="13.8984375" style="20" customWidth="1"/>
    <col min="3" max="3" width="15.5" style="20" customWidth="1"/>
    <col min="4" max="5" width="15.19921875" style="20" customWidth="1"/>
    <col min="6" max="6" width="13.59765625" style="25" customWidth="1"/>
    <col min="7" max="7" width="12.59765625" style="20" customWidth="1"/>
  </cols>
  <sheetData>
    <row r="1" spans="1:7" ht="15.6" x14ac:dyDescent="0.25">
      <c r="A1" s="11" t="s">
        <v>206</v>
      </c>
    </row>
    <row r="2" spans="1:7" ht="15.6" x14ac:dyDescent="0.25">
      <c r="D2" s="26" t="s">
        <v>207</v>
      </c>
    </row>
    <row r="3" spans="1:7" ht="16.2" thickBot="1" x14ac:dyDescent="0.3">
      <c r="A3" s="4"/>
    </row>
    <row r="4" spans="1:7" ht="26.4" x14ac:dyDescent="0.25">
      <c r="A4" s="74" t="s">
        <v>2</v>
      </c>
      <c r="B4" s="27" t="s">
        <v>187</v>
      </c>
      <c r="C4" s="27" t="s">
        <v>189</v>
      </c>
      <c r="D4" s="98" t="s">
        <v>191</v>
      </c>
      <c r="E4" s="98" t="s">
        <v>192</v>
      </c>
      <c r="F4" s="101" t="s">
        <v>205</v>
      </c>
      <c r="G4" s="27" t="s">
        <v>9</v>
      </c>
    </row>
    <row r="5" spans="1:7" x14ac:dyDescent="0.25">
      <c r="A5" s="75"/>
      <c r="B5" s="18" t="s">
        <v>188</v>
      </c>
      <c r="C5" s="18" t="s">
        <v>190</v>
      </c>
      <c r="D5" s="99"/>
      <c r="E5" s="99"/>
      <c r="F5" s="102"/>
      <c r="G5" s="18" t="s">
        <v>10</v>
      </c>
    </row>
    <row r="6" spans="1:7" ht="14.4" thickBot="1" x14ac:dyDescent="0.3">
      <c r="A6" s="76"/>
      <c r="B6" s="6"/>
      <c r="C6" s="19"/>
      <c r="D6" s="100"/>
      <c r="E6" s="100"/>
      <c r="F6" s="103"/>
      <c r="G6" s="19"/>
    </row>
    <row r="7" spans="1:7" ht="14.4" thickBot="1" x14ac:dyDescent="0.3">
      <c r="A7" s="3" t="s">
        <v>11</v>
      </c>
      <c r="B7" s="6">
        <v>6624</v>
      </c>
      <c r="C7" s="6">
        <v>5</v>
      </c>
      <c r="D7" s="30">
        <v>0.5</v>
      </c>
      <c r="E7" s="30">
        <f>B7*C7*D7</f>
        <v>16560</v>
      </c>
      <c r="F7" s="29">
        <f>E7*272</f>
        <v>4504320</v>
      </c>
      <c r="G7" s="6" t="s">
        <v>12</v>
      </c>
    </row>
    <row r="8" spans="1:7" ht="14.4" thickBot="1" x14ac:dyDescent="0.3">
      <c r="A8" s="3" t="s">
        <v>13</v>
      </c>
      <c r="B8" s="6">
        <v>1325</v>
      </c>
      <c r="C8" s="6">
        <v>2</v>
      </c>
      <c r="D8" s="30">
        <v>0.25</v>
      </c>
      <c r="E8" s="30">
        <f>B8*C8*D8</f>
        <v>662.5</v>
      </c>
      <c r="F8" s="29">
        <f t="shared" ref="F8:F71" si="0">E8*272</f>
        <v>180200</v>
      </c>
      <c r="G8" s="6"/>
    </row>
    <row r="9" spans="1:7" ht="27" customHeight="1" thickBot="1" x14ac:dyDescent="0.3">
      <c r="A9" s="3" t="s">
        <v>14</v>
      </c>
      <c r="B9" s="63" t="s">
        <v>15</v>
      </c>
      <c r="C9" s="64"/>
      <c r="D9" s="64"/>
      <c r="E9" s="64"/>
      <c r="F9" s="64"/>
      <c r="G9" s="65"/>
    </row>
    <row r="10" spans="1:7" ht="27" thickBot="1" x14ac:dyDescent="0.3">
      <c r="A10" s="3" t="s">
        <v>16</v>
      </c>
      <c r="B10" s="6">
        <v>1536</v>
      </c>
      <c r="C10" s="6">
        <v>1</v>
      </c>
      <c r="D10" s="31">
        <v>0.5</v>
      </c>
      <c r="E10" s="31">
        <f>B10*C10*D10</f>
        <v>768</v>
      </c>
      <c r="F10" s="29">
        <f t="shared" si="0"/>
        <v>208896</v>
      </c>
      <c r="G10" s="6" t="s">
        <v>17</v>
      </c>
    </row>
    <row r="11" spans="1:7" ht="27" customHeight="1" thickBot="1" x14ac:dyDescent="0.3">
      <c r="A11" s="3" t="s">
        <v>18</v>
      </c>
      <c r="B11" s="63" t="s">
        <v>15</v>
      </c>
      <c r="C11" s="64"/>
      <c r="D11" s="64"/>
      <c r="E11" s="64"/>
      <c r="F11" s="64"/>
      <c r="G11" s="65"/>
    </row>
    <row r="12" spans="1:7" ht="14.4" thickBot="1" x14ac:dyDescent="0.3">
      <c r="A12" s="3" t="s">
        <v>19</v>
      </c>
      <c r="B12" s="6">
        <v>6624</v>
      </c>
      <c r="C12" s="6">
        <v>1</v>
      </c>
      <c r="D12" s="30">
        <v>0.5</v>
      </c>
      <c r="E12" s="30">
        <f>B12*C12*D12</f>
        <v>3312</v>
      </c>
      <c r="F12" s="29">
        <f t="shared" si="0"/>
        <v>900864</v>
      </c>
      <c r="G12" s="6" t="s">
        <v>12</v>
      </c>
    </row>
    <row r="13" spans="1:7" ht="27" customHeight="1" thickBot="1" x14ac:dyDescent="0.3">
      <c r="A13" s="3" t="s">
        <v>20</v>
      </c>
      <c r="B13" s="63" t="s">
        <v>21</v>
      </c>
      <c r="C13" s="64"/>
      <c r="D13" s="64"/>
      <c r="E13" s="64"/>
      <c r="F13" s="64"/>
      <c r="G13" s="65"/>
    </row>
    <row r="14" spans="1:7" ht="14.4" thickBot="1" x14ac:dyDescent="0.3">
      <c r="A14" s="3" t="s">
        <v>22</v>
      </c>
      <c r="B14" s="6">
        <v>6624</v>
      </c>
      <c r="C14" s="6">
        <v>1</v>
      </c>
      <c r="D14" s="30">
        <v>1</v>
      </c>
      <c r="E14" s="30">
        <f>B14*C14*D14</f>
        <v>6624</v>
      </c>
      <c r="F14" s="29">
        <f t="shared" si="0"/>
        <v>1801728</v>
      </c>
      <c r="G14" s="6"/>
    </row>
    <row r="15" spans="1:7" ht="14.4" thickBot="1" x14ac:dyDescent="0.3">
      <c r="A15" s="3" t="s">
        <v>23</v>
      </c>
      <c r="B15" s="6">
        <v>2048</v>
      </c>
      <c r="C15" s="6">
        <v>1</v>
      </c>
      <c r="D15" s="30">
        <v>1</v>
      </c>
      <c r="E15" s="30">
        <f t="shared" ref="E15:E17" si="1">B15*C15*D15</f>
        <v>2048</v>
      </c>
      <c r="F15" s="29">
        <f t="shared" si="0"/>
        <v>557056</v>
      </c>
      <c r="G15" s="6"/>
    </row>
    <row r="16" spans="1:7" ht="14.4" thickBot="1" x14ac:dyDescent="0.3">
      <c r="A16" s="3" t="s">
        <v>24</v>
      </c>
      <c r="B16" s="6">
        <v>3706</v>
      </c>
      <c r="C16" s="6">
        <v>7</v>
      </c>
      <c r="D16" s="30">
        <v>0.25</v>
      </c>
      <c r="E16" s="30">
        <f t="shared" si="1"/>
        <v>6485.5</v>
      </c>
      <c r="F16" s="29">
        <f t="shared" si="0"/>
        <v>1764056</v>
      </c>
      <c r="G16" s="6" t="s">
        <v>25</v>
      </c>
    </row>
    <row r="17" spans="1:7" ht="14.4" thickBot="1" x14ac:dyDescent="0.3">
      <c r="A17" s="3" t="s">
        <v>26</v>
      </c>
      <c r="B17" s="6">
        <v>3706</v>
      </c>
      <c r="C17" s="6">
        <v>10</v>
      </c>
      <c r="D17" s="30">
        <v>0.25</v>
      </c>
      <c r="E17" s="30">
        <f t="shared" si="1"/>
        <v>9265</v>
      </c>
      <c r="F17" s="29">
        <f t="shared" si="0"/>
        <v>2520080</v>
      </c>
      <c r="G17" s="6" t="s">
        <v>25</v>
      </c>
    </row>
    <row r="18" spans="1:7" ht="27" customHeight="1" thickBot="1" x14ac:dyDescent="0.3">
      <c r="A18" s="3" t="s">
        <v>27</v>
      </c>
      <c r="B18" s="63" t="s">
        <v>28</v>
      </c>
      <c r="C18" s="64"/>
      <c r="D18" s="64"/>
      <c r="E18" s="64"/>
      <c r="F18" s="64"/>
      <c r="G18" s="65"/>
    </row>
    <row r="19" spans="1:7" ht="27" thickBot="1" x14ac:dyDescent="0.3">
      <c r="A19" s="3" t="s">
        <v>29</v>
      </c>
      <c r="B19" s="6">
        <v>3706</v>
      </c>
      <c r="C19" s="6">
        <v>1</v>
      </c>
      <c r="D19" s="30">
        <v>0.5</v>
      </c>
      <c r="E19" s="30">
        <f>B19*C19*D19</f>
        <v>1853</v>
      </c>
      <c r="F19" s="29">
        <f t="shared" si="0"/>
        <v>504016</v>
      </c>
      <c r="G19" s="6" t="s">
        <v>30</v>
      </c>
    </row>
    <row r="20" spans="1:7" ht="27" customHeight="1" thickBot="1" x14ac:dyDescent="0.3">
      <c r="A20" s="3" t="s">
        <v>31</v>
      </c>
      <c r="B20" s="63" t="s">
        <v>32</v>
      </c>
      <c r="C20" s="64"/>
      <c r="D20" s="64"/>
      <c r="E20" s="64"/>
      <c r="F20" s="64"/>
      <c r="G20" s="65"/>
    </row>
    <row r="21" spans="1:7" ht="27" customHeight="1" thickBot="1" x14ac:dyDescent="0.3">
      <c r="A21" s="3" t="s">
        <v>33</v>
      </c>
      <c r="B21" s="66" t="s">
        <v>34</v>
      </c>
      <c r="C21" s="67"/>
      <c r="D21" s="67"/>
      <c r="E21" s="67"/>
      <c r="F21" s="67"/>
      <c r="G21" s="68"/>
    </row>
    <row r="22" spans="1:7" ht="14.4" thickBot="1" x14ac:dyDescent="0.3">
      <c r="A22" s="3" t="s">
        <v>35</v>
      </c>
      <c r="B22" s="80"/>
      <c r="C22" s="81"/>
      <c r="D22" s="81"/>
      <c r="E22" s="81"/>
      <c r="F22" s="81"/>
      <c r="G22" s="82"/>
    </row>
    <row r="23" spans="1:7" ht="14.4" thickBot="1" x14ac:dyDescent="0.3">
      <c r="A23" s="3" t="s">
        <v>36</v>
      </c>
      <c r="B23" s="80"/>
      <c r="C23" s="81"/>
      <c r="D23" s="81"/>
      <c r="E23" s="81"/>
      <c r="F23" s="81"/>
      <c r="G23" s="82"/>
    </row>
    <row r="24" spans="1:7" ht="14.4" thickBot="1" x14ac:dyDescent="0.3">
      <c r="A24" s="3" t="s">
        <v>37</v>
      </c>
      <c r="B24" s="80"/>
      <c r="C24" s="81"/>
      <c r="D24" s="81"/>
      <c r="E24" s="81"/>
      <c r="F24" s="81"/>
      <c r="G24" s="82"/>
    </row>
    <row r="25" spans="1:7" ht="14.4" thickBot="1" x14ac:dyDescent="0.3">
      <c r="A25" s="3" t="s">
        <v>38</v>
      </c>
      <c r="B25" s="80"/>
      <c r="C25" s="81"/>
      <c r="D25" s="81"/>
      <c r="E25" s="81"/>
      <c r="F25" s="81"/>
      <c r="G25" s="82"/>
    </row>
    <row r="26" spans="1:7" ht="14.4" thickBot="1" x14ac:dyDescent="0.3">
      <c r="A26" s="3" t="s">
        <v>39</v>
      </c>
      <c r="B26" s="69"/>
      <c r="C26" s="70"/>
      <c r="D26" s="70"/>
      <c r="E26" s="70"/>
      <c r="F26" s="70"/>
      <c r="G26" s="71"/>
    </row>
    <row r="27" spans="1:7" ht="27" customHeight="1" thickBot="1" x14ac:dyDescent="0.3">
      <c r="A27" s="3" t="s">
        <v>40</v>
      </c>
      <c r="B27" s="63" t="s">
        <v>41</v>
      </c>
      <c r="C27" s="64"/>
      <c r="D27" s="64"/>
      <c r="E27" s="64"/>
      <c r="F27" s="64"/>
      <c r="G27" s="65"/>
    </row>
    <row r="28" spans="1:7" ht="27" thickBot="1" x14ac:dyDescent="0.3">
      <c r="A28" s="3" t="s">
        <v>42</v>
      </c>
      <c r="B28" s="6">
        <v>6624</v>
      </c>
      <c r="C28" s="6">
        <v>1</v>
      </c>
      <c r="D28" s="6">
        <v>0.03</v>
      </c>
      <c r="E28" s="6">
        <f>B28*C28*D28</f>
        <v>198.72</v>
      </c>
      <c r="F28" s="29">
        <v>54128</v>
      </c>
      <c r="G28" s="6" t="s">
        <v>43</v>
      </c>
    </row>
    <row r="29" spans="1:7" ht="27" customHeight="1" thickBot="1" x14ac:dyDescent="0.3">
      <c r="A29" s="3" t="s">
        <v>44</v>
      </c>
      <c r="B29" s="63" t="s">
        <v>45</v>
      </c>
      <c r="C29" s="64"/>
      <c r="D29" s="64"/>
      <c r="E29" s="64"/>
      <c r="F29" s="64"/>
      <c r="G29" s="65"/>
    </row>
    <row r="30" spans="1:7" ht="27" customHeight="1" thickBot="1" x14ac:dyDescent="0.3">
      <c r="A30" s="3" t="s">
        <v>46</v>
      </c>
      <c r="B30" s="63" t="s">
        <v>47</v>
      </c>
      <c r="C30" s="64"/>
      <c r="D30" s="64"/>
      <c r="E30" s="64"/>
      <c r="F30" s="64"/>
      <c r="G30" s="65"/>
    </row>
    <row r="31" spans="1:7" ht="27" customHeight="1" thickBot="1" x14ac:dyDescent="0.3">
      <c r="A31" s="3" t="s">
        <v>193</v>
      </c>
      <c r="B31" s="63" t="s">
        <v>49</v>
      </c>
      <c r="C31" s="64"/>
      <c r="D31" s="64"/>
      <c r="E31" s="64"/>
      <c r="F31" s="64"/>
      <c r="G31" s="65"/>
    </row>
    <row r="32" spans="1:7" ht="27" customHeight="1" thickBot="1" x14ac:dyDescent="0.3">
      <c r="A32" s="3" t="s">
        <v>194</v>
      </c>
      <c r="B32" s="63" t="s">
        <v>49</v>
      </c>
      <c r="C32" s="64"/>
      <c r="D32" s="64"/>
      <c r="E32" s="64"/>
      <c r="F32" s="64"/>
      <c r="G32" s="65"/>
    </row>
    <row r="33" spans="1:7" ht="27" thickBot="1" x14ac:dyDescent="0.3">
      <c r="A33" s="3">
        <v>35.69</v>
      </c>
      <c r="B33" s="6">
        <v>5958</v>
      </c>
      <c r="C33" s="6">
        <v>2126</v>
      </c>
      <c r="D33" s="30">
        <v>0.02</v>
      </c>
      <c r="E33" s="30">
        <f>B33*C33*D33</f>
        <v>253334.16</v>
      </c>
      <c r="F33" s="29">
        <f t="shared" si="0"/>
        <v>68906891.519999996</v>
      </c>
      <c r="G33" s="6" t="s">
        <v>43</v>
      </c>
    </row>
    <row r="34" spans="1:7" ht="27" customHeight="1" thickBot="1" x14ac:dyDescent="0.3">
      <c r="A34" s="12" t="s">
        <v>51</v>
      </c>
      <c r="B34" s="63" t="s">
        <v>52</v>
      </c>
      <c r="C34" s="64"/>
      <c r="D34" s="64"/>
      <c r="E34" s="64"/>
      <c r="F34" s="64"/>
      <c r="G34" s="65"/>
    </row>
    <row r="35" spans="1:7" ht="27" customHeight="1" thickBot="1" x14ac:dyDescent="0.25">
      <c r="A35" s="12" t="s">
        <v>53</v>
      </c>
      <c r="B35" s="63" t="s">
        <v>54</v>
      </c>
      <c r="C35" s="64"/>
      <c r="D35" s="64"/>
      <c r="E35" s="64"/>
      <c r="F35" s="64"/>
      <c r="G35" s="65"/>
    </row>
    <row r="36" spans="1:7" ht="27" customHeight="1" thickBot="1" x14ac:dyDescent="0.25">
      <c r="A36" s="12" t="s">
        <v>55</v>
      </c>
      <c r="B36" s="63" t="s">
        <v>56</v>
      </c>
      <c r="C36" s="64"/>
      <c r="D36" s="64"/>
      <c r="E36" s="64"/>
      <c r="F36" s="64"/>
      <c r="G36" s="65"/>
    </row>
    <row r="37" spans="1:7" ht="26.25" thickBot="1" x14ac:dyDescent="0.25">
      <c r="A37" s="12" t="s">
        <v>57</v>
      </c>
      <c r="B37" s="28">
        <v>339</v>
      </c>
      <c r="C37" s="6">
        <v>20</v>
      </c>
      <c r="D37" s="30">
        <v>1</v>
      </c>
      <c r="E37" s="30">
        <f>B37*C37*D37</f>
        <v>6780</v>
      </c>
      <c r="F37" s="29">
        <f t="shared" si="0"/>
        <v>1844160</v>
      </c>
      <c r="G37" s="6" t="s">
        <v>58</v>
      </c>
    </row>
    <row r="38" spans="1:7" ht="27" customHeight="1" thickBot="1" x14ac:dyDescent="0.25">
      <c r="A38" s="12" t="s">
        <v>59</v>
      </c>
      <c r="B38" s="63" t="s">
        <v>60</v>
      </c>
      <c r="C38" s="64"/>
      <c r="D38" s="64"/>
      <c r="E38" s="64"/>
      <c r="F38" s="64"/>
      <c r="G38" s="65"/>
    </row>
    <row r="39" spans="1:7" ht="27" customHeight="1" thickBot="1" x14ac:dyDescent="0.25">
      <c r="A39" s="12" t="s">
        <v>61</v>
      </c>
      <c r="B39" s="63" t="s">
        <v>62</v>
      </c>
      <c r="C39" s="64"/>
      <c r="D39" s="64"/>
      <c r="E39" s="64"/>
      <c r="F39" s="64"/>
      <c r="G39" s="65"/>
    </row>
    <row r="40" spans="1:7" ht="27" customHeight="1" thickBot="1" x14ac:dyDescent="0.3">
      <c r="A40" s="12" t="s">
        <v>63</v>
      </c>
      <c r="B40" s="66" t="s">
        <v>34</v>
      </c>
      <c r="C40" s="67"/>
      <c r="D40" s="67"/>
      <c r="E40" s="67"/>
      <c r="F40" s="67"/>
      <c r="G40" s="68"/>
    </row>
    <row r="41" spans="1:7" ht="14.4" thickBot="1" x14ac:dyDescent="0.3">
      <c r="A41" s="12" t="s">
        <v>64</v>
      </c>
      <c r="B41" s="69"/>
      <c r="C41" s="70"/>
      <c r="D41" s="70"/>
      <c r="E41" s="70"/>
      <c r="F41" s="70"/>
      <c r="G41" s="71"/>
    </row>
    <row r="42" spans="1:7" ht="27" customHeight="1" thickBot="1" x14ac:dyDescent="0.25">
      <c r="A42" s="12" t="s">
        <v>65</v>
      </c>
      <c r="B42" s="63" t="s">
        <v>66</v>
      </c>
      <c r="C42" s="64"/>
      <c r="D42" s="64"/>
      <c r="E42" s="64"/>
      <c r="F42" s="64"/>
      <c r="G42" s="65"/>
    </row>
    <row r="43" spans="1:7" ht="27" customHeight="1" thickBot="1" x14ac:dyDescent="0.3">
      <c r="A43" s="12" t="s">
        <v>67</v>
      </c>
      <c r="B43" s="66" t="s">
        <v>34</v>
      </c>
      <c r="C43" s="67"/>
      <c r="D43" s="67"/>
      <c r="E43" s="67"/>
      <c r="F43" s="67"/>
      <c r="G43" s="68"/>
    </row>
    <row r="44" spans="1:7" ht="14.4" thickBot="1" x14ac:dyDescent="0.3">
      <c r="A44" s="12" t="s">
        <v>68</v>
      </c>
      <c r="B44" s="69"/>
      <c r="C44" s="70"/>
      <c r="D44" s="70"/>
      <c r="E44" s="70"/>
      <c r="F44" s="70"/>
      <c r="G44" s="71"/>
    </row>
    <row r="45" spans="1:7" ht="15" thickBot="1" x14ac:dyDescent="0.25">
      <c r="A45" s="12" t="s">
        <v>69</v>
      </c>
      <c r="B45" s="28">
        <v>250</v>
      </c>
      <c r="C45" s="6">
        <v>1</v>
      </c>
      <c r="D45" s="31">
        <v>1</v>
      </c>
      <c r="E45" s="31">
        <f>B45*C45*D45</f>
        <v>250</v>
      </c>
      <c r="F45" s="29">
        <f t="shared" si="0"/>
        <v>68000</v>
      </c>
      <c r="G45" s="6" t="s">
        <v>70</v>
      </c>
    </row>
    <row r="46" spans="1:7" ht="27" customHeight="1" thickBot="1" x14ac:dyDescent="0.25">
      <c r="A46" s="12" t="s">
        <v>71</v>
      </c>
      <c r="B46" s="63" t="s">
        <v>72</v>
      </c>
      <c r="C46" s="64"/>
      <c r="D46" s="64"/>
      <c r="E46" s="64"/>
      <c r="F46" s="64"/>
      <c r="G46" s="65"/>
    </row>
    <row r="47" spans="1:7" ht="26.25" thickBot="1" x14ac:dyDescent="0.25">
      <c r="A47" s="12" t="s">
        <v>73</v>
      </c>
      <c r="B47" s="28">
        <v>250</v>
      </c>
      <c r="C47" s="6">
        <v>18</v>
      </c>
      <c r="D47" s="31">
        <v>0.1</v>
      </c>
      <c r="E47" s="31">
        <f>B47*C47*D47</f>
        <v>450</v>
      </c>
      <c r="F47" s="29">
        <f t="shared" si="0"/>
        <v>122400</v>
      </c>
      <c r="G47" s="6" t="s">
        <v>74</v>
      </c>
    </row>
    <row r="48" spans="1:7" ht="27" customHeight="1" thickBot="1" x14ac:dyDescent="0.3">
      <c r="A48" s="12" t="s">
        <v>75</v>
      </c>
      <c r="B48" s="66" t="s">
        <v>34</v>
      </c>
      <c r="C48" s="67"/>
      <c r="D48" s="67"/>
      <c r="E48" s="67"/>
      <c r="F48" s="67"/>
      <c r="G48" s="68"/>
    </row>
    <row r="49" spans="1:7" ht="14.4" thickBot="1" x14ac:dyDescent="0.3">
      <c r="A49" s="12" t="s">
        <v>76</v>
      </c>
      <c r="B49" s="80"/>
      <c r="C49" s="81"/>
      <c r="D49" s="81"/>
      <c r="E49" s="81"/>
      <c r="F49" s="81"/>
      <c r="G49" s="82"/>
    </row>
    <row r="50" spans="1:7" ht="14.4" thickBot="1" x14ac:dyDescent="0.3">
      <c r="A50" s="12" t="s">
        <v>77</v>
      </c>
      <c r="B50" s="80"/>
      <c r="C50" s="81"/>
      <c r="D50" s="81"/>
      <c r="E50" s="81"/>
      <c r="F50" s="81"/>
      <c r="G50" s="82"/>
    </row>
    <row r="51" spans="1:7" ht="14.4" thickBot="1" x14ac:dyDescent="0.3">
      <c r="A51" s="12" t="s">
        <v>78</v>
      </c>
      <c r="B51" s="80"/>
      <c r="C51" s="81"/>
      <c r="D51" s="81"/>
      <c r="E51" s="81"/>
      <c r="F51" s="81"/>
      <c r="G51" s="82"/>
    </row>
    <row r="52" spans="1:7" ht="14.4" thickBot="1" x14ac:dyDescent="0.3">
      <c r="A52" s="12" t="s">
        <v>79</v>
      </c>
      <c r="B52" s="80"/>
      <c r="C52" s="81"/>
      <c r="D52" s="81"/>
      <c r="E52" s="81"/>
      <c r="F52" s="81"/>
      <c r="G52" s="82"/>
    </row>
    <row r="53" spans="1:7" ht="14.4" thickBot="1" x14ac:dyDescent="0.3">
      <c r="A53" s="12" t="s">
        <v>80</v>
      </c>
      <c r="B53" s="80"/>
      <c r="C53" s="81"/>
      <c r="D53" s="81"/>
      <c r="E53" s="81"/>
      <c r="F53" s="81"/>
      <c r="G53" s="82"/>
    </row>
    <row r="54" spans="1:7" ht="14.4" thickBot="1" x14ac:dyDescent="0.3">
      <c r="A54" s="12" t="s">
        <v>195</v>
      </c>
      <c r="B54" s="80"/>
      <c r="C54" s="81"/>
      <c r="D54" s="81"/>
      <c r="E54" s="81"/>
      <c r="F54" s="81"/>
      <c r="G54" s="82"/>
    </row>
    <row r="55" spans="1:7" ht="14.4" thickBot="1" x14ac:dyDescent="0.3">
      <c r="A55" s="12" t="s">
        <v>196</v>
      </c>
      <c r="B55" s="69"/>
      <c r="C55" s="70"/>
      <c r="D55" s="70"/>
      <c r="E55" s="70"/>
      <c r="F55" s="70"/>
      <c r="G55" s="71"/>
    </row>
    <row r="56" spans="1:7" ht="27" customHeight="1" thickBot="1" x14ac:dyDescent="0.25">
      <c r="A56" s="12" t="s">
        <v>83</v>
      </c>
      <c r="B56" s="63" t="s">
        <v>84</v>
      </c>
      <c r="C56" s="64"/>
      <c r="D56" s="64"/>
      <c r="E56" s="64"/>
      <c r="F56" s="64"/>
      <c r="G56" s="65"/>
    </row>
    <row r="57" spans="1:7" ht="27" customHeight="1" thickBot="1" x14ac:dyDescent="0.25">
      <c r="A57" s="12" t="s">
        <v>85</v>
      </c>
      <c r="B57" s="63" t="s">
        <v>86</v>
      </c>
      <c r="C57" s="64"/>
      <c r="D57" s="64"/>
      <c r="E57" s="64"/>
      <c r="F57" s="64"/>
      <c r="G57" s="65"/>
    </row>
    <row r="58" spans="1:7" ht="15" thickBot="1" x14ac:dyDescent="0.25">
      <c r="A58" s="12" t="s">
        <v>87</v>
      </c>
      <c r="B58" s="28">
        <v>1107</v>
      </c>
      <c r="C58" s="6">
        <v>1</v>
      </c>
      <c r="D58" s="30">
        <v>1</v>
      </c>
      <c r="E58" s="30">
        <f>B58*C58*D58</f>
        <v>1107</v>
      </c>
      <c r="F58" s="29">
        <f t="shared" si="0"/>
        <v>301104</v>
      </c>
      <c r="G58" s="6"/>
    </row>
    <row r="59" spans="1:7" ht="27" customHeight="1" thickBot="1" x14ac:dyDescent="0.25">
      <c r="A59" s="12" t="s">
        <v>88</v>
      </c>
      <c r="B59" s="63" t="s">
        <v>72</v>
      </c>
      <c r="C59" s="64"/>
      <c r="D59" s="64"/>
      <c r="E59" s="64"/>
      <c r="F59" s="64"/>
      <c r="G59" s="65"/>
    </row>
    <row r="60" spans="1:7" ht="26.25" thickBot="1" x14ac:dyDescent="0.25">
      <c r="A60" s="12" t="s">
        <v>89</v>
      </c>
      <c r="B60" s="28">
        <v>1107</v>
      </c>
      <c r="C60" s="6">
        <v>5</v>
      </c>
      <c r="D60" s="31">
        <v>0.1</v>
      </c>
      <c r="E60" s="31">
        <f>B60*C60*D60</f>
        <v>553.5</v>
      </c>
      <c r="F60" s="29">
        <f t="shared" si="0"/>
        <v>150552</v>
      </c>
      <c r="G60" s="6" t="s">
        <v>74</v>
      </c>
    </row>
    <row r="61" spans="1:7" ht="27" customHeight="1" thickBot="1" x14ac:dyDescent="0.25">
      <c r="A61" s="3" t="s">
        <v>90</v>
      </c>
      <c r="B61" s="63" t="s">
        <v>91</v>
      </c>
      <c r="C61" s="64"/>
      <c r="D61" s="64"/>
      <c r="E61" s="64"/>
      <c r="F61" s="64"/>
      <c r="G61" s="65"/>
    </row>
    <row r="62" spans="1:7" ht="27" customHeight="1" thickBot="1" x14ac:dyDescent="0.25">
      <c r="A62" s="3" t="s">
        <v>92</v>
      </c>
      <c r="B62" s="63" t="s">
        <v>93</v>
      </c>
      <c r="C62" s="64"/>
      <c r="D62" s="64"/>
      <c r="E62" s="64"/>
      <c r="F62" s="64"/>
      <c r="G62" s="65"/>
    </row>
    <row r="63" spans="1:7" ht="27" customHeight="1" thickBot="1" x14ac:dyDescent="0.3">
      <c r="A63" s="3" t="s">
        <v>94</v>
      </c>
      <c r="B63" s="66" t="s">
        <v>34</v>
      </c>
      <c r="C63" s="67"/>
      <c r="D63" s="67"/>
      <c r="E63" s="67"/>
      <c r="F63" s="67"/>
      <c r="G63" s="68"/>
    </row>
    <row r="64" spans="1:7" ht="14.4" thickBot="1" x14ac:dyDescent="0.3">
      <c r="A64" s="3" t="s">
        <v>95</v>
      </c>
      <c r="B64" s="80"/>
      <c r="C64" s="81"/>
      <c r="D64" s="81"/>
      <c r="E64" s="81"/>
      <c r="F64" s="81"/>
      <c r="G64" s="82"/>
    </row>
    <row r="65" spans="1:7" ht="14.4" thickBot="1" x14ac:dyDescent="0.3">
      <c r="A65" s="3" t="s">
        <v>96</v>
      </c>
      <c r="B65" s="80"/>
      <c r="C65" s="81"/>
      <c r="D65" s="81"/>
      <c r="E65" s="81"/>
      <c r="F65" s="81"/>
      <c r="G65" s="82"/>
    </row>
    <row r="66" spans="1:7" ht="14.4" thickBot="1" x14ac:dyDescent="0.3">
      <c r="A66" s="3" t="s">
        <v>97</v>
      </c>
      <c r="B66" s="69"/>
      <c r="C66" s="70"/>
      <c r="D66" s="70"/>
      <c r="E66" s="70"/>
      <c r="F66" s="70"/>
      <c r="G66" s="71"/>
    </row>
    <row r="67" spans="1:7" ht="27" customHeight="1" thickBot="1" x14ac:dyDescent="0.25">
      <c r="A67" s="3" t="s">
        <v>98</v>
      </c>
      <c r="B67" s="63" t="s">
        <v>84</v>
      </c>
      <c r="C67" s="64"/>
      <c r="D67" s="64"/>
      <c r="E67" s="64"/>
      <c r="F67" s="64"/>
      <c r="G67" s="65"/>
    </row>
    <row r="68" spans="1:7" ht="27" customHeight="1" thickBot="1" x14ac:dyDescent="0.25">
      <c r="A68" s="3" t="s">
        <v>99</v>
      </c>
      <c r="B68" s="63" t="s">
        <v>100</v>
      </c>
      <c r="C68" s="64"/>
      <c r="D68" s="64"/>
      <c r="E68" s="64"/>
      <c r="F68" s="64"/>
      <c r="G68" s="65"/>
    </row>
    <row r="69" spans="1:7" ht="26.25" thickBot="1" x14ac:dyDescent="0.25">
      <c r="A69" s="3" t="s">
        <v>101</v>
      </c>
      <c r="B69" s="6">
        <v>890</v>
      </c>
      <c r="C69" s="6">
        <v>1</v>
      </c>
      <c r="D69" s="31">
        <v>1</v>
      </c>
      <c r="E69" s="31">
        <f>B69*C69*D69</f>
        <v>890</v>
      </c>
      <c r="F69" s="29">
        <f t="shared" si="0"/>
        <v>242080</v>
      </c>
      <c r="G69" s="6" t="s">
        <v>102</v>
      </c>
    </row>
    <row r="70" spans="1:7" ht="26.25" thickBot="1" x14ac:dyDescent="0.25">
      <c r="A70" s="3" t="s">
        <v>103</v>
      </c>
      <c r="B70" s="6">
        <v>890</v>
      </c>
      <c r="C70" s="6">
        <v>1</v>
      </c>
      <c r="D70" s="31">
        <v>0.03</v>
      </c>
      <c r="E70" s="31">
        <f t="shared" ref="E70:E73" si="2">B70*C70*D70</f>
        <v>26.7</v>
      </c>
      <c r="F70" s="29">
        <f t="shared" si="0"/>
        <v>7262.4</v>
      </c>
      <c r="G70" s="6" t="s">
        <v>102</v>
      </c>
    </row>
    <row r="71" spans="1:7" ht="26.25" thickBot="1" x14ac:dyDescent="0.25">
      <c r="A71" s="3" t="s">
        <v>104</v>
      </c>
      <c r="B71" s="6">
        <v>890</v>
      </c>
      <c r="C71" s="6">
        <v>1</v>
      </c>
      <c r="D71" s="31">
        <v>0.5</v>
      </c>
      <c r="E71" s="31">
        <f t="shared" si="2"/>
        <v>445</v>
      </c>
      <c r="F71" s="29">
        <f t="shared" si="0"/>
        <v>121040</v>
      </c>
      <c r="G71" s="6" t="s">
        <v>102</v>
      </c>
    </row>
    <row r="72" spans="1:7" ht="26.25" thickBot="1" x14ac:dyDescent="0.25">
      <c r="A72" s="3" t="s">
        <v>105</v>
      </c>
      <c r="B72" s="6">
        <v>890</v>
      </c>
      <c r="C72" s="6">
        <v>1</v>
      </c>
      <c r="D72" s="31">
        <v>1</v>
      </c>
      <c r="E72" s="31">
        <f t="shared" si="2"/>
        <v>890</v>
      </c>
      <c r="F72" s="29">
        <f t="shared" ref="F72:F128" si="3">E72*272</f>
        <v>242080</v>
      </c>
      <c r="G72" s="6" t="s">
        <v>102</v>
      </c>
    </row>
    <row r="73" spans="1:7" ht="15" thickBot="1" x14ac:dyDescent="0.25">
      <c r="A73" s="3" t="s">
        <v>106</v>
      </c>
      <c r="B73" s="6">
        <v>890</v>
      </c>
      <c r="C73" s="6">
        <v>1</v>
      </c>
      <c r="D73" s="31">
        <v>0.5</v>
      </c>
      <c r="E73" s="31">
        <f t="shared" si="2"/>
        <v>445</v>
      </c>
      <c r="F73" s="29">
        <f t="shared" si="3"/>
        <v>121040</v>
      </c>
      <c r="G73" s="6"/>
    </row>
    <row r="74" spans="1:7" ht="27" customHeight="1" thickBot="1" x14ac:dyDescent="0.25">
      <c r="A74" s="3" t="s">
        <v>107</v>
      </c>
      <c r="B74" s="63" t="s">
        <v>72</v>
      </c>
      <c r="C74" s="64"/>
      <c r="D74" s="64"/>
      <c r="E74" s="64"/>
      <c r="F74" s="64"/>
      <c r="G74" s="65"/>
    </row>
    <row r="75" spans="1:7" ht="27" customHeight="1" thickBot="1" x14ac:dyDescent="0.25">
      <c r="A75" s="3" t="s">
        <v>108</v>
      </c>
      <c r="B75" s="63" t="s">
        <v>109</v>
      </c>
      <c r="C75" s="64"/>
      <c r="D75" s="64"/>
      <c r="E75" s="64"/>
      <c r="F75" s="64"/>
      <c r="G75" s="65"/>
    </row>
    <row r="76" spans="1:7" ht="27" customHeight="1" thickBot="1" x14ac:dyDescent="0.25">
      <c r="A76" s="3" t="s">
        <v>110</v>
      </c>
      <c r="B76" s="63" t="s">
        <v>111</v>
      </c>
      <c r="C76" s="64"/>
      <c r="D76" s="64"/>
      <c r="E76" s="64"/>
      <c r="F76" s="64"/>
      <c r="G76" s="65"/>
    </row>
    <row r="77" spans="1:7" ht="27" customHeight="1" thickBot="1" x14ac:dyDescent="0.25">
      <c r="A77" s="3" t="s">
        <v>112</v>
      </c>
      <c r="B77" s="63" t="s">
        <v>113</v>
      </c>
      <c r="C77" s="64"/>
      <c r="D77" s="64"/>
      <c r="E77" s="64"/>
      <c r="F77" s="64"/>
      <c r="G77" s="65"/>
    </row>
    <row r="78" spans="1:7" ht="27" customHeight="1" thickBot="1" x14ac:dyDescent="0.25">
      <c r="A78" s="3" t="s">
        <v>114</v>
      </c>
      <c r="B78" s="63" t="s">
        <v>113</v>
      </c>
      <c r="C78" s="64"/>
      <c r="D78" s="64"/>
      <c r="E78" s="64"/>
      <c r="F78" s="64"/>
      <c r="G78" s="65"/>
    </row>
    <row r="79" spans="1:7" ht="27" customHeight="1" thickBot="1" x14ac:dyDescent="0.25">
      <c r="A79" s="3" t="s">
        <v>115</v>
      </c>
      <c r="B79" s="63" t="s">
        <v>113</v>
      </c>
      <c r="C79" s="64"/>
      <c r="D79" s="64"/>
      <c r="E79" s="64"/>
      <c r="F79" s="64"/>
      <c r="G79" s="65"/>
    </row>
    <row r="80" spans="1:7" ht="26.25" thickBot="1" x14ac:dyDescent="0.25">
      <c r="A80" s="3" t="s">
        <v>116</v>
      </c>
      <c r="B80" s="6">
        <v>11</v>
      </c>
      <c r="C80" s="6">
        <v>1</v>
      </c>
      <c r="D80" s="31">
        <v>4</v>
      </c>
      <c r="E80" s="31">
        <f>B80*C80*D80</f>
        <v>44</v>
      </c>
      <c r="F80" s="29">
        <f t="shared" si="3"/>
        <v>11968</v>
      </c>
      <c r="G80" s="6" t="s">
        <v>102</v>
      </c>
    </row>
    <row r="81" spans="1:7" ht="15" thickBot="1" x14ac:dyDescent="0.25">
      <c r="A81" s="3" t="s">
        <v>117</v>
      </c>
      <c r="B81" s="6">
        <v>11</v>
      </c>
      <c r="C81" s="6">
        <v>12</v>
      </c>
      <c r="D81" s="31">
        <v>0.25</v>
      </c>
      <c r="E81" s="31">
        <f t="shared" ref="E81:E87" si="4">B81*C81*D81</f>
        <v>33</v>
      </c>
      <c r="F81" s="29">
        <f t="shared" si="3"/>
        <v>8976</v>
      </c>
      <c r="G81" s="6" t="s">
        <v>25</v>
      </c>
    </row>
    <row r="82" spans="1:7" ht="27" customHeight="1" thickBot="1" x14ac:dyDescent="0.25">
      <c r="A82" s="3" t="s">
        <v>118</v>
      </c>
      <c r="B82" s="63" t="s">
        <v>119</v>
      </c>
      <c r="C82" s="64"/>
      <c r="D82" s="64"/>
      <c r="E82" s="64"/>
      <c r="F82" s="64"/>
      <c r="G82" s="65"/>
    </row>
    <row r="83" spans="1:7" ht="26.25" thickBot="1" x14ac:dyDescent="0.25">
      <c r="A83" s="3" t="s">
        <v>120</v>
      </c>
      <c r="B83" s="6">
        <v>792</v>
      </c>
      <c r="C83" s="6">
        <v>1</v>
      </c>
      <c r="D83" s="31">
        <v>4</v>
      </c>
      <c r="E83" s="31">
        <f t="shared" si="4"/>
        <v>3168</v>
      </c>
      <c r="F83" s="29">
        <f t="shared" si="3"/>
        <v>861696</v>
      </c>
      <c r="G83" s="6" t="s">
        <v>102</v>
      </c>
    </row>
    <row r="84" spans="1:7" ht="15" thickBot="1" x14ac:dyDescent="0.25">
      <c r="A84" s="3" t="s">
        <v>121</v>
      </c>
      <c r="B84" s="6">
        <v>792</v>
      </c>
      <c r="C84" s="6">
        <v>155</v>
      </c>
      <c r="D84" s="31">
        <v>0.25</v>
      </c>
      <c r="E84" s="31">
        <f t="shared" si="4"/>
        <v>30690</v>
      </c>
      <c r="F84" s="29">
        <f t="shared" si="3"/>
        <v>8347680</v>
      </c>
      <c r="G84" s="6" t="s">
        <v>25</v>
      </c>
    </row>
    <row r="85" spans="1:7" ht="27" customHeight="1" thickBot="1" x14ac:dyDescent="0.25">
      <c r="A85" s="3" t="s">
        <v>122</v>
      </c>
      <c r="B85" s="63" t="s">
        <v>123</v>
      </c>
      <c r="C85" s="64"/>
      <c r="D85" s="64"/>
      <c r="E85" s="64"/>
      <c r="F85" s="64"/>
      <c r="G85" s="65"/>
    </row>
    <row r="86" spans="1:7" ht="26.25" thickBot="1" x14ac:dyDescent="0.25">
      <c r="A86" s="3" t="s">
        <v>124</v>
      </c>
      <c r="B86" s="6">
        <v>83</v>
      </c>
      <c r="C86" s="6">
        <v>1</v>
      </c>
      <c r="D86" s="31">
        <v>4</v>
      </c>
      <c r="E86" s="31">
        <f t="shared" si="4"/>
        <v>332</v>
      </c>
      <c r="F86" s="29">
        <f t="shared" si="3"/>
        <v>90304</v>
      </c>
      <c r="G86" s="6" t="s">
        <v>102</v>
      </c>
    </row>
    <row r="87" spans="1:7" ht="15" thickBot="1" x14ac:dyDescent="0.25">
      <c r="A87" s="3" t="s">
        <v>125</v>
      </c>
      <c r="B87" s="6">
        <v>83</v>
      </c>
      <c r="C87" s="6">
        <v>260</v>
      </c>
      <c r="D87" s="31">
        <v>0.25</v>
      </c>
      <c r="E87" s="31">
        <f t="shared" si="4"/>
        <v>5395</v>
      </c>
      <c r="F87" s="29">
        <f t="shared" si="3"/>
        <v>1467440</v>
      </c>
      <c r="G87" s="6" t="s">
        <v>25</v>
      </c>
    </row>
    <row r="88" spans="1:7" ht="27" customHeight="1" thickBot="1" x14ac:dyDescent="0.25">
      <c r="A88" s="3" t="s">
        <v>126</v>
      </c>
      <c r="B88" s="63" t="s">
        <v>127</v>
      </c>
      <c r="C88" s="64"/>
      <c r="D88" s="64"/>
      <c r="E88" s="64"/>
      <c r="F88" s="64"/>
      <c r="G88" s="65"/>
    </row>
    <row r="89" spans="1:7" ht="27" customHeight="1" thickBot="1" x14ac:dyDescent="0.25">
      <c r="A89" s="3" t="s">
        <v>128</v>
      </c>
      <c r="B89" s="63" t="s">
        <v>129</v>
      </c>
      <c r="C89" s="64"/>
      <c r="D89" s="64"/>
      <c r="E89" s="64"/>
      <c r="F89" s="64"/>
      <c r="G89" s="65"/>
    </row>
    <row r="90" spans="1:7" ht="27" customHeight="1" thickBot="1" x14ac:dyDescent="0.25">
      <c r="A90" s="3" t="s">
        <v>130</v>
      </c>
      <c r="B90" s="63" t="s">
        <v>131</v>
      </c>
      <c r="C90" s="64"/>
      <c r="D90" s="64"/>
      <c r="E90" s="64"/>
      <c r="F90" s="64"/>
      <c r="G90" s="65"/>
    </row>
    <row r="91" spans="1:7" ht="27" customHeight="1" thickBot="1" x14ac:dyDescent="0.25">
      <c r="A91" s="3" t="s">
        <v>132</v>
      </c>
      <c r="B91" s="63" t="s">
        <v>133</v>
      </c>
      <c r="C91" s="64"/>
      <c r="D91" s="64"/>
      <c r="E91" s="64"/>
      <c r="F91" s="64"/>
      <c r="G91" s="65"/>
    </row>
    <row r="92" spans="1:7" ht="27" customHeight="1" thickBot="1" x14ac:dyDescent="0.3">
      <c r="A92" s="3" t="s">
        <v>134</v>
      </c>
      <c r="B92" s="66" t="s">
        <v>34</v>
      </c>
      <c r="C92" s="67"/>
      <c r="D92" s="67"/>
      <c r="E92" s="67"/>
      <c r="F92" s="67"/>
      <c r="G92" s="68"/>
    </row>
    <row r="93" spans="1:7" ht="14.4" thickBot="1" x14ac:dyDescent="0.3">
      <c r="A93" s="3" t="s">
        <v>135</v>
      </c>
      <c r="B93" s="69"/>
      <c r="C93" s="70"/>
      <c r="D93" s="70"/>
      <c r="E93" s="70"/>
      <c r="F93" s="70"/>
      <c r="G93" s="71"/>
    </row>
    <row r="94" spans="1:7" ht="15" thickBot="1" x14ac:dyDescent="0.25">
      <c r="A94" s="3" t="s">
        <v>136</v>
      </c>
      <c r="B94" s="6">
        <v>6624</v>
      </c>
      <c r="C94" s="6">
        <v>5</v>
      </c>
      <c r="D94" s="31">
        <v>0.25</v>
      </c>
      <c r="E94" s="31">
        <f>B94*C94*D94</f>
        <v>8280</v>
      </c>
      <c r="F94" s="29">
        <f t="shared" si="3"/>
        <v>2252160</v>
      </c>
      <c r="G94" s="6" t="s">
        <v>12</v>
      </c>
    </row>
    <row r="95" spans="1:7" ht="26.25" thickBot="1" x14ac:dyDescent="0.25">
      <c r="A95" s="3" t="s">
        <v>137</v>
      </c>
      <c r="B95" s="6">
        <v>6624</v>
      </c>
      <c r="C95" s="6">
        <v>1</v>
      </c>
      <c r="D95" s="31">
        <v>0.1</v>
      </c>
      <c r="E95" s="31">
        <f t="shared" ref="E95:E128" si="5">B95*C95*D95</f>
        <v>662.40000000000009</v>
      </c>
      <c r="F95" s="29">
        <f t="shared" si="3"/>
        <v>180172.80000000002</v>
      </c>
      <c r="G95" s="6" t="s">
        <v>30</v>
      </c>
    </row>
    <row r="96" spans="1:7" ht="15" thickBot="1" x14ac:dyDescent="0.25">
      <c r="A96" s="3">
        <v>35.202599999999997</v>
      </c>
      <c r="B96" s="6">
        <v>6624</v>
      </c>
      <c r="C96" s="6">
        <v>1</v>
      </c>
      <c r="D96" s="31">
        <v>0.25</v>
      </c>
      <c r="E96" s="31">
        <f t="shared" si="5"/>
        <v>1656</v>
      </c>
      <c r="F96" s="29">
        <f t="shared" si="3"/>
        <v>450432</v>
      </c>
      <c r="G96" s="6" t="s">
        <v>12</v>
      </c>
    </row>
    <row r="97" spans="1:7" ht="15" thickBot="1" x14ac:dyDescent="0.25">
      <c r="A97" s="3">
        <v>35.204000000000001</v>
      </c>
      <c r="B97" s="6">
        <v>3706</v>
      </c>
      <c r="C97" s="6">
        <v>52</v>
      </c>
      <c r="D97" s="31">
        <v>0.05</v>
      </c>
      <c r="E97" s="31">
        <f t="shared" si="5"/>
        <v>9635.6</v>
      </c>
      <c r="F97" s="29">
        <f t="shared" si="3"/>
        <v>2620883.2000000002</v>
      </c>
      <c r="G97" s="6" t="s">
        <v>25</v>
      </c>
    </row>
    <row r="98" spans="1:7" ht="26.25" thickBot="1" x14ac:dyDescent="0.25">
      <c r="A98" s="3">
        <v>35.204099999999997</v>
      </c>
      <c r="B98" s="6">
        <v>3706</v>
      </c>
      <c r="C98" s="6">
        <v>1</v>
      </c>
      <c r="D98" s="31">
        <v>0.05</v>
      </c>
      <c r="E98" s="31">
        <f t="shared" si="5"/>
        <v>185.3</v>
      </c>
      <c r="F98" s="29">
        <f t="shared" si="3"/>
        <v>50401.600000000006</v>
      </c>
      <c r="G98" s="6" t="s">
        <v>30</v>
      </c>
    </row>
    <row r="99" spans="1:7" ht="15" thickBot="1" x14ac:dyDescent="0.25">
      <c r="A99" s="3">
        <v>35.206000000000003</v>
      </c>
      <c r="B99" s="6">
        <v>2048</v>
      </c>
      <c r="C99" s="6">
        <v>255</v>
      </c>
      <c r="D99" s="31">
        <v>0.02</v>
      </c>
      <c r="E99" s="31">
        <f t="shared" si="5"/>
        <v>10444.800000000001</v>
      </c>
      <c r="F99" s="29">
        <f t="shared" si="3"/>
        <v>2840985.6000000001</v>
      </c>
      <c r="G99" s="6" t="s">
        <v>25</v>
      </c>
    </row>
    <row r="100" spans="1:7" ht="15" thickBot="1" x14ac:dyDescent="0.25">
      <c r="A100" s="3">
        <v>35.206099999999999</v>
      </c>
      <c r="B100" s="6">
        <v>6624</v>
      </c>
      <c r="C100" s="6">
        <v>1.5</v>
      </c>
      <c r="D100" s="31">
        <v>0.25</v>
      </c>
      <c r="E100" s="31">
        <f t="shared" si="5"/>
        <v>2484</v>
      </c>
      <c r="F100" s="29">
        <f t="shared" si="3"/>
        <v>675648</v>
      </c>
      <c r="G100" s="6" t="s">
        <v>25</v>
      </c>
    </row>
    <row r="101" spans="1:7" ht="15" thickBot="1" x14ac:dyDescent="0.25">
      <c r="A101" s="3">
        <v>35.206299999999999</v>
      </c>
      <c r="B101" s="6">
        <v>5958</v>
      </c>
      <c r="C101" s="6">
        <v>2126</v>
      </c>
      <c r="D101" s="31">
        <v>0.02</v>
      </c>
      <c r="E101" s="31">
        <f t="shared" si="5"/>
        <v>253334.16</v>
      </c>
      <c r="F101" s="29">
        <f t="shared" si="3"/>
        <v>68906891.519999996</v>
      </c>
      <c r="G101" s="6" t="s">
        <v>25</v>
      </c>
    </row>
    <row r="102" spans="1:7" ht="15" thickBot="1" x14ac:dyDescent="0.25">
      <c r="A102" s="3" t="s">
        <v>138</v>
      </c>
      <c r="B102" s="6">
        <v>6624</v>
      </c>
      <c r="C102" s="6">
        <v>3</v>
      </c>
      <c r="D102" s="31">
        <v>0.06</v>
      </c>
      <c r="E102" s="31">
        <f t="shared" si="5"/>
        <v>1192.32</v>
      </c>
      <c r="F102" s="29">
        <f t="shared" si="3"/>
        <v>324311.03999999998</v>
      </c>
      <c r="G102" s="6" t="s">
        <v>25</v>
      </c>
    </row>
    <row r="103" spans="1:7" ht="15" thickBot="1" x14ac:dyDescent="0.25">
      <c r="A103" s="3" t="s">
        <v>139</v>
      </c>
      <c r="B103" s="6">
        <v>6624</v>
      </c>
      <c r="C103" s="6">
        <v>2</v>
      </c>
      <c r="D103" s="31">
        <v>0.06</v>
      </c>
      <c r="E103" s="31">
        <f t="shared" si="5"/>
        <v>794.88</v>
      </c>
      <c r="F103" s="29">
        <f t="shared" si="3"/>
        <v>216207.35999999999</v>
      </c>
      <c r="G103" s="6" t="s">
        <v>25</v>
      </c>
    </row>
    <row r="104" spans="1:7" ht="15" thickBot="1" x14ac:dyDescent="0.25">
      <c r="A104" s="3">
        <v>35.207000000000001</v>
      </c>
      <c r="B104" s="6">
        <v>2144</v>
      </c>
      <c r="C104" s="6">
        <v>40</v>
      </c>
      <c r="D104" s="31">
        <v>0.02</v>
      </c>
      <c r="E104" s="31">
        <f t="shared" si="5"/>
        <v>1715.2</v>
      </c>
      <c r="F104" s="29">
        <f t="shared" si="3"/>
        <v>466534.40000000002</v>
      </c>
      <c r="G104" s="6" t="s">
        <v>25</v>
      </c>
    </row>
    <row r="105" spans="1:7" ht="15" thickBot="1" x14ac:dyDescent="0.25">
      <c r="A105" s="3" t="s">
        <v>140</v>
      </c>
      <c r="B105" s="6">
        <v>2144</v>
      </c>
      <c r="C105" s="6">
        <v>6</v>
      </c>
      <c r="D105" s="31">
        <v>0.25</v>
      </c>
      <c r="E105" s="31">
        <f t="shared" si="5"/>
        <v>3216</v>
      </c>
      <c r="F105" s="29">
        <f t="shared" si="3"/>
        <v>874752</v>
      </c>
      <c r="G105" s="6" t="s">
        <v>25</v>
      </c>
    </row>
    <row r="106" spans="1:7" ht="15" thickBot="1" x14ac:dyDescent="0.25">
      <c r="A106" s="3" t="s">
        <v>141</v>
      </c>
      <c r="B106" s="6">
        <v>2144</v>
      </c>
      <c r="C106" s="6">
        <v>2</v>
      </c>
      <c r="D106" s="31">
        <v>0.2</v>
      </c>
      <c r="E106" s="31">
        <f t="shared" si="5"/>
        <v>857.6</v>
      </c>
      <c r="F106" s="29">
        <f t="shared" si="3"/>
        <v>233267.20000000001</v>
      </c>
      <c r="G106" s="6" t="s">
        <v>25</v>
      </c>
    </row>
    <row r="107" spans="1:7" ht="26.25" thickBot="1" x14ac:dyDescent="0.25">
      <c r="A107" s="3" t="s">
        <v>142</v>
      </c>
      <c r="B107" s="6">
        <v>339</v>
      </c>
      <c r="C107" s="6">
        <v>20</v>
      </c>
      <c r="D107" s="31">
        <v>0.03</v>
      </c>
      <c r="E107" s="31">
        <f t="shared" si="5"/>
        <v>203.4</v>
      </c>
      <c r="F107" s="29">
        <f t="shared" si="3"/>
        <v>55324.800000000003</v>
      </c>
      <c r="G107" s="6" t="s">
        <v>58</v>
      </c>
    </row>
    <row r="108" spans="1:7" ht="15" thickBot="1" x14ac:dyDescent="0.25">
      <c r="A108" s="3" t="s">
        <v>143</v>
      </c>
      <c r="B108" s="6">
        <v>339</v>
      </c>
      <c r="C108" s="6">
        <v>260</v>
      </c>
      <c r="D108" s="31">
        <v>0.1</v>
      </c>
      <c r="E108" s="31">
        <f t="shared" si="5"/>
        <v>8814</v>
      </c>
      <c r="F108" s="29">
        <f t="shared" si="3"/>
        <v>2397408</v>
      </c>
      <c r="G108" s="6" t="s">
        <v>25</v>
      </c>
    </row>
    <row r="109" spans="1:7" ht="15" thickBot="1" x14ac:dyDescent="0.25">
      <c r="A109" s="3">
        <v>35.209200000000003</v>
      </c>
      <c r="B109" s="6">
        <v>6624</v>
      </c>
      <c r="C109" s="6">
        <v>52</v>
      </c>
      <c r="D109" s="31">
        <v>0.02</v>
      </c>
      <c r="E109" s="31">
        <f t="shared" si="5"/>
        <v>6888.96</v>
      </c>
      <c r="F109" s="29">
        <f t="shared" si="3"/>
        <v>1873797.1200000001</v>
      </c>
      <c r="G109" s="6" t="s">
        <v>25</v>
      </c>
    </row>
    <row r="110" spans="1:7" ht="15" thickBot="1" x14ac:dyDescent="0.25">
      <c r="A110" s="3">
        <v>35.220399999999998</v>
      </c>
      <c r="B110" s="6">
        <v>301</v>
      </c>
      <c r="C110" s="6">
        <v>52</v>
      </c>
      <c r="D110" s="31">
        <v>0.08</v>
      </c>
      <c r="E110" s="31">
        <f t="shared" si="5"/>
        <v>1252.1600000000001</v>
      </c>
      <c r="F110" s="29">
        <f t="shared" si="3"/>
        <v>340587.52000000002</v>
      </c>
      <c r="G110" s="6" t="s">
        <v>25</v>
      </c>
    </row>
    <row r="111" spans="1:7" ht="15" thickBot="1" x14ac:dyDescent="0.25">
      <c r="A111" s="3">
        <v>35.231000000000002</v>
      </c>
      <c r="B111" s="6">
        <v>1747</v>
      </c>
      <c r="C111" s="6">
        <v>1</v>
      </c>
      <c r="D111" s="31">
        <v>0.1</v>
      </c>
      <c r="E111" s="31">
        <f t="shared" si="5"/>
        <v>174.70000000000002</v>
      </c>
      <c r="F111" s="29">
        <f t="shared" si="3"/>
        <v>47518.400000000001</v>
      </c>
      <c r="G111" s="6" t="s">
        <v>25</v>
      </c>
    </row>
    <row r="112" spans="1:7" ht="15" thickBot="1" x14ac:dyDescent="0.25">
      <c r="A112" s="3">
        <v>35.240400000000001</v>
      </c>
      <c r="B112" s="6">
        <v>1459</v>
      </c>
      <c r="C112" s="6">
        <v>61</v>
      </c>
      <c r="D112" s="31">
        <v>0.02</v>
      </c>
      <c r="E112" s="31">
        <f t="shared" si="5"/>
        <v>1779.98</v>
      </c>
      <c r="F112" s="29">
        <f t="shared" si="3"/>
        <v>484154.56</v>
      </c>
      <c r="G112" s="6" t="s">
        <v>25</v>
      </c>
    </row>
    <row r="113" spans="1:7" ht="15" thickBot="1" x14ac:dyDescent="0.25">
      <c r="A113" s="3">
        <v>35.240600000000001</v>
      </c>
      <c r="B113" s="6">
        <v>1459</v>
      </c>
      <c r="C113" s="6">
        <v>15</v>
      </c>
      <c r="D113" s="31">
        <v>0.2</v>
      </c>
      <c r="E113" s="31">
        <f t="shared" si="5"/>
        <v>4377</v>
      </c>
      <c r="F113" s="29">
        <f t="shared" si="3"/>
        <v>1190544</v>
      </c>
      <c r="G113" s="6" t="s">
        <v>25</v>
      </c>
    </row>
    <row r="114" spans="1:7" ht="15" thickBot="1" x14ac:dyDescent="0.25">
      <c r="A114" s="3">
        <v>35.243200000000002</v>
      </c>
      <c r="B114" s="6">
        <v>1459</v>
      </c>
      <c r="C114" s="6">
        <v>15</v>
      </c>
      <c r="D114" s="31">
        <v>0.2</v>
      </c>
      <c r="E114" s="31">
        <f t="shared" si="5"/>
        <v>4377</v>
      </c>
      <c r="F114" s="29">
        <f t="shared" si="3"/>
        <v>1190544</v>
      </c>
      <c r="G114" s="6" t="s">
        <v>25</v>
      </c>
    </row>
    <row r="115" spans="1:7" ht="15" thickBot="1" x14ac:dyDescent="0.25">
      <c r="A115" s="3">
        <v>35.243299999999998</v>
      </c>
      <c r="B115" s="6">
        <v>128</v>
      </c>
      <c r="C115" s="6">
        <v>100</v>
      </c>
      <c r="D115" s="31">
        <v>0.5</v>
      </c>
      <c r="E115" s="31">
        <f t="shared" si="5"/>
        <v>6400</v>
      </c>
      <c r="F115" s="29">
        <f t="shared" si="3"/>
        <v>1740800</v>
      </c>
      <c r="G115" s="6" t="s">
        <v>144</v>
      </c>
    </row>
    <row r="116" spans="1:7" ht="15" thickBot="1" x14ac:dyDescent="0.25">
      <c r="A116" s="3">
        <v>35.2605</v>
      </c>
      <c r="B116" s="6">
        <v>890</v>
      </c>
      <c r="C116" s="6">
        <v>5</v>
      </c>
      <c r="D116" s="31">
        <v>2</v>
      </c>
      <c r="E116" s="31">
        <f t="shared" si="5"/>
        <v>8900</v>
      </c>
      <c r="F116" s="29">
        <f t="shared" si="3"/>
        <v>2420800</v>
      </c>
      <c r="G116" s="6" t="s">
        <v>25</v>
      </c>
    </row>
    <row r="117" spans="1:7" ht="26.25" thickBot="1" x14ac:dyDescent="0.25">
      <c r="A117" s="3">
        <v>35.261000000000003</v>
      </c>
      <c r="B117" s="6">
        <v>890</v>
      </c>
      <c r="C117" s="6">
        <v>2</v>
      </c>
      <c r="D117" s="31">
        <v>0.05</v>
      </c>
      <c r="E117" s="31">
        <f t="shared" si="5"/>
        <v>89</v>
      </c>
      <c r="F117" s="29">
        <f t="shared" si="3"/>
        <v>24208</v>
      </c>
      <c r="G117" s="6" t="s">
        <v>102</v>
      </c>
    </row>
    <row r="118" spans="1:7" ht="15" thickBot="1" x14ac:dyDescent="0.25">
      <c r="A118" s="3">
        <v>35.262999999999998</v>
      </c>
      <c r="B118" s="6">
        <v>960</v>
      </c>
      <c r="C118" s="6">
        <v>1</v>
      </c>
      <c r="D118" s="31">
        <v>0.5</v>
      </c>
      <c r="E118" s="31">
        <f t="shared" si="5"/>
        <v>480</v>
      </c>
      <c r="F118" s="29">
        <f t="shared" si="3"/>
        <v>130560</v>
      </c>
      <c r="G118" s="6" t="s">
        <v>25</v>
      </c>
    </row>
    <row r="119" spans="1:7" ht="15" thickBot="1" x14ac:dyDescent="0.25">
      <c r="A119" s="3">
        <v>35.263199999999998</v>
      </c>
      <c r="B119" s="6">
        <v>890</v>
      </c>
      <c r="C119" s="6">
        <v>3.6</v>
      </c>
      <c r="D119" s="31">
        <v>4</v>
      </c>
      <c r="E119" s="31">
        <f t="shared" si="5"/>
        <v>12816</v>
      </c>
      <c r="F119" s="29">
        <f t="shared" si="3"/>
        <v>3485952</v>
      </c>
      <c r="G119" s="6" t="s">
        <v>25</v>
      </c>
    </row>
    <row r="120" spans="1:7" ht="15" thickBot="1" x14ac:dyDescent="0.25">
      <c r="A120" s="3" t="s">
        <v>197</v>
      </c>
      <c r="B120" s="6">
        <v>11</v>
      </c>
      <c r="C120" s="6">
        <v>12</v>
      </c>
      <c r="D120" s="31">
        <v>0.5</v>
      </c>
      <c r="E120" s="31">
        <f t="shared" si="5"/>
        <v>66</v>
      </c>
      <c r="F120" s="29">
        <f t="shared" si="3"/>
        <v>17952</v>
      </c>
      <c r="G120" s="6" t="s">
        <v>25</v>
      </c>
    </row>
    <row r="121" spans="1:7" ht="26.25" thickBot="1" x14ac:dyDescent="0.25">
      <c r="A121" s="3" t="s">
        <v>198</v>
      </c>
      <c r="B121" s="6">
        <v>11</v>
      </c>
      <c r="C121" s="6">
        <v>1</v>
      </c>
      <c r="D121" s="31">
        <v>0.05</v>
      </c>
      <c r="E121" s="31">
        <f t="shared" si="5"/>
        <v>0.55000000000000004</v>
      </c>
      <c r="F121" s="29">
        <f t="shared" si="3"/>
        <v>149.60000000000002</v>
      </c>
      <c r="G121" s="6" t="s">
        <v>102</v>
      </c>
    </row>
    <row r="122" spans="1:7" ht="15" thickBot="1" x14ac:dyDescent="0.25">
      <c r="A122" s="3" t="s">
        <v>199</v>
      </c>
      <c r="B122" s="6">
        <v>794</v>
      </c>
      <c r="C122" s="6">
        <v>155</v>
      </c>
      <c r="D122" s="31">
        <v>1</v>
      </c>
      <c r="E122" s="31">
        <f t="shared" si="5"/>
        <v>123070</v>
      </c>
      <c r="F122" s="29">
        <f t="shared" si="3"/>
        <v>33475040</v>
      </c>
      <c r="G122" s="6" t="s">
        <v>25</v>
      </c>
    </row>
    <row r="123" spans="1:7" ht="26.25" thickBot="1" x14ac:dyDescent="0.25">
      <c r="A123" s="3" t="s">
        <v>200</v>
      </c>
      <c r="B123" s="6">
        <v>794</v>
      </c>
      <c r="C123" s="6">
        <v>1</v>
      </c>
      <c r="D123" s="31">
        <v>0.05</v>
      </c>
      <c r="E123" s="31">
        <f t="shared" si="5"/>
        <v>39.700000000000003</v>
      </c>
      <c r="F123" s="29">
        <f t="shared" si="3"/>
        <v>10798.400000000001</v>
      </c>
      <c r="G123" s="6" t="s">
        <v>102</v>
      </c>
    </row>
    <row r="124" spans="1:7" ht="15" thickBot="1" x14ac:dyDescent="0.25">
      <c r="A124" s="3" t="s">
        <v>201</v>
      </c>
      <c r="B124" s="6">
        <v>83</v>
      </c>
      <c r="C124" s="6">
        <v>260</v>
      </c>
      <c r="D124" s="31">
        <v>2</v>
      </c>
      <c r="E124" s="31">
        <f t="shared" si="5"/>
        <v>43160</v>
      </c>
      <c r="F124" s="29">
        <f t="shared" si="3"/>
        <v>11739520</v>
      </c>
      <c r="G124" s="6" t="s">
        <v>25</v>
      </c>
    </row>
    <row r="125" spans="1:7" ht="26.25" thickBot="1" x14ac:dyDescent="0.25">
      <c r="A125" s="3" t="s">
        <v>202</v>
      </c>
      <c r="B125" s="6">
        <v>83</v>
      </c>
      <c r="C125" s="6">
        <v>1</v>
      </c>
      <c r="D125" s="31">
        <v>0.05</v>
      </c>
      <c r="E125" s="31">
        <f t="shared" si="5"/>
        <v>4.1500000000000004</v>
      </c>
      <c r="F125" s="29">
        <f t="shared" si="3"/>
        <v>1128.8000000000002</v>
      </c>
      <c r="G125" s="6" t="s">
        <v>102</v>
      </c>
    </row>
    <row r="126" spans="1:7" ht="15" thickBot="1" x14ac:dyDescent="0.25">
      <c r="A126" s="3">
        <v>35.264699999999998</v>
      </c>
      <c r="B126" s="6">
        <v>13</v>
      </c>
      <c r="C126" s="6">
        <v>260</v>
      </c>
      <c r="D126" s="31">
        <v>0.5</v>
      </c>
      <c r="E126" s="31">
        <f t="shared" si="5"/>
        <v>1690</v>
      </c>
      <c r="F126" s="29">
        <f t="shared" si="3"/>
        <v>459680</v>
      </c>
      <c r="G126" s="6" t="s">
        <v>25</v>
      </c>
    </row>
    <row r="127" spans="1:7" ht="26.25" thickBot="1" x14ac:dyDescent="0.25">
      <c r="A127" s="3">
        <v>35.2652</v>
      </c>
      <c r="B127" s="6">
        <v>890</v>
      </c>
      <c r="C127" s="6">
        <v>1</v>
      </c>
      <c r="D127" s="31">
        <v>0.5</v>
      </c>
      <c r="E127" s="31">
        <f t="shared" si="5"/>
        <v>445</v>
      </c>
      <c r="F127" s="29">
        <f t="shared" si="3"/>
        <v>121040</v>
      </c>
      <c r="G127" s="6" t="s">
        <v>151</v>
      </c>
    </row>
    <row r="128" spans="1:7" ht="26.25" thickBot="1" x14ac:dyDescent="0.25">
      <c r="A128" s="3">
        <v>35.265500000000003</v>
      </c>
      <c r="B128" s="6">
        <v>94</v>
      </c>
      <c r="C128" s="6">
        <v>0.2</v>
      </c>
      <c r="D128" s="31">
        <v>1</v>
      </c>
      <c r="E128" s="31">
        <f t="shared" si="5"/>
        <v>18.8</v>
      </c>
      <c r="F128" s="29">
        <f t="shared" si="3"/>
        <v>5113.6000000000004</v>
      </c>
      <c r="G128" s="6" t="s">
        <v>151</v>
      </c>
    </row>
    <row r="129" spans="1:7" ht="15" thickBot="1" x14ac:dyDescent="0.25">
      <c r="A129" s="3" t="s">
        <v>152</v>
      </c>
      <c r="B129" s="6"/>
      <c r="C129" s="6"/>
      <c r="D129" s="31"/>
      <c r="E129" s="32">
        <f>SUM(E7:E8,E10,E12,E14:E17,E19,E28,E33,E37,E45,E47,E58,E60,E69:E73,E80:E81,E83:E84,E86:E87,E94:E128)</f>
        <v>872114.73999999987</v>
      </c>
      <c r="F129" s="29">
        <f>SUM(F7:F8,F10,F12,F14:F17,F19,F28,F33,F37,F45,F47,F58,F60,F69:F73,F80:F81,F83:F84,F86:F87,F94:F128)</f>
        <v>237215285.44000003</v>
      </c>
      <c r="G129" s="6"/>
    </row>
    <row r="130" spans="1:7" ht="15.75" x14ac:dyDescent="0.2">
      <c r="A130" s="4"/>
    </row>
    <row r="131" spans="1:7" ht="15.75" x14ac:dyDescent="0.2">
      <c r="A131" s="4"/>
    </row>
    <row r="132" spans="1:7" ht="14.25" x14ac:dyDescent="0.2">
      <c r="A132" s="5"/>
    </row>
  </sheetData>
  <mergeCells count="46">
    <mergeCell ref="A4:A6"/>
    <mergeCell ref="D4:D6"/>
    <mergeCell ref="E4:E6"/>
    <mergeCell ref="F4:F6"/>
    <mergeCell ref="B9:G9"/>
    <mergeCell ref="B13:G13"/>
    <mergeCell ref="B18:G18"/>
    <mergeCell ref="B20:G20"/>
    <mergeCell ref="B21:G26"/>
    <mergeCell ref="B27:G27"/>
    <mergeCell ref="B29:G29"/>
    <mergeCell ref="B30:G30"/>
    <mergeCell ref="B31:G31"/>
    <mergeCell ref="B32:G32"/>
    <mergeCell ref="B34:G34"/>
    <mergeCell ref="B35:G35"/>
    <mergeCell ref="B36:G36"/>
    <mergeCell ref="B38:G38"/>
    <mergeCell ref="B39:G39"/>
    <mergeCell ref="B40:G41"/>
    <mergeCell ref="B42:G42"/>
    <mergeCell ref="B43:G44"/>
    <mergeCell ref="B46:G46"/>
    <mergeCell ref="B48:G55"/>
    <mergeCell ref="B56:G56"/>
    <mergeCell ref="B57:G57"/>
    <mergeCell ref="B61:G61"/>
    <mergeCell ref="B59:G59"/>
    <mergeCell ref="B62:G62"/>
    <mergeCell ref="B63:G66"/>
    <mergeCell ref="B90:G90"/>
    <mergeCell ref="B91:G91"/>
    <mergeCell ref="B92:G93"/>
    <mergeCell ref="B11:G11"/>
    <mergeCell ref="B85:G85"/>
    <mergeCell ref="B82:G82"/>
    <mergeCell ref="B77:G77"/>
    <mergeCell ref="B78:G78"/>
    <mergeCell ref="B79:G79"/>
    <mergeCell ref="B88:G88"/>
    <mergeCell ref="B89:G89"/>
    <mergeCell ref="B67:G67"/>
    <mergeCell ref="B68:G68"/>
    <mergeCell ref="B74:G74"/>
    <mergeCell ref="B75:G75"/>
    <mergeCell ref="B76:G76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5"/>
  <sheetViews>
    <sheetView workbookViewId="0">
      <selection activeCell="H6" sqref="H6"/>
    </sheetView>
  </sheetViews>
  <sheetFormatPr defaultRowHeight="13.8" x14ac:dyDescent="0.25"/>
  <cols>
    <col min="1" max="1" width="10.19921875" customWidth="1"/>
    <col min="2" max="2" width="11.09765625" customWidth="1"/>
    <col min="3" max="3" width="12.3984375" customWidth="1"/>
    <col min="4" max="4" width="12.19921875" customWidth="1"/>
    <col min="5" max="5" width="11.69921875" customWidth="1"/>
    <col min="6" max="6" width="10" customWidth="1"/>
    <col min="7" max="7" width="10.69921875" bestFit="1" customWidth="1"/>
  </cols>
  <sheetData>
    <row r="1" spans="1:7" ht="15.75" thickBot="1" x14ac:dyDescent="0.25">
      <c r="A1" s="83" t="s">
        <v>221</v>
      </c>
      <c r="B1" s="84"/>
      <c r="C1" s="84"/>
      <c r="D1" s="84"/>
      <c r="E1" s="84"/>
      <c r="F1" s="84"/>
      <c r="G1" s="84"/>
    </row>
    <row r="2" spans="1:7" ht="39" thickBot="1" x14ac:dyDescent="0.25">
      <c r="A2" s="46" t="s">
        <v>2</v>
      </c>
      <c r="B2" s="43" t="s">
        <v>155</v>
      </c>
      <c r="C2" s="47" t="s">
        <v>156</v>
      </c>
      <c r="D2" s="43" t="s">
        <v>157</v>
      </c>
      <c r="E2" s="48" t="s">
        <v>158</v>
      </c>
      <c r="F2" s="48" t="s">
        <v>159</v>
      </c>
      <c r="G2" s="43" t="s">
        <v>203</v>
      </c>
    </row>
    <row r="3" spans="1:7" ht="15" thickBot="1" x14ac:dyDescent="0.25">
      <c r="A3" s="44" t="s">
        <v>175</v>
      </c>
      <c r="B3" s="52">
        <v>49</v>
      </c>
      <c r="C3" s="53">
        <v>1</v>
      </c>
      <c r="D3" s="22">
        <v>49</v>
      </c>
      <c r="E3" s="54">
        <v>2</v>
      </c>
      <c r="F3" s="54">
        <f t="shared" ref="F3" si="0">(E3*D3)</f>
        <v>98</v>
      </c>
      <c r="G3" s="24">
        <f>(F3*272)</f>
        <v>26656</v>
      </c>
    </row>
    <row r="4" spans="1:7" ht="15" thickBot="1" x14ac:dyDescent="0.25">
      <c r="A4" s="8" t="s">
        <v>181</v>
      </c>
      <c r="B4" s="21">
        <v>3</v>
      </c>
      <c r="C4" s="21">
        <v>1</v>
      </c>
      <c r="D4" s="21">
        <f>C4*B4</f>
        <v>3</v>
      </c>
      <c r="E4" s="21">
        <v>2</v>
      </c>
      <c r="F4" s="22">
        <f>E4*D4</f>
        <v>6</v>
      </c>
      <c r="G4" s="24">
        <f>F4*272</f>
        <v>1632</v>
      </c>
    </row>
    <row r="5" spans="1:7" ht="15" thickBot="1" x14ac:dyDescent="0.25">
      <c r="A5" s="51" t="s">
        <v>152</v>
      </c>
      <c r="B5" s="45"/>
      <c r="C5" s="49"/>
      <c r="D5" s="49"/>
      <c r="E5" s="50"/>
      <c r="F5" s="54">
        <f>SUM(F3:F4)</f>
        <v>104</v>
      </c>
      <c r="G5" s="24">
        <f>SUM(G3:G4)</f>
        <v>28288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7"/>
  <sheetViews>
    <sheetView tabSelected="1" workbookViewId="0">
      <selection activeCell="C9" sqref="C9"/>
    </sheetView>
  </sheetViews>
  <sheetFormatPr defaultRowHeight="13.8" x14ac:dyDescent="0.25"/>
  <cols>
    <col min="1" max="1" width="24.09765625" bestFit="1" customWidth="1"/>
    <col min="2" max="2" width="12.59765625" style="33" bestFit="1" customWidth="1"/>
    <col min="3" max="3" width="15.69921875" bestFit="1" customWidth="1"/>
  </cols>
  <sheetData>
    <row r="1" spans="1:3" x14ac:dyDescent="0.25">
      <c r="A1" s="34"/>
      <c r="B1" s="37" t="s">
        <v>213</v>
      </c>
      <c r="C1" s="38" t="s">
        <v>214</v>
      </c>
    </row>
    <row r="2" spans="1:3" x14ac:dyDescent="0.25">
      <c r="A2" s="34" t="s">
        <v>209</v>
      </c>
      <c r="B2" s="35">
        <f>'NRC Licenses Reporting'!F30</f>
        <v>7786.56</v>
      </c>
      <c r="C2" s="36">
        <f>B2*272</f>
        <v>2117944.3200000003</v>
      </c>
    </row>
    <row r="3" spans="1:3" x14ac:dyDescent="0.25">
      <c r="A3" s="34" t="s">
        <v>210</v>
      </c>
      <c r="B3" s="35">
        <f>'NRC Licenses Recordkeeping'!E130</f>
        <v>136392.01500000001</v>
      </c>
      <c r="C3" s="36">
        <f t="shared" ref="C3:C9" si="0">B3*272</f>
        <v>37098628.080000006</v>
      </c>
    </row>
    <row r="4" spans="1:3" x14ac:dyDescent="0.25">
      <c r="A4" s="34" t="s">
        <v>224</v>
      </c>
      <c r="B4" s="35">
        <v>24</v>
      </c>
      <c r="C4" s="36">
        <f>B4*272</f>
        <v>6528</v>
      </c>
    </row>
    <row r="5" spans="1:3" x14ac:dyDescent="0.2">
      <c r="A5" s="34" t="s">
        <v>211</v>
      </c>
      <c r="B5" s="35">
        <f>'AS Reporting'!F31</f>
        <v>49607.5</v>
      </c>
      <c r="C5" s="36">
        <f t="shared" si="0"/>
        <v>13493240</v>
      </c>
    </row>
    <row r="6" spans="1:3" x14ac:dyDescent="0.2">
      <c r="A6" s="34" t="s">
        <v>212</v>
      </c>
      <c r="B6" s="35">
        <f>'AS Recordkeeping'!E129</f>
        <v>872114.73999999987</v>
      </c>
      <c r="C6" s="36">
        <f t="shared" si="0"/>
        <v>237215209.27999997</v>
      </c>
    </row>
    <row r="7" spans="1:3" x14ac:dyDescent="0.2">
      <c r="A7" s="34" t="s">
        <v>223</v>
      </c>
      <c r="B7" s="35">
        <v>104</v>
      </c>
      <c r="C7" s="36">
        <f>B7*272</f>
        <v>28288</v>
      </c>
    </row>
    <row r="8" spans="1:3" x14ac:dyDescent="0.2">
      <c r="A8" s="34" t="s">
        <v>220</v>
      </c>
      <c r="B8" s="35">
        <v>2</v>
      </c>
      <c r="C8" s="36">
        <f t="shared" si="0"/>
        <v>544</v>
      </c>
    </row>
    <row r="9" spans="1:3" x14ac:dyDescent="0.2">
      <c r="A9" s="34" t="s">
        <v>152</v>
      </c>
      <c r="B9" s="35">
        <f>SUM(B2:B8)</f>
        <v>1066030.8149999999</v>
      </c>
      <c r="C9" s="36">
        <f t="shared" si="0"/>
        <v>289960381.68000001</v>
      </c>
    </row>
    <row r="10" spans="1:3" x14ac:dyDescent="0.2">
      <c r="A10" s="40"/>
      <c r="B10" s="41"/>
      <c r="C10" s="42"/>
    </row>
    <row r="11" spans="1:3" x14ac:dyDescent="0.2">
      <c r="B11" s="41"/>
      <c r="C11" s="42"/>
    </row>
    <row r="12" spans="1:3" x14ac:dyDescent="0.2">
      <c r="A12" s="40"/>
      <c r="B12" s="41"/>
      <c r="C12" s="42"/>
    </row>
    <row r="14" spans="1:3" x14ac:dyDescent="0.2">
      <c r="B14" s="37" t="s">
        <v>213</v>
      </c>
      <c r="C14" s="38" t="s">
        <v>214</v>
      </c>
    </row>
    <row r="15" spans="1:3" x14ac:dyDescent="0.2">
      <c r="A15" s="34" t="s">
        <v>215</v>
      </c>
      <c r="B15" s="35">
        <f>SUM(B2:B4)</f>
        <v>144202.57500000001</v>
      </c>
      <c r="C15" s="39">
        <f>B15*272</f>
        <v>39223100.400000006</v>
      </c>
    </row>
    <row r="16" spans="1:3" x14ac:dyDescent="0.2">
      <c r="A16" s="34" t="s">
        <v>216</v>
      </c>
      <c r="B16" s="35">
        <f>SUM(B5:B7)</f>
        <v>921826.23999999987</v>
      </c>
      <c r="C16" s="39">
        <f>B16*272</f>
        <v>250736737.27999997</v>
      </c>
    </row>
    <row r="17" spans="1:3" x14ac:dyDescent="0.2">
      <c r="A17" s="34" t="s">
        <v>220</v>
      </c>
      <c r="B17" s="35">
        <v>2</v>
      </c>
      <c r="C17" s="36">
        <f t="shared" ref="C17" si="1">B17*272</f>
        <v>544</v>
      </c>
    </row>
    <row r="18" spans="1:3" x14ac:dyDescent="0.2">
      <c r="A18" s="34" t="s">
        <v>217</v>
      </c>
      <c r="B18" s="35">
        <f>SUM(B15:B17)</f>
        <v>1066030.8149999999</v>
      </c>
      <c r="C18" s="39">
        <f>SUM(C15:C17)</f>
        <v>289960381.67999995</v>
      </c>
    </row>
    <row r="23" spans="1:3" x14ac:dyDescent="0.2">
      <c r="B23" s="37" t="s">
        <v>213</v>
      </c>
      <c r="C23" s="38" t="s">
        <v>214</v>
      </c>
    </row>
    <row r="24" spans="1:3" x14ac:dyDescent="0.2">
      <c r="A24" s="34" t="s">
        <v>218</v>
      </c>
      <c r="B24" s="35">
        <f>SUM('NRC Licenses Reporting'!F30,'AS Reporting'!F31,2)</f>
        <v>57396.06</v>
      </c>
      <c r="C24" s="39">
        <f>B24*272</f>
        <v>15611728.32</v>
      </c>
    </row>
    <row r="25" spans="1:3" x14ac:dyDescent="0.2">
      <c r="A25" s="34" t="s">
        <v>219</v>
      </c>
      <c r="B25" s="35">
        <f>SUM('NRC Licenses Recordkeeping'!E130,'AS Recordkeeping'!E129)</f>
        <v>1008506.7549999999</v>
      </c>
      <c r="C25" s="39">
        <f>B25*272</f>
        <v>274313837.35999995</v>
      </c>
    </row>
    <row r="26" spans="1:3" x14ac:dyDescent="0.2">
      <c r="A26" s="34" t="s">
        <v>225</v>
      </c>
      <c r="B26" s="35">
        <v>128</v>
      </c>
      <c r="C26" s="39">
        <f>B26*272</f>
        <v>34816</v>
      </c>
    </row>
    <row r="27" spans="1:3" x14ac:dyDescent="0.2">
      <c r="A27" s="34" t="s">
        <v>217</v>
      </c>
      <c r="B27" s="35">
        <f>SUM(B24:B26)</f>
        <v>1066030.8149999999</v>
      </c>
      <c r="C27" s="39">
        <f>SUM(C24:C26)</f>
        <v>289960381.67999995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NRC Licenses Reporting</vt:lpstr>
      <vt:lpstr>NRC Licenses Recordkeeping</vt:lpstr>
      <vt:lpstr>NRC Licenses Third-party </vt:lpstr>
      <vt:lpstr>AS Reporting</vt:lpstr>
      <vt:lpstr>AS Recordkeeping</vt:lpstr>
      <vt:lpstr>AS Third Party Disclosure</vt:lpstr>
      <vt:lpstr>TOTALS</vt:lpstr>
    </vt:vector>
  </TitlesOfParts>
  <Company>USNRC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fxm</dc:creator>
  <cp:lastModifiedBy>Majeed, Fajr</cp:lastModifiedBy>
  <cp:lastPrinted>2014-05-27T16:55:18Z</cp:lastPrinted>
  <dcterms:created xsi:type="dcterms:W3CDTF">2013-08-06T15:28:27Z</dcterms:created>
  <dcterms:modified xsi:type="dcterms:W3CDTF">2014-07-24T12:13:29Z</dcterms:modified>
</cp:coreProperties>
</file>