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5360" windowHeight="9120"/>
  </bookViews>
  <sheets>
    <sheet name="Certification" sheetId="5" r:id="rId1"/>
    <sheet name="Input" sheetId="1" r:id="rId2"/>
    <sheet name="Product Description" sheetId="2" r:id="rId3"/>
    <sheet name="Instructions" sheetId="6" r:id="rId4"/>
  </sheets>
  <definedNames>
    <definedName name="INPUT">Input!$C$11:$AA$110</definedName>
    <definedName name="No_of_Columns">Input!$BF$11</definedName>
    <definedName name="No_of_Product_Classes">Input!$BF$12</definedName>
    <definedName name="PrClDesc">'Product Description'!$A$4:$F$47</definedName>
    <definedName name="_xlnm.Print_Area" localSheetId="1">Input!$A:$AA</definedName>
    <definedName name="_xlnm.Print_Titles" localSheetId="1">Input!$10:$10</definedName>
  </definedNames>
  <calcPr calcId="145621"/>
</workbook>
</file>

<file path=xl/calcChain.xml><?xml version="1.0" encoding="utf-8"?>
<calcChain xmlns="http://schemas.openxmlformats.org/spreadsheetml/2006/main">
  <c r="BA110" i="1" l="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 i="1"/>
  <c r="AY49" i="1" l="1"/>
  <c r="AY50" i="1"/>
  <c r="AY51" i="1"/>
  <c r="AY52" i="1"/>
  <c r="AY53" i="1"/>
  <c r="AY54" i="1"/>
  <c r="AY55" i="1"/>
  <c r="AY56" i="1"/>
  <c r="AY57" i="1"/>
  <c r="AY58" i="1"/>
  <c r="AY59" i="1"/>
  <c r="AY60" i="1"/>
  <c r="AY61" i="1"/>
  <c r="AY62" i="1"/>
  <c r="AY63" i="1"/>
  <c r="AY64" i="1"/>
  <c r="AY65" i="1"/>
  <c r="AY66" i="1"/>
  <c r="AY67" i="1"/>
  <c r="AY70" i="1"/>
  <c r="AY71" i="1"/>
  <c r="AY72" i="1"/>
  <c r="AY73" i="1"/>
  <c r="AY74" i="1"/>
  <c r="AY75" i="1"/>
  <c r="AY78" i="1"/>
  <c r="AY79" i="1"/>
  <c r="AY80" i="1"/>
  <c r="AY81" i="1"/>
  <c r="AY82" i="1"/>
  <c r="AY83" i="1"/>
  <c r="AY84" i="1"/>
  <c r="AY85" i="1"/>
  <c r="AY86" i="1"/>
  <c r="AY87" i="1"/>
  <c r="AY88" i="1"/>
  <c r="AY89" i="1"/>
  <c r="AY90" i="1"/>
  <c r="AY95" i="1"/>
  <c r="AY96" i="1"/>
  <c r="AY97" i="1"/>
  <c r="AY98" i="1"/>
  <c r="AY99" i="1"/>
  <c r="AY100" i="1"/>
  <c r="AY101" i="1"/>
  <c r="AY102" i="1"/>
  <c r="AY103" i="1"/>
  <c r="AY104" i="1"/>
  <c r="AY105" i="1"/>
  <c r="AY33" i="1"/>
  <c r="AY34" i="1"/>
  <c r="AY35" i="1"/>
  <c r="AY36" i="1"/>
  <c r="AY37" i="1"/>
  <c r="AY38" i="1"/>
  <c r="AY39" i="1"/>
  <c r="AY40" i="1"/>
  <c r="AY41" i="1"/>
  <c r="AY42" i="1"/>
  <c r="AY43" i="1"/>
  <c r="AY44" i="1"/>
  <c r="AY45" i="1"/>
  <c r="AY46" i="1"/>
  <c r="AY47" i="1"/>
  <c r="AY48" i="1"/>
  <c r="AY29" i="1"/>
  <c r="AY30" i="1"/>
  <c r="AY31" i="1"/>
  <c r="AY32" i="1"/>
  <c r="AY12" i="1"/>
  <c r="AY13" i="1"/>
  <c r="AY14" i="1"/>
  <c r="AY15" i="1"/>
  <c r="AY16" i="1"/>
  <c r="AY17" i="1"/>
  <c r="AY18" i="1"/>
  <c r="AY19" i="1"/>
  <c r="AY20" i="1"/>
  <c r="AY21" i="1"/>
  <c r="AY22" i="1"/>
  <c r="AY23" i="1"/>
  <c r="AY24" i="1"/>
  <c r="AY25" i="1"/>
  <c r="AY26" i="1"/>
  <c r="AY27" i="1"/>
  <c r="AY28" i="1"/>
  <c r="AY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6" i="1"/>
  <c r="AX77" i="1"/>
  <c r="AX91" i="1"/>
  <c r="AX92" i="1"/>
  <c r="AX93" i="1"/>
  <c r="AX94" i="1"/>
  <c r="AX106" i="1"/>
  <c r="AX107" i="1"/>
  <c r="AX108" i="1"/>
  <c r="AX109" i="1"/>
  <c r="AX110" i="1"/>
  <c r="AX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Q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Z9" i="1" l="1"/>
  <c r="BA9" i="1"/>
  <c r="AQ9" i="1"/>
  <c r="AR9" i="1"/>
  <c r="AS9" i="1"/>
  <c r="AH9"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V12" i="1" l="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2" i="1"/>
  <c r="AW13" i="1"/>
  <c r="AW14" i="1"/>
  <c r="AW15" i="1"/>
  <c r="AW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AY68" i="1" s="1"/>
  <c r="BC69" i="1"/>
  <c r="AY69" i="1" s="1"/>
  <c r="BC70" i="1"/>
  <c r="BC71" i="1"/>
  <c r="BC72" i="1"/>
  <c r="BC73" i="1"/>
  <c r="BC74" i="1"/>
  <c r="BC75" i="1"/>
  <c r="BC76" i="1"/>
  <c r="AY76" i="1" s="1"/>
  <c r="BC77" i="1"/>
  <c r="AY77" i="1" s="1"/>
  <c r="BC78" i="1"/>
  <c r="BC79" i="1"/>
  <c r="BC80" i="1"/>
  <c r="BC81" i="1"/>
  <c r="BC82" i="1"/>
  <c r="BC83" i="1"/>
  <c r="BC84" i="1"/>
  <c r="BC85" i="1"/>
  <c r="BC86" i="1"/>
  <c r="BC87" i="1"/>
  <c r="BC88" i="1"/>
  <c r="BC89" i="1"/>
  <c r="BC90" i="1"/>
  <c r="BC91" i="1"/>
  <c r="AY91" i="1" s="1"/>
  <c r="BC92" i="1"/>
  <c r="AY92" i="1" s="1"/>
  <c r="BC93" i="1"/>
  <c r="AY93" i="1" s="1"/>
  <c r="BC94" i="1"/>
  <c r="AY94" i="1" s="1"/>
  <c r="BC95" i="1"/>
  <c r="BC96" i="1"/>
  <c r="BC97" i="1"/>
  <c r="BC98" i="1"/>
  <c r="BC99" i="1"/>
  <c r="BC100" i="1"/>
  <c r="BC101" i="1"/>
  <c r="BC102" i="1"/>
  <c r="BC103" i="1"/>
  <c r="BC104" i="1"/>
  <c r="BC105" i="1"/>
  <c r="BC106" i="1"/>
  <c r="AY106" i="1" s="1"/>
  <c r="BC107" i="1"/>
  <c r="AY107" i="1" s="1"/>
  <c r="BC108" i="1"/>
  <c r="AY108" i="1" s="1"/>
  <c r="BC109" i="1"/>
  <c r="AY109" i="1" s="1"/>
  <c r="BC110" i="1"/>
  <c r="AY110" i="1" s="1"/>
  <c r="BC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AX70" i="1" s="1"/>
  <c r="BB71" i="1"/>
  <c r="AX71" i="1" s="1"/>
  <c r="BB72" i="1"/>
  <c r="AX72" i="1" s="1"/>
  <c r="BB73" i="1"/>
  <c r="AX73" i="1" s="1"/>
  <c r="BB74" i="1"/>
  <c r="AX74" i="1" s="1"/>
  <c r="BB75" i="1"/>
  <c r="AX75" i="1" s="1"/>
  <c r="BB76" i="1"/>
  <c r="BB77" i="1"/>
  <c r="BB78" i="1"/>
  <c r="AX78" i="1" s="1"/>
  <c r="BB79" i="1"/>
  <c r="AX79" i="1" s="1"/>
  <c r="BB80" i="1"/>
  <c r="AX80" i="1" s="1"/>
  <c r="BB81" i="1"/>
  <c r="AX81" i="1" s="1"/>
  <c r="BB82" i="1"/>
  <c r="AX82" i="1" s="1"/>
  <c r="BB83" i="1"/>
  <c r="AX83" i="1" s="1"/>
  <c r="BB84" i="1"/>
  <c r="AX84" i="1" s="1"/>
  <c r="BB85" i="1"/>
  <c r="AX85" i="1" s="1"/>
  <c r="BB86" i="1"/>
  <c r="AX86" i="1" s="1"/>
  <c r="BB87" i="1"/>
  <c r="AX87" i="1" s="1"/>
  <c r="BB88" i="1"/>
  <c r="AX88" i="1" s="1"/>
  <c r="BB89" i="1"/>
  <c r="AX89" i="1" s="1"/>
  <c r="BB90" i="1"/>
  <c r="AX90" i="1" s="1"/>
  <c r="BB91" i="1"/>
  <c r="BB92" i="1"/>
  <c r="BB93" i="1"/>
  <c r="BB94" i="1"/>
  <c r="BB95" i="1"/>
  <c r="AX95" i="1" s="1"/>
  <c r="BB96" i="1"/>
  <c r="AX96" i="1" s="1"/>
  <c r="BB97" i="1"/>
  <c r="AX97" i="1" s="1"/>
  <c r="BB98" i="1"/>
  <c r="AX98" i="1" s="1"/>
  <c r="BB99" i="1"/>
  <c r="AX99" i="1" s="1"/>
  <c r="BB100" i="1"/>
  <c r="AX100" i="1" s="1"/>
  <c r="BB101" i="1"/>
  <c r="AX101" i="1" s="1"/>
  <c r="BB102" i="1"/>
  <c r="AX102" i="1" s="1"/>
  <c r="BB103" i="1"/>
  <c r="AX103" i="1" s="1"/>
  <c r="BB104" i="1"/>
  <c r="AX104" i="1" s="1"/>
  <c r="BB105" i="1"/>
  <c r="AX105" i="1" s="1"/>
  <c r="BB106" i="1"/>
  <c r="BB107" i="1"/>
  <c r="BB108" i="1"/>
  <c r="BB109" i="1"/>
  <c r="BB110" i="1"/>
  <c r="BB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 i="1"/>
  <c r="AJ12" i="1"/>
  <c r="BH12" i="1" s="1"/>
  <c r="AJ13" i="1"/>
  <c r="BJ13" i="1" s="1"/>
  <c r="AJ14" i="1"/>
  <c r="BH14" i="1" s="1"/>
  <c r="AJ15" i="1"/>
  <c r="BK15" i="1" s="1"/>
  <c r="AJ16" i="1"/>
  <c r="BJ16" i="1" s="1"/>
  <c r="AJ17" i="1"/>
  <c r="BK17" i="1" s="1"/>
  <c r="AJ18" i="1"/>
  <c r="AJ19" i="1"/>
  <c r="BJ19" i="1" s="1"/>
  <c r="AJ20" i="1"/>
  <c r="BK20" i="1" s="1"/>
  <c r="AJ21" i="1"/>
  <c r="BJ21" i="1" s="1"/>
  <c r="AJ22" i="1"/>
  <c r="AJ23" i="1"/>
  <c r="BJ23" i="1" s="1"/>
  <c r="AJ24" i="1"/>
  <c r="BJ24" i="1" s="1"/>
  <c r="AJ25" i="1"/>
  <c r="BH25" i="1" s="1"/>
  <c r="AJ26" i="1"/>
  <c r="BK26" i="1" s="1"/>
  <c r="AJ27" i="1"/>
  <c r="BJ27" i="1" s="1"/>
  <c r="AJ28" i="1"/>
  <c r="BL28" i="1" s="1"/>
  <c r="AJ29" i="1"/>
  <c r="AJ30" i="1"/>
  <c r="BK30" i="1" s="1"/>
  <c r="AJ31" i="1"/>
  <c r="BJ31" i="1" s="1"/>
  <c r="AJ32" i="1"/>
  <c r="BL32" i="1" s="1"/>
  <c r="AJ33" i="1"/>
  <c r="BK33" i="1" s="1"/>
  <c r="AJ34" i="1"/>
  <c r="BJ34" i="1" s="1"/>
  <c r="AJ35" i="1"/>
  <c r="BJ35" i="1" s="1"/>
  <c r="AJ36" i="1"/>
  <c r="BJ36" i="1" s="1"/>
  <c r="AJ37" i="1"/>
  <c r="BK37" i="1" s="1"/>
  <c r="AJ38" i="1"/>
  <c r="BK38" i="1" s="1"/>
  <c r="AJ39" i="1"/>
  <c r="BH39" i="1" s="1"/>
  <c r="AJ40" i="1"/>
  <c r="BK40" i="1" s="1"/>
  <c r="AJ41" i="1"/>
  <c r="BK41" i="1" s="1"/>
  <c r="AJ42" i="1"/>
  <c r="BK42" i="1" s="1"/>
  <c r="AJ43" i="1"/>
  <c r="AJ44" i="1"/>
  <c r="BJ44" i="1" s="1"/>
  <c r="AJ45" i="1"/>
  <c r="BJ45" i="1" s="1"/>
  <c r="AJ46" i="1"/>
  <c r="BI46" i="1" s="1"/>
  <c r="AJ47" i="1"/>
  <c r="BK47" i="1" s="1"/>
  <c r="AJ48" i="1"/>
  <c r="BJ48" i="1" s="1"/>
  <c r="AJ49" i="1"/>
  <c r="BJ49" i="1" s="1"/>
  <c r="AJ50" i="1"/>
  <c r="BJ50" i="1" s="1"/>
  <c r="AJ51" i="1"/>
  <c r="BJ51" i="1" s="1"/>
  <c r="AJ52" i="1"/>
  <c r="BJ52" i="1" s="1"/>
  <c r="AJ53" i="1"/>
  <c r="BK53" i="1" s="1"/>
  <c r="AJ54" i="1"/>
  <c r="BI54" i="1" s="1"/>
  <c r="AJ55" i="1"/>
  <c r="BH55" i="1" s="1"/>
  <c r="AJ56" i="1"/>
  <c r="BL56" i="1" s="1"/>
  <c r="AJ57" i="1"/>
  <c r="AJ58" i="1"/>
  <c r="BI58" i="1" s="1"/>
  <c r="AJ59" i="1"/>
  <c r="BL59" i="1" s="1"/>
  <c r="AJ60" i="1"/>
  <c r="BL60" i="1" s="1"/>
  <c r="AJ61" i="1"/>
  <c r="BH61" i="1" s="1"/>
  <c r="AJ62" i="1"/>
  <c r="BJ62" i="1" s="1"/>
  <c r="AJ63" i="1"/>
  <c r="BJ63" i="1" s="1"/>
  <c r="AJ64" i="1"/>
  <c r="BJ64" i="1" s="1"/>
  <c r="AJ65" i="1"/>
  <c r="BK65" i="1" s="1"/>
  <c r="AJ66" i="1"/>
  <c r="BK66" i="1" s="1"/>
  <c r="AJ67" i="1"/>
  <c r="AJ68" i="1"/>
  <c r="BI68" i="1" s="1"/>
  <c r="AJ69" i="1"/>
  <c r="BL69" i="1" s="1"/>
  <c r="AJ70" i="1"/>
  <c r="BI70" i="1" s="1"/>
  <c r="AJ71" i="1"/>
  <c r="AJ72" i="1"/>
  <c r="BH72" i="1" s="1"/>
  <c r="AJ73" i="1"/>
  <c r="BI73" i="1" s="1"/>
  <c r="AJ74" i="1"/>
  <c r="BI74" i="1" s="1"/>
  <c r="AJ75" i="1"/>
  <c r="BI75" i="1" s="1"/>
  <c r="AJ76" i="1"/>
  <c r="BL76" i="1" s="1"/>
  <c r="AJ77" i="1"/>
  <c r="BL77" i="1" s="1"/>
  <c r="AJ78" i="1"/>
  <c r="BJ78" i="1" s="1"/>
  <c r="AJ79" i="1"/>
  <c r="AJ80" i="1"/>
  <c r="BJ80" i="1" s="1"/>
  <c r="AJ81" i="1"/>
  <c r="BK81" i="1" s="1"/>
  <c r="AJ82" i="1"/>
  <c r="BK82" i="1" s="1"/>
  <c r="AJ83" i="1"/>
  <c r="BH83" i="1" s="1"/>
  <c r="AJ84" i="1"/>
  <c r="BJ84" i="1" s="1"/>
  <c r="AJ85" i="1"/>
  <c r="BL85" i="1" s="1"/>
  <c r="AJ86" i="1"/>
  <c r="BH86" i="1" s="1"/>
  <c r="AJ87" i="1"/>
  <c r="AJ88" i="1"/>
  <c r="BH88" i="1" s="1"/>
  <c r="AJ89" i="1"/>
  <c r="BI89" i="1" s="1"/>
  <c r="AJ90" i="1"/>
  <c r="BL90" i="1" s="1"/>
  <c r="AJ91" i="1"/>
  <c r="BL91" i="1" s="1"/>
  <c r="AJ92" i="1"/>
  <c r="BL92" i="1" s="1"/>
  <c r="AJ93" i="1"/>
  <c r="BJ93" i="1" s="1"/>
  <c r="AJ94" i="1"/>
  <c r="BJ94" i="1" s="1"/>
  <c r="AJ95" i="1"/>
  <c r="AJ96" i="1"/>
  <c r="BJ96" i="1" s="1"/>
  <c r="AJ97" i="1"/>
  <c r="BK97" i="1" s="1"/>
  <c r="AJ98" i="1"/>
  <c r="BK98" i="1" s="1"/>
  <c r="AJ99" i="1"/>
  <c r="AJ100" i="1"/>
  <c r="BI100" i="1" s="1"/>
  <c r="AJ101" i="1"/>
  <c r="BL101" i="1" s="1"/>
  <c r="AJ102" i="1"/>
  <c r="BI102" i="1" s="1"/>
  <c r="AJ103" i="1"/>
  <c r="BJ103" i="1" s="1"/>
  <c r="AJ104" i="1"/>
  <c r="BH104" i="1" s="1"/>
  <c r="AJ105" i="1"/>
  <c r="BL105" i="1" s="1"/>
  <c r="AJ106" i="1"/>
  <c r="BK106" i="1" s="1"/>
  <c r="AJ107" i="1"/>
  <c r="BI107" i="1" s="1"/>
  <c r="AJ108" i="1"/>
  <c r="BL108" i="1" s="1"/>
  <c r="AJ109" i="1"/>
  <c r="BH109" i="1" s="1"/>
  <c r="AJ110" i="1"/>
  <c r="BJ110" i="1" s="1"/>
  <c r="AJ11" i="1"/>
  <c r="BL11" i="1" s="1"/>
  <c r="AU10" i="1"/>
  <c r="AX9" i="1"/>
  <c r="BS12" i="1"/>
  <c r="BT12" i="1"/>
  <c r="BU12" i="1"/>
  <c r="BS13" i="1"/>
  <c r="BU13" i="1"/>
  <c r="BS14" i="1"/>
  <c r="BT14" i="1"/>
  <c r="BU14" i="1"/>
  <c r="BS15" i="1"/>
  <c r="BT15" i="1"/>
  <c r="BU15" i="1"/>
  <c r="BS16" i="1"/>
  <c r="BT16" i="1"/>
  <c r="BU16" i="1"/>
  <c r="BS17" i="1"/>
  <c r="BT17" i="1"/>
  <c r="BU17" i="1"/>
  <c r="BS18" i="1"/>
  <c r="BT18" i="1"/>
  <c r="BU18" i="1"/>
  <c r="BS19" i="1"/>
  <c r="BT19" i="1"/>
  <c r="BU19" i="1"/>
  <c r="BS20" i="1"/>
  <c r="BT20" i="1"/>
  <c r="BU20" i="1"/>
  <c r="BS21" i="1"/>
  <c r="BT21" i="1"/>
  <c r="BU21" i="1"/>
  <c r="BS22" i="1"/>
  <c r="BT22" i="1"/>
  <c r="BU22" i="1"/>
  <c r="BS23" i="1"/>
  <c r="BT23" i="1"/>
  <c r="BU23" i="1"/>
  <c r="BS24" i="1"/>
  <c r="BT24" i="1"/>
  <c r="BU24" i="1"/>
  <c r="BS25" i="1"/>
  <c r="BT25" i="1"/>
  <c r="BU25" i="1"/>
  <c r="BS26" i="1"/>
  <c r="BT26" i="1"/>
  <c r="BU26" i="1"/>
  <c r="BS27" i="1"/>
  <c r="BT27" i="1"/>
  <c r="BU27" i="1"/>
  <c r="BS28" i="1"/>
  <c r="BT28" i="1"/>
  <c r="BU28" i="1"/>
  <c r="BS29" i="1"/>
  <c r="BT29" i="1"/>
  <c r="BU29" i="1"/>
  <c r="BS30" i="1"/>
  <c r="BT30" i="1"/>
  <c r="BU30" i="1"/>
  <c r="BS31" i="1"/>
  <c r="BT31" i="1"/>
  <c r="BU31" i="1"/>
  <c r="BS32" i="1"/>
  <c r="BT32" i="1"/>
  <c r="BU32" i="1"/>
  <c r="BS33" i="1"/>
  <c r="BT33" i="1"/>
  <c r="BU33" i="1"/>
  <c r="BS34" i="1"/>
  <c r="BT34" i="1"/>
  <c r="BU34" i="1"/>
  <c r="BS35" i="1"/>
  <c r="BT35" i="1"/>
  <c r="BU35" i="1"/>
  <c r="BS36" i="1"/>
  <c r="BT36" i="1"/>
  <c r="BU36" i="1"/>
  <c r="BS37" i="1"/>
  <c r="BT37" i="1"/>
  <c r="BU37" i="1"/>
  <c r="BS38" i="1"/>
  <c r="BT38" i="1"/>
  <c r="BU38" i="1"/>
  <c r="BS39" i="1"/>
  <c r="BT39" i="1"/>
  <c r="BU39" i="1"/>
  <c r="BS40" i="1"/>
  <c r="BT40" i="1"/>
  <c r="BU40" i="1"/>
  <c r="BS41" i="1"/>
  <c r="BT41" i="1"/>
  <c r="BU41" i="1"/>
  <c r="BS42" i="1"/>
  <c r="BT42" i="1"/>
  <c r="BU42" i="1"/>
  <c r="BS43" i="1"/>
  <c r="BT43" i="1"/>
  <c r="BU43" i="1"/>
  <c r="BS44" i="1"/>
  <c r="BT44" i="1"/>
  <c r="BU44" i="1"/>
  <c r="BS45" i="1"/>
  <c r="BT45" i="1"/>
  <c r="BU45" i="1"/>
  <c r="BS46" i="1"/>
  <c r="BT46" i="1"/>
  <c r="BU46" i="1"/>
  <c r="BS47" i="1"/>
  <c r="BT47" i="1"/>
  <c r="BU47" i="1"/>
  <c r="BS48" i="1"/>
  <c r="BT48" i="1"/>
  <c r="BU48" i="1"/>
  <c r="BS49" i="1"/>
  <c r="BT49" i="1"/>
  <c r="BU49" i="1"/>
  <c r="BS50" i="1"/>
  <c r="BT50" i="1"/>
  <c r="BU50" i="1"/>
  <c r="BS51" i="1"/>
  <c r="BT51" i="1"/>
  <c r="BU51" i="1"/>
  <c r="BS52" i="1"/>
  <c r="BT52" i="1"/>
  <c r="BU52" i="1"/>
  <c r="BS53" i="1"/>
  <c r="BT53" i="1"/>
  <c r="BU53" i="1"/>
  <c r="BS54" i="1"/>
  <c r="BT54" i="1"/>
  <c r="BU54" i="1"/>
  <c r="BS55" i="1"/>
  <c r="BT55" i="1"/>
  <c r="BU55" i="1"/>
  <c r="BS56" i="1"/>
  <c r="BT56" i="1"/>
  <c r="BU56" i="1"/>
  <c r="BS57" i="1"/>
  <c r="BT57" i="1"/>
  <c r="BU57" i="1"/>
  <c r="BS58" i="1"/>
  <c r="BT58" i="1"/>
  <c r="BU58" i="1"/>
  <c r="BS59" i="1"/>
  <c r="BT59" i="1"/>
  <c r="BU59" i="1"/>
  <c r="BS60" i="1"/>
  <c r="BT60" i="1"/>
  <c r="BU60" i="1"/>
  <c r="BS61" i="1"/>
  <c r="BT61" i="1"/>
  <c r="BU61" i="1"/>
  <c r="BS62" i="1"/>
  <c r="BT62" i="1"/>
  <c r="BU62" i="1"/>
  <c r="BS63" i="1"/>
  <c r="BT63" i="1"/>
  <c r="BU63" i="1"/>
  <c r="BS64" i="1"/>
  <c r="BT64" i="1"/>
  <c r="BU64" i="1"/>
  <c r="BS65" i="1"/>
  <c r="BT65" i="1"/>
  <c r="BU65" i="1"/>
  <c r="BS66" i="1"/>
  <c r="BT66" i="1"/>
  <c r="BU66" i="1"/>
  <c r="BS67" i="1"/>
  <c r="BT67" i="1"/>
  <c r="BU67" i="1"/>
  <c r="BS68" i="1"/>
  <c r="BT68" i="1"/>
  <c r="BU68" i="1"/>
  <c r="BS69" i="1"/>
  <c r="BT69" i="1"/>
  <c r="BU69" i="1"/>
  <c r="BS70" i="1"/>
  <c r="BT70" i="1"/>
  <c r="BU70" i="1"/>
  <c r="BS71" i="1"/>
  <c r="BT71" i="1"/>
  <c r="BU71" i="1"/>
  <c r="BS72" i="1"/>
  <c r="BT72" i="1"/>
  <c r="BU72" i="1"/>
  <c r="BS73" i="1"/>
  <c r="BT73" i="1"/>
  <c r="BU73" i="1"/>
  <c r="BS74" i="1"/>
  <c r="BT74" i="1"/>
  <c r="BU74" i="1"/>
  <c r="BS75" i="1"/>
  <c r="BT75" i="1"/>
  <c r="BU75" i="1"/>
  <c r="BS76" i="1"/>
  <c r="BT76" i="1"/>
  <c r="BU76" i="1"/>
  <c r="BS77" i="1"/>
  <c r="BT77" i="1"/>
  <c r="BU77" i="1"/>
  <c r="BS78" i="1"/>
  <c r="BT78" i="1"/>
  <c r="BU78" i="1"/>
  <c r="BS79" i="1"/>
  <c r="BT79" i="1"/>
  <c r="BU79" i="1"/>
  <c r="BS80" i="1"/>
  <c r="BT80" i="1"/>
  <c r="BU80" i="1"/>
  <c r="BS81" i="1"/>
  <c r="BT81" i="1"/>
  <c r="BU81" i="1"/>
  <c r="BS82" i="1"/>
  <c r="BT82" i="1"/>
  <c r="BU82" i="1"/>
  <c r="BS83" i="1"/>
  <c r="BT83" i="1"/>
  <c r="BU83" i="1"/>
  <c r="BS84" i="1"/>
  <c r="BT84" i="1"/>
  <c r="BU84" i="1"/>
  <c r="BS85" i="1"/>
  <c r="BT85" i="1"/>
  <c r="BU85" i="1"/>
  <c r="BS86" i="1"/>
  <c r="BT86" i="1"/>
  <c r="BU86" i="1"/>
  <c r="BS87" i="1"/>
  <c r="BT87" i="1"/>
  <c r="BU87" i="1"/>
  <c r="BS88" i="1"/>
  <c r="BT88" i="1"/>
  <c r="BU88" i="1"/>
  <c r="BS89" i="1"/>
  <c r="BT89" i="1"/>
  <c r="BU89" i="1"/>
  <c r="BS90" i="1"/>
  <c r="BT90" i="1"/>
  <c r="BU90" i="1"/>
  <c r="BS91" i="1"/>
  <c r="BT91" i="1"/>
  <c r="BU91" i="1"/>
  <c r="BS92" i="1"/>
  <c r="BT92" i="1"/>
  <c r="BU92" i="1"/>
  <c r="BS93" i="1"/>
  <c r="BT93" i="1"/>
  <c r="BU93" i="1"/>
  <c r="BS94" i="1"/>
  <c r="BT94" i="1"/>
  <c r="BU94" i="1"/>
  <c r="BS95" i="1"/>
  <c r="BT95" i="1"/>
  <c r="BU95" i="1"/>
  <c r="BS96" i="1"/>
  <c r="BT96" i="1"/>
  <c r="BU96" i="1"/>
  <c r="BS97" i="1"/>
  <c r="BT97" i="1"/>
  <c r="BU97" i="1"/>
  <c r="BS98" i="1"/>
  <c r="BT98" i="1"/>
  <c r="BU98" i="1"/>
  <c r="BS99" i="1"/>
  <c r="BT99" i="1"/>
  <c r="BU99" i="1"/>
  <c r="BS100" i="1"/>
  <c r="BT100" i="1"/>
  <c r="BU100" i="1"/>
  <c r="BS101" i="1"/>
  <c r="BT101" i="1"/>
  <c r="BU101" i="1"/>
  <c r="BS102" i="1"/>
  <c r="BT102" i="1"/>
  <c r="BU102" i="1"/>
  <c r="BS103" i="1"/>
  <c r="BT103" i="1"/>
  <c r="BU103" i="1"/>
  <c r="BS104" i="1"/>
  <c r="BT104" i="1"/>
  <c r="BU104" i="1"/>
  <c r="BS105" i="1"/>
  <c r="BT105" i="1"/>
  <c r="BU105" i="1"/>
  <c r="BS106" i="1"/>
  <c r="BT106" i="1"/>
  <c r="BU106" i="1"/>
  <c r="BS107" i="1"/>
  <c r="BT107" i="1"/>
  <c r="BU107" i="1"/>
  <c r="BS108" i="1"/>
  <c r="BT108" i="1"/>
  <c r="BU108" i="1"/>
  <c r="BS109" i="1"/>
  <c r="BT109" i="1"/>
  <c r="BU109" i="1"/>
  <c r="BS110" i="1"/>
  <c r="BT110" i="1"/>
  <c r="BU110" i="1"/>
  <c r="BS111" i="1"/>
  <c r="BT111" i="1"/>
  <c r="BU111" i="1"/>
  <c r="BU11" i="1"/>
  <c r="BT11" i="1"/>
  <c r="BS11" i="1"/>
  <c r="G105" i="5"/>
  <c r="J7" i="5" s="1"/>
  <c r="G104" i="5"/>
  <c r="J6" i="5"/>
  <c r="G103" i="5"/>
  <c r="J5" i="5" s="1"/>
  <c r="G89" i="5"/>
  <c r="I7" i="5"/>
  <c r="G88" i="5"/>
  <c r="I6" i="5" s="1"/>
  <c r="G87" i="5"/>
  <c r="I5" i="5"/>
  <c r="G73" i="5"/>
  <c r="H7" i="5" s="1"/>
  <c r="G72" i="5"/>
  <c r="H6" i="5"/>
  <c r="G71" i="5"/>
  <c r="H5" i="5" s="1"/>
  <c r="G57" i="5"/>
  <c r="G7" i="5"/>
  <c r="G56" i="5"/>
  <c r="G6" i="5" s="1"/>
  <c r="G55" i="5"/>
  <c r="G5" i="5"/>
  <c r="G41" i="5"/>
  <c r="F7" i="5" s="1"/>
  <c r="G40" i="5"/>
  <c r="BT13" i="1"/>
  <c r="G39" i="5"/>
  <c r="F5" i="5" s="1"/>
  <c r="D24" i="5"/>
  <c r="B113" i="5"/>
  <c r="B112" i="5"/>
  <c r="BV12" i="1"/>
  <c r="BW12" i="1"/>
  <c r="BV13" i="1"/>
  <c r="BW13" i="1"/>
  <c r="BV14" i="1"/>
  <c r="BW14" i="1"/>
  <c r="BV15" i="1"/>
  <c r="BW15" i="1"/>
  <c r="BV16" i="1"/>
  <c r="BW16" i="1"/>
  <c r="BV17" i="1"/>
  <c r="BW17" i="1"/>
  <c r="BV18" i="1"/>
  <c r="BW18" i="1"/>
  <c r="BV19" i="1"/>
  <c r="BW19" i="1"/>
  <c r="BV20" i="1"/>
  <c r="BW20" i="1"/>
  <c r="BV21" i="1"/>
  <c r="BW21" i="1"/>
  <c r="BV22" i="1"/>
  <c r="BW22" i="1"/>
  <c r="BV23" i="1"/>
  <c r="BW23" i="1"/>
  <c r="BV24" i="1"/>
  <c r="BW24" i="1"/>
  <c r="BV25" i="1"/>
  <c r="BW25" i="1"/>
  <c r="BV26" i="1"/>
  <c r="BW26" i="1"/>
  <c r="BV27" i="1"/>
  <c r="BW27" i="1"/>
  <c r="BV28" i="1"/>
  <c r="BW28" i="1"/>
  <c r="BV29" i="1"/>
  <c r="BW29" i="1"/>
  <c r="BV30" i="1"/>
  <c r="BW30" i="1"/>
  <c r="BV31" i="1"/>
  <c r="BW31" i="1"/>
  <c r="BV32" i="1"/>
  <c r="BW32" i="1"/>
  <c r="BV33" i="1"/>
  <c r="BW33" i="1"/>
  <c r="BV34" i="1"/>
  <c r="BW34" i="1"/>
  <c r="BV35" i="1"/>
  <c r="BW35" i="1"/>
  <c r="BV36" i="1"/>
  <c r="BW36" i="1"/>
  <c r="BV37" i="1"/>
  <c r="BW37" i="1"/>
  <c r="BV38" i="1"/>
  <c r="BW38" i="1"/>
  <c r="BV39" i="1"/>
  <c r="BW39" i="1"/>
  <c r="BV40" i="1"/>
  <c r="BW40" i="1"/>
  <c r="BV41" i="1"/>
  <c r="BW41" i="1"/>
  <c r="BV42" i="1"/>
  <c r="BW42" i="1"/>
  <c r="BV43" i="1"/>
  <c r="BW43" i="1"/>
  <c r="BV44" i="1"/>
  <c r="BW44" i="1"/>
  <c r="BV45" i="1"/>
  <c r="BW45" i="1"/>
  <c r="BV46" i="1"/>
  <c r="BW46" i="1"/>
  <c r="BV47" i="1"/>
  <c r="BW47" i="1"/>
  <c r="BV48" i="1"/>
  <c r="BW48" i="1"/>
  <c r="BV49" i="1"/>
  <c r="BW49" i="1"/>
  <c r="BV50" i="1"/>
  <c r="BW50" i="1"/>
  <c r="BV51" i="1"/>
  <c r="BW51" i="1"/>
  <c r="BV52" i="1"/>
  <c r="BW52" i="1"/>
  <c r="BV53" i="1"/>
  <c r="BW53" i="1"/>
  <c r="BV54" i="1"/>
  <c r="BW54" i="1"/>
  <c r="BV55" i="1"/>
  <c r="BW55" i="1"/>
  <c r="BV56" i="1"/>
  <c r="BW56" i="1"/>
  <c r="BV57" i="1"/>
  <c r="BW57" i="1"/>
  <c r="BV58" i="1"/>
  <c r="BW58" i="1"/>
  <c r="BV59" i="1"/>
  <c r="BW59" i="1"/>
  <c r="BV60" i="1"/>
  <c r="BW60" i="1"/>
  <c r="BV61" i="1"/>
  <c r="BW61" i="1"/>
  <c r="BV62" i="1"/>
  <c r="BW62" i="1"/>
  <c r="BV63" i="1"/>
  <c r="BW63" i="1"/>
  <c r="BV64" i="1"/>
  <c r="BW64" i="1"/>
  <c r="BV65" i="1"/>
  <c r="BW65" i="1"/>
  <c r="BV66" i="1"/>
  <c r="BW66" i="1"/>
  <c r="BV67" i="1"/>
  <c r="BW67" i="1"/>
  <c r="BV68" i="1"/>
  <c r="BW68" i="1"/>
  <c r="BV69" i="1"/>
  <c r="BW69" i="1"/>
  <c r="BV70" i="1"/>
  <c r="BW70" i="1"/>
  <c r="BV71" i="1"/>
  <c r="BW71" i="1"/>
  <c r="BV72" i="1"/>
  <c r="BW72" i="1"/>
  <c r="BV73" i="1"/>
  <c r="BW73" i="1"/>
  <c r="BV74" i="1"/>
  <c r="BW74" i="1"/>
  <c r="BV75" i="1"/>
  <c r="BW75" i="1"/>
  <c r="BV76" i="1"/>
  <c r="BW76" i="1"/>
  <c r="BV77" i="1"/>
  <c r="BW77" i="1"/>
  <c r="BV78" i="1"/>
  <c r="BW78" i="1"/>
  <c r="BV79" i="1"/>
  <c r="BW79" i="1"/>
  <c r="BV80" i="1"/>
  <c r="BW80" i="1"/>
  <c r="BV81" i="1"/>
  <c r="BW81" i="1"/>
  <c r="BV82" i="1"/>
  <c r="BW82" i="1"/>
  <c r="BV83" i="1"/>
  <c r="BW83" i="1"/>
  <c r="BV84" i="1"/>
  <c r="BW84" i="1"/>
  <c r="BV85" i="1"/>
  <c r="BW85" i="1"/>
  <c r="BV86" i="1"/>
  <c r="BW86" i="1"/>
  <c r="BV87" i="1"/>
  <c r="BW87" i="1"/>
  <c r="BV88" i="1"/>
  <c r="BW88" i="1"/>
  <c r="BV89" i="1"/>
  <c r="BW89" i="1"/>
  <c r="BV90" i="1"/>
  <c r="BW90" i="1"/>
  <c r="BV91" i="1"/>
  <c r="BW91" i="1"/>
  <c r="BV92" i="1"/>
  <c r="BW92" i="1"/>
  <c r="BV93" i="1"/>
  <c r="BW93" i="1"/>
  <c r="BV94" i="1"/>
  <c r="BW94" i="1"/>
  <c r="BV95" i="1"/>
  <c r="BW95" i="1"/>
  <c r="BV96" i="1"/>
  <c r="BW96" i="1"/>
  <c r="BV97" i="1"/>
  <c r="BW97" i="1"/>
  <c r="BV98" i="1"/>
  <c r="BW98" i="1"/>
  <c r="BV99" i="1"/>
  <c r="BW99" i="1"/>
  <c r="BV100" i="1"/>
  <c r="BW100" i="1"/>
  <c r="BV101" i="1"/>
  <c r="BW101" i="1"/>
  <c r="BV102" i="1"/>
  <c r="BW102" i="1"/>
  <c r="BV103" i="1"/>
  <c r="BW103" i="1"/>
  <c r="BV104" i="1"/>
  <c r="BW104" i="1"/>
  <c r="BV105" i="1"/>
  <c r="BW105" i="1"/>
  <c r="BV106" i="1"/>
  <c r="BW106" i="1"/>
  <c r="BV107" i="1"/>
  <c r="BW107" i="1"/>
  <c r="BV108" i="1"/>
  <c r="BW108" i="1"/>
  <c r="BV109" i="1"/>
  <c r="BW109" i="1"/>
  <c r="BV110" i="1"/>
  <c r="BW110" i="1"/>
  <c r="BW11" i="1"/>
  <c r="BV11" i="1"/>
  <c r="BM12" i="1"/>
  <c r="BN12" i="1"/>
  <c r="BO12" i="1"/>
  <c r="BP12" i="1"/>
  <c r="BQ12" i="1"/>
  <c r="BR12" i="1"/>
  <c r="BM13" i="1"/>
  <c r="BN13" i="1"/>
  <c r="BO13" i="1"/>
  <c r="BP13" i="1"/>
  <c r="BQ13" i="1"/>
  <c r="BR13" i="1"/>
  <c r="BM14" i="1"/>
  <c r="BN14" i="1"/>
  <c r="BO14" i="1"/>
  <c r="BP14" i="1"/>
  <c r="BQ14" i="1"/>
  <c r="BR14" i="1"/>
  <c r="BM15" i="1"/>
  <c r="BN15" i="1"/>
  <c r="BO15" i="1"/>
  <c r="BP15" i="1"/>
  <c r="BQ15" i="1"/>
  <c r="BR15" i="1"/>
  <c r="BM16" i="1"/>
  <c r="BN16" i="1"/>
  <c r="BO16" i="1"/>
  <c r="BP16" i="1"/>
  <c r="BQ16" i="1"/>
  <c r="BR16" i="1"/>
  <c r="BM17" i="1"/>
  <c r="BN17" i="1"/>
  <c r="BO17" i="1"/>
  <c r="BP17" i="1"/>
  <c r="BQ17" i="1"/>
  <c r="BR17" i="1"/>
  <c r="BM18" i="1"/>
  <c r="BN18" i="1"/>
  <c r="BO18" i="1"/>
  <c r="BP18" i="1"/>
  <c r="BQ18" i="1"/>
  <c r="BR18" i="1"/>
  <c r="BM19" i="1"/>
  <c r="BN19" i="1"/>
  <c r="BO19" i="1"/>
  <c r="BP19" i="1"/>
  <c r="BQ19" i="1"/>
  <c r="BR19" i="1"/>
  <c r="BM20" i="1"/>
  <c r="BN20" i="1"/>
  <c r="BO20" i="1"/>
  <c r="BP20" i="1"/>
  <c r="BQ20" i="1"/>
  <c r="BR20" i="1"/>
  <c r="BM21" i="1"/>
  <c r="BN21" i="1"/>
  <c r="BO21" i="1"/>
  <c r="BP21" i="1"/>
  <c r="BQ21" i="1"/>
  <c r="BR21" i="1"/>
  <c r="BM22" i="1"/>
  <c r="BN22" i="1"/>
  <c r="BO22" i="1"/>
  <c r="BP22" i="1"/>
  <c r="BQ22" i="1"/>
  <c r="BR22" i="1"/>
  <c r="BM23" i="1"/>
  <c r="BN23" i="1"/>
  <c r="BO23" i="1"/>
  <c r="BP23" i="1"/>
  <c r="BQ23" i="1"/>
  <c r="BR23" i="1"/>
  <c r="BM24" i="1"/>
  <c r="BN24" i="1"/>
  <c r="BO24" i="1"/>
  <c r="BP24" i="1"/>
  <c r="BQ24" i="1"/>
  <c r="BR24" i="1"/>
  <c r="BM25" i="1"/>
  <c r="BN25" i="1"/>
  <c r="BO25" i="1"/>
  <c r="BP25" i="1"/>
  <c r="BQ25" i="1"/>
  <c r="BR25" i="1"/>
  <c r="BM26" i="1"/>
  <c r="BN26" i="1"/>
  <c r="BO26" i="1"/>
  <c r="BP26" i="1"/>
  <c r="BQ26" i="1"/>
  <c r="BR26" i="1"/>
  <c r="BM27" i="1"/>
  <c r="BN27" i="1"/>
  <c r="BO27" i="1"/>
  <c r="BP27" i="1"/>
  <c r="BQ27" i="1"/>
  <c r="BR27" i="1"/>
  <c r="BM28" i="1"/>
  <c r="BN28" i="1"/>
  <c r="BO28" i="1"/>
  <c r="BP28" i="1"/>
  <c r="BQ28" i="1"/>
  <c r="BR28" i="1"/>
  <c r="BM29" i="1"/>
  <c r="BN29" i="1"/>
  <c r="BO29" i="1"/>
  <c r="BP29" i="1"/>
  <c r="BQ29" i="1"/>
  <c r="BR29" i="1"/>
  <c r="BM30" i="1"/>
  <c r="BN30" i="1"/>
  <c r="BO30" i="1"/>
  <c r="BP30" i="1"/>
  <c r="BQ30" i="1"/>
  <c r="BR30" i="1"/>
  <c r="BM31" i="1"/>
  <c r="BN31" i="1"/>
  <c r="BO31" i="1"/>
  <c r="BP31" i="1"/>
  <c r="BQ31" i="1"/>
  <c r="BR31" i="1"/>
  <c r="BM32" i="1"/>
  <c r="BN32" i="1"/>
  <c r="BO32" i="1"/>
  <c r="BP32" i="1"/>
  <c r="BQ32" i="1"/>
  <c r="BR32" i="1"/>
  <c r="BM33" i="1"/>
  <c r="BN33" i="1"/>
  <c r="BO33" i="1"/>
  <c r="BP33" i="1"/>
  <c r="BQ33" i="1"/>
  <c r="BR33" i="1"/>
  <c r="BM34" i="1"/>
  <c r="BN34" i="1"/>
  <c r="BO34" i="1"/>
  <c r="BP34" i="1"/>
  <c r="BQ34" i="1"/>
  <c r="BR34" i="1"/>
  <c r="BM35" i="1"/>
  <c r="BN35" i="1"/>
  <c r="BO35" i="1"/>
  <c r="BP35" i="1"/>
  <c r="BQ35" i="1"/>
  <c r="BR35" i="1"/>
  <c r="BM36" i="1"/>
  <c r="BN36" i="1"/>
  <c r="BO36" i="1"/>
  <c r="BP36" i="1"/>
  <c r="BQ36" i="1"/>
  <c r="BR36" i="1"/>
  <c r="BM37" i="1"/>
  <c r="BN37" i="1"/>
  <c r="BO37" i="1"/>
  <c r="BP37" i="1"/>
  <c r="BQ37" i="1"/>
  <c r="BR37" i="1"/>
  <c r="BM38" i="1"/>
  <c r="BN38" i="1"/>
  <c r="BO38" i="1"/>
  <c r="BP38" i="1"/>
  <c r="BQ38" i="1"/>
  <c r="BR38" i="1"/>
  <c r="BM39" i="1"/>
  <c r="BN39" i="1"/>
  <c r="BO39" i="1"/>
  <c r="BP39" i="1"/>
  <c r="BQ39" i="1"/>
  <c r="BR39" i="1"/>
  <c r="BM40" i="1"/>
  <c r="BN40" i="1"/>
  <c r="BO40" i="1"/>
  <c r="BP40" i="1"/>
  <c r="BQ40" i="1"/>
  <c r="BR40" i="1"/>
  <c r="BM41" i="1"/>
  <c r="BN41" i="1"/>
  <c r="BO41" i="1"/>
  <c r="BP41" i="1"/>
  <c r="BQ41" i="1"/>
  <c r="BR41" i="1"/>
  <c r="BM42" i="1"/>
  <c r="BN42" i="1"/>
  <c r="BO42" i="1"/>
  <c r="BP42" i="1"/>
  <c r="BQ42" i="1"/>
  <c r="BR42" i="1"/>
  <c r="BM43" i="1"/>
  <c r="BN43" i="1"/>
  <c r="BO43" i="1"/>
  <c r="BP43" i="1"/>
  <c r="BQ43" i="1"/>
  <c r="BR43" i="1"/>
  <c r="BM44" i="1"/>
  <c r="BN44" i="1"/>
  <c r="BO44" i="1"/>
  <c r="BP44" i="1"/>
  <c r="BQ44" i="1"/>
  <c r="BR44" i="1"/>
  <c r="BM45" i="1"/>
  <c r="BN45" i="1"/>
  <c r="BO45" i="1"/>
  <c r="BP45" i="1"/>
  <c r="BQ45" i="1"/>
  <c r="BR45" i="1"/>
  <c r="BM46" i="1"/>
  <c r="BN46" i="1"/>
  <c r="BO46" i="1"/>
  <c r="BP46" i="1"/>
  <c r="BQ46" i="1"/>
  <c r="BR46" i="1"/>
  <c r="BM47" i="1"/>
  <c r="BN47" i="1"/>
  <c r="BO47" i="1"/>
  <c r="BP47" i="1"/>
  <c r="BQ47" i="1"/>
  <c r="BR47" i="1"/>
  <c r="BM48" i="1"/>
  <c r="BN48" i="1"/>
  <c r="BO48" i="1"/>
  <c r="BP48" i="1"/>
  <c r="BQ48" i="1"/>
  <c r="BR48" i="1"/>
  <c r="BM49" i="1"/>
  <c r="BN49" i="1"/>
  <c r="BO49" i="1"/>
  <c r="BP49" i="1"/>
  <c r="BQ49" i="1"/>
  <c r="BR49" i="1"/>
  <c r="BM50" i="1"/>
  <c r="BN50" i="1"/>
  <c r="BO50" i="1"/>
  <c r="BP50" i="1"/>
  <c r="BQ50" i="1"/>
  <c r="BR50" i="1"/>
  <c r="BM51" i="1"/>
  <c r="BN51" i="1"/>
  <c r="BO51" i="1"/>
  <c r="BP51" i="1"/>
  <c r="BQ51" i="1"/>
  <c r="BR51" i="1"/>
  <c r="BM52" i="1"/>
  <c r="BN52" i="1"/>
  <c r="BO52" i="1"/>
  <c r="BP52" i="1"/>
  <c r="BQ52" i="1"/>
  <c r="BR52" i="1"/>
  <c r="BM53" i="1"/>
  <c r="BN53" i="1"/>
  <c r="BO53" i="1"/>
  <c r="BP53" i="1"/>
  <c r="BQ53" i="1"/>
  <c r="BR53" i="1"/>
  <c r="BM54" i="1"/>
  <c r="BN54" i="1"/>
  <c r="BO54" i="1"/>
  <c r="BP54" i="1"/>
  <c r="BQ54" i="1"/>
  <c r="BR54" i="1"/>
  <c r="BM55" i="1"/>
  <c r="BN55" i="1"/>
  <c r="BO55" i="1"/>
  <c r="BP55" i="1"/>
  <c r="BQ55" i="1"/>
  <c r="BR55" i="1"/>
  <c r="BM56" i="1"/>
  <c r="BN56" i="1"/>
  <c r="BO56" i="1"/>
  <c r="BP56" i="1"/>
  <c r="BQ56" i="1"/>
  <c r="BR56" i="1"/>
  <c r="BM57" i="1"/>
  <c r="BN57" i="1"/>
  <c r="BO57" i="1"/>
  <c r="BP57" i="1"/>
  <c r="BQ57" i="1"/>
  <c r="BR57" i="1"/>
  <c r="BM58" i="1"/>
  <c r="BN58" i="1"/>
  <c r="BO58" i="1"/>
  <c r="BP58" i="1"/>
  <c r="BQ58" i="1"/>
  <c r="BR58" i="1"/>
  <c r="BM59" i="1"/>
  <c r="BN59" i="1"/>
  <c r="BO59" i="1"/>
  <c r="BP59" i="1"/>
  <c r="BQ59" i="1"/>
  <c r="BR59" i="1"/>
  <c r="BM60" i="1"/>
  <c r="BN60" i="1"/>
  <c r="BO60" i="1"/>
  <c r="BP60" i="1"/>
  <c r="BQ60" i="1"/>
  <c r="BR60" i="1"/>
  <c r="BM61" i="1"/>
  <c r="BN61" i="1"/>
  <c r="BO61" i="1"/>
  <c r="BP61" i="1"/>
  <c r="BQ61" i="1"/>
  <c r="BR61" i="1"/>
  <c r="BM62" i="1"/>
  <c r="BN62" i="1"/>
  <c r="BO62" i="1"/>
  <c r="BP62" i="1"/>
  <c r="BQ62" i="1"/>
  <c r="BR62" i="1"/>
  <c r="BM63" i="1"/>
  <c r="BN63" i="1"/>
  <c r="BO63" i="1"/>
  <c r="BP63" i="1"/>
  <c r="BQ63" i="1"/>
  <c r="BR63" i="1"/>
  <c r="BM64" i="1"/>
  <c r="BN64" i="1"/>
  <c r="BO64" i="1"/>
  <c r="BP64" i="1"/>
  <c r="BQ64" i="1"/>
  <c r="BR64" i="1"/>
  <c r="BM65" i="1"/>
  <c r="BN65" i="1"/>
  <c r="BO65" i="1"/>
  <c r="BP65" i="1"/>
  <c r="BQ65" i="1"/>
  <c r="BR65" i="1"/>
  <c r="BM66" i="1"/>
  <c r="BN66" i="1"/>
  <c r="BO66" i="1"/>
  <c r="BP66" i="1"/>
  <c r="BQ66" i="1"/>
  <c r="BR66" i="1"/>
  <c r="BM67" i="1"/>
  <c r="BN67" i="1"/>
  <c r="BO67" i="1"/>
  <c r="BP67" i="1"/>
  <c r="BQ67" i="1"/>
  <c r="BR67" i="1"/>
  <c r="BM68" i="1"/>
  <c r="BN68" i="1"/>
  <c r="BO68" i="1"/>
  <c r="BP68" i="1"/>
  <c r="BQ68" i="1"/>
  <c r="BR68" i="1"/>
  <c r="BM69" i="1"/>
  <c r="BN69" i="1"/>
  <c r="BO69" i="1"/>
  <c r="BP69" i="1"/>
  <c r="BQ69" i="1"/>
  <c r="BR69" i="1"/>
  <c r="BM70" i="1"/>
  <c r="BN70" i="1"/>
  <c r="BO70" i="1"/>
  <c r="BP70" i="1"/>
  <c r="BQ70" i="1"/>
  <c r="BR70" i="1"/>
  <c r="BM71" i="1"/>
  <c r="BN71" i="1"/>
  <c r="BO71" i="1"/>
  <c r="BP71" i="1"/>
  <c r="BQ71" i="1"/>
  <c r="BR71" i="1"/>
  <c r="BM72" i="1"/>
  <c r="BN72" i="1"/>
  <c r="BO72" i="1"/>
  <c r="BP72" i="1"/>
  <c r="BQ72" i="1"/>
  <c r="BR72" i="1"/>
  <c r="BM73" i="1"/>
  <c r="BN73" i="1"/>
  <c r="BO73" i="1"/>
  <c r="BP73" i="1"/>
  <c r="BQ73" i="1"/>
  <c r="BR73" i="1"/>
  <c r="BM74" i="1"/>
  <c r="BN74" i="1"/>
  <c r="BO74" i="1"/>
  <c r="BP74" i="1"/>
  <c r="BQ74" i="1"/>
  <c r="BR74" i="1"/>
  <c r="BM75" i="1"/>
  <c r="BN75" i="1"/>
  <c r="BO75" i="1"/>
  <c r="BP75" i="1"/>
  <c r="BQ75" i="1"/>
  <c r="BR75" i="1"/>
  <c r="BM76" i="1"/>
  <c r="BN76" i="1"/>
  <c r="BO76" i="1"/>
  <c r="BP76" i="1"/>
  <c r="BQ76" i="1"/>
  <c r="BR76" i="1"/>
  <c r="BM77" i="1"/>
  <c r="BN77" i="1"/>
  <c r="BO77" i="1"/>
  <c r="BP77" i="1"/>
  <c r="BQ77" i="1"/>
  <c r="BR77" i="1"/>
  <c r="BM78" i="1"/>
  <c r="BN78" i="1"/>
  <c r="BO78" i="1"/>
  <c r="BP78" i="1"/>
  <c r="BQ78" i="1"/>
  <c r="BR78" i="1"/>
  <c r="BM79" i="1"/>
  <c r="BN79" i="1"/>
  <c r="BO79" i="1"/>
  <c r="BP79" i="1"/>
  <c r="BQ79" i="1"/>
  <c r="BR79" i="1"/>
  <c r="BM80" i="1"/>
  <c r="BN80" i="1"/>
  <c r="BO80" i="1"/>
  <c r="BP80" i="1"/>
  <c r="BQ80" i="1"/>
  <c r="BR80" i="1"/>
  <c r="BM81" i="1"/>
  <c r="BN81" i="1"/>
  <c r="BO81" i="1"/>
  <c r="BP81" i="1"/>
  <c r="BQ81" i="1"/>
  <c r="BR81" i="1"/>
  <c r="BM82" i="1"/>
  <c r="BN82" i="1"/>
  <c r="BO82" i="1"/>
  <c r="BP82" i="1"/>
  <c r="BQ82" i="1"/>
  <c r="BR82" i="1"/>
  <c r="BM83" i="1"/>
  <c r="BN83" i="1"/>
  <c r="BO83" i="1"/>
  <c r="BP83" i="1"/>
  <c r="BQ83" i="1"/>
  <c r="BR83" i="1"/>
  <c r="BM84" i="1"/>
  <c r="BN84" i="1"/>
  <c r="BO84" i="1"/>
  <c r="BP84" i="1"/>
  <c r="BQ84" i="1"/>
  <c r="BR84" i="1"/>
  <c r="BM85" i="1"/>
  <c r="BN85" i="1"/>
  <c r="BO85" i="1"/>
  <c r="BP85" i="1"/>
  <c r="BQ85" i="1"/>
  <c r="BR85" i="1"/>
  <c r="BM86" i="1"/>
  <c r="BN86" i="1"/>
  <c r="BO86" i="1"/>
  <c r="BP86" i="1"/>
  <c r="BQ86" i="1"/>
  <c r="BR86" i="1"/>
  <c r="BM87" i="1"/>
  <c r="BN87" i="1"/>
  <c r="BO87" i="1"/>
  <c r="BP87" i="1"/>
  <c r="BQ87" i="1"/>
  <c r="BR87" i="1"/>
  <c r="BM88" i="1"/>
  <c r="BN88" i="1"/>
  <c r="BO88" i="1"/>
  <c r="BP88" i="1"/>
  <c r="BQ88" i="1"/>
  <c r="BR88" i="1"/>
  <c r="BM89" i="1"/>
  <c r="BN89" i="1"/>
  <c r="BO89" i="1"/>
  <c r="BP89" i="1"/>
  <c r="BQ89" i="1"/>
  <c r="BR89" i="1"/>
  <c r="BM90" i="1"/>
  <c r="BN90" i="1"/>
  <c r="BO90" i="1"/>
  <c r="BP90" i="1"/>
  <c r="BQ90" i="1"/>
  <c r="BR90" i="1"/>
  <c r="BM91" i="1"/>
  <c r="BN91" i="1"/>
  <c r="BO91" i="1"/>
  <c r="BP91" i="1"/>
  <c r="BQ91" i="1"/>
  <c r="BR91" i="1"/>
  <c r="BM92" i="1"/>
  <c r="BN92" i="1"/>
  <c r="BO92" i="1"/>
  <c r="BP92" i="1"/>
  <c r="BQ92" i="1"/>
  <c r="BR92" i="1"/>
  <c r="BM93" i="1"/>
  <c r="BN93" i="1"/>
  <c r="BO93" i="1"/>
  <c r="BP93" i="1"/>
  <c r="BQ93" i="1"/>
  <c r="BR93" i="1"/>
  <c r="BM94" i="1"/>
  <c r="BN94" i="1"/>
  <c r="BO94" i="1"/>
  <c r="BP94" i="1"/>
  <c r="BQ94" i="1"/>
  <c r="BR94" i="1"/>
  <c r="BM95" i="1"/>
  <c r="BN95" i="1"/>
  <c r="BO95" i="1"/>
  <c r="BP95" i="1"/>
  <c r="BQ95" i="1"/>
  <c r="BR95" i="1"/>
  <c r="BM96" i="1"/>
  <c r="BN96" i="1"/>
  <c r="BO96" i="1"/>
  <c r="BP96" i="1"/>
  <c r="BQ96" i="1"/>
  <c r="BR96" i="1"/>
  <c r="BM97" i="1"/>
  <c r="BN97" i="1"/>
  <c r="BO97" i="1"/>
  <c r="BP97" i="1"/>
  <c r="BQ97" i="1"/>
  <c r="BR97" i="1"/>
  <c r="BM98" i="1"/>
  <c r="BN98" i="1"/>
  <c r="BO98" i="1"/>
  <c r="BP98" i="1"/>
  <c r="BQ98" i="1"/>
  <c r="BR98" i="1"/>
  <c r="BM99" i="1"/>
  <c r="BN99" i="1"/>
  <c r="BO99" i="1"/>
  <c r="BP99" i="1"/>
  <c r="BQ99" i="1"/>
  <c r="BR99" i="1"/>
  <c r="BM100" i="1"/>
  <c r="BN100" i="1"/>
  <c r="BO100" i="1"/>
  <c r="BP100" i="1"/>
  <c r="BQ100" i="1"/>
  <c r="BR100" i="1"/>
  <c r="BM101" i="1"/>
  <c r="BN101" i="1"/>
  <c r="BO101" i="1"/>
  <c r="BP101" i="1"/>
  <c r="BQ101" i="1"/>
  <c r="BR101" i="1"/>
  <c r="BM102" i="1"/>
  <c r="BN102" i="1"/>
  <c r="BO102" i="1"/>
  <c r="BP102" i="1"/>
  <c r="BQ102" i="1"/>
  <c r="BR102" i="1"/>
  <c r="BM103" i="1"/>
  <c r="BN103" i="1"/>
  <c r="BO103" i="1"/>
  <c r="BP103" i="1"/>
  <c r="BQ103" i="1"/>
  <c r="BR103" i="1"/>
  <c r="BM104" i="1"/>
  <c r="BN104" i="1"/>
  <c r="BO104" i="1"/>
  <c r="BP104" i="1"/>
  <c r="BQ104" i="1"/>
  <c r="BR104" i="1"/>
  <c r="BM105" i="1"/>
  <c r="BN105" i="1"/>
  <c r="BO105" i="1"/>
  <c r="BP105" i="1"/>
  <c r="BQ105" i="1"/>
  <c r="BR105" i="1"/>
  <c r="BM106" i="1"/>
  <c r="BN106" i="1"/>
  <c r="BO106" i="1"/>
  <c r="BP106" i="1"/>
  <c r="BQ106" i="1"/>
  <c r="BR106" i="1"/>
  <c r="BM107" i="1"/>
  <c r="BN107" i="1"/>
  <c r="BO107" i="1"/>
  <c r="BP107" i="1"/>
  <c r="BQ107" i="1"/>
  <c r="BR107" i="1"/>
  <c r="BM108" i="1"/>
  <c r="BN108" i="1"/>
  <c r="BO108" i="1"/>
  <c r="BP108" i="1"/>
  <c r="BQ108" i="1"/>
  <c r="BR108" i="1"/>
  <c r="BM109" i="1"/>
  <c r="BN109" i="1"/>
  <c r="BO109" i="1"/>
  <c r="BP109" i="1"/>
  <c r="BQ109" i="1"/>
  <c r="BR109" i="1"/>
  <c r="BM110" i="1"/>
  <c r="BN110" i="1"/>
  <c r="BO110" i="1"/>
  <c r="BP110" i="1"/>
  <c r="BQ110" i="1"/>
  <c r="BR110" i="1"/>
  <c r="BR11" i="1"/>
  <c r="BQ11" i="1"/>
  <c r="BP11" i="1"/>
  <c r="BO11" i="1"/>
  <c r="BN11" i="1"/>
  <c r="BM11" i="1"/>
  <c r="AO12" i="1"/>
  <c r="AP12" i="1"/>
  <c r="AO13" i="1"/>
  <c r="AP13" i="1"/>
  <c r="AO14" i="1"/>
  <c r="AP14" i="1"/>
  <c r="AO15" i="1"/>
  <c r="AP15" i="1"/>
  <c r="AO16" i="1"/>
  <c r="AP16" i="1"/>
  <c r="AO17" i="1"/>
  <c r="AP17" i="1"/>
  <c r="AO18" i="1"/>
  <c r="AP18" i="1"/>
  <c r="AO19" i="1"/>
  <c r="AP19" i="1"/>
  <c r="AO20" i="1"/>
  <c r="AP20" i="1"/>
  <c r="AO21" i="1"/>
  <c r="AP21" i="1"/>
  <c r="AO22" i="1"/>
  <c r="AP22" i="1"/>
  <c r="AO23" i="1"/>
  <c r="AP23" i="1"/>
  <c r="AO24" i="1"/>
  <c r="AP24" i="1"/>
  <c r="AO25" i="1"/>
  <c r="AP25" i="1"/>
  <c r="AO26" i="1"/>
  <c r="AP26" i="1"/>
  <c r="AO27" i="1"/>
  <c r="AP27" i="1"/>
  <c r="AO28" i="1"/>
  <c r="AP28" i="1"/>
  <c r="AO29" i="1"/>
  <c r="AP29" i="1"/>
  <c r="AO30" i="1"/>
  <c r="AP30" i="1"/>
  <c r="AO31" i="1"/>
  <c r="AP31" i="1"/>
  <c r="AO32" i="1"/>
  <c r="AP32" i="1"/>
  <c r="AO33" i="1"/>
  <c r="AP33" i="1"/>
  <c r="AO34" i="1"/>
  <c r="AP34" i="1"/>
  <c r="AO35" i="1"/>
  <c r="AP35" i="1"/>
  <c r="AO36" i="1"/>
  <c r="AP36" i="1"/>
  <c r="AO37" i="1"/>
  <c r="AP37" i="1"/>
  <c r="AO38" i="1"/>
  <c r="AP38" i="1"/>
  <c r="AO39" i="1"/>
  <c r="AP39" i="1"/>
  <c r="AO40" i="1"/>
  <c r="AP40" i="1"/>
  <c r="AO41" i="1"/>
  <c r="AP41" i="1"/>
  <c r="AO42" i="1"/>
  <c r="AP42" i="1"/>
  <c r="AO43" i="1"/>
  <c r="AP43" i="1"/>
  <c r="AO44" i="1"/>
  <c r="AP44" i="1"/>
  <c r="AO45" i="1"/>
  <c r="AP45" i="1"/>
  <c r="AO46" i="1"/>
  <c r="AP46" i="1"/>
  <c r="AO47" i="1"/>
  <c r="AP47" i="1"/>
  <c r="AO48" i="1"/>
  <c r="AP48" i="1"/>
  <c r="AO49" i="1"/>
  <c r="AP49" i="1"/>
  <c r="AO50" i="1"/>
  <c r="AP50" i="1"/>
  <c r="AO51" i="1"/>
  <c r="AP51" i="1"/>
  <c r="AO52" i="1"/>
  <c r="AP52" i="1"/>
  <c r="AO53" i="1"/>
  <c r="AP53" i="1"/>
  <c r="AO54" i="1"/>
  <c r="AP54" i="1"/>
  <c r="AO55" i="1"/>
  <c r="AP55" i="1"/>
  <c r="AO56" i="1"/>
  <c r="AP56" i="1"/>
  <c r="AO57" i="1"/>
  <c r="AP57" i="1"/>
  <c r="AO58" i="1"/>
  <c r="AP58" i="1"/>
  <c r="AO59" i="1"/>
  <c r="AP59" i="1"/>
  <c r="AO60" i="1"/>
  <c r="AP60" i="1"/>
  <c r="AO61" i="1"/>
  <c r="AP61" i="1"/>
  <c r="AO62" i="1"/>
  <c r="AP62" i="1"/>
  <c r="AO63" i="1"/>
  <c r="AP63" i="1"/>
  <c r="AO64" i="1"/>
  <c r="AP64" i="1"/>
  <c r="AO65" i="1"/>
  <c r="AP65" i="1"/>
  <c r="AO66" i="1"/>
  <c r="AP66" i="1"/>
  <c r="AO67" i="1"/>
  <c r="AP67" i="1"/>
  <c r="AO68" i="1"/>
  <c r="AP68" i="1"/>
  <c r="AO69" i="1"/>
  <c r="AP69" i="1"/>
  <c r="AO70" i="1"/>
  <c r="AP70" i="1"/>
  <c r="AO71" i="1"/>
  <c r="AP71" i="1"/>
  <c r="AO72" i="1"/>
  <c r="AP72" i="1"/>
  <c r="AO73" i="1"/>
  <c r="AP73" i="1"/>
  <c r="AO74" i="1"/>
  <c r="AP74" i="1"/>
  <c r="AO75" i="1"/>
  <c r="AP75" i="1"/>
  <c r="AO76" i="1"/>
  <c r="AP76" i="1"/>
  <c r="AO77" i="1"/>
  <c r="AP77" i="1"/>
  <c r="AO78" i="1"/>
  <c r="AP78" i="1"/>
  <c r="AO79" i="1"/>
  <c r="AP79" i="1"/>
  <c r="AO80" i="1"/>
  <c r="AP80" i="1"/>
  <c r="AO81" i="1"/>
  <c r="AP81" i="1"/>
  <c r="AO82" i="1"/>
  <c r="AP82" i="1"/>
  <c r="AO83" i="1"/>
  <c r="AP83" i="1"/>
  <c r="AO84" i="1"/>
  <c r="AP84" i="1"/>
  <c r="AO85" i="1"/>
  <c r="AP85" i="1"/>
  <c r="AO86" i="1"/>
  <c r="AP86" i="1"/>
  <c r="AO87" i="1"/>
  <c r="AP87" i="1"/>
  <c r="AO88" i="1"/>
  <c r="AP88" i="1"/>
  <c r="AO89" i="1"/>
  <c r="AP89" i="1"/>
  <c r="AO90" i="1"/>
  <c r="AP90" i="1"/>
  <c r="AO91" i="1"/>
  <c r="AP91" i="1"/>
  <c r="AO92" i="1"/>
  <c r="AP92" i="1"/>
  <c r="AO93" i="1"/>
  <c r="AP93" i="1"/>
  <c r="AO94" i="1"/>
  <c r="AP94" i="1"/>
  <c r="AO95" i="1"/>
  <c r="AP95" i="1"/>
  <c r="AO96" i="1"/>
  <c r="AP96" i="1"/>
  <c r="AO97" i="1"/>
  <c r="AP97" i="1"/>
  <c r="AO98" i="1"/>
  <c r="AP98" i="1"/>
  <c r="AO99" i="1"/>
  <c r="AP99" i="1"/>
  <c r="AO100" i="1"/>
  <c r="AP100" i="1"/>
  <c r="AO101" i="1"/>
  <c r="AP101" i="1"/>
  <c r="AO102" i="1"/>
  <c r="AP102" i="1"/>
  <c r="AO103" i="1"/>
  <c r="AP103" i="1"/>
  <c r="AO104" i="1"/>
  <c r="AP104" i="1"/>
  <c r="AO105" i="1"/>
  <c r="AP105" i="1"/>
  <c r="AO106" i="1"/>
  <c r="AP106" i="1"/>
  <c r="AO107" i="1"/>
  <c r="AP107" i="1"/>
  <c r="AO108" i="1"/>
  <c r="AP108" i="1"/>
  <c r="AO109" i="1"/>
  <c r="AP109" i="1"/>
  <c r="AO110" i="1"/>
  <c r="AP110" i="1"/>
  <c r="AP11" i="1"/>
  <c r="AO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N11" i="1"/>
  <c r="AM11" i="1"/>
  <c r="AL11" i="1"/>
  <c r="AC12" i="1"/>
  <c r="AE12" i="1"/>
  <c r="AF12" i="1"/>
  <c r="AC13" i="1"/>
  <c r="AE13" i="1"/>
  <c r="AF13" i="1"/>
  <c r="AC14" i="1"/>
  <c r="AE14" i="1"/>
  <c r="AF14" i="1"/>
  <c r="AC15" i="1"/>
  <c r="AD15" i="1"/>
  <c r="AE15" i="1"/>
  <c r="AF15" i="1"/>
  <c r="AC16" i="1"/>
  <c r="AD16" i="1"/>
  <c r="AE16" i="1"/>
  <c r="AF16" i="1"/>
  <c r="AC17" i="1"/>
  <c r="AD17" i="1"/>
  <c r="AE17" i="1"/>
  <c r="AF17" i="1"/>
  <c r="AC18" i="1"/>
  <c r="AD18" i="1"/>
  <c r="AE18" i="1"/>
  <c r="AF18" i="1"/>
  <c r="AC19" i="1"/>
  <c r="AD19" i="1"/>
  <c r="AE19" i="1"/>
  <c r="AF19" i="1"/>
  <c r="AC20" i="1"/>
  <c r="AD20" i="1"/>
  <c r="AE20" i="1"/>
  <c r="AF20" i="1"/>
  <c r="AC21" i="1"/>
  <c r="AD21" i="1"/>
  <c r="AE21" i="1"/>
  <c r="AF21" i="1"/>
  <c r="AC22" i="1"/>
  <c r="AD22" i="1"/>
  <c r="AE22" i="1"/>
  <c r="AF22" i="1"/>
  <c r="AC23" i="1"/>
  <c r="AD23" i="1"/>
  <c r="AE23" i="1"/>
  <c r="AF23" i="1"/>
  <c r="AC24" i="1"/>
  <c r="AD24" i="1"/>
  <c r="AE24" i="1"/>
  <c r="AF24" i="1"/>
  <c r="AC25" i="1"/>
  <c r="AD25" i="1"/>
  <c r="AE25" i="1"/>
  <c r="AF25" i="1"/>
  <c r="AC26" i="1"/>
  <c r="AD26" i="1"/>
  <c r="AE26" i="1"/>
  <c r="AF26" i="1"/>
  <c r="AC27" i="1"/>
  <c r="AD27" i="1"/>
  <c r="AE27" i="1"/>
  <c r="AF27" i="1"/>
  <c r="AC28" i="1"/>
  <c r="AD28" i="1"/>
  <c r="AE28" i="1"/>
  <c r="AF28" i="1"/>
  <c r="AC29" i="1"/>
  <c r="AD29" i="1"/>
  <c r="AE29" i="1"/>
  <c r="AF29" i="1"/>
  <c r="AC30" i="1"/>
  <c r="AD30" i="1"/>
  <c r="AE30" i="1"/>
  <c r="AF30" i="1"/>
  <c r="AC31" i="1"/>
  <c r="AD31" i="1"/>
  <c r="AE31" i="1"/>
  <c r="AF31" i="1"/>
  <c r="AC32" i="1"/>
  <c r="AD32" i="1"/>
  <c r="AE32" i="1"/>
  <c r="AF32" i="1"/>
  <c r="AC33" i="1"/>
  <c r="AD33" i="1"/>
  <c r="AE33" i="1"/>
  <c r="AF33" i="1"/>
  <c r="AC34" i="1"/>
  <c r="AD34" i="1"/>
  <c r="AE34" i="1"/>
  <c r="AF34" i="1"/>
  <c r="AC35" i="1"/>
  <c r="AD35" i="1"/>
  <c r="AE35" i="1"/>
  <c r="AF35" i="1"/>
  <c r="AC36" i="1"/>
  <c r="AD36" i="1"/>
  <c r="AE36" i="1"/>
  <c r="AF36" i="1"/>
  <c r="AC37" i="1"/>
  <c r="AD37" i="1"/>
  <c r="AE37" i="1"/>
  <c r="AF37" i="1"/>
  <c r="AC38" i="1"/>
  <c r="AD38" i="1"/>
  <c r="AE38" i="1"/>
  <c r="AF38" i="1"/>
  <c r="AC39" i="1"/>
  <c r="AD39" i="1"/>
  <c r="AE39" i="1"/>
  <c r="AF39" i="1"/>
  <c r="AC40" i="1"/>
  <c r="AD40" i="1"/>
  <c r="AE40" i="1"/>
  <c r="AF40" i="1"/>
  <c r="AC41" i="1"/>
  <c r="AD41" i="1"/>
  <c r="AE41" i="1"/>
  <c r="AF41" i="1"/>
  <c r="AC42" i="1"/>
  <c r="AD42" i="1"/>
  <c r="AE42" i="1"/>
  <c r="AF42" i="1"/>
  <c r="AC43" i="1"/>
  <c r="AD43" i="1"/>
  <c r="AE43" i="1"/>
  <c r="AF43" i="1"/>
  <c r="AC44" i="1"/>
  <c r="AD44" i="1"/>
  <c r="AE44" i="1"/>
  <c r="AF44" i="1"/>
  <c r="AC45" i="1"/>
  <c r="AD45" i="1"/>
  <c r="AE45" i="1"/>
  <c r="AF45" i="1"/>
  <c r="AC46" i="1"/>
  <c r="AD46" i="1"/>
  <c r="AE46" i="1"/>
  <c r="AF46" i="1"/>
  <c r="AC47" i="1"/>
  <c r="AD47" i="1"/>
  <c r="AE47" i="1"/>
  <c r="AF47" i="1"/>
  <c r="AC48" i="1"/>
  <c r="AD48" i="1"/>
  <c r="AE48" i="1"/>
  <c r="AF48" i="1"/>
  <c r="AC49" i="1"/>
  <c r="AD49" i="1"/>
  <c r="AE49" i="1"/>
  <c r="AF49" i="1"/>
  <c r="AC50" i="1"/>
  <c r="AD50" i="1"/>
  <c r="AE50" i="1"/>
  <c r="AF50" i="1"/>
  <c r="AC51" i="1"/>
  <c r="AD51" i="1"/>
  <c r="AE51" i="1"/>
  <c r="AF51" i="1"/>
  <c r="AC52" i="1"/>
  <c r="AD52" i="1"/>
  <c r="AE52" i="1"/>
  <c r="AF52" i="1"/>
  <c r="AC53" i="1"/>
  <c r="AD53" i="1"/>
  <c r="AE53" i="1"/>
  <c r="AF53" i="1"/>
  <c r="AC54" i="1"/>
  <c r="AD54" i="1"/>
  <c r="AE54" i="1"/>
  <c r="AF54" i="1"/>
  <c r="AC55" i="1"/>
  <c r="AD55" i="1"/>
  <c r="AE55" i="1"/>
  <c r="AF55" i="1"/>
  <c r="AC56" i="1"/>
  <c r="AD56" i="1"/>
  <c r="AE56" i="1"/>
  <c r="AF56" i="1"/>
  <c r="AC57" i="1"/>
  <c r="AD57" i="1"/>
  <c r="AE57" i="1"/>
  <c r="AF57" i="1"/>
  <c r="AC58" i="1"/>
  <c r="AD58" i="1"/>
  <c r="AE58" i="1"/>
  <c r="AF58" i="1"/>
  <c r="AC59" i="1"/>
  <c r="AD59" i="1"/>
  <c r="AE59" i="1"/>
  <c r="AF59" i="1"/>
  <c r="AC60" i="1"/>
  <c r="AD60" i="1"/>
  <c r="AE60" i="1"/>
  <c r="AF60" i="1"/>
  <c r="AC61" i="1"/>
  <c r="AD61" i="1"/>
  <c r="AE61" i="1"/>
  <c r="AF61" i="1"/>
  <c r="AC62" i="1"/>
  <c r="AD62" i="1"/>
  <c r="AE62" i="1"/>
  <c r="AF62" i="1"/>
  <c r="AC63" i="1"/>
  <c r="AD63" i="1"/>
  <c r="AE63" i="1"/>
  <c r="AF63" i="1"/>
  <c r="AC64" i="1"/>
  <c r="AD64" i="1"/>
  <c r="AE64" i="1"/>
  <c r="AF64" i="1"/>
  <c r="AC65" i="1"/>
  <c r="AD65" i="1"/>
  <c r="AE65" i="1"/>
  <c r="AF65" i="1"/>
  <c r="AC66" i="1"/>
  <c r="AD66" i="1"/>
  <c r="AE66" i="1"/>
  <c r="AF66" i="1"/>
  <c r="AC67" i="1"/>
  <c r="AD67" i="1"/>
  <c r="AE67" i="1"/>
  <c r="AF67" i="1"/>
  <c r="AC68" i="1"/>
  <c r="AD68" i="1"/>
  <c r="AE68" i="1"/>
  <c r="AF68" i="1"/>
  <c r="AC69" i="1"/>
  <c r="AD69" i="1"/>
  <c r="AE69" i="1"/>
  <c r="AF69" i="1"/>
  <c r="AC70" i="1"/>
  <c r="AD70" i="1"/>
  <c r="AE70" i="1"/>
  <c r="AF70" i="1"/>
  <c r="AC71" i="1"/>
  <c r="AD71" i="1"/>
  <c r="AE71" i="1"/>
  <c r="AF71" i="1"/>
  <c r="AC72" i="1"/>
  <c r="AD72" i="1"/>
  <c r="AE72" i="1"/>
  <c r="AF72" i="1"/>
  <c r="AC73" i="1"/>
  <c r="AD73" i="1"/>
  <c r="AE73" i="1"/>
  <c r="AF73" i="1"/>
  <c r="AC74" i="1"/>
  <c r="AD74" i="1"/>
  <c r="AE74" i="1"/>
  <c r="AF74" i="1"/>
  <c r="AC75" i="1"/>
  <c r="AD75" i="1"/>
  <c r="AE75" i="1"/>
  <c r="AF75" i="1"/>
  <c r="AC76" i="1"/>
  <c r="AD76" i="1"/>
  <c r="AE76" i="1"/>
  <c r="AF76" i="1"/>
  <c r="AC77" i="1"/>
  <c r="AD77" i="1"/>
  <c r="AE77" i="1"/>
  <c r="AF77" i="1"/>
  <c r="AC78" i="1"/>
  <c r="AD78" i="1"/>
  <c r="AE78" i="1"/>
  <c r="AF78" i="1"/>
  <c r="AC79" i="1"/>
  <c r="AD79" i="1"/>
  <c r="AE79" i="1"/>
  <c r="AF79" i="1"/>
  <c r="AC80" i="1"/>
  <c r="AD80" i="1"/>
  <c r="AE80" i="1"/>
  <c r="AF80" i="1"/>
  <c r="AC81" i="1"/>
  <c r="AD81" i="1"/>
  <c r="AE81" i="1"/>
  <c r="AF81" i="1"/>
  <c r="AC82" i="1"/>
  <c r="AD82" i="1"/>
  <c r="AE82" i="1"/>
  <c r="AF82" i="1"/>
  <c r="AC83" i="1"/>
  <c r="AD83" i="1"/>
  <c r="AE83" i="1"/>
  <c r="AF83" i="1"/>
  <c r="AC84" i="1"/>
  <c r="AD84" i="1"/>
  <c r="AE84" i="1"/>
  <c r="AF84" i="1"/>
  <c r="AC85" i="1"/>
  <c r="AD85" i="1"/>
  <c r="AE85" i="1"/>
  <c r="AF85" i="1"/>
  <c r="AC86" i="1"/>
  <c r="AD86" i="1"/>
  <c r="AE86" i="1"/>
  <c r="AF86" i="1"/>
  <c r="AC87" i="1"/>
  <c r="AD87" i="1"/>
  <c r="AE87" i="1"/>
  <c r="AF87" i="1"/>
  <c r="AC88" i="1"/>
  <c r="AD88" i="1"/>
  <c r="AE88" i="1"/>
  <c r="AF88" i="1"/>
  <c r="AC89" i="1"/>
  <c r="AD89" i="1"/>
  <c r="AE89" i="1"/>
  <c r="AF89" i="1"/>
  <c r="AC90" i="1"/>
  <c r="AD90" i="1"/>
  <c r="AE90" i="1"/>
  <c r="AF90" i="1"/>
  <c r="AC91" i="1"/>
  <c r="AD91" i="1"/>
  <c r="AE91" i="1"/>
  <c r="AF91" i="1"/>
  <c r="AC92" i="1"/>
  <c r="AD92" i="1"/>
  <c r="AE92" i="1"/>
  <c r="AF92" i="1"/>
  <c r="AC93" i="1"/>
  <c r="AD93" i="1"/>
  <c r="AE93" i="1"/>
  <c r="AF93" i="1"/>
  <c r="AC94" i="1"/>
  <c r="AD94" i="1"/>
  <c r="AE94" i="1"/>
  <c r="AF94" i="1"/>
  <c r="AC95" i="1"/>
  <c r="AD95" i="1"/>
  <c r="AE95" i="1"/>
  <c r="AF95" i="1"/>
  <c r="AC96" i="1"/>
  <c r="AD96" i="1"/>
  <c r="AE96" i="1"/>
  <c r="AF96" i="1"/>
  <c r="AC97" i="1"/>
  <c r="AD97" i="1"/>
  <c r="AE97" i="1"/>
  <c r="AF97" i="1"/>
  <c r="AC98" i="1"/>
  <c r="AD98" i="1"/>
  <c r="AE98" i="1"/>
  <c r="AF98" i="1"/>
  <c r="AC99" i="1"/>
  <c r="AD99" i="1"/>
  <c r="AE99" i="1"/>
  <c r="AF99" i="1"/>
  <c r="AC100" i="1"/>
  <c r="AD100" i="1"/>
  <c r="AE100" i="1"/>
  <c r="AF100" i="1"/>
  <c r="AC101" i="1"/>
  <c r="AD101" i="1"/>
  <c r="AE101" i="1"/>
  <c r="AF101" i="1"/>
  <c r="AC102" i="1"/>
  <c r="AD102" i="1"/>
  <c r="AE102" i="1"/>
  <c r="AF102" i="1"/>
  <c r="AC103" i="1"/>
  <c r="AD103" i="1"/>
  <c r="AE103" i="1"/>
  <c r="AF103" i="1"/>
  <c r="AC104" i="1"/>
  <c r="AD104" i="1"/>
  <c r="AE104" i="1"/>
  <c r="AF104" i="1"/>
  <c r="AC105" i="1"/>
  <c r="AD105" i="1"/>
  <c r="AE105" i="1"/>
  <c r="AF105" i="1"/>
  <c r="AC106" i="1"/>
  <c r="AD106" i="1"/>
  <c r="AE106" i="1"/>
  <c r="AF106" i="1"/>
  <c r="AC107" i="1"/>
  <c r="AD107" i="1"/>
  <c r="AE107" i="1"/>
  <c r="AF107" i="1"/>
  <c r="AC108" i="1"/>
  <c r="AD108" i="1"/>
  <c r="AE108" i="1"/>
  <c r="AF108" i="1"/>
  <c r="AC109" i="1"/>
  <c r="AD109" i="1"/>
  <c r="AE109" i="1"/>
  <c r="AF109" i="1"/>
  <c r="AC110" i="1"/>
  <c r="AD110" i="1"/>
  <c r="AE110" i="1"/>
  <c r="AF110" i="1"/>
  <c r="AF11" i="1"/>
  <c r="AE11" i="1"/>
  <c r="AC11" i="1"/>
  <c r="E5" i="5"/>
  <c r="E7" i="5" s="1"/>
  <c r="F12" i="5"/>
  <c r="F29" i="5"/>
  <c r="D59" i="5" s="1"/>
  <c r="BF13" i="1"/>
  <c r="AD14" i="1" s="1"/>
  <c r="D29" i="5"/>
  <c r="A3" i="5"/>
  <c r="A1" i="1" s="1"/>
  <c r="A4" i="5"/>
  <c r="D12" i="5"/>
  <c r="D18" i="5"/>
  <c r="D19" i="5"/>
  <c r="D20" i="5"/>
  <c r="D21" i="5"/>
  <c r="D22" i="5"/>
  <c r="D23" i="5"/>
  <c r="D115" i="5"/>
  <c r="D116" i="5"/>
  <c r="D117" i="5"/>
  <c r="D1" i="1"/>
  <c r="J1" i="1"/>
  <c r="AC9" i="1"/>
  <c r="AD9" i="1"/>
  <c r="AE9" i="1"/>
  <c r="AF9" i="1"/>
  <c r="AG9" i="1"/>
  <c r="AI9" i="1"/>
  <c r="AJ9" i="1"/>
  <c r="AK10" i="1"/>
  <c r="AL9" i="1"/>
  <c r="AM9" i="1"/>
  <c r="AN9" i="1"/>
  <c r="AO9" i="1"/>
  <c r="AP9" i="1"/>
  <c r="AT9" i="1"/>
  <c r="AV9" i="1"/>
  <c r="AW9" i="1"/>
  <c r="AY9" i="1"/>
  <c r="AD12" i="1"/>
  <c r="AD11" i="1"/>
  <c r="D72" i="5"/>
  <c r="D32" i="5"/>
  <c r="D35" i="5"/>
  <c r="D83" i="5"/>
  <c r="D37" i="5"/>
  <c r="D97" i="5"/>
  <c r="D67" i="5"/>
  <c r="D93" i="5"/>
  <c r="D98" i="5"/>
  <c r="D49" i="5"/>
  <c r="D77" i="5"/>
  <c r="F6" i="5"/>
  <c r="D101" i="5"/>
  <c r="D82" i="5"/>
  <c r="D104" i="5"/>
  <c r="D84" i="5"/>
  <c r="D68" i="5"/>
  <c r="D48" i="5"/>
  <c r="D36" i="5"/>
  <c r="D109" i="5"/>
  <c r="D100" i="5"/>
  <c r="D65" i="5"/>
  <c r="D45" i="5"/>
  <c r="D66" i="5"/>
  <c r="D69" i="5"/>
  <c r="D85" i="5"/>
  <c r="D61" i="5"/>
  <c r="D81" i="5"/>
  <c r="D99" i="5"/>
  <c r="D50" i="5"/>
  <c r="D51" i="5"/>
  <c r="D52" i="5"/>
  <c r="D34" i="5"/>
  <c r="D96" i="5"/>
  <c r="BI108" i="1"/>
  <c r="BI84" i="1"/>
  <c r="BI76" i="1"/>
  <c r="BH68" i="1"/>
  <c r="BK64" i="1"/>
  <c r="BJ56" i="1"/>
  <c r="BL48" i="1"/>
  <c r="BJ28" i="1"/>
  <c r="BL88" i="1" l="1"/>
  <c r="BK96" i="1"/>
  <c r="BH100" i="1"/>
  <c r="BI40" i="1"/>
  <c r="BK12" i="1"/>
  <c r="BL12" i="1"/>
  <c r="BI12" i="1"/>
  <c r="BJ12" i="1"/>
  <c r="BI49" i="1"/>
  <c r="BH37" i="1"/>
  <c r="BK69" i="1"/>
  <c r="AD13" i="1"/>
  <c r="B13" i="1" s="1"/>
  <c r="BL13" i="1"/>
  <c r="BI45" i="1"/>
  <c r="BI21" i="1"/>
  <c r="BI61" i="1"/>
  <c r="BJ41" i="1"/>
  <c r="BJ33" i="1"/>
  <c r="BK77" i="1"/>
  <c r="B62" i="1"/>
  <c r="B44" i="1"/>
  <c r="B12" i="1"/>
  <c r="B32" i="1"/>
  <c r="BH33" i="1"/>
  <c r="BI41" i="1"/>
  <c r="BH53" i="1"/>
  <c r="BJ61" i="1"/>
  <c r="BJ77" i="1"/>
  <c r="B33" i="1"/>
  <c r="B29" i="1"/>
  <c r="B25" i="1"/>
  <c r="B21" i="1"/>
  <c r="B17" i="1"/>
  <c r="BH41" i="1"/>
  <c r="BL21" i="1"/>
  <c r="BI37" i="1"/>
  <c r="BJ53" i="1"/>
  <c r="BI69" i="1"/>
  <c r="BI15" i="1"/>
  <c r="BH106" i="1"/>
  <c r="BL23" i="1"/>
  <c r="BH19" i="1"/>
  <c r="BH51" i="1"/>
  <c r="BK23" i="1"/>
  <c r="BJ15" i="1"/>
  <c r="BI23" i="1"/>
  <c r="BI27" i="1"/>
  <c r="BH15" i="1"/>
  <c r="BH27" i="1"/>
  <c r="B27" i="1"/>
  <c r="B23" i="1"/>
  <c r="B19" i="1"/>
  <c r="B15" i="1"/>
  <c r="BL19" i="1"/>
  <c r="BL15" i="1"/>
  <c r="BK51" i="1"/>
  <c r="BK27" i="1"/>
  <c r="BH31" i="1"/>
  <c r="BJ55" i="1"/>
  <c r="BI19" i="1"/>
  <c r="BI47" i="1"/>
  <c r="BL55" i="1"/>
  <c r="B31" i="1"/>
  <c r="BK19" i="1"/>
  <c r="BI35" i="1"/>
  <c r="BH23" i="1"/>
  <c r="BL51" i="1"/>
  <c r="BL27" i="1"/>
  <c r="BK55" i="1"/>
  <c r="BJ14" i="1"/>
  <c r="B52" i="1"/>
  <c r="BI44" i="1"/>
  <c r="BI56" i="1"/>
  <c r="BL72" i="1"/>
  <c r="BH84" i="1"/>
  <c r="BJ100" i="1"/>
  <c r="BL52" i="1"/>
  <c r="BJ68" i="1"/>
  <c r="BI80" i="1"/>
  <c r="BI92" i="1"/>
  <c r="BL104" i="1"/>
  <c r="BJ101" i="1"/>
  <c r="B110" i="1"/>
  <c r="B46" i="1"/>
  <c r="BH82" i="1"/>
  <c r="BL46" i="1"/>
  <c r="BJ46" i="1"/>
  <c r="BK62" i="1"/>
  <c r="BJ86" i="1"/>
  <c r="BJ38" i="1"/>
  <c r="BI17" i="1"/>
  <c r="BL33" i="1"/>
  <c r="BJ37" i="1"/>
  <c r="BJ42" i="1"/>
  <c r="BK45" i="1"/>
  <c r="BL58" i="1"/>
  <c r="BL14" i="1"/>
  <c r="BL65" i="1"/>
  <c r="BL73" i="1"/>
  <c r="BJ81" i="1"/>
  <c r="BK70" i="1"/>
  <c r="BK94" i="1"/>
  <c r="BL41" i="1"/>
  <c r="B53" i="1"/>
  <c r="BK14" i="1"/>
  <c r="BI14" i="1"/>
  <c r="BH17" i="1"/>
  <c r="BI33" i="1"/>
  <c r="BL37" i="1"/>
  <c r="BH45" i="1"/>
  <c r="BK49" i="1"/>
  <c r="BL45" i="1"/>
  <c r="BJ65" i="1"/>
  <c r="BK73" i="1"/>
  <c r="BJ89" i="1"/>
  <c r="BH74" i="1"/>
  <c r="BK102" i="1"/>
  <c r="BH40" i="1"/>
  <c r="BL64" i="1"/>
  <c r="BK72" i="1"/>
  <c r="BH76" i="1"/>
  <c r="BL80" i="1"/>
  <c r="BK84" i="1"/>
  <c r="BI88" i="1"/>
  <c r="BJ92" i="1"/>
  <c r="BH92" i="1"/>
  <c r="BK100" i="1"/>
  <c r="BI104" i="1"/>
  <c r="BJ108" i="1"/>
  <c r="BH108" i="1"/>
  <c r="B68" i="1"/>
  <c r="B60" i="1"/>
  <c r="BH48" i="1"/>
  <c r="B16" i="1"/>
  <c r="BH13" i="1"/>
  <c r="BK52" i="1"/>
  <c r="BJ60" i="1"/>
  <c r="BI60" i="1"/>
  <c r="BK68" i="1"/>
  <c r="BK76" i="1"/>
  <c r="BL96" i="1"/>
  <c r="BK48" i="1"/>
  <c r="BH20" i="1"/>
  <c r="BJ40" i="1"/>
  <c r="BK13" i="1"/>
  <c r="BL40" i="1"/>
  <c r="BL44" i="1"/>
  <c r="BH60" i="1"/>
  <c r="BH56" i="1"/>
  <c r="BI64" i="1"/>
  <c r="BH64" i="1"/>
  <c r="BL68" i="1"/>
  <c r="BI72" i="1"/>
  <c r="BJ76" i="1"/>
  <c r="BK80" i="1"/>
  <c r="BH80" i="1"/>
  <c r="BL84" i="1"/>
  <c r="BK88" i="1"/>
  <c r="BK92" i="1"/>
  <c r="BI96" i="1"/>
  <c r="BH96" i="1"/>
  <c r="BL100" i="1"/>
  <c r="BJ104" i="1"/>
  <c r="BK108" i="1"/>
  <c r="B100" i="1"/>
  <c r="B80" i="1"/>
  <c r="B20" i="1"/>
  <c r="BI16" i="1"/>
  <c r="BK56" i="1"/>
  <c r="BK60" i="1"/>
  <c r="BJ72" i="1"/>
  <c r="BJ88" i="1"/>
  <c r="BK104" i="1"/>
  <c r="BI85" i="1"/>
  <c r="BJ97" i="1"/>
  <c r="BK109" i="1"/>
  <c r="BL93" i="1"/>
  <c r="BJ105" i="1"/>
  <c r="BK93" i="1"/>
  <c r="BJ109" i="1"/>
  <c r="BL38" i="1"/>
  <c r="BL110" i="1"/>
  <c r="BL42" i="1"/>
  <c r="BL34" i="1"/>
  <c r="BI30" i="1"/>
  <c r="BJ30" i="1"/>
  <c r="BL66" i="1"/>
  <c r="BL70" i="1"/>
  <c r="BH78" i="1"/>
  <c r="BJ82" i="1"/>
  <c r="BI90" i="1"/>
  <c r="BH98" i="1"/>
  <c r="BL102" i="1"/>
  <c r="B26" i="1"/>
  <c r="BH110" i="1"/>
  <c r="BI34" i="1"/>
  <c r="BL30" i="1"/>
  <c r="BJ58" i="1"/>
  <c r="BI66" i="1"/>
  <c r="BJ70" i="1"/>
  <c r="BL78" i="1"/>
  <c r="BK86" i="1"/>
  <c r="BH90" i="1"/>
  <c r="BI98" i="1"/>
  <c r="BJ102" i="1"/>
  <c r="B42" i="1"/>
  <c r="BI50" i="1"/>
  <c r="BL26" i="1"/>
  <c r="BH34" i="1"/>
  <c r="BH58" i="1"/>
  <c r="BL62" i="1"/>
  <c r="BJ66" i="1"/>
  <c r="BK74" i="1"/>
  <c r="BI82" i="1"/>
  <c r="BL86" i="1"/>
  <c r="BL94" i="1"/>
  <c r="BJ98" i="1"/>
  <c r="BI106" i="1"/>
  <c r="BH44" i="1"/>
  <c r="BI55" i="1"/>
  <c r="BL61" i="1"/>
  <c r="BI65" i="1"/>
  <c r="BH69" i="1"/>
  <c r="BH73" i="1"/>
  <c r="BI77" i="1"/>
  <c r="BJ85" i="1"/>
  <c r="BK89" i="1"/>
  <c r="BI97" i="1"/>
  <c r="BI105" i="1"/>
  <c r="BI109" i="1"/>
  <c r="BI28" i="1"/>
  <c r="BK16" i="1"/>
  <c r="BI20" i="1"/>
  <c r="BI24" i="1"/>
  <c r="BH47" i="1"/>
  <c r="BH26" i="1"/>
  <c r="BH30" i="1"/>
  <c r="BH38" i="1"/>
  <c r="BH42" i="1"/>
  <c r="BK44" i="1"/>
  <c r="BL47" i="1"/>
  <c r="BI51" i="1"/>
  <c r="BL49" i="1"/>
  <c r="BL16" i="1"/>
  <c r="BJ47" i="1"/>
  <c r="BJ26" i="1"/>
  <c r="BK61" i="1"/>
  <c r="BJ69" i="1"/>
  <c r="BJ73" i="1"/>
  <c r="BH77" i="1"/>
  <c r="BL81" i="1"/>
  <c r="BL89" i="1"/>
  <c r="BI93" i="1"/>
  <c r="BH101" i="1"/>
  <c r="BK105" i="1"/>
  <c r="B55" i="1"/>
  <c r="B51" i="1"/>
  <c r="BK46" i="1"/>
  <c r="BI81" i="1"/>
  <c r="BH85" i="1"/>
  <c r="BK85" i="1"/>
  <c r="BH89" i="1"/>
  <c r="BH93" i="1"/>
  <c r="BH97" i="1"/>
  <c r="BI101" i="1"/>
  <c r="BK101" i="1"/>
  <c r="BH105" i="1"/>
  <c r="BL109" i="1"/>
  <c r="B81" i="1"/>
  <c r="BK58" i="1"/>
  <c r="BI38" i="1"/>
  <c r="BI48" i="1"/>
  <c r="BH16" i="1"/>
  <c r="BJ20" i="1"/>
  <c r="B34" i="1"/>
  <c r="BI13" i="1"/>
  <c r="BL20" i="1"/>
  <c r="BI26" i="1"/>
  <c r="BK28" i="1"/>
  <c r="BK34" i="1"/>
  <c r="BI52" i="1"/>
  <c r="BH52" i="1"/>
  <c r="BH65" i="1"/>
  <c r="BH81" i="1"/>
  <c r="BL97" i="1"/>
  <c r="BJ11" i="1"/>
  <c r="BH11" i="1"/>
  <c r="BI11" i="1"/>
  <c r="BI103" i="1"/>
  <c r="BK103" i="1"/>
  <c r="B103" i="1"/>
  <c r="BL103" i="1"/>
  <c r="BH103" i="1"/>
  <c r="BL95" i="1"/>
  <c r="BK95" i="1"/>
  <c r="BI95" i="1"/>
  <c r="BH95" i="1"/>
  <c r="BI87" i="1"/>
  <c r="BK87" i="1"/>
  <c r="BL87" i="1"/>
  <c r="BJ87" i="1"/>
  <c r="BK79" i="1"/>
  <c r="BL79" i="1"/>
  <c r="BI79" i="1"/>
  <c r="BH79" i="1"/>
  <c r="BI71" i="1"/>
  <c r="BJ71" i="1"/>
  <c r="BL71" i="1"/>
  <c r="BK71" i="1"/>
  <c r="BH63" i="1"/>
  <c r="BL63" i="1"/>
  <c r="BK63" i="1"/>
  <c r="BI63" i="1"/>
  <c r="BJ22" i="1"/>
  <c r="BI22" i="1"/>
  <c r="B22" i="1"/>
  <c r="BK22" i="1"/>
  <c r="BJ79" i="1"/>
  <c r="BJ29" i="1"/>
  <c r="BL29" i="1"/>
  <c r="BH29" i="1"/>
  <c r="BJ25" i="1"/>
  <c r="BL25" i="1"/>
  <c r="BK25" i="1"/>
  <c r="BL22" i="1"/>
  <c r="BK29" i="1"/>
  <c r="BI25" i="1"/>
  <c r="BH71" i="1"/>
  <c r="BJ95" i="1"/>
  <c r="B11" i="1"/>
  <c r="BJ54" i="1"/>
  <c r="BK54" i="1"/>
  <c r="BL54" i="1"/>
  <c r="BH54" i="1"/>
  <c r="BK50" i="1"/>
  <c r="BH50" i="1"/>
  <c r="BL50" i="1"/>
  <c r="BK43" i="1"/>
  <c r="BI43" i="1"/>
  <c r="BJ43" i="1"/>
  <c r="BL43" i="1"/>
  <c r="BH43" i="1"/>
  <c r="BJ39" i="1"/>
  <c r="BK39" i="1"/>
  <c r="BL39" i="1"/>
  <c r="BI39" i="1"/>
  <c r="BK36" i="1"/>
  <c r="BI36" i="1"/>
  <c r="BH36" i="1"/>
  <c r="BL36" i="1"/>
  <c r="BJ32" i="1"/>
  <c r="BK32" i="1"/>
  <c r="BI32" i="1"/>
  <c r="BH32" i="1"/>
  <c r="BH107" i="1"/>
  <c r="BJ107" i="1"/>
  <c r="BL107" i="1"/>
  <c r="BL99" i="1"/>
  <c r="B99" i="1"/>
  <c r="BK99" i="1"/>
  <c r="BI99" i="1"/>
  <c r="BJ99" i="1"/>
  <c r="BH91" i="1"/>
  <c r="BK91" i="1"/>
  <c r="BJ91" i="1"/>
  <c r="BJ83" i="1"/>
  <c r="BI83" i="1"/>
  <c r="BL83" i="1"/>
  <c r="B83" i="1"/>
  <c r="BK83" i="1"/>
  <c r="BH75" i="1"/>
  <c r="BK75" i="1"/>
  <c r="BL75" i="1"/>
  <c r="BL67" i="1"/>
  <c r="BI67" i="1"/>
  <c r="BH67" i="1"/>
  <c r="BK67" i="1"/>
  <c r="BH59" i="1"/>
  <c r="BK59" i="1"/>
  <c r="BI59" i="1"/>
  <c r="BJ18" i="1"/>
  <c r="BK18" i="1"/>
  <c r="BH18" i="1"/>
  <c r="B18" i="1"/>
  <c r="BL18" i="1"/>
  <c r="BK11" i="1"/>
  <c r="BI18" i="1"/>
  <c r="BJ67" i="1"/>
  <c r="BI91" i="1"/>
  <c r="BK107" i="1"/>
  <c r="BH22" i="1"/>
  <c r="BI29" i="1"/>
  <c r="B71" i="1"/>
  <c r="BJ59" i="1"/>
  <c r="BJ75" i="1"/>
  <c r="BH87" i="1"/>
  <c r="BH99" i="1"/>
  <c r="BH57" i="1"/>
  <c r="BJ57" i="1"/>
  <c r="BI57" i="1"/>
  <c r="BL57" i="1"/>
  <c r="BK57" i="1"/>
  <c r="B75" i="1"/>
  <c r="BK35" i="1"/>
  <c r="BH46" i="1"/>
  <c r="BI53" i="1"/>
  <c r="BK110" i="1"/>
  <c r="B14" i="1"/>
  <c r="BL24" i="1"/>
  <c r="BI42" i="1"/>
  <c r="BI31" i="1"/>
  <c r="BL17" i="1"/>
  <c r="BK21" i="1"/>
  <c r="BL31" i="1"/>
  <c r="BL53" i="1"/>
  <c r="BJ17" i="1"/>
  <c r="BI62" i="1"/>
  <c r="BH66" i="1"/>
  <c r="BH70" i="1"/>
  <c r="BL74" i="1"/>
  <c r="BJ74" i="1"/>
  <c r="BI78" i="1"/>
  <c r="BL82" i="1"/>
  <c r="BI86" i="1"/>
  <c r="BK90" i="1"/>
  <c r="BJ90" i="1"/>
  <c r="BI94" i="1"/>
  <c r="BL98" i="1"/>
  <c r="BH102" i="1"/>
  <c r="BL106" i="1"/>
  <c r="BJ106" i="1"/>
  <c r="B88" i="1"/>
  <c r="BH28" i="1"/>
  <c r="BH35" i="1"/>
  <c r="BI110" i="1"/>
  <c r="B28" i="1"/>
  <c r="BK24" i="1"/>
  <c r="BK31" i="1"/>
  <c r="BL35" i="1"/>
  <c r="BH21" i="1"/>
  <c r="BH24" i="1"/>
  <c r="BH49" i="1"/>
  <c r="BH62" i="1"/>
  <c r="BK78" i="1"/>
  <c r="BH94" i="1"/>
  <c r="B108" i="1"/>
  <c r="B107" i="1"/>
  <c r="B102" i="1"/>
  <c r="B98" i="1"/>
  <c r="B109" i="1"/>
  <c r="B94" i="1"/>
  <c r="B93" i="1"/>
  <c r="B89" i="1"/>
  <c r="B87" i="1"/>
  <c r="B86" i="1"/>
  <c r="B85" i="1"/>
  <c r="B78" i="1"/>
  <c r="B77" i="1"/>
  <c r="B76" i="1"/>
  <c r="B72" i="1"/>
  <c r="B70" i="1"/>
  <c r="B65" i="1"/>
  <c r="B64" i="1"/>
  <c r="B56" i="1"/>
  <c r="B54" i="1"/>
  <c r="B50" i="1"/>
  <c r="B49" i="1"/>
  <c r="B48" i="1"/>
  <c r="B47" i="1"/>
  <c r="B45" i="1"/>
  <c r="B43" i="1"/>
  <c r="B41" i="1"/>
  <c r="B40" i="1"/>
  <c r="B39" i="1"/>
  <c r="B38" i="1"/>
  <c r="B37" i="1"/>
  <c r="B36" i="1"/>
  <c r="B35" i="1"/>
  <c r="B106" i="1"/>
  <c r="B105" i="1"/>
  <c r="B104" i="1"/>
  <c r="B95" i="1"/>
  <c r="B82" i="1"/>
  <c r="B79" i="1"/>
  <c r="B66" i="1"/>
  <c r="B57" i="1"/>
  <c r="A2" i="1"/>
  <c r="D88" i="5"/>
  <c r="D80" i="5"/>
  <c r="D75" i="5"/>
  <c r="BF14" i="1"/>
  <c r="D56" i="5"/>
  <c r="D43" i="5"/>
  <c r="D33" i="5"/>
  <c r="D5" i="5" s="1"/>
  <c r="D91" i="5"/>
  <c r="D64" i="5"/>
  <c r="D107" i="5"/>
  <c r="D53" i="5"/>
  <c r="D40" i="5"/>
  <c r="B96" i="1"/>
  <c r="B92" i="1"/>
  <c r="B91" i="1"/>
  <c r="B90" i="1"/>
  <c r="B74" i="1"/>
  <c r="B73" i="1"/>
  <c r="B69" i="1"/>
  <c r="B67" i="1"/>
  <c r="B58" i="1"/>
  <c r="B101" i="1"/>
  <c r="B97" i="1"/>
  <c r="B84" i="1"/>
  <c r="B63" i="1"/>
  <c r="B61" i="1"/>
  <c r="B59" i="1"/>
  <c r="B30" i="1"/>
  <c r="B24" i="1"/>
  <c r="D3" i="1" l="1"/>
  <c r="D7" i="5" s="1"/>
  <c r="I3" i="1" s="1"/>
</calcChain>
</file>

<file path=xl/sharedStrings.xml><?xml version="1.0" encoding="utf-8"?>
<sst xmlns="http://schemas.openxmlformats.org/spreadsheetml/2006/main" count="530" uniqueCount="171">
  <si>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</si>
  <si>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</si>
  <si>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</si>
  <si>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</si>
  <si>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</si>
  <si>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</si>
  <si>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</si>
  <si>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</si>
  <si>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</si>
  <si>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</si>
  <si>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</si>
  <si>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</si>
  <si>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</si>
  <si>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</si>
  <si>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</si>
  <si>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</si>
  <si>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</si>
  <si>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</si>
  <si>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</si>
  <si>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</si>
  <si>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</si>
  <si>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</si>
  <si>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</si>
  <si>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</si>
  <si>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</si>
  <si>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</si>
  <si>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</si>
  <si>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</si>
  <si>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</si>
  <si>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</si>
  <si>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</si>
  <si>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</si>
  <si>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</si>
  <si>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</si>
  <si>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</si>
  <si>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</si>
  <si>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</si>
  <si>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</si>
  <si>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</si>
  <si>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</si>
  <si>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</si>
  <si>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</si>
  <si>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</si>
  <si>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</si>
  <si>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</si>
  <si>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</si>
  <si>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</si>
  <si>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</si>
  <si>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</si>
  <si>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</si>
  <si>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</si>
  <si>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</si>
  <si>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</si>
  <si>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</si>
  <si>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</si>
  <si>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</si>
  <si>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</si>
  <si>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</si>
  <si>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</si>
  <si>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</si>
  <si>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</si>
  <si>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</si>
  <si>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</si>
  <si>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</si>
  <si>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</si>
  <si>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</si>
  <si>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</si>
  <si>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</si>
  <si>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</si>
  <si>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</si>
  <si>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</si>
  <si>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</si>
  <si>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</si>
  <si>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</si>
  <si>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</si>
  <si>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</si>
  <si>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</si>
  <si>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</si>
  <si>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</si>
  <si>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</si>
  <si>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</si>
  <si>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</si>
  <si>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</si>
  <si>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</si>
  <si>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</si>
  <si>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</si>
  <si>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</si>
  <si>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</si>
  <si>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</si>
  <si>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</si>
  <si>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</si>
  <si>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</si>
  <si>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</si>
  <si>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</si>
  <si>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</si>
  <si>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</si>
  <si>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</si>
  <si>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</si>
  <si>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</si>
  <si>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</si>
  <si>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</si>
  <si>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</si>
  <si>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</si>
  <si>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</si>
  <si>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</si>
  <si>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</si>
  <si>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</si>
  <si>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</si>
  <si>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</si>
  <si>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</si>
  <si>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</si>
  <si>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</si>
  <si>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</si>
  <si>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</si>
  <si>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</si>
  <si>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</si>
  <si>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</si>
  <si>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</si>
  <si>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Commercial Refrigeration Equipment - Single Compartment</t>
  </si>
  <si>
    <t>Equipment Category</t>
  </si>
  <si>
    <t>Condensing Unit Configuration</t>
  </si>
  <si>
    <t>Equipment Family</t>
  </si>
  <si>
    <t>Rating Temperature (°F)</t>
  </si>
  <si>
    <r>
      <t>Operating Temperature (</t>
    </r>
    <r>
      <rPr>
        <b/>
        <sz val="11"/>
        <color indexed="8"/>
        <rFont val="Calibri"/>
        <family val="2"/>
      </rPr>
      <t>°F)</t>
    </r>
  </si>
  <si>
    <t>Commercial Refrigerators with Solid Doors for Holding Temperature Application</t>
  </si>
  <si>
    <t>Self-Contained (SC)</t>
  </si>
  <si>
    <t>38 (M)</t>
  </si>
  <si>
    <t>N/A</t>
  </si>
  <si>
    <t>Commercial Refrigerators with Transparent Doors for Holding Temperature Application</t>
  </si>
  <si>
    <t>0 (L)</t>
  </si>
  <si>
    <t>Commercial Freezers with Transparent Doors for Holding Temperature Application</t>
  </si>
  <si>
    <t>Remote Condensing Commercial Refrigerators and Commercial Freezers</t>
  </si>
  <si>
    <t>Remote (RC)</t>
  </si>
  <si>
    <t>Vertical Open (VOP)</t>
  </si>
  <si>
    <t>&gt;= 32</t>
  </si>
  <si>
    <t>&lt; 32</t>
  </si>
  <si>
    <t>Semivertical Open (SVO)</t>
  </si>
  <si>
    <t>Horizontal Open (HZO)</t>
  </si>
  <si>
    <t>Horizontal Closed Transparent (HCT)</t>
  </si>
  <si>
    <t>Vertical Closed Solid (VCS)</t>
  </si>
  <si>
    <t>Horizontal Closed Solid (HCS)</t>
  </si>
  <si>
    <t>Service Over Counter (SOC)</t>
  </si>
  <si>
    <t>Self-Contained Commercial Refrigerators and Commercial Freezers without Doors</t>
  </si>
  <si>
    <t>Commercial Ice-Cream Freezers</t>
  </si>
  <si>
    <t>-15 (I)</t>
  </si>
  <si>
    <t>&lt;= -5</t>
  </si>
  <si>
    <t>Vertical Closed Transparent (VCT)</t>
  </si>
  <si>
    <t>Calculated Daily Energy Consumption (MDEC) (kWh/day)</t>
  </si>
  <si>
    <t>Equipment Category Description</t>
  </si>
  <si>
    <t>Condensing Unit Configuration Description</t>
  </si>
  <si>
    <t>Equipment Family Description</t>
  </si>
  <si>
    <t>Rating Temperature Description</t>
  </si>
  <si>
    <t>Operating Temperature Description</t>
  </si>
  <si>
    <t>DOE F 220.34 (Expiration Date:  February 3, 2014)</t>
  </si>
  <si>
    <t>Total Display Area in square feet (ft2), if Applicable</t>
  </si>
  <si>
    <t>Rating Temperature in Degrees Fahrenheit</t>
  </si>
  <si>
    <t>Commercial Refrigerators with Transparent Doors for Pull-Down Temperature Application</t>
  </si>
  <si>
    <t>Commercial Freezers with Solid Doors for Holding Temperature Application</t>
  </si>
  <si>
    <t>Medium Temperature Commercial Refrigerator</t>
  </si>
  <si>
    <t>&gt;=32</t>
  </si>
  <si>
    <t>Version 4.3</t>
  </si>
  <si>
    <t>Enter Information in Only One of the Two Columns in Each Row</t>
  </si>
  <si>
    <t>Private Model Number Covered by Basic Model</t>
  </si>
  <si>
    <t xml:space="preserve">Is Certification Based on the use of an Alternative Efficiency Determination Method (AEDM)?  </t>
  </si>
  <si>
    <t>Name of AEDM (If Applicable)</t>
  </si>
  <si>
    <t>Does the Manufacturer Elect the Witness Test Option for Verification Testing? (If Applicable)</t>
  </si>
  <si>
    <t>Chilled or Frozen Volume in cubic feet (ft3), if Applicable</t>
  </si>
  <si>
    <t>Supplemental Testing Instructions PDF Filename</t>
  </si>
  <si>
    <t>Additional Calculation Cell for AX (do not display)</t>
  </si>
  <si>
    <t>Additional Calculation Cell for AY (do not display)</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</si>
  <si>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If applicable, click on the Product Description tab to see a description of the product classes and to determine what number should be entered in the Product Class field for each 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</si>
</sst>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7"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b/>
      <sz val="10"/>
      <color indexed="17"/>
      <name val="Arial"/>
      <family val="2"/>
    </font>
    <font>
      <sz val="10"/>
      <color theme="0"/>
      <name val="Arial"/>
      <family val="2"/>
    </font>
    <font>
      <sz val="9"/>
      <color theme="0"/>
      <name val="Arial"/>
      <family val="2"/>
    </font>
    <font>
      <b/>
      <u/>
      <sz val="9"/>
      <color theme="1"/>
      <name val="Arial"/>
      <family val="2"/>
    </font>
    <font>
      <sz val="9"/>
      <color theme="1"/>
      <name val="Arial"/>
      <family val="2"/>
    </font>
    <font>
      <b/>
      <sz val="11"/>
      <color theme="1"/>
      <name val="Calibri"/>
      <family val="2"/>
      <scheme val="minor"/>
    </font>
    <font>
      <sz val="11"/>
      <color theme="1"/>
      <name val="Calibri"/>
      <family val="2"/>
    </font>
    <font>
      <sz val="8"/>
      <color rgb="FF000000"/>
      <name val="Tahoma"/>
      <family val="2"/>
    </font>
    <font>
      <b/>
      <sz val="14"/>
      <color theme="1"/>
      <name val="Calibri"/>
      <family val="2"/>
      <scheme val="minor"/>
    </font>
    <font>
      <sz val="12"/>
      <color theme="1"/>
      <name val="Calibri"/>
      <family val="2"/>
      <scheme val="minor"/>
    </font>
    <font>
      <sz val="11"/>
      <name val="Calibri"/>
      <family val="2"/>
      <scheme val="minor"/>
    </font>
    <font>
      <u/>
      <sz val="11"/>
      <color theme="10"/>
      <name val="Calibri"/>
      <family val="2"/>
      <scheme val="minor"/>
    </font>
    <font>
      <b/>
      <u/>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i/>
      <sz val="11"/>
      <color rgb="FFC00000"/>
      <name val="Calibri"/>
      <family val="2"/>
      <scheme val="minor"/>
    </font>
  </fonts>
  <fills count="15">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304">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4" fillId="2" borderId="1"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0" fillId="0" borderId="0" xfId="0" applyAlignment="1" applyProtection="1">
      <alignment wrapText="1"/>
      <protection hidden="1"/>
    </xf>
    <xf numFmtId="0" fontId="4" fillId="2" borderId="2" xfId="0"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Fill="1" applyAlignment="1" applyProtection="1">
      <alignment horizont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8"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8" xfId="1" applyFont="1" applyBorder="1" applyAlignment="1" applyProtection="1">
      <alignment horizontal="left" vertical="center" wrapText="1" indent="1"/>
      <protection locked="0"/>
    </xf>
    <xf numFmtId="0" fontId="17" fillId="0" borderId="8" xfId="0" applyFont="1" applyFill="1" applyBorder="1" applyAlignment="1" applyProtection="1">
      <alignment horizontal="left" vertical="center" wrapText="1" indent="1"/>
      <protection locked="0"/>
    </xf>
    <xf numFmtId="0" fontId="17" fillId="0" borderId="8" xfId="1" applyFont="1" applyBorder="1" applyAlignment="1" applyProtection="1">
      <alignment horizontal="left" vertical="center" indent="1"/>
      <protection locked="0"/>
    </xf>
    <xf numFmtId="0" fontId="1" fillId="0" borderId="8" xfId="1" applyBorder="1" applyAlignment="1" applyProtection="1">
      <alignment horizontal="left" vertical="center" wrapText="1" indent="1"/>
      <protection locked="0"/>
    </xf>
    <xf numFmtId="164" fontId="17" fillId="9" borderId="8"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8"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9" xfId="0" applyFont="1" applyBorder="1" applyAlignment="1" applyProtection="1">
      <alignment horizontal="left" vertical="center"/>
      <protection hidden="1"/>
    </xf>
    <xf numFmtId="0" fontId="17" fillId="0" borderId="9" xfId="0" applyFont="1" applyFill="1" applyBorder="1" applyAlignment="1" applyProtection="1">
      <alignment horizontal="right" vertical="center" wrapText="1"/>
      <protection hidden="1"/>
    </xf>
    <xf numFmtId="0" fontId="18" fillId="0" borderId="9"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9" xfId="0" applyFont="1" applyBorder="1" applyAlignment="1" applyProtection="1">
      <alignment horizontal="left" vertical="top" wrapText="1"/>
      <protection hidden="1"/>
    </xf>
    <xf numFmtId="0" fontId="5" fillId="0" borderId="9"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9"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2" fillId="0" borderId="0" xfId="0" applyFont="1" applyFill="1" applyAlignment="1" applyProtection="1">
      <alignment horizontal="left" vertical="center"/>
      <protection hidden="1"/>
    </xf>
    <xf numFmtId="0" fontId="31"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0" xfId="0" applyFont="1" applyFill="1" applyBorder="1" applyAlignment="1" applyProtection="1">
      <alignment horizontal="left" vertical="center" wrapText="1"/>
      <protection hidden="1"/>
    </xf>
    <xf numFmtId="0" fontId="5" fillId="0" borderId="6" xfId="0" applyFont="1" applyFill="1" applyBorder="1" applyAlignment="1" applyProtection="1">
      <alignment horizontal="left" vertical="center" wrapText="1"/>
      <protection hidden="1"/>
    </xf>
    <xf numFmtId="0" fontId="5" fillId="0" borderId="11"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2"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0" fillId="0" borderId="5" xfId="0" applyFont="1" applyBorder="1" applyAlignment="1" applyProtection="1">
      <protection hidden="1"/>
    </xf>
    <xf numFmtId="0" fontId="10" fillId="0" borderId="9" xfId="0" applyFont="1"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6" fillId="0" borderId="16" xfId="0" applyFont="1" applyBorder="1" applyAlignment="1" applyProtection="1">
      <alignment vertical="center"/>
      <protection hidden="1"/>
    </xf>
    <xf numFmtId="0" fontId="33" fillId="0" borderId="0" xfId="0" applyFont="1" applyAlignment="1" applyProtection="1">
      <alignment vertical="center"/>
      <protection hidden="1"/>
    </xf>
    <xf numFmtId="0" fontId="34" fillId="0" borderId="0" xfId="0" applyFont="1" applyAlignment="1" applyProtection="1">
      <alignment horizontal="left" vertical="center"/>
      <protection hidden="1"/>
    </xf>
    <xf numFmtId="0" fontId="34"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35" fillId="0" borderId="1" xfId="0" applyFont="1" applyFill="1" applyBorder="1" applyAlignment="1">
      <alignment horizontal="center" vertical="center" wrapText="1"/>
    </xf>
    <xf numFmtId="0" fontId="35"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pplyProtection="1">
      <alignment horizontal="center"/>
      <protection hidden="1"/>
    </xf>
    <xf numFmtId="0" fontId="3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0" fillId="0" borderId="1" xfId="0" quotePrefix="1" applyBorder="1" applyAlignment="1">
      <alignment horizontal="center" vertical="center"/>
    </xf>
    <xf numFmtId="0" fontId="30" fillId="0" borderId="0" xfId="0" applyFont="1" applyFill="1" applyBorder="1" applyAlignment="1" applyProtection="1">
      <alignment horizontal="center"/>
      <protection hidden="1"/>
    </xf>
    <xf numFmtId="0" fontId="7" fillId="0" borderId="0" xfId="0" applyFont="1" applyAlignment="1" applyProtection="1">
      <alignment horizontal="left" vertical="center" wrapText="1"/>
      <protection hidden="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0" xfId="0" applyFill="1"/>
    <xf numFmtId="0" fontId="0" fillId="9" borderId="0" xfId="0" applyFill="1"/>
    <xf numFmtId="0" fontId="5" fillId="0" borderId="22" xfId="0" applyFont="1" applyFill="1" applyBorder="1" applyAlignment="1" applyProtection="1">
      <alignment horizontal="center" vertical="center" wrapText="1"/>
      <protection hidden="1"/>
    </xf>
    <xf numFmtId="0" fontId="5" fillId="0" borderId="10" xfId="0" applyFont="1" applyFill="1" applyBorder="1" applyAlignment="1" applyProtection="1">
      <alignment horizontal="center" vertical="center" wrapText="1"/>
      <protection hidden="1"/>
    </xf>
    <xf numFmtId="0" fontId="5" fillId="0" borderId="0" xfId="0" applyFont="1" applyFill="1" applyBorder="1" applyAlignment="1" applyProtection="1">
      <protection hidden="1"/>
    </xf>
    <xf numFmtId="0" fontId="5" fillId="0" borderId="21" xfId="0" applyNumberFormat="1"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0" fontId="4" fillId="0" borderId="0" xfId="0" quotePrefix="1" applyFont="1" applyAlignment="1" applyProtection="1">
      <alignment horizontal="center"/>
      <protection hidden="1"/>
    </xf>
    <xf numFmtId="0" fontId="4" fillId="0" borderId="0" xfId="0" quotePrefix="1" applyFont="1" applyFill="1" applyAlignment="1" applyProtection="1">
      <alignment horizontal="center"/>
      <protection hidden="1"/>
    </xf>
    <xf numFmtId="0" fontId="31" fillId="0" borderId="0" xfId="0" applyFont="1" applyFill="1" applyBorder="1" applyProtection="1">
      <protection hidden="1"/>
    </xf>
    <xf numFmtId="0" fontId="38" fillId="0" borderId="0" xfId="0" applyFont="1"/>
    <xf numFmtId="0" fontId="35" fillId="0" borderId="0" xfId="0" applyFont="1"/>
    <xf numFmtId="0" fontId="4" fillId="0" borderId="0" xfId="2" applyFont="1" applyBorder="1" applyAlignment="1" applyProtection="1">
      <alignment horizontal="left" vertical="center" wrapText="1"/>
      <protection hidden="1"/>
    </xf>
    <xf numFmtId="0" fontId="4" fillId="12" borderId="0" xfId="2" applyFont="1" applyFill="1" applyBorder="1" applyAlignment="1" applyProtection="1">
      <alignment horizontal="left" vertical="center" wrapText="1"/>
      <protection hidden="1"/>
    </xf>
    <xf numFmtId="0" fontId="43" fillId="0" borderId="0" xfId="0" applyFont="1"/>
    <xf numFmtId="0" fontId="39" fillId="0" borderId="0" xfId="0" applyFont="1"/>
    <xf numFmtId="0" fontId="35" fillId="9" borderId="0" xfId="0" applyFont="1" applyFill="1"/>
    <xf numFmtId="0" fontId="0" fillId="13" borderId="0" xfId="0" applyFill="1"/>
    <xf numFmtId="0" fontId="0" fillId="0" borderId="0" xfId="0" applyAlignment="1">
      <alignment horizontal="center"/>
    </xf>
    <xf numFmtId="0" fontId="43" fillId="0" borderId="0" xfId="0" applyFont="1" applyAlignment="1">
      <alignment horizontal="left"/>
    </xf>
    <xf numFmtId="0" fontId="44" fillId="0" borderId="0" xfId="0" applyFont="1" applyAlignment="1">
      <alignment horizontal="left"/>
    </xf>
    <xf numFmtId="0" fontId="44" fillId="14" borderId="10" xfId="0" applyFont="1" applyFill="1" applyBorder="1" applyAlignment="1">
      <alignment horizontal="left" vertical="center"/>
    </xf>
    <xf numFmtId="0" fontId="44" fillId="14" borderId="6" xfId="0" applyFont="1" applyFill="1" applyBorder="1" applyAlignment="1">
      <alignment horizontal="left" vertical="center"/>
    </xf>
    <xf numFmtId="0" fontId="44" fillId="14" borderId="11" xfId="0" applyFont="1" applyFill="1" applyBorder="1" applyAlignment="1">
      <alignment horizontal="left" vertical="center"/>
    </xf>
    <xf numFmtId="0" fontId="0" fillId="0" borderId="0" xfId="0" applyAlignment="1"/>
    <xf numFmtId="0" fontId="45" fillId="0" borderId="0" xfId="0" applyFont="1" applyAlignment="1">
      <alignment horizontal="right"/>
    </xf>
    <xf numFmtId="0" fontId="0" fillId="14" borderId="17" xfId="0" applyFill="1" applyBorder="1"/>
    <xf numFmtId="0" fontId="0" fillId="14" borderId="18" xfId="0" applyFill="1" applyBorder="1"/>
    <xf numFmtId="0" fontId="0" fillId="14" borderId="19" xfId="0" applyFill="1" applyBorder="1"/>
    <xf numFmtId="0" fontId="45" fillId="0" borderId="0" xfId="0" applyFont="1" applyFill="1" applyBorder="1" applyAlignment="1">
      <alignment horizontal="right"/>
    </xf>
    <xf numFmtId="0" fontId="45" fillId="0" borderId="0" xfId="0" applyFont="1" applyFill="1" applyBorder="1" applyAlignment="1">
      <alignment horizontal="right" wrapText="1"/>
    </xf>
    <xf numFmtId="0" fontId="0" fillId="13" borderId="0" xfId="0" applyFill="1" applyBorder="1"/>
    <xf numFmtId="0" fontId="46" fillId="0" borderId="0" xfId="0" applyFont="1"/>
    <xf numFmtId="0" fontId="35" fillId="0" borderId="0" xfId="0" applyFont="1" applyFill="1"/>
    <xf numFmtId="0" fontId="45" fillId="0" borderId="0" xfId="0" applyFont="1" applyAlignment="1">
      <alignment horizontal="right" wrapText="1"/>
    </xf>
    <xf numFmtId="0" fontId="0" fillId="0" borderId="0" xfId="0" quotePrefix="1" applyAlignment="1">
      <alignment horizontal="right"/>
    </xf>
    <xf numFmtId="0" fontId="44" fillId="14" borderId="20" xfId="0" applyFont="1" applyFill="1" applyBorder="1"/>
    <xf numFmtId="0" fontId="0" fillId="14" borderId="21" xfId="0" applyFill="1" applyBorder="1"/>
    <xf numFmtId="0" fontId="0" fillId="14" borderId="22" xfId="0" applyFill="1" applyBorder="1"/>
    <xf numFmtId="0" fontId="44" fillId="14" borderId="23" xfId="0" applyFont="1" applyFill="1" applyBorder="1"/>
    <xf numFmtId="0" fontId="0" fillId="14" borderId="12" xfId="0" applyFill="1" applyBorder="1"/>
    <xf numFmtId="0" fontId="0" fillId="14" borderId="24" xfId="0" applyFill="1" applyBorder="1"/>
    <xf numFmtId="0" fontId="44" fillId="0" borderId="0" xfId="0" applyFont="1" applyAlignment="1">
      <alignment horizontal="right" wrapText="1"/>
    </xf>
    <xf numFmtId="0" fontId="35" fillId="13" borderId="0" xfId="0" applyFont="1" applyFill="1"/>
    <xf numFmtId="0" fontId="34"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16" xfId="0" applyFont="1" applyBorder="1" applyAlignment="1" applyProtection="1">
      <alignment horizontal="right" vertical="center" wrapText="1"/>
      <protection hidden="1"/>
    </xf>
    <xf numFmtId="0" fontId="9" fillId="7" borderId="29"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7" borderId="28" xfId="0" applyFont="1" applyFill="1" applyBorder="1" applyAlignment="1" applyProtection="1">
      <alignment horizontal="center" vertical="center" wrapText="1"/>
      <protection hidden="1"/>
    </xf>
    <xf numFmtId="0" fontId="9" fillId="7" borderId="30" xfId="0" applyFont="1" applyFill="1" applyBorder="1" applyAlignment="1" applyProtection="1">
      <alignment horizontal="center" vertical="center" wrapText="1"/>
      <protection hidden="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pplyProtection="1">
      <alignment horizontal="center" vertical="center" wrapText="1"/>
      <protection hidden="1"/>
    </xf>
    <xf numFmtId="0" fontId="5" fillId="0" borderId="6"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9" xfId="0" applyFont="1" applyFill="1" applyBorder="1" applyAlignment="1" applyProtection="1">
      <alignment horizontal="center"/>
      <protection hidden="1"/>
    </xf>
    <xf numFmtId="0" fontId="11" fillId="8" borderId="28" xfId="0" applyFont="1" applyFill="1" applyBorder="1" applyAlignment="1" applyProtection="1">
      <alignment horizontal="left" wrapText="1"/>
      <protection hidden="1"/>
    </xf>
    <xf numFmtId="0" fontId="11" fillId="8" borderId="29" xfId="0" applyFont="1" applyFill="1" applyBorder="1" applyAlignment="1" applyProtection="1">
      <alignment horizontal="left" wrapText="1"/>
      <protection hidden="1"/>
    </xf>
    <xf numFmtId="0" fontId="11" fillId="8" borderId="30"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1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0" fillId="0" borderId="0" xfId="0" applyAlignment="1">
      <alignment horizontal="left"/>
    </xf>
    <xf numFmtId="0" fontId="38" fillId="0" borderId="0" xfId="0" applyFont="1" applyAlignment="1">
      <alignment horizontal="center"/>
    </xf>
    <xf numFmtId="0" fontId="39" fillId="0" borderId="17" xfId="0" applyFont="1" applyBorder="1" applyAlignment="1">
      <alignment horizontal="left" vertical="center" wrapText="1"/>
    </xf>
    <xf numFmtId="0" fontId="39" fillId="0" borderId="18" xfId="0" applyFont="1" applyBorder="1" applyAlignment="1">
      <alignment horizontal="left" vertical="center" wrapText="1"/>
    </xf>
    <xf numFmtId="0" fontId="39" fillId="0" borderId="19" xfId="0" applyFont="1" applyBorder="1" applyAlignment="1">
      <alignment horizontal="left" vertical="center" wrapText="1"/>
    </xf>
    <xf numFmtId="0" fontId="40" fillId="0" borderId="20" xfId="2" applyFont="1" applyBorder="1" applyAlignment="1" applyProtection="1">
      <alignment horizontal="left" vertical="center" wrapText="1"/>
      <protection hidden="1"/>
    </xf>
    <xf numFmtId="0" fontId="40" fillId="0" borderId="21" xfId="2" applyFont="1" applyBorder="1" applyAlignment="1" applyProtection="1">
      <alignment horizontal="left" vertical="center" wrapText="1"/>
      <protection hidden="1"/>
    </xf>
    <xf numFmtId="0" fontId="40" fillId="0" borderId="22" xfId="2" applyFont="1" applyBorder="1" applyAlignment="1" applyProtection="1">
      <alignment horizontal="left" vertical="center" wrapText="1"/>
      <protection hidden="1"/>
    </xf>
    <xf numFmtId="0" fontId="41" fillId="0" borderId="23" xfId="1" applyFont="1" applyBorder="1" applyAlignment="1" applyProtection="1">
      <alignment horizontal="left" vertical="center"/>
    </xf>
    <xf numFmtId="0" fontId="41" fillId="0" borderId="12" xfId="1" applyFont="1" applyBorder="1" applyAlignment="1" applyProtection="1">
      <alignment horizontal="left" vertical="center"/>
    </xf>
    <xf numFmtId="0" fontId="41" fillId="0" borderId="24" xfId="1" applyFont="1" applyBorder="1" applyAlignment="1" applyProtection="1">
      <alignment horizontal="left" vertical="center"/>
    </xf>
    <xf numFmtId="0" fontId="42" fillId="0" borderId="0" xfId="0" applyFont="1" applyAlignment="1">
      <alignment horizontal="left"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35" fillId="9" borderId="0" xfId="0" applyFont="1" applyFill="1" applyAlignment="1">
      <alignment horizontal="left" wrapText="1"/>
    </xf>
    <xf numFmtId="0" fontId="0" fillId="13" borderId="17" xfId="0" applyFont="1" applyFill="1" applyBorder="1" applyAlignment="1">
      <alignment horizontal="left" wrapText="1"/>
    </xf>
    <xf numFmtId="0" fontId="0" fillId="13" borderId="18" xfId="0" applyFont="1" applyFill="1" applyBorder="1" applyAlignment="1">
      <alignment horizontal="left" wrapText="1"/>
    </xf>
    <xf numFmtId="0" fontId="0" fillId="13" borderId="19" xfId="0" applyFont="1" applyFill="1" applyBorder="1" applyAlignment="1">
      <alignment horizontal="left" wrapText="1"/>
    </xf>
    <xf numFmtId="0" fontId="0" fillId="0" borderId="17" xfId="0" applyFont="1" applyFill="1" applyBorder="1" applyAlignment="1">
      <alignment horizontal="left" wrapText="1"/>
    </xf>
    <xf numFmtId="0" fontId="0" fillId="0" borderId="18" xfId="0" applyFont="1" applyFill="1" applyBorder="1" applyAlignment="1">
      <alignment horizontal="left" wrapText="1"/>
    </xf>
    <xf numFmtId="0" fontId="0" fillId="0" borderId="19" xfId="0" applyFont="1" applyFill="1" applyBorder="1" applyAlignment="1">
      <alignment horizontal="left" wrapText="1"/>
    </xf>
    <xf numFmtId="0" fontId="0" fillId="0" borderId="17" xfId="0" applyFill="1" applyBorder="1" applyAlignment="1">
      <alignment horizontal="left"/>
    </xf>
    <xf numFmtId="0" fontId="0" fillId="0" borderId="18" xfId="0" applyFill="1" applyBorder="1" applyAlignment="1">
      <alignment horizontal="left"/>
    </xf>
    <xf numFmtId="0" fontId="0" fillId="0" borderId="19" xfId="0" applyFill="1" applyBorder="1" applyAlignment="1">
      <alignment horizontal="left"/>
    </xf>
    <xf numFmtId="0" fontId="45" fillId="0" borderId="0" xfId="0" applyFont="1" applyAlignment="1">
      <alignment horizontal="right" vertical="center" wrapText="1"/>
    </xf>
    <xf numFmtId="0" fontId="44" fillId="14" borderId="31" xfId="0" applyFont="1" applyFill="1" applyBorder="1" applyAlignment="1">
      <alignment horizontal="left" vertical="center" wrapText="1"/>
    </xf>
    <xf numFmtId="0" fontId="44" fillId="14" borderId="0" xfId="0" applyFont="1" applyFill="1" applyBorder="1" applyAlignment="1">
      <alignment horizontal="left" vertical="center" wrapText="1"/>
    </xf>
    <xf numFmtId="0" fontId="44" fillId="14" borderId="16" xfId="0" applyFont="1" applyFill="1" applyBorder="1" applyAlignment="1">
      <alignment horizontal="left" vertical="center" wrapText="1"/>
    </xf>
  </cellXfs>
  <cellStyles count="3">
    <cellStyle name="Hyperlink" xfId="1" builtinId="8"/>
    <cellStyle name="Normal" xfId="0" builtinId="0"/>
    <cellStyle name="Normal 2" xfId="2"/>
  </cellStyles>
  <dxfs count="120">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 name="Oval 1"/>
        <xdr:cNvSpPr>
          <a:spLocks noChangeArrowheads="1"/>
        </xdr:cNvSpPr>
      </xdr:nvSpPr>
      <xdr:spPr bwMode="auto">
        <a:xfrm>
          <a:off x="942975" y="56102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 name="Oval 2"/>
        <xdr:cNvSpPr>
          <a:spLocks noChangeArrowheads="1"/>
        </xdr:cNvSpPr>
      </xdr:nvSpPr>
      <xdr:spPr bwMode="auto">
        <a:xfrm>
          <a:off x="942975" y="58197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4" name="Oval 3"/>
        <xdr:cNvSpPr>
          <a:spLocks noChangeArrowheads="1"/>
        </xdr:cNvSpPr>
      </xdr:nvSpPr>
      <xdr:spPr bwMode="auto">
        <a:xfrm>
          <a:off x="942975" y="602932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5" name="Rectangle 4"/>
        <xdr:cNvSpPr>
          <a:spLocks noChangeArrowheads="1"/>
        </xdr:cNvSpPr>
      </xdr:nvSpPr>
      <xdr:spPr bwMode="auto">
        <a:xfrm>
          <a:off x="2809875" y="128778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 name="Rectangle 5"/>
        <xdr:cNvSpPr>
          <a:spLocks noChangeArrowheads="1"/>
        </xdr:cNvSpPr>
      </xdr:nvSpPr>
      <xdr:spPr bwMode="auto">
        <a:xfrm>
          <a:off x="2809875" y="131159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7" name="Rectangle 6"/>
        <xdr:cNvSpPr>
          <a:spLocks noChangeArrowheads="1"/>
        </xdr:cNvSpPr>
      </xdr:nvSpPr>
      <xdr:spPr bwMode="auto">
        <a:xfrm>
          <a:off x="2809875" y="1335405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2</xdr:col>
      <xdr:colOff>57150</xdr:colOff>
      <xdr:row>19</xdr:row>
      <xdr:rowOff>57150</xdr:rowOff>
    </xdr:from>
    <xdr:to>
      <xdr:col>2</xdr:col>
      <xdr:colOff>133350</xdr:colOff>
      <xdr:row>19</xdr:row>
      <xdr:rowOff>142875</xdr:rowOff>
    </xdr:to>
    <xdr:sp macro="" textlink="">
      <xdr:nvSpPr>
        <xdr:cNvPr id="8" name="Oval 7"/>
        <xdr:cNvSpPr/>
      </xdr:nvSpPr>
      <xdr:spPr>
        <a:xfrm>
          <a:off x="942975" y="56102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9" name="Oval 8"/>
        <xdr:cNvSpPr/>
      </xdr:nvSpPr>
      <xdr:spPr>
        <a:xfrm>
          <a:off x="942975" y="581977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10" name="Oval 9"/>
        <xdr:cNvSpPr/>
      </xdr:nvSpPr>
      <xdr:spPr>
        <a:xfrm>
          <a:off x="942975" y="60293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66676</xdr:colOff>
      <xdr:row>50</xdr:row>
      <xdr:rowOff>66675</xdr:rowOff>
    </xdr:from>
    <xdr:to>
      <xdr:col>3</xdr:col>
      <xdr:colOff>198457</xdr:colOff>
      <xdr:row>50</xdr:row>
      <xdr:rowOff>160482</xdr:rowOff>
    </xdr:to>
    <xdr:sp macro="" textlink="">
      <xdr:nvSpPr>
        <xdr:cNvPr id="11" name="Rectangle 10"/>
        <xdr:cNvSpPr/>
      </xdr:nvSpPr>
      <xdr:spPr>
        <a:xfrm>
          <a:off x="2809876" y="12877800"/>
          <a:ext cx="131781" cy="93807"/>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51</xdr:row>
      <xdr:rowOff>114300</xdr:rowOff>
    </xdr:from>
    <xdr:to>
      <xdr:col>3</xdr:col>
      <xdr:colOff>198456</xdr:colOff>
      <xdr:row>51</xdr:row>
      <xdr:rowOff>209550</xdr:rowOff>
    </xdr:to>
    <xdr:sp macro="" textlink="">
      <xdr:nvSpPr>
        <xdr:cNvPr id="12" name="Rectangle 11"/>
        <xdr:cNvSpPr/>
      </xdr:nvSpPr>
      <xdr:spPr>
        <a:xfrm>
          <a:off x="2809875" y="13115925"/>
          <a:ext cx="131781" cy="95250"/>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52</xdr:row>
      <xdr:rowOff>49530</xdr:rowOff>
    </xdr:from>
    <xdr:to>
      <xdr:col>3</xdr:col>
      <xdr:colOff>198456</xdr:colOff>
      <xdr:row>52</xdr:row>
      <xdr:rowOff>155363</xdr:rowOff>
    </xdr:to>
    <xdr:sp macro="" textlink="">
      <xdr:nvSpPr>
        <xdr:cNvPr id="13" name="Rectangle 12"/>
        <xdr:cNvSpPr/>
      </xdr:nvSpPr>
      <xdr:spPr>
        <a:xfrm>
          <a:off x="2809875" y="13346430"/>
          <a:ext cx="131781" cy="105833"/>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editAs="oneCell">
    <xdr:from>
      <xdr:col>2</xdr:col>
      <xdr:colOff>66675</xdr:colOff>
      <xdr:row>3</xdr:row>
      <xdr:rowOff>95249</xdr:rowOff>
    </xdr:from>
    <xdr:to>
      <xdr:col>5</xdr:col>
      <xdr:colOff>0</xdr:colOff>
      <xdr:row>3</xdr:row>
      <xdr:rowOff>619124</xdr:rowOff>
    </xdr:to>
    <xdr:pic>
      <xdr:nvPicPr>
        <xdr:cNvPr id="1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49"/>
          <a:ext cx="546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590549</xdr:colOff>
      <xdr:row>11</xdr:row>
      <xdr:rowOff>0</xdr:rowOff>
    </xdr:from>
    <xdr:to>
      <xdr:col>6</xdr:col>
      <xdr:colOff>1114424</xdr:colOff>
      <xdr:row>12</xdr:row>
      <xdr:rowOff>0</xdr:rowOff>
    </xdr:to>
    <xdr:pic>
      <xdr:nvPicPr>
        <xdr:cNvPr id="15"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49" y="3762375"/>
          <a:ext cx="53435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400049</xdr:colOff>
      <xdr:row>71</xdr:row>
      <xdr:rowOff>0</xdr:rowOff>
    </xdr:from>
    <xdr:to>
      <xdr:col>6</xdr:col>
      <xdr:colOff>1114424</xdr:colOff>
      <xdr:row>72</xdr:row>
      <xdr:rowOff>0</xdr:rowOff>
    </xdr:to>
    <xdr:pic>
      <xdr:nvPicPr>
        <xdr:cNvPr id="16"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49" y="17526000"/>
          <a:ext cx="55340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xdr:colOff>
      <xdr:row>100</xdr:row>
      <xdr:rowOff>0</xdr:rowOff>
    </xdr:from>
    <xdr:to>
      <xdr:col>7</xdr:col>
      <xdr:colOff>47625</xdr:colOff>
      <xdr:row>119</xdr:row>
      <xdr:rowOff>142875</xdr:rowOff>
    </xdr:to>
    <xdr:pic>
      <xdr:nvPicPr>
        <xdr:cNvPr id="17"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24469725"/>
          <a:ext cx="7829550" cy="367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79</xdr:row>
      <xdr:rowOff>47623</xdr:rowOff>
    </xdr:from>
    <xdr:to>
      <xdr:col>7</xdr:col>
      <xdr:colOff>0</xdr:colOff>
      <xdr:row>94</xdr:row>
      <xdr:rowOff>161924</xdr:rowOff>
    </xdr:to>
    <xdr:pic>
      <xdr:nvPicPr>
        <xdr:cNvPr id="18" name="Picture 14" descr="C:\Users\ELIZAB~1\AppData\Local\Temp\SNAGHTML19d6697.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5350" y="19240498"/>
          <a:ext cx="7781925" cy="3790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98" customWidth="1"/>
    <col min="2" max="2" width="26.5703125" style="51" customWidth="1"/>
    <col min="3" max="3" width="58.42578125" style="51" customWidth="1"/>
    <col min="4" max="4" width="20.5703125" style="51" customWidth="1"/>
    <col min="5" max="5" width="8.7109375" style="51" hidden="1" customWidth="1"/>
    <col min="6" max="6" width="8.7109375" style="82" hidden="1" customWidth="1"/>
    <col min="7" max="7" width="8.7109375" style="51" hidden="1" customWidth="1"/>
    <col min="8" max="10" width="8.7109375" style="82" hidden="1" customWidth="1"/>
    <col min="11" max="16384" width="9.140625" style="51"/>
  </cols>
  <sheetData>
    <row r="1" spans="1:16" x14ac:dyDescent="0.2">
      <c r="A1" s="98" t="s">
        <v>153</v>
      </c>
    </row>
    <row r="2" spans="1:16" ht="6" customHeight="1" x14ac:dyDescent="0.2"/>
    <row r="3" spans="1:16" s="48" customFormat="1" ht="31.5" x14ac:dyDescent="0.2">
      <c r="A3" s="155" t="str">
        <f>C3</f>
        <v>Commercial Refrigeration Equipment - Single Compartment</v>
      </c>
      <c r="B3" s="75" t="s">
        <v>0</v>
      </c>
      <c r="C3" s="170" t="s">
        <v>118</v>
      </c>
      <c r="D3" s="171" t="s">
        <v>160</v>
      </c>
      <c r="E3" s="151" t="s">
        <v>57</v>
      </c>
      <c r="F3" s="151" t="s">
        <v>50</v>
      </c>
      <c r="G3" s="151" t="s">
        <v>51</v>
      </c>
      <c r="H3" s="151" t="s">
        <v>52</v>
      </c>
      <c r="I3" s="151" t="s">
        <v>53</v>
      </c>
      <c r="J3" s="151" t="s">
        <v>54</v>
      </c>
      <c r="K3" s="52"/>
      <c r="L3" s="52"/>
      <c r="N3" s="52"/>
      <c r="O3" s="52"/>
      <c r="P3" s="53"/>
    </row>
    <row r="4" spans="1:16" s="48" customFormat="1" ht="9.9499999999999993" customHeight="1" x14ac:dyDescent="0.2">
      <c r="A4" s="155" t="str">
        <f>RIGHT(D3,LEN(D3)-8)</f>
        <v>4.3</v>
      </c>
      <c r="B4" s="54"/>
      <c r="C4" s="54"/>
      <c r="D4" s="52"/>
      <c r="F4" s="82"/>
      <c r="G4" s="63"/>
      <c r="H4" s="107"/>
      <c r="I4" s="107"/>
      <c r="J4" s="107"/>
      <c r="K4" s="52"/>
      <c r="L4" s="52"/>
      <c r="M4" s="52"/>
      <c r="N4" s="52"/>
      <c r="O4" s="52"/>
      <c r="P4" s="53"/>
    </row>
    <row r="5" spans="1:16" s="48" customFormat="1" ht="20.100000000000001" customHeight="1" x14ac:dyDescent="0.2">
      <c r="A5" s="92"/>
      <c r="C5" s="76" t="s">
        <v>22</v>
      </c>
      <c r="D5" s="77"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1">
        <f>F11</f>
        <v>0</v>
      </c>
      <c r="F5" s="163" t="str">
        <f>G39</f>
        <v/>
      </c>
      <c r="G5" s="163" t="str">
        <f>G55</f>
        <v/>
      </c>
      <c r="H5" s="163" t="str">
        <f>G71</f>
        <v/>
      </c>
      <c r="I5" s="163" t="str">
        <f>G87</f>
        <v/>
      </c>
      <c r="J5" s="163" t="str">
        <f>G103</f>
        <v/>
      </c>
      <c r="K5" s="52"/>
      <c r="L5" s="52"/>
      <c r="M5" s="52"/>
      <c r="N5" s="52"/>
      <c r="O5" s="52"/>
      <c r="P5" s="53"/>
    </row>
    <row r="6" spans="1:16" s="48" customFormat="1" ht="9.9499999999999993" customHeight="1" x14ac:dyDescent="0.2">
      <c r="A6" s="92"/>
      <c r="C6" s="57"/>
      <c r="D6" s="52"/>
      <c r="F6" s="163" t="str">
        <f>G40</f>
        <v/>
      </c>
      <c r="G6" s="163" t="str">
        <f>G56</f>
        <v/>
      </c>
      <c r="H6" s="163" t="str">
        <f>G72</f>
        <v/>
      </c>
      <c r="I6" s="163" t="str">
        <f>G88</f>
        <v/>
      </c>
      <c r="J6" s="163" t="str">
        <f>G104</f>
        <v/>
      </c>
      <c r="K6" s="52"/>
      <c r="L6" s="52"/>
      <c r="M6" s="52"/>
      <c r="N6" s="52"/>
      <c r="O6" s="52"/>
      <c r="P6" s="53"/>
    </row>
    <row r="7" spans="1:16" s="48" customFormat="1" ht="20.100000000000001" customHeight="1" x14ac:dyDescent="0.2">
      <c r="A7" s="92"/>
      <c r="C7" s="76" t="s">
        <v>23</v>
      </c>
      <c r="D7" s="78" t="str">
        <f>IF(OR(D5="Error",Input!D3="Error"),"Error",IF(OR(D5="No Data",Input!D3="No Data"),"No Data","OK"))</f>
        <v>No Data</v>
      </c>
      <c r="E7" s="150" t="str">
        <f>IF(E5=1,"Manuf",IF(E5=2,"Importer",IF(E5=3,"Third-Party","No Type")))</f>
        <v>No Type</v>
      </c>
      <c r="F7" s="163" t="str">
        <f>G41</f>
        <v/>
      </c>
      <c r="G7" s="163" t="str">
        <f>G57</f>
        <v/>
      </c>
      <c r="H7" s="163" t="str">
        <f>G73</f>
        <v/>
      </c>
      <c r="I7" s="163" t="str">
        <f>G89</f>
        <v/>
      </c>
      <c r="J7" s="163" t="str">
        <f>G105</f>
        <v/>
      </c>
      <c r="K7" s="52"/>
      <c r="L7" s="52"/>
      <c r="M7" s="52"/>
      <c r="N7" s="52"/>
      <c r="O7" s="52"/>
      <c r="P7" s="53"/>
    </row>
    <row r="8" spans="1:16" s="48" customFormat="1" ht="9.9499999999999993" customHeight="1" x14ac:dyDescent="0.2">
      <c r="A8" s="92"/>
      <c r="B8" s="54"/>
      <c r="C8" s="54"/>
      <c r="D8" s="49"/>
      <c r="F8" s="82"/>
      <c r="G8" s="64"/>
      <c r="H8" s="107"/>
      <c r="I8" s="82"/>
      <c r="J8" s="82"/>
      <c r="K8" s="52"/>
      <c r="L8" s="52"/>
      <c r="M8" s="52"/>
      <c r="N8" s="52"/>
      <c r="O8" s="52"/>
      <c r="P8" s="53"/>
    </row>
    <row r="9" spans="1:16" s="48" customFormat="1" ht="20.100000000000001" customHeight="1" x14ac:dyDescent="0.2">
      <c r="B9" s="141" t="s">
        <v>55</v>
      </c>
      <c r="C9" s="54"/>
      <c r="D9" s="49"/>
      <c r="F9" s="82"/>
      <c r="G9" s="64"/>
      <c r="H9" s="107"/>
      <c r="I9" s="82"/>
      <c r="J9" s="82"/>
      <c r="K9" s="52"/>
      <c r="L9" s="52"/>
      <c r="M9" s="52"/>
      <c r="N9" s="52"/>
      <c r="O9" s="52"/>
      <c r="P9" s="53"/>
    </row>
    <row r="10" spans="1:16" s="48" customFormat="1" ht="15" customHeight="1" x14ac:dyDescent="0.2">
      <c r="A10" s="92"/>
      <c r="B10" s="89" t="s">
        <v>30</v>
      </c>
      <c r="C10" s="54"/>
      <c r="D10" s="49"/>
      <c r="F10" s="82"/>
      <c r="G10" s="64"/>
      <c r="H10" s="107"/>
      <c r="I10" s="82"/>
      <c r="J10" s="82"/>
      <c r="K10" s="52"/>
      <c r="L10" s="52"/>
      <c r="M10" s="52"/>
      <c r="N10" s="52"/>
      <c r="O10" s="52"/>
      <c r="P10" s="53"/>
    </row>
    <row r="11" spans="1:16" s="48" customFormat="1" ht="20.100000000000001" customHeight="1" x14ac:dyDescent="0.2">
      <c r="A11" s="92"/>
      <c r="B11" s="103"/>
      <c r="C11" s="54"/>
      <c r="D11" s="49"/>
      <c r="F11" s="140">
        <v>0</v>
      </c>
      <c r="G11" s="64"/>
      <c r="H11" s="107"/>
      <c r="I11" s="82"/>
      <c r="J11" s="82"/>
      <c r="K11" s="52"/>
      <c r="L11" s="52"/>
      <c r="M11" s="52"/>
      <c r="N11" s="52"/>
      <c r="O11" s="52"/>
      <c r="P11" s="53"/>
    </row>
    <row r="12" spans="1:16" s="48" customFormat="1" ht="20.100000000000001" customHeight="1" x14ac:dyDescent="0.2">
      <c r="A12" s="92"/>
      <c r="B12" s="103"/>
      <c r="C12" s="106"/>
      <c r="D12" s="88" t="str">
        <f>IF(OR(F11=1,F11=2,F11=3),"","  Please enter required data")</f>
        <v xml:space="preserve">  Please enter required data</v>
      </c>
      <c r="F12" s="81" t="str">
        <f>IF(F11=1,"Domestic Manufacturer",IF(F11=2,"Importer",IF(F11=3,"Third-Party Representative","No Submitter Type Chosen")))</f>
        <v>No Submitter Type Chosen</v>
      </c>
      <c r="G12" s="64"/>
      <c r="H12" s="107"/>
      <c r="I12" s="82"/>
      <c r="J12" s="82"/>
      <c r="K12" s="52"/>
      <c r="L12" s="52"/>
      <c r="M12" s="52"/>
      <c r="N12" s="52"/>
      <c r="O12" s="52"/>
      <c r="P12" s="53"/>
    </row>
    <row r="13" spans="1:16" s="48" customFormat="1" ht="20.100000000000001" customHeight="1" x14ac:dyDescent="0.2">
      <c r="A13" s="92"/>
      <c r="B13" s="103"/>
      <c r="C13" s="54"/>
      <c r="D13" s="49"/>
      <c r="F13" s="82"/>
      <c r="G13" s="64"/>
      <c r="H13" s="107"/>
      <c r="I13" s="82"/>
      <c r="J13" s="82"/>
      <c r="K13" s="52"/>
      <c r="L13" s="52"/>
      <c r="M13" s="52"/>
      <c r="N13" s="52"/>
      <c r="O13" s="52"/>
      <c r="P13" s="53"/>
    </row>
    <row r="14" spans="1:16" s="48" customFormat="1" ht="31.5" customHeight="1" x14ac:dyDescent="0.2">
      <c r="A14" s="92"/>
      <c r="B14" s="249" t="s">
        <v>31</v>
      </c>
      <c r="C14" s="249"/>
      <c r="D14" s="49"/>
      <c r="F14" s="133"/>
      <c r="G14" s="64"/>
      <c r="H14" s="107"/>
      <c r="I14" s="82"/>
      <c r="J14" s="82"/>
      <c r="K14" s="52"/>
      <c r="L14" s="52"/>
      <c r="M14" s="52"/>
      <c r="N14" s="52"/>
      <c r="O14" s="52"/>
      <c r="P14" s="53"/>
    </row>
    <row r="15" spans="1:16" ht="15" customHeight="1" x14ac:dyDescent="0.2">
      <c r="A15" s="92"/>
      <c r="B15" s="80"/>
      <c r="C15" s="80"/>
      <c r="D15" s="83"/>
      <c r="G15" s="84"/>
      <c r="H15" s="107"/>
      <c r="K15" s="74"/>
      <c r="L15" s="74"/>
      <c r="M15" s="74"/>
      <c r="N15" s="74"/>
      <c r="O15" s="74"/>
      <c r="P15" s="85"/>
    </row>
    <row r="16" spans="1:16" ht="9.9499999999999993" customHeight="1" x14ac:dyDescent="0.2">
      <c r="A16" s="92"/>
      <c r="B16" s="79" t="s">
        <v>32</v>
      </c>
      <c r="C16" s="80"/>
      <c r="G16" s="84"/>
      <c r="H16" s="107"/>
      <c r="K16" s="74"/>
      <c r="L16" s="74"/>
      <c r="M16" s="74"/>
      <c r="N16" s="74"/>
      <c r="O16" s="74"/>
      <c r="P16" s="85"/>
    </row>
    <row r="17" spans="1:16" ht="9.9499999999999993" customHeight="1" thickBot="1" x14ac:dyDescent="0.25">
      <c r="A17" s="92"/>
      <c r="B17" s="80"/>
      <c r="C17" s="80"/>
      <c r="D17" s="83"/>
      <c r="G17" s="84"/>
      <c r="H17" s="107"/>
      <c r="K17" s="74"/>
      <c r="L17" s="74"/>
      <c r="M17" s="74"/>
      <c r="N17" s="74"/>
      <c r="O17" s="74"/>
      <c r="P17" s="85"/>
    </row>
    <row r="18" spans="1:16" s="81" customFormat="1" thickBot="1" x14ac:dyDescent="0.25">
      <c r="A18" s="92"/>
      <c r="B18" s="101" t="s">
        <v>36</v>
      </c>
      <c r="C18" s="123"/>
      <c r="D18" s="88" t="str">
        <f>IF(ISBLANK(C18),"  Please enter required data",IF(ISNONTEXT(C18),"  Please enter required data",""))</f>
        <v xml:space="preserve">  Please enter required data</v>
      </c>
      <c r="F18" s="82"/>
      <c r="H18" s="82"/>
      <c r="I18" s="82"/>
      <c r="J18" s="82"/>
      <c r="K18" s="90"/>
      <c r="L18" s="90"/>
      <c r="M18" s="90"/>
      <c r="N18" s="90"/>
      <c r="O18" s="90"/>
      <c r="P18" s="91"/>
    </row>
    <row r="19" spans="1:16" s="81" customFormat="1" ht="23.25" thickBot="1" x14ac:dyDescent="0.25">
      <c r="A19" s="92"/>
      <c r="B19" s="101" t="s">
        <v>35</v>
      </c>
      <c r="C19" s="123"/>
      <c r="D19" s="88" t="str">
        <f>IF(ISBLANK(C19),"  Please enter required data",IF(ISNONTEXT(C19),"  Please enter required data",""))</f>
        <v xml:space="preserve">  Please enter required data</v>
      </c>
      <c r="F19" s="90" t="s">
        <v>43</v>
      </c>
      <c r="H19" s="82"/>
      <c r="I19" s="82"/>
      <c r="J19" s="82"/>
      <c r="K19" s="90"/>
      <c r="L19" s="90"/>
      <c r="M19" s="90"/>
      <c r="N19" s="90"/>
      <c r="O19" s="90"/>
      <c r="P19" s="91"/>
    </row>
    <row r="20" spans="1:16" s="81" customFormat="1" thickBot="1" x14ac:dyDescent="0.25">
      <c r="A20" s="92"/>
      <c r="B20" s="101" t="s">
        <v>34</v>
      </c>
      <c r="C20" s="123"/>
      <c r="D20" s="88" t="str">
        <f>IF(ISBLANK(C20),"  Please enter required data",IF(ISNONTEXT(C20),"  Please enter required data",""))</f>
        <v xml:space="preserve">  Please enter required data</v>
      </c>
      <c r="F20" s="82"/>
      <c r="H20" s="82"/>
      <c r="I20" s="82"/>
      <c r="J20" s="82"/>
      <c r="K20" s="90"/>
      <c r="L20" s="90"/>
      <c r="M20" s="90"/>
      <c r="N20" s="90"/>
      <c r="O20" s="90"/>
      <c r="P20" s="91"/>
    </row>
    <row r="21" spans="1:16" s="81" customFormat="1" thickBot="1" x14ac:dyDescent="0.25">
      <c r="A21" s="92"/>
      <c r="B21" s="101" t="s">
        <v>33</v>
      </c>
      <c r="C21" s="123"/>
      <c r="D21" s="88" t="str">
        <f>IF(ISBLANK(C21),"  Please enter required data","")</f>
        <v xml:space="preserve">  Please enter required data</v>
      </c>
      <c r="F21" s="82"/>
      <c r="H21" s="82"/>
      <c r="I21" s="82"/>
      <c r="J21" s="82"/>
      <c r="K21" s="90"/>
      <c r="L21" s="90"/>
      <c r="M21" s="90"/>
      <c r="N21" s="90"/>
      <c r="O21" s="90"/>
      <c r="P21" s="91"/>
    </row>
    <row r="22" spans="1:16" s="81" customFormat="1" thickBot="1" x14ac:dyDescent="0.25">
      <c r="A22" s="92"/>
      <c r="B22" s="101" t="s">
        <v>38</v>
      </c>
      <c r="C22" s="123"/>
      <c r="D22" s="88" t="str">
        <f>IF(ISBLANK(C22),"  Please enter required data","")</f>
        <v xml:space="preserve">  Please enter required data</v>
      </c>
      <c r="F22" s="82"/>
      <c r="H22" s="82"/>
      <c r="I22" s="82"/>
      <c r="J22" s="82"/>
      <c r="K22" s="90"/>
      <c r="L22" s="90"/>
      <c r="M22" s="90"/>
      <c r="N22" s="90"/>
      <c r="O22" s="90"/>
      <c r="P22" s="91"/>
    </row>
    <row r="23" spans="1:16" s="81" customFormat="1" ht="18.75" thickBot="1" x14ac:dyDescent="0.25">
      <c r="A23" s="92"/>
      <c r="B23" s="101" t="s">
        <v>37</v>
      </c>
      <c r="C23" s="126"/>
      <c r="D23" s="88" t="str">
        <f>IF(IF(ISERROR(FIND("@",C23)),1,0)+IF(ISERROR(FIND(".",C23)),1,0)&gt;0,"  Please enter required data"," ")</f>
        <v xml:space="preserve">  Please enter required data</v>
      </c>
      <c r="F23" s="82"/>
      <c r="H23" s="82"/>
      <c r="I23" s="82"/>
      <c r="J23" s="82"/>
      <c r="K23" s="90"/>
      <c r="L23" s="90"/>
      <c r="M23" s="90"/>
      <c r="N23" s="90"/>
      <c r="O23" s="90"/>
      <c r="P23" s="91"/>
    </row>
    <row r="24" spans="1:16" s="81" customFormat="1" ht="45.75" thickBot="1" x14ac:dyDescent="0.25">
      <c r="A24" s="92"/>
      <c r="B24" s="112" t="s">
        <v>71</v>
      </c>
      <c r="C24" s="123"/>
      <c r="D24" s="88" t="str">
        <f>IF(F11=2,"",IF(ISBLANK(C24),"","  No entry should be made"))</f>
        <v/>
      </c>
      <c r="F24" s="133"/>
      <c r="H24" s="82"/>
      <c r="I24" s="82"/>
      <c r="J24" s="82"/>
      <c r="K24" s="90"/>
      <c r="L24" s="90"/>
      <c r="M24" s="90"/>
      <c r="N24" s="90"/>
      <c r="O24" s="90"/>
      <c r="P24" s="91"/>
    </row>
    <row r="25" spans="1:16" s="81" customFormat="1" ht="20.100000000000001" customHeight="1" thickBot="1" x14ac:dyDescent="0.25">
      <c r="A25" s="142"/>
      <c r="B25" s="143"/>
      <c r="C25" s="149"/>
      <c r="D25" s="144"/>
      <c r="F25" s="133"/>
      <c r="H25" s="82"/>
      <c r="I25" s="82"/>
      <c r="J25" s="82"/>
      <c r="K25" s="90"/>
      <c r="L25" s="90"/>
      <c r="M25" s="90"/>
      <c r="N25" s="90"/>
      <c r="O25" s="90"/>
      <c r="P25" s="91"/>
    </row>
    <row r="26" spans="1:16" s="48" customFormat="1" ht="20.100000000000001" customHeight="1" x14ac:dyDescent="0.25">
      <c r="A26" s="92"/>
      <c r="B26" s="145" t="s">
        <v>61</v>
      </c>
      <c r="C26" s="54"/>
      <c r="D26" s="49"/>
      <c r="F26" s="82"/>
      <c r="H26" s="82"/>
      <c r="I26" s="82"/>
      <c r="J26" s="82"/>
      <c r="K26" s="52"/>
      <c r="L26" s="52"/>
      <c r="M26" s="52"/>
      <c r="N26" s="52"/>
      <c r="O26" s="52"/>
      <c r="P26" s="53"/>
    </row>
    <row r="27" spans="1:16" s="48" customFormat="1" ht="30" customHeight="1" x14ac:dyDescent="0.2">
      <c r="A27" s="92"/>
      <c r="B27" s="250" t="s">
        <v>42</v>
      </c>
      <c r="C27" s="250"/>
      <c r="D27" s="250"/>
      <c r="E27" s="65"/>
      <c r="F27" s="134"/>
      <c r="G27" s="65"/>
      <c r="H27" s="82"/>
      <c r="I27" s="82"/>
      <c r="J27" s="82"/>
      <c r="K27" s="52"/>
      <c r="L27" s="52"/>
      <c r="M27" s="52"/>
      <c r="N27" s="52"/>
      <c r="O27" s="52"/>
      <c r="P27" s="53"/>
    </row>
    <row r="28" spans="1:16" s="48" customFormat="1" ht="9.9499999999999993" customHeight="1" thickBot="1" x14ac:dyDescent="0.25">
      <c r="A28" s="92"/>
      <c r="B28" s="113"/>
      <c r="C28" s="113"/>
      <c r="D28" s="113"/>
      <c r="E28" s="65"/>
      <c r="F28" s="134"/>
      <c r="G28" s="65"/>
      <c r="H28" s="82"/>
      <c r="I28" s="82"/>
      <c r="J28" s="82"/>
      <c r="K28" s="52"/>
      <c r="L28" s="52"/>
      <c r="M28" s="52"/>
      <c r="N28" s="52"/>
      <c r="O28" s="52"/>
      <c r="P28" s="53"/>
    </row>
    <row r="29" spans="1:16" s="48" customFormat="1" ht="47.25" customHeight="1" thickBot="1" x14ac:dyDescent="0.25">
      <c r="A29" s="92"/>
      <c r="B29" s="114" t="s">
        <v>62</v>
      </c>
      <c r="C29" s="115"/>
      <c r="D29" s="88" t="str">
        <f>IF(F11=3,IF(ISNUMBER(C29),"","  Please enter required data"),IF(ISBLANK(C29),"","  No entry should be made"))</f>
        <v/>
      </c>
      <c r="E29" s="132"/>
      <c r="F29" s="138">
        <f>C29</f>
        <v>0</v>
      </c>
      <c r="G29" s="132"/>
      <c r="H29" s="82"/>
      <c r="I29" s="82"/>
      <c r="J29" s="82"/>
      <c r="K29" s="52"/>
      <c r="L29" s="52"/>
      <c r="M29" s="52"/>
      <c r="N29" s="52"/>
      <c r="O29" s="52"/>
      <c r="P29" s="53"/>
    </row>
    <row r="30" spans="1:16" s="48" customFormat="1" ht="9.9499999999999993" customHeight="1" x14ac:dyDescent="0.2">
      <c r="A30" s="92"/>
      <c r="B30" s="113"/>
      <c r="C30" s="113"/>
      <c r="D30" s="113"/>
      <c r="E30" s="65"/>
      <c r="F30" s="134"/>
      <c r="G30" s="65"/>
      <c r="H30" s="82"/>
      <c r="I30" s="82"/>
      <c r="J30" s="82"/>
      <c r="K30" s="52"/>
      <c r="L30" s="52"/>
      <c r="M30" s="52"/>
      <c r="N30" s="52"/>
      <c r="O30" s="52"/>
      <c r="P30" s="53"/>
    </row>
    <row r="31" spans="1:16" s="48" customFormat="1" ht="15" customHeight="1" thickBot="1" x14ac:dyDescent="0.25">
      <c r="A31" s="92"/>
      <c r="B31" s="54"/>
      <c r="C31" s="54"/>
      <c r="D31" s="49"/>
      <c r="F31" s="82"/>
      <c r="H31" s="82"/>
      <c r="I31" s="82"/>
      <c r="J31" s="82"/>
      <c r="K31" s="52"/>
      <c r="L31" s="52"/>
      <c r="M31" s="52"/>
      <c r="N31" s="52"/>
      <c r="O31" s="52"/>
      <c r="P31" s="53"/>
    </row>
    <row r="32" spans="1:16" s="81" customFormat="1" ht="13.5" thickBot="1" x14ac:dyDescent="0.25">
      <c r="A32" s="92"/>
      <c r="B32" s="128" t="s">
        <v>44</v>
      </c>
      <c r="C32" s="124"/>
      <c r="D32" s="88" t="str">
        <f>IF(AND($F$29&gt;=1,$F$11=3),IF(ISBLANK(C32),"  Please enter required data",IF(ISNONTEXT(C32),"  Please enter required data","")),IF(ISBLANK(C32),"","  No entry should be made"))</f>
        <v/>
      </c>
      <c r="F32" s="133"/>
      <c r="H32" s="82"/>
      <c r="I32" s="82"/>
      <c r="J32" s="82"/>
      <c r="K32" s="90"/>
      <c r="L32" s="90"/>
      <c r="M32" s="90"/>
      <c r="N32" s="90"/>
      <c r="O32" s="90"/>
      <c r="P32" s="91"/>
    </row>
    <row r="33" spans="1:21" s="81" customFormat="1" ht="23.25" thickBot="1" x14ac:dyDescent="0.25">
      <c r="A33" s="92"/>
      <c r="B33" s="128" t="s">
        <v>35</v>
      </c>
      <c r="C33" s="124"/>
      <c r="D33" s="88" t="str">
        <f>IF(AND($F$29&gt;=1,$F$11=3),IF(ISBLANK(C33),"  Please enter required data",IF(ISNONTEXT(C33),"  Please enter required data","")),IF(ISBLANK(C33),"","  No entry should be made"))</f>
        <v/>
      </c>
      <c r="F33" s="90" t="s">
        <v>43</v>
      </c>
      <c r="H33" s="82"/>
      <c r="I33" s="82"/>
      <c r="J33" s="82"/>
      <c r="K33" s="90"/>
      <c r="L33" s="90"/>
      <c r="M33" s="90"/>
      <c r="N33" s="90"/>
      <c r="O33" s="90"/>
      <c r="P33" s="91"/>
    </row>
    <row r="34" spans="1:21" s="81" customFormat="1" thickBot="1" x14ac:dyDescent="0.25">
      <c r="A34" s="92"/>
      <c r="B34" s="128" t="s">
        <v>49</v>
      </c>
      <c r="C34" s="124"/>
      <c r="D34" s="88" t="str">
        <f>IF(AND($F$29&gt;=1,$F$11=3),IF(ISBLANK(C34),"  Please enter required data",IF(ISNONTEXT(C34),"  Please enter required data","")),IF(ISBLANK(C34),"","  No entry should be made"))</f>
        <v/>
      </c>
      <c r="F34" s="133"/>
      <c r="H34" s="82"/>
      <c r="I34" s="82"/>
      <c r="J34" s="82"/>
      <c r="Q34" s="94"/>
      <c r="R34" s="94"/>
      <c r="S34" s="95"/>
      <c r="T34" s="96"/>
      <c r="U34" s="96"/>
    </row>
    <row r="35" spans="1:21" s="81" customFormat="1" thickBot="1" x14ac:dyDescent="0.25">
      <c r="A35" s="92"/>
      <c r="B35" s="128" t="s">
        <v>20</v>
      </c>
      <c r="C35" s="124"/>
      <c r="D35" s="88" t="str">
        <f>IF(AND($F$29&gt;=1,$F$11=3),IF(ISBLANK(C35),"  Please enter required data",""),IF(ISBLANK(C35),"","  No entry should be made"))</f>
        <v/>
      </c>
      <c r="E35" s="97"/>
      <c r="F35" s="134"/>
      <c r="G35" s="97"/>
      <c r="H35" s="82"/>
      <c r="I35" s="82"/>
      <c r="J35" s="82"/>
      <c r="K35" s="90"/>
      <c r="L35" s="90"/>
      <c r="M35" s="90"/>
      <c r="N35" s="90"/>
      <c r="O35" s="90"/>
      <c r="P35" s="91"/>
    </row>
    <row r="36" spans="1:21" s="81" customFormat="1" thickBot="1" x14ac:dyDescent="0.25">
      <c r="A36" s="92"/>
      <c r="B36" s="128" t="s">
        <v>39</v>
      </c>
      <c r="C36" s="124"/>
      <c r="D36" s="88" t="str">
        <f>IF(AND($F$29&gt;=1,$F$11=3),IF(ISBLANK(C36),"  Please enter required data",""),IF(ISBLANK(C36),"","  No entry should be made"))</f>
        <v/>
      </c>
      <c r="E36" s="97"/>
      <c r="F36" s="134"/>
      <c r="G36" s="97"/>
      <c r="H36" s="82"/>
      <c r="I36" s="82"/>
      <c r="J36" s="82"/>
      <c r="K36" s="90"/>
      <c r="L36" s="90"/>
      <c r="M36" s="90"/>
      <c r="N36" s="90"/>
      <c r="O36" s="90"/>
      <c r="P36" s="91"/>
    </row>
    <row r="37" spans="1:21" s="81" customFormat="1" ht="18.75" thickBot="1" x14ac:dyDescent="0.25">
      <c r="A37" s="92"/>
      <c r="B37" s="128" t="s">
        <v>40</v>
      </c>
      <c r="C37" s="130"/>
      <c r="D37" s="88" t="str">
        <f>IF(AND($F$29&gt;=1,$F$11=3),IF(IF(ISERROR(FIND("@",C37)),1,0)+IF(ISERROR(FIND(".",C37)),1,0)&gt;0,"  Please enter required data",""),IF(ISBLANK(C37),"","  No entry should be made"))</f>
        <v/>
      </c>
      <c r="E37" s="97"/>
      <c r="F37" s="135"/>
      <c r="G37" s="102"/>
      <c r="H37" s="82"/>
      <c r="I37" s="82"/>
      <c r="J37" s="82"/>
      <c r="K37" s="90"/>
      <c r="L37" s="90"/>
      <c r="M37" s="90"/>
      <c r="N37" s="90"/>
      <c r="O37" s="90"/>
      <c r="P37" s="91"/>
    </row>
    <row r="38" spans="1:21" s="81" customFormat="1" ht="9.9499999999999993" customHeight="1" x14ac:dyDescent="0.2">
      <c r="A38" s="92"/>
      <c r="B38" s="86"/>
      <c r="C38" s="87"/>
      <c r="D38" s="87"/>
      <c r="E38" s="97"/>
      <c r="F38" s="134"/>
      <c r="G38" s="97"/>
      <c r="H38" s="82"/>
      <c r="I38" s="82"/>
      <c r="J38" s="82"/>
      <c r="K38" s="90"/>
      <c r="L38" s="90"/>
      <c r="M38" s="90"/>
      <c r="N38" s="90"/>
      <c r="O38" s="90"/>
      <c r="P38" s="91"/>
    </row>
    <row r="39" spans="1:21" s="48" customFormat="1" ht="15" customHeight="1" x14ac:dyDescent="0.2">
      <c r="A39" s="92"/>
      <c r="B39" s="252" t="s">
        <v>75</v>
      </c>
      <c r="C39" s="160"/>
      <c r="D39" s="129"/>
      <c r="E39" s="65"/>
      <c r="F39" s="139" t="b">
        <v>0</v>
      </c>
      <c r="G39" s="93" t="str">
        <f>IF(F39=TRUE,"Domestic Manufacturer","")</f>
        <v/>
      </c>
      <c r="H39" s="82"/>
      <c r="I39" s="82"/>
      <c r="J39" s="82"/>
      <c r="K39" s="52"/>
      <c r="L39" s="52"/>
      <c r="M39" s="52"/>
      <c r="N39" s="52"/>
      <c r="O39" s="52"/>
      <c r="P39" s="53"/>
    </row>
    <row r="40" spans="1:21" s="48" customFormat="1" ht="27.75" customHeight="1" x14ac:dyDescent="0.2">
      <c r="A40" s="92"/>
      <c r="B40" s="252"/>
      <c r="C40" s="161"/>
      <c r="D40" s="88" t="str">
        <f>IF(AND($F$11=3,$F$29&gt;=1),IF(OR(F39=TRUE,F40=TRUE,F41=TRUE),"","  Please enter required data"),"")</f>
        <v/>
      </c>
      <c r="E40" s="65"/>
      <c r="F40" s="139" t="b">
        <v>0</v>
      </c>
      <c r="G40" s="93" t="str">
        <f>IF(F40=TRUE,"Importer","")</f>
        <v/>
      </c>
      <c r="H40" s="82"/>
      <c r="I40" s="82"/>
      <c r="J40" s="82"/>
      <c r="K40" s="52"/>
      <c r="L40" s="52"/>
      <c r="M40" s="52"/>
      <c r="N40" s="52"/>
      <c r="O40" s="52"/>
      <c r="P40" s="53"/>
    </row>
    <row r="41" spans="1:21" s="48" customFormat="1" ht="15" customHeight="1" x14ac:dyDescent="0.2">
      <c r="A41" s="92"/>
      <c r="B41" s="252"/>
      <c r="C41" s="162"/>
      <c r="D41" s="129"/>
      <c r="E41" s="65"/>
      <c r="F41" s="139" t="b">
        <v>0</v>
      </c>
      <c r="G41" s="93" t="str">
        <f>IF(F41=TRUE,"Private Labeler","")</f>
        <v/>
      </c>
      <c r="H41" s="82"/>
      <c r="I41" s="82"/>
      <c r="J41" s="82"/>
      <c r="K41" s="52"/>
      <c r="L41" s="52"/>
      <c r="M41" s="52"/>
      <c r="N41" s="52"/>
      <c r="O41" s="52"/>
      <c r="P41" s="53"/>
    </row>
    <row r="42" spans="1:21" s="48" customFormat="1" ht="9.9499999999999993" customHeight="1" thickBot="1" x14ac:dyDescent="0.25">
      <c r="A42" s="92"/>
      <c r="B42" s="58"/>
      <c r="C42" s="67"/>
      <c r="D42" s="67"/>
      <c r="E42" s="65"/>
      <c r="F42" s="134"/>
      <c r="G42" s="65"/>
      <c r="H42" s="82"/>
      <c r="I42" s="82"/>
      <c r="J42" s="82"/>
      <c r="K42" s="52"/>
      <c r="L42" s="52"/>
      <c r="M42" s="52"/>
      <c r="N42" s="52"/>
      <c r="O42" s="52"/>
      <c r="P42" s="53"/>
    </row>
    <row r="43" spans="1:21" s="48" customFormat="1" ht="34.5" thickBot="1" x14ac:dyDescent="0.25">
      <c r="A43" s="92"/>
      <c r="B43" s="131" t="s">
        <v>72</v>
      </c>
      <c r="C43" s="125"/>
      <c r="D43" s="88" t="str">
        <f>IF(AND($F$29&gt;=1,$F$11=3,F40=TRUE),"",IF(ISBLANK(C43),"","  No entry should be made"))</f>
        <v/>
      </c>
      <c r="E43" s="65"/>
      <c r="F43" s="164"/>
      <c r="G43" s="65"/>
      <c r="H43" s="82"/>
      <c r="I43" s="82"/>
      <c r="J43" s="82"/>
      <c r="K43" s="52"/>
      <c r="L43" s="52"/>
      <c r="M43" s="52"/>
      <c r="N43" s="52"/>
      <c r="O43" s="52"/>
      <c r="P43" s="53"/>
    </row>
    <row r="44" spans="1:21" s="48" customFormat="1" ht="9.9499999999999993" customHeight="1" thickBot="1" x14ac:dyDescent="0.25">
      <c r="A44" s="92"/>
      <c r="C44" s="57"/>
      <c r="D44" s="49"/>
      <c r="F44" s="133"/>
      <c r="G44" s="64"/>
      <c r="H44" s="107"/>
      <c r="I44" s="82"/>
      <c r="J44" s="82"/>
      <c r="K44" s="52"/>
      <c r="L44" s="52"/>
      <c r="M44" s="52"/>
      <c r="N44" s="52"/>
      <c r="O44" s="52"/>
      <c r="P44" s="53"/>
    </row>
    <row r="45" spans="1:21" s="48" customFormat="1" ht="23.25" thickBot="1" x14ac:dyDescent="0.25">
      <c r="A45" s="92"/>
      <c r="B45" s="131" t="s">
        <v>41</v>
      </c>
      <c r="C45" s="125"/>
      <c r="D45" s="88" t="str">
        <f>IF(AND($F$29&gt;=1,$F$11=3,F41=TRUE),IF(ISBLANK(C45),"  Please enter required data",""),IF(ISBLANK(C45),"","  No entry should be made"))</f>
        <v/>
      </c>
      <c r="E45" s="65"/>
      <c r="F45" s="136"/>
      <c r="G45" s="65"/>
      <c r="H45" s="82"/>
      <c r="I45" s="82"/>
      <c r="J45" s="82"/>
      <c r="K45" s="52"/>
      <c r="L45" s="52"/>
      <c r="M45" s="52"/>
      <c r="N45" s="52"/>
      <c r="O45" s="52"/>
      <c r="P45" s="53"/>
    </row>
    <row r="46" spans="1:21" s="48" customFormat="1" ht="15.6" customHeight="1" x14ac:dyDescent="0.2">
      <c r="A46" s="92"/>
      <c r="B46" s="58"/>
      <c r="C46" s="67"/>
      <c r="D46" s="67"/>
      <c r="E46" s="65"/>
      <c r="F46" s="134"/>
      <c r="G46" s="65"/>
      <c r="H46" s="82"/>
      <c r="I46" s="82"/>
      <c r="J46" s="82"/>
      <c r="K46" s="52"/>
      <c r="L46" s="52"/>
      <c r="M46" s="52"/>
      <c r="N46" s="52"/>
      <c r="O46" s="52"/>
      <c r="P46" s="53"/>
    </row>
    <row r="47" spans="1:21" s="48" customFormat="1" ht="15" customHeight="1" thickBot="1" x14ac:dyDescent="0.25">
      <c r="A47" s="92"/>
      <c r="B47" s="54"/>
      <c r="C47" s="54"/>
      <c r="D47" s="49"/>
      <c r="F47" s="82"/>
      <c r="H47" s="82"/>
      <c r="I47" s="82"/>
      <c r="J47" s="82"/>
      <c r="K47" s="52"/>
      <c r="L47" s="52"/>
      <c r="M47" s="52"/>
      <c r="N47" s="52"/>
      <c r="O47" s="52"/>
      <c r="P47" s="53"/>
    </row>
    <row r="48" spans="1:21" s="81" customFormat="1" ht="13.5" thickBot="1" x14ac:dyDescent="0.25">
      <c r="A48" s="92"/>
      <c r="B48" s="128" t="s">
        <v>45</v>
      </c>
      <c r="C48" s="124"/>
      <c r="D48" s="88" t="str">
        <f>IF(AND($F$29&gt;=2,$F$11=3),IF(ISBLANK(C48),"  Please enter required data",IF(ISNONTEXT(C48),"  Please enter required data","")),IF(ISBLANK(C48),"","  No entry should be made"))</f>
        <v/>
      </c>
      <c r="F48" s="133"/>
      <c r="H48" s="82"/>
      <c r="I48" s="82"/>
      <c r="J48" s="82"/>
      <c r="K48" s="90"/>
      <c r="L48" s="90"/>
      <c r="M48" s="90"/>
      <c r="N48" s="90"/>
      <c r="O48" s="90"/>
      <c r="P48" s="91"/>
    </row>
    <row r="49" spans="1:21" s="81" customFormat="1" ht="23.25" thickBot="1" x14ac:dyDescent="0.25">
      <c r="A49" s="92"/>
      <c r="B49" s="128" t="s">
        <v>35</v>
      </c>
      <c r="C49" s="124"/>
      <c r="D49" s="88" t="str">
        <f>IF(AND($F$29&gt;=2,$F$11=3),IF(ISBLANK(C49),"  Please enter required data",IF(ISNONTEXT(C49),"  Please enter required data","")),IF(ISBLANK(C49),"","  No entry should be made"))</f>
        <v/>
      </c>
      <c r="F49" s="90" t="s">
        <v>43</v>
      </c>
      <c r="H49" s="82"/>
      <c r="I49" s="82"/>
      <c r="J49" s="82"/>
      <c r="K49" s="90"/>
      <c r="L49" s="90"/>
      <c r="M49" s="90"/>
      <c r="N49" s="90"/>
      <c r="O49" s="90"/>
      <c r="P49" s="91"/>
    </row>
    <row r="50" spans="1:21" s="81" customFormat="1" thickBot="1" x14ac:dyDescent="0.25">
      <c r="A50" s="92"/>
      <c r="B50" s="128" t="s">
        <v>49</v>
      </c>
      <c r="C50" s="124"/>
      <c r="D50" s="88" t="str">
        <f>IF(AND($F$29&gt;=2,$F$11=3),IF(ISBLANK(C50),"  Please enter required data",IF(ISNONTEXT(C50),"  Please enter required data","")),IF(ISBLANK(C50),"","  No entry should be made"))</f>
        <v/>
      </c>
      <c r="F50" s="133"/>
      <c r="H50" s="82"/>
      <c r="I50" s="82"/>
      <c r="J50" s="82"/>
      <c r="Q50" s="94"/>
      <c r="R50" s="94"/>
      <c r="S50" s="95"/>
      <c r="T50" s="96"/>
      <c r="U50" s="96"/>
    </row>
    <row r="51" spans="1:21" s="81" customFormat="1" thickBot="1" x14ac:dyDescent="0.25">
      <c r="A51" s="92"/>
      <c r="B51" s="128" t="s">
        <v>20</v>
      </c>
      <c r="C51" s="124"/>
      <c r="D51" s="88" t="str">
        <f>IF(AND($F$29&gt;=2,$F$11=3),IF(ISBLANK(C51),"  Please enter required data",""),IF(ISBLANK(C51),"","  No entry should be made"))</f>
        <v/>
      </c>
      <c r="E51" s="97"/>
      <c r="F51" s="134"/>
      <c r="G51" s="97"/>
      <c r="H51" s="82"/>
      <c r="I51" s="82"/>
      <c r="J51" s="82"/>
      <c r="K51" s="90"/>
      <c r="L51" s="90"/>
      <c r="M51" s="90"/>
      <c r="N51" s="90"/>
      <c r="O51" s="90"/>
      <c r="P51" s="91"/>
    </row>
    <row r="52" spans="1:21" s="81" customFormat="1" thickBot="1" x14ac:dyDescent="0.25">
      <c r="A52" s="92"/>
      <c r="B52" s="128" t="s">
        <v>39</v>
      </c>
      <c r="C52" s="124"/>
      <c r="D52" s="88" t="str">
        <f>IF(AND($F$29&gt;=2,$F$11=3),IF(ISBLANK(C52),"  Please enter required data",""),IF(ISBLANK(C52),"","  No entry should be made"))</f>
        <v/>
      </c>
      <c r="E52" s="97"/>
      <c r="F52" s="134"/>
      <c r="G52" s="97"/>
      <c r="H52" s="82"/>
      <c r="I52" s="82"/>
      <c r="J52" s="82"/>
      <c r="K52" s="90"/>
      <c r="L52" s="90"/>
      <c r="M52" s="90"/>
      <c r="N52" s="90"/>
      <c r="O52" s="90"/>
      <c r="P52" s="91"/>
    </row>
    <row r="53" spans="1:21" s="81" customFormat="1" ht="15.6" customHeight="1" thickBot="1" x14ac:dyDescent="0.25">
      <c r="A53" s="92"/>
      <c r="B53" s="128" t="s">
        <v>40</v>
      </c>
      <c r="C53" s="130"/>
      <c r="D53" s="88" t="str">
        <f>IF(AND($F$29&gt;=2,$F$11=3),IF(IF(ISERROR(FIND("@",C53)),1,0)+IF(ISERROR(FIND(".",C53)),1,0)&gt;0,"  Please enter required data",""),IF(ISBLANK(C53),"","  No entry should be made"))</f>
        <v/>
      </c>
      <c r="E53" s="97"/>
      <c r="F53" s="136"/>
      <c r="G53" s="97"/>
      <c r="H53" s="82"/>
      <c r="I53" s="82"/>
      <c r="J53" s="82"/>
      <c r="K53" s="90"/>
      <c r="L53" s="90"/>
      <c r="M53" s="90"/>
      <c r="N53" s="90"/>
      <c r="O53" s="90"/>
      <c r="P53" s="91"/>
    </row>
    <row r="54" spans="1:21" s="81" customFormat="1" ht="9.9499999999999993" customHeight="1" x14ac:dyDescent="0.2">
      <c r="A54" s="92"/>
      <c r="B54" s="86"/>
      <c r="C54" s="87"/>
      <c r="D54" s="87"/>
      <c r="E54" s="97"/>
      <c r="F54" s="134"/>
      <c r="G54" s="97"/>
      <c r="H54" s="82"/>
      <c r="I54" s="82"/>
      <c r="J54" s="82"/>
      <c r="K54" s="90"/>
      <c r="L54" s="90"/>
      <c r="M54" s="90"/>
      <c r="N54" s="90"/>
      <c r="O54" s="90"/>
      <c r="P54" s="91"/>
    </row>
    <row r="55" spans="1:21" s="48" customFormat="1" ht="15" customHeight="1" x14ac:dyDescent="0.2">
      <c r="A55" s="92"/>
      <c r="B55" s="252" t="s">
        <v>75</v>
      </c>
      <c r="C55" s="160"/>
      <c r="D55" s="129"/>
      <c r="E55" s="65"/>
      <c r="F55" s="139" t="b">
        <v>0</v>
      </c>
      <c r="G55" s="93" t="str">
        <f>IF(F55=TRUE,"Domestic Manufacturer","")</f>
        <v/>
      </c>
      <c r="H55" s="82"/>
      <c r="I55" s="82"/>
      <c r="J55" s="82"/>
      <c r="K55" s="52"/>
      <c r="L55" s="52"/>
      <c r="M55" s="52"/>
      <c r="N55" s="52"/>
      <c r="O55" s="52"/>
      <c r="P55" s="53"/>
    </row>
    <row r="56" spans="1:21" s="48" customFormat="1" ht="27.75" customHeight="1" x14ac:dyDescent="0.2">
      <c r="A56" s="92"/>
      <c r="B56" s="252"/>
      <c r="C56" s="161"/>
      <c r="D56" s="88" t="str">
        <f>IF(AND($F$11=3,$F$29&gt;=2),IF(OR(F55=TRUE,F56=TRUE,F57=TRUE),"","  Please enter required data"),"")</f>
        <v/>
      </c>
      <c r="E56" s="65"/>
      <c r="F56" s="139" t="b">
        <v>0</v>
      </c>
      <c r="G56" s="93" t="str">
        <f>IF(F56=TRUE,"Importer","")</f>
        <v/>
      </c>
      <c r="H56" s="82"/>
      <c r="I56" s="82"/>
      <c r="J56" s="82"/>
      <c r="K56" s="52"/>
      <c r="L56" s="52"/>
      <c r="M56" s="52"/>
      <c r="N56" s="52"/>
      <c r="O56" s="52"/>
      <c r="P56" s="53"/>
    </row>
    <row r="57" spans="1:21" s="48" customFormat="1" ht="15" customHeight="1" x14ac:dyDescent="0.2">
      <c r="A57" s="92"/>
      <c r="B57" s="252"/>
      <c r="C57" s="162"/>
      <c r="D57" s="129"/>
      <c r="E57" s="65"/>
      <c r="F57" s="139" t="b">
        <v>0</v>
      </c>
      <c r="G57" s="93" t="str">
        <f>IF(F57=TRUE,"Private Labeler","")</f>
        <v/>
      </c>
      <c r="H57" s="82"/>
      <c r="I57" s="82"/>
      <c r="J57" s="82"/>
      <c r="K57" s="52"/>
      <c r="L57" s="52"/>
      <c r="M57" s="52"/>
      <c r="N57" s="52"/>
      <c r="O57" s="52"/>
      <c r="P57" s="53"/>
    </row>
    <row r="58" spans="1:21" s="48" customFormat="1" ht="9.9499999999999993" customHeight="1" thickBot="1" x14ac:dyDescent="0.25">
      <c r="A58" s="92"/>
      <c r="B58" s="58"/>
      <c r="C58" s="67"/>
      <c r="D58" s="67"/>
      <c r="E58" s="65"/>
      <c r="F58" s="134"/>
      <c r="G58" s="65"/>
      <c r="H58" s="82"/>
      <c r="I58" s="82"/>
      <c r="J58" s="82"/>
      <c r="K58" s="52"/>
      <c r="L58" s="52"/>
      <c r="M58" s="52"/>
      <c r="N58" s="52"/>
      <c r="O58" s="52"/>
      <c r="P58" s="53"/>
    </row>
    <row r="59" spans="1:21" s="48" customFormat="1" ht="39" customHeight="1" thickBot="1" x14ac:dyDescent="0.25">
      <c r="A59" s="92"/>
      <c r="B59" s="131" t="s">
        <v>72</v>
      </c>
      <c r="C59" s="125"/>
      <c r="D59" s="88" t="str">
        <f>IF(AND($F$29&gt;=2,$F$11=3,F56=TRUE),"",IF(ISBLANK(C59),"","  No entry should be made"))</f>
        <v/>
      </c>
      <c r="E59" s="65"/>
      <c r="F59" s="165"/>
      <c r="G59" s="65"/>
      <c r="H59" s="82"/>
      <c r="I59" s="82"/>
      <c r="J59" s="82"/>
      <c r="K59" s="52"/>
      <c r="L59" s="52"/>
      <c r="M59" s="52"/>
      <c r="N59" s="52"/>
      <c r="O59" s="52"/>
      <c r="P59" s="53"/>
    </row>
    <row r="60" spans="1:21" s="48" customFormat="1" ht="9.9499999999999993" customHeight="1" thickBot="1" x14ac:dyDescent="0.25">
      <c r="A60" s="92"/>
      <c r="B60" s="62"/>
      <c r="C60" s="57"/>
      <c r="D60" s="49"/>
      <c r="F60" s="82"/>
      <c r="G60" s="64"/>
      <c r="H60" s="107"/>
      <c r="I60" s="82"/>
      <c r="J60" s="82"/>
      <c r="K60" s="52"/>
      <c r="L60" s="52"/>
      <c r="M60" s="52"/>
      <c r="N60" s="52"/>
      <c r="O60" s="52"/>
      <c r="P60" s="53"/>
    </row>
    <row r="61" spans="1:21" s="48" customFormat="1" ht="27.75" customHeight="1" thickBot="1" x14ac:dyDescent="0.25">
      <c r="A61" s="92"/>
      <c r="B61" s="131" t="s">
        <v>41</v>
      </c>
      <c r="C61" s="125"/>
      <c r="D61" s="88" t="str">
        <f>IF(AND($F$29&gt;=2,$F$11=3,F57=TRUE),IF(ISBLANK(C61),"  Please enter required data",""),IF(ISBLANK(C61),"","  No entry should be made"))</f>
        <v/>
      </c>
      <c r="E61" s="65"/>
      <c r="F61" s="134"/>
      <c r="G61" s="65"/>
      <c r="H61" s="82"/>
      <c r="I61" s="82"/>
      <c r="J61" s="82"/>
      <c r="K61" s="52"/>
      <c r="L61" s="52"/>
      <c r="M61" s="52"/>
      <c r="N61" s="52"/>
      <c r="O61" s="52"/>
      <c r="P61" s="53"/>
    </row>
    <row r="62" spans="1:21" s="48" customFormat="1" ht="15.6" customHeight="1" x14ac:dyDescent="0.2">
      <c r="A62" s="92"/>
      <c r="B62" s="58"/>
      <c r="C62" s="67"/>
      <c r="D62" s="67"/>
      <c r="E62" s="65"/>
      <c r="F62" s="134"/>
      <c r="G62" s="65"/>
      <c r="H62" s="82"/>
      <c r="I62" s="82"/>
      <c r="J62" s="82"/>
      <c r="K62" s="52"/>
      <c r="L62" s="52"/>
      <c r="M62" s="52"/>
      <c r="N62" s="52"/>
      <c r="O62" s="52"/>
      <c r="P62" s="53"/>
    </row>
    <row r="63" spans="1:21" s="48" customFormat="1" ht="15.6" customHeight="1" thickBot="1" x14ac:dyDescent="0.25">
      <c r="A63" s="92"/>
      <c r="B63" s="58"/>
      <c r="C63" s="67"/>
      <c r="D63" s="67"/>
      <c r="E63" s="65"/>
      <c r="F63" s="134"/>
      <c r="G63" s="65"/>
      <c r="H63" s="82"/>
      <c r="I63" s="82"/>
      <c r="J63" s="82"/>
      <c r="K63" s="52"/>
      <c r="L63" s="52"/>
      <c r="M63" s="52"/>
      <c r="N63" s="52"/>
      <c r="O63" s="52"/>
      <c r="P63" s="53"/>
    </row>
    <row r="64" spans="1:21" s="81" customFormat="1" ht="13.5" thickBot="1" x14ac:dyDescent="0.25">
      <c r="A64" s="92"/>
      <c r="B64" s="128" t="s">
        <v>46</v>
      </c>
      <c r="C64" s="124"/>
      <c r="D64" s="88" t="str">
        <f>IF(AND($F$29&gt;=3,$F$11=3),IF(ISBLANK(C64),"  Please enter required data",IF(ISNONTEXT(C64),"  Please enter required data","")),IF(ISBLANK(C64),"","  No entry should be made"))</f>
        <v/>
      </c>
      <c r="F64" s="133"/>
      <c r="H64" s="82"/>
      <c r="I64" s="82"/>
      <c r="J64" s="82"/>
      <c r="K64" s="90"/>
      <c r="L64" s="90"/>
      <c r="M64" s="90"/>
      <c r="N64" s="90"/>
      <c r="O64" s="90"/>
      <c r="P64" s="91"/>
    </row>
    <row r="65" spans="1:21" s="81" customFormat="1" ht="23.25" thickBot="1" x14ac:dyDescent="0.25">
      <c r="A65" s="92"/>
      <c r="B65" s="128" t="s">
        <v>35</v>
      </c>
      <c r="C65" s="124"/>
      <c r="D65" s="88" t="str">
        <f>IF(AND($F$29&gt;=3,$F$11=3),IF(ISBLANK(C65),"  Please enter required data",IF(ISNONTEXT(C65),"  Please enter required data","")),IF(ISBLANK(C65),"","  No entry should be made"))</f>
        <v/>
      </c>
      <c r="F65" s="90" t="s">
        <v>43</v>
      </c>
      <c r="H65" s="82"/>
      <c r="I65" s="82"/>
      <c r="J65" s="82"/>
      <c r="K65" s="90"/>
      <c r="L65" s="90"/>
      <c r="M65" s="90"/>
      <c r="N65" s="90"/>
      <c r="O65" s="90"/>
      <c r="P65" s="91"/>
    </row>
    <row r="66" spans="1:21" s="81" customFormat="1" thickBot="1" x14ac:dyDescent="0.25">
      <c r="A66" s="92"/>
      <c r="B66" s="128" t="s">
        <v>49</v>
      </c>
      <c r="C66" s="124"/>
      <c r="D66" s="88" t="str">
        <f>IF(AND($F$29&gt;=3,$F$11=3),IF(ISBLANK(C66),"  Please enter required data",IF(ISNONTEXT(C66),"  Please enter required data","")),IF(ISBLANK(C66),"","  No entry should be made"))</f>
        <v/>
      </c>
      <c r="F66" s="133"/>
      <c r="H66" s="82"/>
      <c r="I66" s="82"/>
      <c r="J66" s="82"/>
      <c r="Q66" s="94"/>
      <c r="R66" s="94"/>
      <c r="S66" s="95"/>
      <c r="T66" s="96"/>
      <c r="U66" s="96"/>
    </row>
    <row r="67" spans="1:21" s="81" customFormat="1" thickBot="1" x14ac:dyDescent="0.25">
      <c r="A67" s="92"/>
      <c r="B67" s="128" t="s">
        <v>20</v>
      </c>
      <c r="C67" s="124"/>
      <c r="D67" s="88" t="str">
        <f>IF(AND($F$29&gt;=3,$F$11=3),IF(ISBLANK(C67),"  Please enter required data",""),IF(ISBLANK(C67),"","  No entry should be made"))</f>
        <v/>
      </c>
      <c r="E67" s="97"/>
      <c r="F67" s="134"/>
      <c r="G67" s="97"/>
      <c r="H67" s="82"/>
      <c r="I67" s="82"/>
      <c r="J67" s="82"/>
      <c r="K67" s="90"/>
      <c r="L67" s="90"/>
      <c r="M67" s="90"/>
      <c r="N67" s="90"/>
      <c r="O67" s="90"/>
      <c r="P67" s="91"/>
    </row>
    <row r="68" spans="1:21" s="81" customFormat="1" thickBot="1" x14ac:dyDescent="0.25">
      <c r="A68" s="92"/>
      <c r="B68" s="128" t="s">
        <v>39</v>
      </c>
      <c r="C68" s="124"/>
      <c r="D68" s="88" t="str">
        <f>IF(AND($F$29&gt;=3,$F$11=3),IF(ISBLANK(C68),"  Please enter required data",""),IF(ISBLANK(C68),"","  No entry should be made"))</f>
        <v/>
      </c>
      <c r="E68" s="97"/>
      <c r="F68" s="134"/>
      <c r="G68" s="97"/>
      <c r="H68" s="82"/>
      <c r="I68" s="82"/>
      <c r="J68" s="82"/>
      <c r="K68" s="90"/>
      <c r="L68" s="90"/>
      <c r="M68" s="90"/>
      <c r="N68" s="90"/>
      <c r="O68" s="90"/>
      <c r="P68" s="91"/>
    </row>
    <row r="69" spans="1:21" s="81" customFormat="1" ht="15.6" customHeight="1" thickBot="1" x14ac:dyDescent="0.25">
      <c r="A69" s="92"/>
      <c r="B69" s="128" t="s">
        <v>40</v>
      </c>
      <c r="C69" s="130"/>
      <c r="D69" s="88" t="str">
        <f>IF(AND($F$29&gt;=3,$F$11=3),IF(IF(ISERROR(FIND("@",C69)),1,0)+IF(ISERROR(FIND(".",C69)),1,0)&gt;0,"  Please enter required data",""),IF(ISBLANK(C69),"","  No entry should be made"))</f>
        <v/>
      </c>
      <c r="E69" s="97"/>
      <c r="F69" s="136"/>
      <c r="G69" s="97"/>
      <c r="H69" s="82"/>
      <c r="I69" s="82"/>
      <c r="J69" s="82"/>
      <c r="K69" s="90"/>
      <c r="L69" s="90"/>
      <c r="M69" s="90"/>
      <c r="N69" s="90"/>
      <c r="O69" s="90"/>
      <c r="P69" s="91"/>
    </row>
    <row r="70" spans="1:21" s="81" customFormat="1" ht="9.9499999999999993" customHeight="1" x14ac:dyDescent="0.2">
      <c r="A70" s="92"/>
      <c r="B70" s="86"/>
      <c r="C70" s="87"/>
      <c r="D70" s="87"/>
      <c r="E70" s="97"/>
      <c r="F70" s="134"/>
      <c r="G70" s="97"/>
      <c r="H70" s="82"/>
      <c r="I70" s="82"/>
      <c r="J70" s="82"/>
      <c r="K70" s="90"/>
      <c r="L70" s="90"/>
      <c r="M70" s="90"/>
      <c r="N70" s="90"/>
      <c r="O70" s="90"/>
      <c r="P70" s="91"/>
    </row>
    <row r="71" spans="1:21" s="48" customFormat="1" ht="15" customHeight="1" x14ac:dyDescent="0.2">
      <c r="A71" s="92"/>
      <c r="B71" s="252" t="s">
        <v>75</v>
      </c>
      <c r="C71" s="160"/>
      <c r="D71" s="67"/>
      <c r="E71" s="65"/>
      <c r="F71" s="139" t="b">
        <v>0</v>
      </c>
      <c r="G71" s="93" t="str">
        <f>IF(F71=TRUE,"Domestic Manufacturer","")</f>
        <v/>
      </c>
      <c r="H71" s="82"/>
      <c r="I71" s="82"/>
      <c r="J71" s="82"/>
      <c r="K71" s="52"/>
      <c r="L71" s="52"/>
      <c r="M71" s="52"/>
      <c r="N71" s="52"/>
      <c r="O71" s="52"/>
      <c r="P71" s="53"/>
    </row>
    <row r="72" spans="1:21" s="48" customFormat="1" ht="27.75" customHeight="1" x14ac:dyDescent="0.2">
      <c r="A72" s="92"/>
      <c r="B72" s="252"/>
      <c r="C72" s="161"/>
      <c r="D72" s="88" t="str">
        <f>IF(AND($F$11=3,$F$29&gt;=3),IF(OR(F71=TRUE,F72=TRUE,F73=TRUE),"","  Please enter required data"),"")</f>
        <v/>
      </c>
      <c r="E72" s="65"/>
      <c r="F72" s="139" t="b">
        <v>0</v>
      </c>
      <c r="G72" s="93" t="str">
        <f>IF(F72=TRUE,"Importer","")</f>
        <v/>
      </c>
      <c r="H72" s="82"/>
      <c r="I72" s="82"/>
      <c r="J72" s="82"/>
      <c r="K72" s="52"/>
      <c r="L72" s="52"/>
      <c r="M72" s="52"/>
      <c r="N72" s="52"/>
      <c r="O72" s="52"/>
      <c r="P72" s="53"/>
    </row>
    <row r="73" spans="1:21" s="48" customFormat="1" ht="15" customHeight="1" x14ac:dyDescent="0.2">
      <c r="A73" s="92"/>
      <c r="B73" s="252"/>
      <c r="C73" s="162"/>
      <c r="D73" s="67"/>
      <c r="E73" s="65"/>
      <c r="F73" s="139" t="b">
        <v>0</v>
      </c>
      <c r="G73" s="93" t="str">
        <f>IF(F73=TRUE,"Private Labeler","")</f>
        <v/>
      </c>
      <c r="H73" s="82"/>
      <c r="I73" s="82"/>
      <c r="J73" s="82"/>
      <c r="K73" s="52"/>
      <c r="L73" s="52"/>
      <c r="M73" s="52"/>
      <c r="N73" s="52"/>
      <c r="O73" s="52"/>
      <c r="P73" s="53"/>
    </row>
    <row r="74" spans="1:21" s="48" customFormat="1" ht="9.9499999999999993" customHeight="1" thickBot="1" x14ac:dyDescent="0.25">
      <c r="A74" s="92"/>
      <c r="B74" s="58"/>
      <c r="C74" s="67"/>
      <c r="D74" s="67"/>
      <c r="E74" s="65"/>
      <c r="F74" s="134"/>
      <c r="G74" s="65"/>
      <c r="H74" s="82"/>
      <c r="I74" s="82"/>
      <c r="J74" s="82"/>
      <c r="K74" s="52"/>
      <c r="L74" s="52"/>
      <c r="M74" s="52"/>
      <c r="N74" s="52"/>
      <c r="O74" s="52"/>
      <c r="P74" s="53"/>
    </row>
    <row r="75" spans="1:21" s="48" customFormat="1" ht="39" customHeight="1" thickBot="1" x14ac:dyDescent="0.25">
      <c r="A75" s="92"/>
      <c r="B75" s="131" t="s">
        <v>72</v>
      </c>
      <c r="C75" s="125"/>
      <c r="D75" s="88" t="str">
        <f>IF(AND($F$29&gt;=3,$F$11=3,F72=TRUE),"",IF(ISBLANK(C75),"","  No entry should be made"))</f>
        <v/>
      </c>
      <c r="E75" s="65"/>
      <c r="F75" s="134"/>
      <c r="G75" s="65"/>
      <c r="H75" s="82"/>
      <c r="I75" s="82"/>
      <c r="J75" s="82"/>
      <c r="K75" s="52"/>
      <c r="L75" s="52"/>
      <c r="M75" s="52"/>
      <c r="N75" s="52"/>
      <c r="O75" s="52"/>
      <c r="P75" s="53"/>
    </row>
    <row r="76" spans="1:21" s="48" customFormat="1" ht="9.9499999999999993" customHeight="1" thickBot="1" x14ac:dyDescent="0.25">
      <c r="A76" s="92"/>
      <c r="B76" s="62"/>
      <c r="C76" s="57"/>
      <c r="D76" s="49"/>
      <c r="F76" s="82"/>
      <c r="G76" s="64"/>
      <c r="H76" s="107"/>
      <c r="I76" s="82"/>
      <c r="J76" s="82"/>
      <c r="K76" s="52"/>
      <c r="L76" s="52"/>
      <c r="M76" s="52"/>
      <c r="N76" s="52"/>
      <c r="O76" s="52"/>
      <c r="P76" s="53"/>
    </row>
    <row r="77" spans="1:21" s="48" customFormat="1" ht="27.75" customHeight="1" thickBot="1" x14ac:dyDescent="0.25">
      <c r="A77" s="92"/>
      <c r="B77" s="131" t="s">
        <v>41</v>
      </c>
      <c r="C77" s="125"/>
      <c r="D77" s="88" t="str">
        <f>IF(AND($F$29&gt;=3,$F$11=3,F73=TRUE),IF(ISBLANK(C77),"  Please enter required data",""),IF(ISBLANK(C77),"","  No entry should be made"))</f>
        <v/>
      </c>
      <c r="E77" s="65"/>
      <c r="F77" s="134"/>
      <c r="G77" s="65"/>
      <c r="H77" s="82"/>
      <c r="I77" s="82"/>
      <c r="J77" s="82"/>
      <c r="K77" s="52"/>
      <c r="L77" s="52"/>
      <c r="M77" s="52"/>
      <c r="N77" s="52"/>
      <c r="O77" s="52"/>
      <c r="P77" s="53"/>
    </row>
    <row r="78" spans="1:21" s="48" customFormat="1" ht="15.6" customHeight="1" x14ac:dyDescent="0.2">
      <c r="A78" s="92"/>
      <c r="B78" s="58"/>
      <c r="C78" s="67"/>
      <c r="D78" s="67"/>
      <c r="E78" s="65"/>
      <c r="F78" s="134"/>
      <c r="G78" s="65"/>
      <c r="H78" s="82"/>
      <c r="I78" s="82"/>
      <c r="J78" s="82"/>
      <c r="K78" s="52"/>
      <c r="L78" s="52"/>
      <c r="M78" s="52"/>
      <c r="N78" s="52"/>
      <c r="O78" s="52"/>
      <c r="P78" s="53"/>
    </row>
    <row r="79" spans="1:21" s="48" customFormat="1" ht="15.6" customHeight="1" thickBot="1" x14ac:dyDescent="0.25">
      <c r="A79" s="92"/>
      <c r="B79" s="58"/>
      <c r="C79" s="67"/>
      <c r="D79" s="67"/>
      <c r="E79" s="65"/>
      <c r="F79" s="134"/>
      <c r="G79" s="65"/>
      <c r="H79" s="82"/>
      <c r="I79" s="82"/>
      <c r="J79" s="82"/>
      <c r="K79" s="52"/>
      <c r="L79" s="52"/>
      <c r="M79" s="52"/>
      <c r="N79" s="52"/>
      <c r="O79" s="52"/>
      <c r="P79" s="53"/>
    </row>
    <row r="80" spans="1:21" s="81" customFormat="1" ht="13.5" thickBot="1" x14ac:dyDescent="0.25">
      <c r="A80" s="92"/>
      <c r="B80" s="128" t="s">
        <v>47</v>
      </c>
      <c r="C80" s="124"/>
      <c r="D80" s="88" t="str">
        <f>IF(AND($F$29&gt;=4,$F$11=3),IF(ISBLANK(C80),"  Please enter required data",IF(ISNONTEXT(C80),"  Please enter required data","")),IF(ISBLANK(C80),"","  No entry should be made"))</f>
        <v/>
      </c>
      <c r="F80" s="133"/>
      <c r="H80" s="82"/>
      <c r="I80" s="82"/>
      <c r="J80" s="82"/>
      <c r="K80" s="90"/>
      <c r="L80" s="90"/>
      <c r="M80" s="90"/>
      <c r="N80" s="90"/>
      <c r="O80" s="90"/>
      <c r="P80" s="91"/>
    </row>
    <row r="81" spans="1:21" s="81" customFormat="1" ht="23.25" thickBot="1" x14ac:dyDescent="0.25">
      <c r="A81" s="92"/>
      <c r="B81" s="128" t="s">
        <v>35</v>
      </c>
      <c r="C81" s="124"/>
      <c r="D81" s="88" t="str">
        <f>IF(AND($F$29&gt;=4,$F$11=3),IF(ISBLANK(C81),"  Please enter required data",IF(ISNONTEXT(C81),"  Please enter required data","")),IF(ISBLANK(C81),"","  No entry should be made"))</f>
        <v/>
      </c>
      <c r="F81" s="90" t="s">
        <v>43</v>
      </c>
      <c r="H81" s="82"/>
      <c r="I81" s="82"/>
      <c r="J81" s="82"/>
      <c r="K81" s="90"/>
      <c r="L81" s="90"/>
      <c r="M81" s="90"/>
      <c r="N81" s="90"/>
      <c r="O81" s="90"/>
      <c r="P81" s="91"/>
    </row>
    <row r="82" spans="1:21" s="81" customFormat="1" thickBot="1" x14ac:dyDescent="0.25">
      <c r="A82" s="92"/>
      <c r="B82" s="128" t="s">
        <v>49</v>
      </c>
      <c r="C82" s="124"/>
      <c r="D82" s="88" t="str">
        <f>IF(AND($F$29&gt;=4,$F$11=3),IF(ISBLANK(C82),"  Please enter required data",IF(ISNONTEXT(C82),"  Please enter required data","")),IF(ISBLANK(C82),"","  No entry should be made"))</f>
        <v/>
      </c>
      <c r="F82" s="133"/>
      <c r="H82" s="82"/>
      <c r="I82" s="82"/>
      <c r="J82" s="82"/>
      <c r="Q82" s="94"/>
      <c r="R82" s="94"/>
      <c r="S82" s="95"/>
      <c r="T82" s="96"/>
      <c r="U82" s="96"/>
    </row>
    <row r="83" spans="1:21" s="81" customFormat="1" thickBot="1" x14ac:dyDescent="0.25">
      <c r="A83" s="92"/>
      <c r="B83" s="128" t="s">
        <v>20</v>
      </c>
      <c r="C83" s="124"/>
      <c r="D83" s="88" t="str">
        <f>IF(AND($F$29&gt;=4,$F$11=3),IF(ISBLANK(C83),"  Please enter required data",""),IF(ISBLANK(C83),"","  No entry should be made"))</f>
        <v/>
      </c>
      <c r="E83" s="97"/>
      <c r="F83" s="134"/>
      <c r="G83" s="97"/>
      <c r="H83" s="82"/>
      <c r="I83" s="82"/>
      <c r="J83" s="82"/>
      <c r="K83" s="90"/>
      <c r="L83" s="90"/>
      <c r="M83" s="90"/>
      <c r="N83" s="90"/>
      <c r="O83" s="90"/>
      <c r="P83" s="91"/>
    </row>
    <row r="84" spans="1:21" s="81" customFormat="1" thickBot="1" x14ac:dyDescent="0.25">
      <c r="A84" s="92"/>
      <c r="B84" s="128" t="s">
        <v>39</v>
      </c>
      <c r="C84" s="124"/>
      <c r="D84" s="88" t="str">
        <f>IF(AND($F$29&gt;=4,$F$11=3),IF(ISBLANK(C84),"  Please enter required data",""),IF(ISBLANK(C84),"","  No entry should be made"))</f>
        <v/>
      </c>
      <c r="E84" s="97"/>
      <c r="F84" s="134"/>
      <c r="G84" s="97"/>
      <c r="H84" s="82"/>
      <c r="I84" s="82"/>
      <c r="J84" s="82"/>
      <c r="K84" s="90"/>
      <c r="L84" s="90"/>
      <c r="M84" s="90"/>
      <c r="N84" s="90"/>
      <c r="O84" s="90"/>
      <c r="P84" s="91"/>
    </row>
    <row r="85" spans="1:21" s="81" customFormat="1" ht="15.6" customHeight="1" thickBot="1" x14ac:dyDescent="0.25">
      <c r="A85" s="92"/>
      <c r="B85" s="128" t="s">
        <v>40</v>
      </c>
      <c r="C85" s="130"/>
      <c r="D85" s="88" t="str">
        <f>IF(AND($F$29&gt;=4,$F$11=3),IF(IF(ISERROR(FIND("@",C85)),1,0)+IF(ISERROR(FIND(".",C85)),1,0)&gt;0,"  Please enter required data",""),IF(ISBLANK(C85),"","  No entry should be made"))</f>
        <v/>
      </c>
      <c r="E85" s="97"/>
      <c r="F85" s="136"/>
      <c r="G85" s="97"/>
      <c r="H85" s="82"/>
      <c r="I85" s="82"/>
      <c r="J85" s="82"/>
      <c r="K85" s="90"/>
      <c r="L85" s="90"/>
      <c r="M85" s="90"/>
      <c r="N85" s="90"/>
      <c r="O85" s="90"/>
      <c r="P85" s="91"/>
    </row>
    <row r="86" spans="1:21" s="81" customFormat="1" ht="9.9499999999999993" customHeight="1" x14ac:dyDescent="0.2">
      <c r="A86" s="92"/>
      <c r="B86" s="86"/>
      <c r="C86" s="87"/>
      <c r="D86" s="87"/>
      <c r="E86" s="97"/>
      <c r="F86" s="134"/>
      <c r="G86" s="97"/>
      <c r="H86" s="82"/>
      <c r="I86" s="82"/>
      <c r="J86" s="82"/>
      <c r="K86" s="90"/>
      <c r="L86" s="90"/>
      <c r="M86" s="90"/>
      <c r="N86" s="90"/>
      <c r="O86" s="90"/>
      <c r="P86" s="91"/>
    </row>
    <row r="87" spans="1:21" s="48" customFormat="1" ht="15" customHeight="1" x14ac:dyDescent="0.2">
      <c r="A87" s="92"/>
      <c r="B87" s="252" t="s">
        <v>75</v>
      </c>
      <c r="C87" s="160"/>
      <c r="D87" s="67"/>
      <c r="E87" s="65"/>
      <c r="F87" s="139" t="b">
        <v>0</v>
      </c>
      <c r="G87" s="93" t="str">
        <f>IF(F87=TRUE,"Domestic Manufacturer","")</f>
        <v/>
      </c>
      <c r="H87" s="82"/>
      <c r="I87" s="82"/>
      <c r="J87" s="82"/>
      <c r="K87" s="159"/>
      <c r="L87" s="52"/>
      <c r="M87" s="52"/>
      <c r="N87" s="52"/>
      <c r="O87" s="52"/>
      <c r="P87" s="53"/>
    </row>
    <row r="88" spans="1:21" s="48" customFormat="1" ht="27.75" customHeight="1" x14ac:dyDescent="0.2">
      <c r="A88" s="92"/>
      <c r="B88" s="252"/>
      <c r="C88" s="161"/>
      <c r="D88" s="88" t="str">
        <f>IF(AND($F$11=3,$F$29&gt;=4),IF(OR(F87=TRUE,F88=TRUE,F89=TRUE),"","  Please enter required data"),"")</f>
        <v/>
      </c>
      <c r="E88" s="65"/>
      <c r="F88" s="139" t="b">
        <v>0</v>
      </c>
      <c r="G88" s="93" t="str">
        <f>IF(F88=TRUE,"Importer","")</f>
        <v/>
      </c>
      <c r="H88" s="82"/>
      <c r="I88" s="82"/>
      <c r="J88" s="82"/>
      <c r="K88" s="159"/>
      <c r="L88" s="52"/>
      <c r="M88" s="52"/>
      <c r="N88" s="52"/>
      <c r="O88" s="52"/>
      <c r="P88" s="53"/>
    </row>
    <row r="89" spans="1:21" s="48" customFormat="1" ht="15" customHeight="1" x14ac:dyDescent="0.2">
      <c r="A89" s="92"/>
      <c r="B89" s="252"/>
      <c r="C89" s="162"/>
      <c r="D89" s="67"/>
      <c r="E89" s="65"/>
      <c r="F89" s="139" t="b">
        <v>0</v>
      </c>
      <c r="G89" s="93" t="str">
        <f>IF(F89=TRUE,"Private Labeler","")</f>
        <v/>
      </c>
      <c r="H89" s="82"/>
      <c r="I89" s="82"/>
      <c r="J89" s="82"/>
      <c r="K89" s="52"/>
      <c r="L89" s="52"/>
      <c r="M89" s="52"/>
      <c r="N89" s="52"/>
      <c r="O89" s="52"/>
      <c r="P89" s="53"/>
    </row>
    <row r="90" spans="1:21" s="48" customFormat="1" ht="9.9499999999999993" customHeight="1" thickBot="1" x14ac:dyDescent="0.25">
      <c r="A90" s="92"/>
      <c r="B90" s="58"/>
      <c r="C90" s="67"/>
      <c r="D90" s="67"/>
      <c r="E90" s="65"/>
      <c r="F90" s="134"/>
      <c r="G90" s="65"/>
      <c r="H90" s="82"/>
      <c r="I90" s="82"/>
      <c r="J90" s="82"/>
      <c r="K90" s="52"/>
      <c r="L90" s="52"/>
      <c r="M90" s="52"/>
      <c r="N90" s="52"/>
      <c r="O90" s="52"/>
      <c r="P90" s="53"/>
    </row>
    <row r="91" spans="1:21" s="48" customFormat="1" ht="39" customHeight="1" thickBot="1" x14ac:dyDescent="0.25">
      <c r="A91" s="92"/>
      <c r="B91" s="131" t="s">
        <v>72</v>
      </c>
      <c r="C91" s="125"/>
      <c r="D91" s="88" t="str">
        <f>IF(AND($F$29&gt;=4,$F$11=3,F88=TRUE),"",IF(ISBLANK(C91),"","  No entry should be made"))</f>
        <v/>
      </c>
      <c r="E91" s="65"/>
      <c r="F91" s="134"/>
      <c r="G91" s="65"/>
      <c r="H91" s="82"/>
      <c r="I91" s="82"/>
      <c r="J91" s="82"/>
      <c r="K91" s="52"/>
      <c r="L91" s="52"/>
      <c r="M91" s="52"/>
      <c r="N91" s="52"/>
      <c r="O91" s="52"/>
      <c r="P91" s="53"/>
    </row>
    <row r="92" spans="1:21" s="48" customFormat="1" ht="9.9499999999999993" customHeight="1" thickBot="1" x14ac:dyDescent="0.25">
      <c r="A92" s="92"/>
      <c r="B92" s="62"/>
      <c r="C92" s="57"/>
      <c r="D92" s="49"/>
      <c r="F92" s="82"/>
      <c r="G92" s="64"/>
      <c r="H92" s="107"/>
      <c r="I92" s="82"/>
      <c r="J92" s="82"/>
      <c r="K92" s="52"/>
      <c r="L92" s="52"/>
      <c r="M92" s="52"/>
      <c r="N92" s="52"/>
      <c r="O92" s="52"/>
      <c r="P92" s="53"/>
    </row>
    <row r="93" spans="1:21" s="48" customFormat="1" ht="27.75" customHeight="1" thickBot="1" x14ac:dyDescent="0.25">
      <c r="A93" s="92"/>
      <c r="B93" s="131" t="s">
        <v>41</v>
      </c>
      <c r="C93" s="125"/>
      <c r="D93" s="88" t="str">
        <f>IF(AND($F$29&gt;=4,$F$11=3,F89=TRUE),IF(ISBLANK(C93),"  Please enter required data",""),IF(ISBLANK(C93),"","  No entry should be made"))</f>
        <v/>
      </c>
      <c r="E93" s="65"/>
      <c r="F93" s="134"/>
      <c r="G93" s="65"/>
      <c r="H93" s="82"/>
      <c r="I93" s="82"/>
      <c r="J93" s="82"/>
      <c r="K93" s="52"/>
      <c r="L93" s="52"/>
      <c r="M93" s="52"/>
      <c r="N93" s="52"/>
      <c r="O93" s="52"/>
      <c r="P93" s="53"/>
    </row>
    <row r="94" spans="1:21" s="48" customFormat="1" ht="15.6" customHeight="1" x14ac:dyDescent="0.2">
      <c r="A94" s="92"/>
      <c r="B94" s="58"/>
      <c r="C94" s="67"/>
      <c r="D94" s="67"/>
      <c r="E94" s="65"/>
      <c r="F94" s="134"/>
      <c r="G94" s="65"/>
      <c r="H94" s="82"/>
      <c r="I94" s="82"/>
      <c r="J94" s="82"/>
      <c r="K94" s="52"/>
      <c r="L94" s="52"/>
      <c r="M94" s="52"/>
      <c r="N94" s="52"/>
      <c r="O94" s="52"/>
      <c r="P94" s="53"/>
    </row>
    <row r="95" spans="1:21" s="48" customFormat="1" ht="15.6" customHeight="1" thickBot="1" x14ac:dyDescent="0.25">
      <c r="A95" s="92"/>
      <c r="B95" s="58"/>
      <c r="C95" s="67"/>
      <c r="D95" s="67"/>
      <c r="E95" s="65"/>
      <c r="F95" s="134"/>
      <c r="G95" s="65"/>
      <c r="H95" s="82"/>
      <c r="I95" s="82"/>
      <c r="J95" s="82"/>
      <c r="K95" s="52"/>
      <c r="L95" s="52"/>
      <c r="M95" s="52"/>
      <c r="N95" s="52"/>
      <c r="O95" s="52"/>
      <c r="P95" s="53"/>
    </row>
    <row r="96" spans="1:21" s="81" customFormat="1" ht="13.5" thickBot="1" x14ac:dyDescent="0.25">
      <c r="A96" s="92"/>
      <c r="B96" s="128" t="s">
        <v>48</v>
      </c>
      <c r="C96" s="124"/>
      <c r="D96" s="88" t="str">
        <f>IF(AND($F$29&gt;=5,$F$11=3),IF(ISBLANK(C96),"  Please enter required data",IF(ISNONTEXT(C96),"  Please enter required data","")),IF(ISBLANK(C96),"","  No entry should be made"))</f>
        <v/>
      </c>
      <c r="F96" s="133"/>
      <c r="H96" s="82"/>
      <c r="I96" s="82"/>
      <c r="J96" s="82"/>
      <c r="K96" s="90"/>
      <c r="L96" s="90"/>
      <c r="M96" s="90"/>
      <c r="N96" s="90"/>
      <c r="O96" s="90"/>
      <c r="P96" s="91"/>
    </row>
    <row r="97" spans="1:21" s="81" customFormat="1" ht="23.25" thickBot="1" x14ac:dyDescent="0.25">
      <c r="A97" s="92"/>
      <c r="B97" s="128" t="s">
        <v>35</v>
      </c>
      <c r="C97" s="124"/>
      <c r="D97" s="88" t="str">
        <f>IF(AND($F$29&gt;=5,$F$11=3),IF(ISBLANK(C97),"  Please enter required data",IF(ISNONTEXT(C97),"  Please enter required data","")),IF(ISBLANK(C97),"","  No entry should be made"))</f>
        <v/>
      </c>
      <c r="F97" s="90" t="s">
        <v>43</v>
      </c>
      <c r="H97" s="82"/>
      <c r="I97" s="82"/>
      <c r="J97" s="82"/>
      <c r="K97" s="90"/>
      <c r="L97" s="90"/>
      <c r="M97" s="90"/>
      <c r="N97" s="90"/>
      <c r="O97" s="90"/>
      <c r="P97" s="91"/>
    </row>
    <row r="98" spans="1:21" s="81" customFormat="1" thickBot="1" x14ac:dyDescent="0.25">
      <c r="A98" s="92"/>
      <c r="B98" s="128" t="s">
        <v>49</v>
      </c>
      <c r="C98" s="124"/>
      <c r="D98" s="88" t="str">
        <f>IF(AND($F$29&gt;=5,$F$11=3),IF(ISBLANK(C98),"  Please enter required data",IF(ISNONTEXT(C98),"  Please enter required data","")),IF(ISBLANK(C98),"","  No entry should be made"))</f>
        <v/>
      </c>
      <c r="F98" s="133"/>
      <c r="H98" s="82"/>
      <c r="I98" s="82"/>
      <c r="J98" s="82"/>
      <c r="Q98" s="94"/>
      <c r="R98" s="94"/>
      <c r="S98" s="95"/>
      <c r="T98" s="96"/>
      <c r="U98" s="96"/>
    </row>
    <row r="99" spans="1:21" s="81" customFormat="1" thickBot="1" x14ac:dyDescent="0.25">
      <c r="A99" s="92"/>
      <c r="B99" s="128" t="s">
        <v>20</v>
      </c>
      <c r="C99" s="124"/>
      <c r="D99" s="88" t="str">
        <f>IF(AND($F$29&gt;=5,$F$11=3),IF(ISBLANK(C99),"  Please enter required data",""),IF(ISBLANK(C99),"","  No entry should be made"))</f>
        <v/>
      </c>
      <c r="E99" s="97"/>
      <c r="F99" s="134"/>
      <c r="G99" s="97"/>
      <c r="H99" s="82"/>
      <c r="I99" s="82"/>
      <c r="J99" s="82"/>
      <c r="K99" s="90"/>
      <c r="L99" s="90"/>
      <c r="M99" s="90"/>
      <c r="N99" s="90"/>
      <c r="O99" s="90"/>
      <c r="P99" s="91"/>
    </row>
    <row r="100" spans="1:21" s="81" customFormat="1" thickBot="1" x14ac:dyDescent="0.25">
      <c r="A100" s="92"/>
      <c r="B100" s="128" t="s">
        <v>39</v>
      </c>
      <c r="C100" s="124"/>
      <c r="D100" s="88" t="str">
        <f>IF(AND($F$29&gt;=5,$F$11=3),IF(ISBLANK(C100),"  Please enter required data",""),IF(ISBLANK(C100),"","  No entry should be made"))</f>
        <v/>
      </c>
      <c r="E100" s="97"/>
      <c r="F100" s="134"/>
      <c r="G100" s="97"/>
      <c r="H100" s="82"/>
      <c r="I100" s="82"/>
      <c r="J100" s="82"/>
      <c r="K100" s="90"/>
      <c r="L100" s="90"/>
      <c r="M100" s="90"/>
      <c r="N100" s="90"/>
      <c r="O100" s="90"/>
      <c r="P100" s="91"/>
    </row>
    <row r="101" spans="1:21" s="81" customFormat="1" ht="15.6" customHeight="1" thickBot="1" x14ac:dyDescent="0.25">
      <c r="A101" s="92"/>
      <c r="B101" s="128" t="s">
        <v>40</v>
      </c>
      <c r="C101" s="130"/>
      <c r="D101" s="88" t="str">
        <f>IF(AND($F$29&gt;=5,$F$11=3),IF(IF(ISERROR(FIND("@",C101)),1,0)+IF(ISERROR(FIND(".",C101)),1,0)&gt;0,"  Please enter required data",""),IF(ISBLANK(C101),"","  No entry should be made"))</f>
        <v/>
      </c>
      <c r="E101" s="97"/>
      <c r="F101" s="136"/>
      <c r="G101" s="97"/>
      <c r="H101" s="82"/>
      <c r="I101" s="82"/>
      <c r="J101" s="82"/>
      <c r="K101" s="90"/>
      <c r="L101" s="90"/>
      <c r="M101" s="90"/>
      <c r="N101" s="90"/>
      <c r="O101" s="90"/>
      <c r="P101" s="91"/>
    </row>
    <row r="102" spans="1:21" s="81" customFormat="1" ht="9.9499999999999993" customHeight="1" x14ac:dyDescent="0.2">
      <c r="A102" s="92"/>
      <c r="B102" s="86"/>
      <c r="C102" s="87"/>
      <c r="D102" s="87"/>
      <c r="E102" s="97"/>
      <c r="F102" s="134"/>
      <c r="G102" s="97"/>
      <c r="H102" s="82"/>
      <c r="I102" s="82"/>
      <c r="J102" s="82"/>
      <c r="K102" s="90"/>
      <c r="L102" s="90"/>
      <c r="M102" s="90"/>
      <c r="N102" s="90"/>
      <c r="O102" s="90"/>
      <c r="P102" s="91"/>
    </row>
    <row r="103" spans="1:21" s="48" customFormat="1" ht="15" customHeight="1" x14ac:dyDescent="0.2">
      <c r="A103" s="92"/>
      <c r="B103" s="252" t="s">
        <v>75</v>
      </c>
      <c r="C103" s="160"/>
      <c r="D103" s="67"/>
      <c r="E103" s="65"/>
      <c r="F103" s="139" t="b">
        <v>0</v>
      </c>
      <c r="G103" s="93" t="str">
        <f>IF(F103=TRUE,"Domestic Manufacturer","")</f>
        <v/>
      </c>
      <c r="H103" s="82"/>
      <c r="I103" s="82"/>
      <c r="J103" s="82"/>
      <c r="K103" s="52"/>
      <c r="L103" s="52"/>
      <c r="M103" s="52"/>
      <c r="N103" s="52"/>
      <c r="O103" s="52"/>
      <c r="P103" s="53"/>
    </row>
    <row r="104" spans="1:21" s="48" customFormat="1" ht="27.75" customHeight="1" x14ac:dyDescent="0.2">
      <c r="A104" s="92"/>
      <c r="B104" s="252"/>
      <c r="C104" s="161"/>
      <c r="D104" s="88" t="str">
        <f>IF(AND($F$11=3,$F$29&gt;=5),IF(OR(F103=TRUE,F104=TRUE,F105=TRUE),"","  Please enter required data"),"")</f>
        <v/>
      </c>
      <c r="E104" s="65"/>
      <c r="F104" s="139" t="b">
        <v>0</v>
      </c>
      <c r="G104" s="93" t="str">
        <f>IF(F104=TRUE,"Importer","")</f>
        <v/>
      </c>
      <c r="H104" s="82"/>
      <c r="I104" s="82"/>
      <c r="J104" s="82"/>
      <c r="K104" s="52"/>
      <c r="L104" s="52"/>
      <c r="M104" s="52"/>
      <c r="N104" s="52"/>
      <c r="O104" s="52"/>
      <c r="P104" s="53"/>
    </row>
    <row r="105" spans="1:21" s="48" customFormat="1" ht="15" customHeight="1" x14ac:dyDescent="0.2">
      <c r="A105" s="92"/>
      <c r="B105" s="252"/>
      <c r="C105" s="162"/>
      <c r="D105" s="67"/>
      <c r="E105" s="65"/>
      <c r="F105" s="139" t="b">
        <v>0</v>
      </c>
      <c r="G105" s="93" t="str">
        <f>IF(F105=TRUE,"Private Labeler","")</f>
        <v/>
      </c>
      <c r="H105" s="82"/>
      <c r="I105" s="82"/>
      <c r="J105" s="82"/>
      <c r="K105" s="52"/>
      <c r="L105" s="52"/>
      <c r="M105" s="52"/>
      <c r="N105" s="52"/>
      <c r="O105" s="52"/>
      <c r="P105" s="53"/>
    </row>
    <row r="106" spans="1:21" s="48" customFormat="1" ht="9.9499999999999993" customHeight="1" thickBot="1" x14ac:dyDescent="0.25">
      <c r="A106" s="92"/>
      <c r="B106" s="58"/>
      <c r="C106" s="67"/>
      <c r="D106" s="67"/>
      <c r="E106" s="65"/>
      <c r="F106" s="134"/>
      <c r="G106" s="65"/>
      <c r="H106" s="82"/>
      <c r="I106" s="82"/>
      <c r="J106" s="82"/>
      <c r="K106" s="52"/>
      <c r="L106" s="52"/>
      <c r="M106" s="52"/>
      <c r="N106" s="52"/>
      <c r="O106" s="52"/>
      <c r="P106" s="53"/>
    </row>
    <row r="107" spans="1:21" s="48" customFormat="1" ht="34.5" thickBot="1" x14ac:dyDescent="0.25">
      <c r="A107" s="92"/>
      <c r="B107" s="131" t="s">
        <v>72</v>
      </c>
      <c r="C107" s="125"/>
      <c r="D107" s="88" t="str">
        <f>IF(AND($F$29&gt;=5,$F$11=3,F104=TRUE),"",IF(ISBLANK(C107),"","  No entry should be made"))</f>
        <v/>
      </c>
      <c r="E107" s="65"/>
      <c r="F107" s="134"/>
      <c r="G107" s="65"/>
      <c r="H107" s="82"/>
      <c r="I107" s="82"/>
      <c r="J107" s="82"/>
      <c r="K107" s="52"/>
      <c r="L107" s="52"/>
      <c r="M107" s="52"/>
      <c r="N107" s="52"/>
      <c r="O107" s="52"/>
      <c r="P107" s="53"/>
    </row>
    <row r="108" spans="1:21" s="48" customFormat="1" ht="9.9499999999999993" customHeight="1" thickBot="1" x14ac:dyDescent="0.25">
      <c r="A108" s="92"/>
      <c r="B108" s="62"/>
      <c r="C108" s="57"/>
      <c r="D108" s="49"/>
      <c r="F108" s="82"/>
      <c r="G108" s="64"/>
      <c r="H108" s="107"/>
      <c r="I108" s="82"/>
      <c r="J108" s="82"/>
      <c r="K108" s="52"/>
      <c r="L108" s="52"/>
      <c r="M108" s="52"/>
      <c r="N108" s="52"/>
      <c r="O108" s="52"/>
      <c r="P108" s="53"/>
    </row>
    <row r="109" spans="1:21" s="48" customFormat="1" ht="23.25" thickBot="1" x14ac:dyDescent="0.25">
      <c r="A109" s="92"/>
      <c r="B109" s="131" t="s">
        <v>41</v>
      </c>
      <c r="C109" s="125"/>
      <c r="D109" s="88" t="str">
        <f>IF(AND($F$29&gt;=5,$F$11=3,F105=TRUE),IF(ISBLANK(C109),"  Please enter required data",""),IF(ISBLANK(C109),"","  No entry should be made"))</f>
        <v/>
      </c>
      <c r="E109" s="65"/>
      <c r="F109" s="134"/>
      <c r="G109" s="65"/>
      <c r="H109" s="82"/>
      <c r="I109" s="82"/>
      <c r="J109" s="82"/>
      <c r="K109" s="52"/>
      <c r="L109" s="52"/>
      <c r="M109" s="52"/>
      <c r="N109" s="52"/>
      <c r="O109" s="52"/>
      <c r="P109" s="53"/>
    </row>
    <row r="110" spans="1:21" s="48" customFormat="1" ht="20.100000000000001" customHeight="1" thickBot="1" x14ac:dyDescent="0.25">
      <c r="A110" s="142"/>
      <c r="B110" s="146"/>
      <c r="C110" s="147"/>
      <c r="D110" s="147"/>
      <c r="E110" s="65"/>
      <c r="F110" s="134"/>
      <c r="G110" s="65"/>
      <c r="H110" s="82"/>
      <c r="I110" s="82"/>
      <c r="J110" s="82"/>
      <c r="K110" s="52"/>
      <c r="L110" s="52"/>
      <c r="M110" s="52"/>
      <c r="N110" s="52"/>
      <c r="O110" s="52"/>
      <c r="P110" s="53"/>
    </row>
    <row r="111" spans="1:21" s="48" customFormat="1" ht="20.100000000000001" customHeight="1" x14ac:dyDescent="0.2">
      <c r="A111" s="92"/>
      <c r="B111" s="148" t="s">
        <v>56</v>
      </c>
      <c r="C111" s="67"/>
      <c r="D111" s="67"/>
      <c r="E111" s="65"/>
      <c r="F111" s="134"/>
      <c r="G111" s="65"/>
      <c r="H111" s="82"/>
      <c r="I111" s="82"/>
      <c r="J111" s="82"/>
      <c r="K111" s="52"/>
      <c r="L111" s="52"/>
      <c r="M111" s="52"/>
      <c r="N111" s="52"/>
      <c r="O111" s="52"/>
      <c r="P111" s="53"/>
    </row>
    <row r="112" spans="1:21" s="48" customFormat="1" ht="17.100000000000001" customHeight="1" x14ac:dyDescent="0.2">
      <c r="A112" s="92"/>
      <c r="B112" s="99" t="str">
        <f>"Compliance Statement "&amp;IF(F11=1,"- Domestic Manufacturer",IF(F11=2,"- Importer",IF(F11=3,"- Third-Party Representative","")))</f>
        <v xml:space="preserve">Compliance Statement </v>
      </c>
      <c r="F112" s="82"/>
      <c r="H112" s="82"/>
      <c r="I112" s="82"/>
      <c r="J112" s="82"/>
      <c r="Q112" s="50"/>
      <c r="R112" s="50"/>
      <c r="S112" s="56"/>
      <c r="T112" s="55"/>
      <c r="U112" s="55"/>
    </row>
    <row r="113" spans="1:83" s="48" customFormat="1" ht="124.5" customHeight="1" x14ac:dyDescent="0.2">
      <c r="A113" s="92"/>
      <c r="B113" s="251" t="str">
        <f>IF(F11=0,"SELECT SUBMITTER TYPE AT THE TOP OF THIS WORKSHEET",IF(F11=1,F113,IF(F11=2,F113,IF(F11=3,G113,"Error in Submitter Type"))))</f>
        <v>SELECT SUBMITTER TYPE AT THE TOP OF THIS WORKSHEET</v>
      </c>
      <c r="C113" s="251"/>
      <c r="D113" s="251"/>
      <c r="E113" s="66"/>
      <c r="F113" s="158" t="s">
        <v>73</v>
      </c>
      <c r="G113" s="158" t="s">
        <v>74</v>
      </c>
      <c r="H113" s="108"/>
      <c r="I113" s="82"/>
      <c r="J113" s="82"/>
      <c r="K113" s="56"/>
      <c r="L113" s="56"/>
      <c r="M113" s="56"/>
      <c r="N113" s="56"/>
      <c r="O113" s="56"/>
      <c r="R113" s="56"/>
      <c r="S113" s="55"/>
      <c r="T113" s="55"/>
      <c r="U113" s="50"/>
    </row>
    <row r="114" spans="1:83" s="48" customFormat="1" ht="6" customHeight="1" thickBot="1" x14ac:dyDescent="0.25">
      <c r="A114" s="92"/>
      <c r="F114" s="82"/>
      <c r="H114" s="82"/>
      <c r="I114" s="82"/>
      <c r="J114" s="82"/>
    </row>
    <row r="115" spans="1:83" s="94" customFormat="1" ht="23.25" thickBot="1" x14ac:dyDescent="0.25">
      <c r="A115" s="119"/>
      <c r="B115" s="100" t="s">
        <v>25</v>
      </c>
      <c r="C115" s="123"/>
      <c r="D115" s="88" t="str">
        <f>IF(ISBLANK(C115),"  Please enter required data",IF(ISNONTEXT(C115),"  Please enter required data",""))</f>
        <v xml:space="preserve">  Please enter required data</v>
      </c>
      <c r="E115" s="104"/>
      <c r="F115" s="137"/>
      <c r="G115" s="104"/>
      <c r="H115" s="109"/>
      <c r="I115" s="109"/>
      <c r="J115" s="109"/>
    </row>
    <row r="116" spans="1:83" s="94" customFormat="1" ht="13.5" customHeight="1" thickBot="1" x14ac:dyDescent="0.25">
      <c r="A116" s="118"/>
      <c r="B116" s="101" t="s">
        <v>24</v>
      </c>
      <c r="C116" s="126"/>
      <c r="D116" s="117" t="str">
        <f>IF(IF(ISERROR(FIND("@",C116)),1,0)+IF(ISERROR(FIND(".",C116)),1,0)&gt;0,"  Please enter required data"," ")</f>
        <v xml:space="preserve">  Please enter required data</v>
      </c>
      <c r="E116" s="105"/>
      <c r="F116" s="110"/>
      <c r="G116" s="95"/>
      <c r="H116" s="109"/>
      <c r="I116" s="109"/>
      <c r="J116" s="109"/>
      <c r="L116" s="95"/>
      <c r="M116" s="120"/>
      <c r="N116" s="120"/>
    </row>
    <row r="117" spans="1:83" s="94" customFormat="1" ht="13.5" customHeight="1" thickBot="1" x14ac:dyDescent="0.25">
      <c r="B117" s="101" t="s">
        <v>26</v>
      </c>
      <c r="C117" s="127"/>
      <c r="D117" s="116" t="str">
        <f>IF(ISNUMBER(C117),"","  Please enter required data")</f>
        <v xml:space="preserve">  Please enter required data</v>
      </c>
      <c r="E117" s="121"/>
      <c r="F117" s="110"/>
      <c r="H117" s="110"/>
      <c r="I117" s="110"/>
      <c r="J117" s="110"/>
      <c r="N117" s="120"/>
      <c r="CE117" s="122"/>
    </row>
    <row r="118" spans="1:83" ht="13.5" thickBot="1" x14ac:dyDescent="0.25">
      <c r="A118" s="176"/>
      <c r="B118" s="177"/>
      <c r="C118" s="177"/>
      <c r="D118" s="177"/>
    </row>
    <row r="120" spans="1:83" x14ac:dyDescent="0.2">
      <c r="B120" s="179" t="s">
        <v>79</v>
      </c>
      <c r="C120" s="98"/>
      <c r="D120" s="98"/>
    </row>
    <row r="121" spans="1:83" x14ac:dyDescent="0.2">
      <c r="B121" s="180"/>
      <c r="C121" s="98"/>
      <c r="D121" s="98"/>
    </row>
    <row r="122" spans="1:83" x14ac:dyDescent="0.2">
      <c r="B122" s="179" t="s">
        <v>80</v>
      </c>
      <c r="C122" s="98"/>
      <c r="D122" s="98"/>
    </row>
    <row r="123" spans="1:83" x14ac:dyDescent="0.2">
      <c r="B123" s="179" t="s">
        <v>81</v>
      </c>
      <c r="C123" s="98"/>
      <c r="D123" s="98"/>
    </row>
    <row r="124" spans="1:83" x14ac:dyDescent="0.2">
      <c r="B124" s="181"/>
      <c r="C124" s="98"/>
      <c r="D124" s="98"/>
    </row>
    <row r="125" spans="1:83" ht="234.95" customHeight="1" x14ac:dyDescent="0.2">
      <c r="B125" s="248" t="s">
        <v>82</v>
      </c>
      <c r="C125" s="248"/>
      <c r="D125" s="248"/>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119" priority="228" stopIfTrue="1">
      <formula>ISBLANK(C18)</formula>
    </cfRule>
  </conditionalFormatting>
  <conditionalFormatting sqref="D117">
    <cfRule type="expression" dxfId="118" priority="182" stopIfTrue="1">
      <formula>ISNUMBER(C117)</formula>
    </cfRule>
  </conditionalFormatting>
  <conditionalFormatting sqref="C117">
    <cfRule type="expression" dxfId="117" priority="181" stopIfTrue="1">
      <formula>ISNUMBER(C117)</formula>
    </cfRule>
  </conditionalFormatting>
  <conditionalFormatting sqref="D23">
    <cfRule type="expression" dxfId="116" priority="172" stopIfTrue="1">
      <formula>ISBLANK(C23)</formula>
    </cfRule>
  </conditionalFormatting>
  <conditionalFormatting sqref="C23">
    <cfRule type="expression" dxfId="115" priority="174" stopIfTrue="1">
      <formula>ISNONTEXT(C23)</formula>
    </cfRule>
  </conditionalFormatting>
  <conditionalFormatting sqref="D115">
    <cfRule type="expression" dxfId="114" priority="171" stopIfTrue="1">
      <formula>ISBLANK(C115)</formula>
    </cfRule>
  </conditionalFormatting>
  <conditionalFormatting sqref="C115">
    <cfRule type="expression" dxfId="113" priority="170" stopIfTrue="1">
      <formula>ISNONTEXT(C115)</formula>
    </cfRule>
  </conditionalFormatting>
  <conditionalFormatting sqref="D116">
    <cfRule type="expression" dxfId="112" priority="166" stopIfTrue="1">
      <formula>ISBLANK(C116)</formula>
    </cfRule>
  </conditionalFormatting>
  <conditionalFormatting sqref="C116">
    <cfRule type="expression" dxfId="111" priority="168" stopIfTrue="1">
      <formula>ISNONTEXT(C116)</formula>
    </cfRule>
  </conditionalFormatting>
  <conditionalFormatting sqref="D24:D25">
    <cfRule type="expression" dxfId="110" priority="154" stopIfTrue="1">
      <formula>IF(F11=2,FALSE,IF(ISBLANK(C24),FALSE,TRUE))</formula>
    </cfRule>
  </conditionalFormatting>
  <conditionalFormatting sqref="C43">
    <cfRule type="expression" dxfId="109" priority="152" stopIfTrue="1">
      <formula>IF(AND($F$29&gt;=1,$F$11=3,F40=TRUE),FALSE,IF(ISBLANK(C43),FALSE,TRUE))</formula>
    </cfRule>
  </conditionalFormatting>
  <conditionalFormatting sqref="C24:C25">
    <cfRule type="expression" dxfId="108" priority="156" stopIfTrue="1">
      <formula>IF(F11=2,FALSE,IF(ISBLANK(C24),FALSE,TRUE))</formula>
    </cfRule>
  </conditionalFormatting>
  <conditionalFormatting sqref="D12">
    <cfRule type="expression" dxfId="107" priority="111" stopIfTrue="1">
      <formula>IF(OR(F11=1,F11=2,F11=3),FALSE,TRUE)</formula>
    </cfRule>
  </conditionalFormatting>
  <conditionalFormatting sqref="B11:B13">
    <cfRule type="expression" dxfId="106" priority="110" stopIfTrue="1">
      <formula>IF(OR($F$11=1,$F$11=2,$F$11=3),FALSE,TRUE)</formula>
    </cfRule>
  </conditionalFormatting>
  <conditionalFormatting sqref="C18:C20">
    <cfRule type="expression" dxfId="105" priority="184" stopIfTrue="1">
      <formula>ISNONTEXT(C18)</formula>
    </cfRule>
  </conditionalFormatting>
  <conditionalFormatting sqref="C21:C22">
    <cfRule type="expression" dxfId="104" priority="109" stopIfTrue="1">
      <formula>ISBLANK(C21)</formula>
    </cfRule>
  </conditionalFormatting>
  <conditionalFormatting sqref="D29">
    <cfRule type="expression" dxfId="103" priority="107" stopIfTrue="1">
      <formula>IF(F11=3,IF(ISNUMBER(C29),FALSE,TRUE),IF(ISBLANK(C29),FALSE,TRUE))</formula>
    </cfRule>
  </conditionalFormatting>
  <conditionalFormatting sqref="C29">
    <cfRule type="expression" dxfId="102" priority="106" stopIfTrue="1">
      <formula>IF(F11=3,IF(OR(C29=1,C29=2,C29=3,C29=4,C29=5),FALSE,TRUE),IF(ISBLANK(C29),FALSE,TRUE))</formula>
    </cfRule>
  </conditionalFormatting>
  <conditionalFormatting sqref="D35:D36">
    <cfRule type="expression" dxfId="101" priority="105" stopIfTrue="1">
      <formula>IF(AND($F$29&gt;=1,$F$11=3),IF(ISBLANK(C35),TRUE,FALSE),IF(ISBLANK(C35),FALSE,TRUE))</formula>
    </cfRule>
  </conditionalFormatting>
  <conditionalFormatting sqref="D37">
    <cfRule type="expression" dxfId="100" priority="104" stopIfTrue="1">
      <formula>IF(AND($F$29&gt;=1,$F$11=3),IF(IF(ISERROR(FIND("@",C37)),1,0)+IF(ISERROR(FIND(".",C37)),1,0)&gt;0,TRUE,FALSE),IF(ISBLANK(C37),FALSE,TRUE))</formula>
    </cfRule>
  </conditionalFormatting>
  <conditionalFormatting sqref="C39:C41">
    <cfRule type="expression" dxfId="99" priority="96" stopIfTrue="1">
      <formula>IF(AND($F$11=3,$F$29&gt;=1),IF(OR($F$39=TRUE,$F$40=TRUE,$F$41=TRUE),FALSE,TRUE),FALSE)</formula>
    </cfRule>
  </conditionalFormatting>
  <conditionalFormatting sqref="D40">
    <cfRule type="expression" dxfId="98" priority="95" stopIfTrue="1">
      <formula>IF(AND($F$11=3,$F$29&gt;=1),IF(OR(F39=TRUE,F40=TRUE,F41=TRUE),FALSE,TRUE),FALSE)</formula>
    </cfRule>
  </conditionalFormatting>
  <conditionalFormatting sqref="C55:C57">
    <cfRule type="expression" dxfId="97" priority="93" stopIfTrue="1">
      <formula>IF(AND($F$11=3,$F$29&gt;=2),IF(OR($F$55=TRUE,$F$56=TRUE,$F$57=TRUE),FALSE,TRUE),FALSE)</formula>
    </cfRule>
  </conditionalFormatting>
  <conditionalFormatting sqref="C71:C73">
    <cfRule type="expression" dxfId="96" priority="89" stopIfTrue="1">
      <formula>IF(AND($F$11=3,$F$29&gt;=3),IF(OR($F$71=TRUE,$F$72=TRUE,$F$73=TRUE),FALSE,TRUE),FALSE)</formula>
    </cfRule>
  </conditionalFormatting>
  <conditionalFormatting sqref="C87:C89">
    <cfRule type="expression" dxfId="95" priority="88" stopIfTrue="1">
      <formula>IF(AND($F$11=3,$F$29&gt;=4),IF(OR($F$87=TRUE,$F$88=TRUE,$F$89=TRUE),FALSE,TRUE),FALSE)</formula>
    </cfRule>
  </conditionalFormatting>
  <conditionalFormatting sqref="C103:C105">
    <cfRule type="expression" dxfId="94" priority="87" stopIfTrue="1">
      <formula>IF(AND($F$11=3,$F$29&gt;=5),IF(OR($F$103=TRUE,$F$104=TRUE,$F$105=TRUE),FALSE,TRUE),FALSE)</formula>
    </cfRule>
  </conditionalFormatting>
  <conditionalFormatting sqref="D43">
    <cfRule type="expression" dxfId="93" priority="85" stopIfTrue="1">
      <formula>IF(AND($F$29&gt;=1,$F$11=3,F40=TRUE),FALSE,IF(ISBLANK(C43),FALSE,TRUE))</formula>
    </cfRule>
  </conditionalFormatting>
  <conditionalFormatting sqref="C32:C34">
    <cfRule type="expression" dxfId="92" priority="84" stopIfTrue="1">
      <formula>IF(AND($F$29&gt;=1,$F$11=3),IF(ISBLANK(C32),TRUE,IF(ISNONTEXT(C32),TRUE,FALSE)),IF(ISBLANK(C32),FALSE,TRUE))</formula>
    </cfRule>
  </conditionalFormatting>
  <conditionalFormatting sqref="C37">
    <cfRule type="expression" dxfId="91" priority="83" stopIfTrue="1">
      <formula>IF(AND($F$29&gt;=1,$F$11=3),IF(IF(ISERROR(FIND("@",C37)),1,0)+IF(ISERROR(FIND(".",C37)),1,0)&gt;0,TRUE,FALSE),IF(ISBLANK(C37),FALSE,TRUE))</formula>
    </cfRule>
  </conditionalFormatting>
  <conditionalFormatting sqref="D45">
    <cfRule type="expression" dxfId="90" priority="65" stopIfTrue="1">
      <formula>IF(AND($F$29&gt;=1,$F$11=3,F41=TRUE),IF(ISBLANK(C45),TRUE,FALSE),IF(ISBLANK(C45),FALSE,TRUE))</formula>
    </cfRule>
  </conditionalFormatting>
  <conditionalFormatting sqref="C45">
    <cfRule type="expression" dxfId="89" priority="64" stopIfTrue="1">
      <formula>IF(AND($F$29&gt;=1,$F$11=3,F41=TRUE),IF(ISBLANK(C45),TRUE,FALSE),IF(ISBLANK(C45),FALSE,TRUE))</formula>
    </cfRule>
  </conditionalFormatting>
  <conditionalFormatting sqref="C59">
    <cfRule type="expression" dxfId="88" priority="47" stopIfTrue="1">
      <formula>IF(AND($F$29&gt;=2,$F$11=3,F56=TRUE),FALSE,IF(ISBLANK(C59),FALSE,TRUE))</formula>
    </cfRule>
  </conditionalFormatting>
  <conditionalFormatting sqref="C75">
    <cfRule type="expression" dxfId="87" priority="46" stopIfTrue="1">
      <formula>IF(AND($F$29&gt;=3,$F$11=3,F72=TRUE),FALSE,IF(ISBLANK(C75),FALSE,TRUE))</formula>
    </cfRule>
  </conditionalFormatting>
  <conditionalFormatting sqref="C91">
    <cfRule type="expression" dxfId="86" priority="45" stopIfTrue="1">
      <formula>IF(AND($F$29&gt;=4,$F$11=3,F88=TRUE),FALSE,IF(ISBLANK(C91),FALSE,TRUE))</formula>
    </cfRule>
  </conditionalFormatting>
  <conditionalFormatting sqref="C107">
    <cfRule type="expression" dxfId="85" priority="44" stopIfTrue="1">
      <formula>IF(AND($F$29&gt;=5,$F$11=3,F104=TRUE),FALSE,IF(ISBLANK(C107),FALSE,TRUE))</formula>
    </cfRule>
  </conditionalFormatting>
  <conditionalFormatting sqref="C61">
    <cfRule type="expression" dxfId="84" priority="43" stopIfTrue="1">
      <formula>IF(AND($F$29&gt;=2,$F$11=3,F57=TRUE),IF(ISBLANK(C61),TRUE,FALSE),IF(ISBLANK(C61),FALSE,TRUE))</formula>
    </cfRule>
  </conditionalFormatting>
  <conditionalFormatting sqref="C77">
    <cfRule type="expression" dxfId="83" priority="42" stopIfTrue="1">
      <formula>IF(AND($F$29&gt;=3,$F$11=3,F73=TRUE),IF(ISBLANK(C77),TRUE,FALSE),IF(ISBLANK(C77),FALSE,TRUE))</formula>
    </cfRule>
  </conditionalFormatting>
  <conditionalFormatting sqref="C93">
    <cfRule type="expression" dxfId="82" priority="41" stopIfTrue="1">
      <formula>IF(AND($F$29&gt;=4,$F$11=3,F89=TRUE),IF(ISBLANK(C93),TRUE,FALSE),IF(ISBLANK(C93),FALSE,TRUE))</formula>
    </cfRule>
  </conditionalFormatting>
  <conditionalFormatting sqref="C109">
    <cfRule type="expression" dxfId="81" priority="40" stopIfTrue="1">
      <formula>IF(AND($F$29&gt;=5,$F$11=3,F105=TRUE),IF(ISBLANK(C109),TRUE,FALSE),IF(ISBLANK(C109),FALSE,TRUE))</formula>
    </cfRule>
  </conditionalFormatting>
  <conditionalFormatting sqref="D32:D34">
    <cfRule type="expression" dxfId="80" priority="39" stopIfTrue="1">
      <formula>IF(AND($F$29&gt;=1,$F$11=3),IF(ISBLANK(C32),TRUE,IF(ISNONTEXT(C32),TRUE,FALSE)),IF(ISBLANK(C32),FALSE,TRUE))</formula>
    </cfRule>
  </conditionalFormatting>
  <conditionalFormatting sqref="C35:C36">
    <cfRule type="expression" dxfId="79" priority="38" stopIfTrue="1">
      <formula>IF(AND($F$29&gt;=1,$F$11=3),IF(ISBLANK(C35),TRUE,FALSE),IF(ISBLANK(C35),FALSE,TRUE))</formula>
    </cfRule>
  </conditionalFormatting>
  <conditionalFormatting sqref="D51:D52">
    <cfRule type="expression" dxfId="78" priority="37" stopIfTrue="1">
      <formula>IF(AND($F$29&gt;=2,$F$11=3),IF(ISBLANK(C51),TRUE,FALSE),IF(ISBLANK(C51),FALSE,TRUE))</formula>
    </cfRule>
  </conditionalFormatting>
  <conditionalFormatting sqref="D53">
    <cfRule type="expression" dxfId="77" priority="36" stopIfTrue="1">
      <formula>IF(AND($F$29&gt;=2,$F$11=3),IF(IF(ISERROR(FIND("@",C53)),1,0)+IF(ISERROR(FIND(".",C53)),1,0)&gt;0,TRUE,FALSE),IF(ISBLANK(C53),FALSE,TRUE))</formula>
    </cfRule>
  </conditionalFormatting>
  <conditionalFormatting sqref="C48:C50">
    <cfRule type="expression" dxfId="76" priority="35" stopIfTrue="1">
      <formula>IF(AND($F$29&gt;=2,$F$11=3),IF(ISBLANK(C48),TRUE,IF(ISNONTEXT(C48),TRUE,FALSE)),IF(ISBLANK(C48),FALSE,TRUE))</formula>
    </cfRule>
  </conditionalFormatting>
  <conditionalFormatting sqref="C53">
    <cfRule type="expression" dxfId="75" priority="34" stopIfTrue="1">
      <formula>IF(AND($F$29&gt;=2,$F$11=3),IF(IF(ISERROR(FIND("@",C53)),1,0)+IF(ISERROR(FIND(".",C53)),1,0)&gt;0,TRUE,FALSE),IF(ISBLANK(C53),FALSE,TRUE))</formula>
    </cfRule>
  </conditionalFormatting>
  <conditionalFormatting sqref="D48:D50">
    <cfRule type="expression" dxfId="74" priority="33" stopIfTrue="1">
      <formula>IF(AND($F$29&gt;=2,$F$11=3),IF(ISBLANK(C48),TRUE,IF(ISNONTEXT(C48),TRUE,FALSE)),IF(ISBLANK(C48),FALSE,TRUE))</formula>
    </cfRule>
  </conditionalFormatting>
  <conditionalFormatting sqref="C51:C52">
    <cfRule type="expression" dxfId="73" priority="32" stopIfTrue="1">
      <formula>IF(AND($F$29&gt;=2,$F$11=3),IF(ISBLANK(C51),TRUE,FALSE),IF(ISBLANK(C51),FALSE,TRUE))</formula>
    </cfRule>
  </conditionalFormatting>
  <conditionalFormatting sqref="D67:D68">
    <cfRule type="expression" dxfId="72" priority="31" stopIfTrue="1">
      <formula>IF(AND($F$29&gt;=3,$F$11=3),IF(ISBLANK(C67),TRUE,FALSE),IF(ISBLANK(C67),FALSE,TRUE))</formula>
    </cfRule>
  </conditionalFormatting>
  <conditionalFormatting sqref="D69">
    <cfRule type="expression" dxfId="71" priority="30" stopIfTrue="1">
      <formula>IF(AND($F$29&gt;=3,$F$11=3),IF(IF(ISERROR(FIND("@",C69)),1,0)+IF(ISERROR(FIND(".",C69)),1,0)&gt;0,TRUE,FALSE),IF(ISBLANK(C69),FALSE,TRUE))</formula>
    </cfRule>
  </conditionalFormatting>
  <conditionalFormatting sqref="C64:C66">
    <cfRule type="expression" dxfId="70" priority="29" stopIfTrue="1">
      <formula>IF(AND($F$29&gt;=3,$F$11=3),IF(ISBLANK(C64),TRUE,IF(ISNONTEXT(C64),TRUE,FALSE)),IF(ISBLANK(C64),FALSE,TRUE))</formula>
    </cfRule>
  </conditionalFormatting>
  <conditionalFormatting sqref="C69">
    <cfRule type="expression" dxfId="69" priority="28" stopIfTrue="1">
      <formula>IF(AND($F$29&gt;=3,$F$11=3),IF(IF(ISERROR(FIND("@",C69)),1,0)+IF(ISERROR(FIND(".",C69)),1,0)&gt;0,TRUE,FALSE),IF(ISBLANK(C69),FALSE,TRUE))</formula>
    </cfRule>
  </conditionalFormatting>
  <conditionalFormatting sqref="D64:D66">
    <cfRule type="expression" dxfId="68" priority="27" stopIfTrue="1">
      <formula>IF(AND($F$29&gt;=3,$F$11=3),IF(ISBLANK(C64),TRUE,IF(ISNONTEXT(C64),TRUE,FALSE)),IF(ISBLANK(C64),FALSE,TRUE))</formula>
    </cfRule>
  </conditionalFormatting>
  <conditionalFormatting sqref="C67:C68">
    <cfRule type="expression" dxfId="67" priority="26" stopIfTrue="1">
      <formula>IF(AND($F$29&gt;=3,$F$11=3),IF(ISBLANK(C67),TRUE,FALSE),IF(ISBLANK(C67),FALSE,TRUE))</formula>
    </cfRule>
  </conditionalFormatting>
  <conditionalFormatting sqref="D83:D84">
    <cfRule type="expression" dxfId="66" priority="25" stopIfTrue="1">
      <formula>IF(AND($F$29&gt;=4,$F$11=3),IF(ISBLANK(C83),TRUE,FALSE),IF(ISBLANK(C83),FALSE,TRUE))</formula>
    </cfRule>
  </conditionalFormatting>
  <conditionalFormatting sqref="D85">
    <cfRule type="expression" dxfId="65" priority="24" stopIfTrue="1">
      <formula>IF(AND($F$29&gt;=4,$F$11=3),IF(IF(ISERROR(FIND("@",C85)),1,0)+IF(ISERROR(FIND(".",C85)),1,0)&gt;0,TRUE,FALSE),IF(ISBLANK(C85),FALSE,TRUE))</formula>
    </cfRule>
  </conditionalFormatting>
  <conditionalFormatting sqref="C80:C82">
    <cfRule type="expression" dxfId="64" priority="23" stopIfTrue="1">
      <formula>IF(AND($F$29&gt;=4,$F$11=3),IF(ISBLANK(C80),TRUE,IF(ISNONTEXT(C80),TRUE,FALSE)),IF(ISBLANK(C80),FALSE,TRUE))</formula>
    </cfRule>
  </conditionalFormatting>
  <conditionalFormatting sqref="C85">
    <cfRule type="expression" dxfId="63" priority="22" stopIfTrue="1">
      <formula>IF(AND($F$29&gt;=4,$F$11=3),IF(IF(ISERROR(FIND("@",C85)),1,0)+IF(ISERROR(FIND(".",C85)),1,0)&gt;0,TRUE,FALSE),IF(ISBLANK(C85),FALSE,TRUE))</formula>
    </cfRule>
  </conditionalFormatting>
  <conditionalFormatting sqref="D80:D82">
    <cfRule type="expression" dxfId="62" priority="21" stopIfTrue="1">
      <formula>IF(AND($F$29&gt;=4,$F$11=3),IF(ISBLANK(C80),TRUE,IF(ISNONTEXT(C80),TRUE,FALSE)),IF(ISBLANK(C80),FALSE,TRUE))</formula>
    </cfRule>
  </conditionalFormatting>
  <conditionalFormatting sqref="C83:C84">
    <cfRule type="expression" dxfId="61" priority="20" stopIfTrue="1">
      <formula>IF(AND($F$29&gt;=4,$F$11=3),IF(ISBLANK(C83),TRUE,FALSE),IF(ISBLANK(C83),FALSE,TRUE))</formula>
    </cfRule>
  </conditionalFormatting>
  <conditionalFormatting sqref="D99:D100">
    <cfRule type="expression" dxfId="60" priority="19" stopIfTrue="1">
      <formula>IF(AND($F$29&gt;=5,$F$11=3),IF(ISBLANK(C99),TRUE,FALSE),IF(ISBLANK(C99),FALSE,TRUE))</formula>
    </cfRule>
  </conditionalFormatting>
  <conditionalFormatting sqref="D101">
    <cfRule type="expression" dxfId="59" priority="18" stopIfTrue="1">
      <formula>IF(AND($F$29&gt;=5,$F$11=3),IF(IF(ISERROR(FIND("@",C101)),1,0)+IF(ISERROR(FIND(".",C101)),1,0)&gt;0,TRUE,FALSE),IF(ISBLANK(C101),FALSE,TRUE))</formula>
    </cfRule>
  </conditionalFormatting>
  <conditionalFormatting sqref="C96:C98">
    <cfRule type="expression" dxfId="58" priority="17" stopIfTrue="1">
      <formula>IF(AND($F$29&gt;=5,$F$11=3),IF(ISBLANK(C96),TRUE,IF(ISNONTEXT(C96),TRUE,FALSE)),IF(ISBLANK(C96),FALSE,TRUE))</formula>
    </cfRule>
  </conditionalFormatting>
  <conditionalFormatting sqref="C101">
    <cfRule type="expression" dxfId="57" priority="16" stopIfTrue="1">
      <formula>IF(AND($F$29&gt;=5,$F$11=3),IF(IF(ISERROR(FIND("@",C101)),1,0)+IF(ISERROR(FIND(".",C101)),1,0)&gt;0,TRUE,FALSE),IF(ISBLANK(C101),FALSE,TRUE))</formula>
    </cfRule>
  </conditionalFormatting>
  <conditionalFormatting sqref="D96:D98">
    <cfRule type="expression" dxfId="56" priority="15" stopIfTrue="1">
      <formula>IF(AND($F$29&gt;=5,$F$11=3),IF(ISBLANK(C96),TRUE,IF(ISNONTEXT(C96),TRUE,FALSE)),IF(ISBLANK(C96),FALSE,TRUE))</formula>
    </cfRule>
  </conditionalFormatting>
  <conditionalFormatting sqref="C99:C100">
    <cfRule type="expression" dxfId="55" priority="14" stopIfTrue="1">
      <formula>IF(AND($F$29&gt;=5,$F$11=3),IF(ISBLANK(C99),TRUE,FALSE),IF(ISBLANK(C99),FALSE,TRUE))</formula>
    </cfRule>
  </conditionalFormatting>
  <conditionalFormatting sqref="D5 D7">
    <cfRule type="cellIs" dxfId="54" priority="229" stopIfTrue="1" operator="equal">
      <formula>"Error"</formula>
    </cfRule>
    <cfRule type="cellIs" dxfId="53" priority="231" stopIfTrue="1" operator="equal">
      <formula>"OK"</formula>
    </cfRule>
  </conditionalFormatting>
  <conditionalFormatting sqref="B113:D113">
    <cfRule type="expression" dxfId="52" priority="13" stopIfTrue="1">
      <formula>IF(OR(F11=1,F11=2,F11=3),FALSE,TRUE)</formula>
    </cfRule>
  </conditionalFormatting>
  <conditionalFormatting sqref="D56">
    <cfRule type="expression" dxfId="51" priority="12" stopIfTrue="1">
      <formula>IF(AND($F$11=3,$F$29&gt;=2),IF(OR(F55=TRUE,F56=TRUE,F57=TRUE),FALSE,TRUE),FALSE)</formula>
    </cfRule>
  </conditionalFormatting>
  <conditionalFormatting sqref="D72">
    <cfRule type="expression" dxfId="50" priority="11" stopIfTrue="1">
      <formula>IF(AND($F$11=3,$F$29&gt;=3),IF(OR(F71=TRUE,F72=TRUE,F73=TRUE),FALSE,TRUE),FALSE)</formula>
    </cfRule>
  </conditionalFormatting>
  <conditionalFormatting sqref="D88">
    <cfRule type="expression" dxfId="49" priority="10" stopIfTrue="1">
      <formula>IF(AND($F$11=3,$F$29&gt;=4),IF(OR(F87=TRUE,F88=TRUE,F89=TRUE),FALSE,TRUE),FALSE)</formula>
    </cfRule>
  </conditionalFormatting>
  <conditionalFormatting sqref="D104">
    <cfRule type="expression" dxfId="48" priority="9" stopIfTrue="1">
      <formula>IF(AND($F$11=3,$F$29&gt;=5),IF(OR(F103=TRUE,F104=TRUE,F105=TRUE),FALSE,TRUE),FALSE)</formula>
    </cfRule>
  </conditionalFormatting>
  <conditionalFormatting sqref="D59">
    <cfRule type="expression" dxfId="47" priority="8" stopIfTrue="1">
      <formula>IF(AND($F$29&gt;=2,$F$11=3,F56=TRUE),FALSE,IF(ISBLANK(C59),FALSE,TRUE))</formula>
    </cfRule>
  </conditionalFormatting>
  <conditionalFormatting sqref="D75">
    <cfRule type="expression" dxfId="46" priority="7" stopIfTrue="1">
      <formula>IF(AND($F$29&gt;=3,$F$11=3,F72=TRUE),FALSE,IF(ISBLANK(C75),FALSE,TRUE))</formula>
    </cfRule>
  </conditionalFormatting>
  <conditionalFormatting sqref="D91">
    <cfRule type="expression" dxfId="45" priority="6" stopIfTrue="1">
      <formula>IF(AND($F$29&gt;=4,$F$11=3,F88=TRUE),FALSE,IF(ISBLANK(C91),FALSE,TRUE))</formula>
    </cfRule>
  </conditionalFormatting>
  <conditionalFormatting sqref="D107">
    <cfRule type="expression" dxfId="44" priority="5" stopIfTrue="1">
      <formula>IF(AND($F$29&gt;=5,$F$11=3,F104=TRUE),FALSE,IF(ISBLANK(C107),FALSE,TRUE))</formula>
    </cfRule>
  </conditionalFormatting>
  <conditionalFormatting sqref="D61">
    <cfRule type="expression" dxfId="43" priority="4" stopIfTrue="1">
      <formula>IF(AND($F$29&gt;=2,$F$11=3,F57=TRUE),IF(ISBLANK(C61),TRUE,FALSE),IF(ISBLANK(C61),FALSE,TRUE))</formula>
    </cfRule>
  </conditionalFormatting>
  <conditionalFormatting sqref="D77">
    <cfRule type="expression" dxfId="42" priority="3" stopIfTrue="1">
      <formula>IF(AND($F$29&gt;=3,$F$11=3,F73=TRUE),IF(ISBLANK(C77),TRUE,FALSE),IF(ISBLANK(C77),FALSE,TRUE))</formula>
    </cfRule>
  </conditionalFormatting>
  <conditionalFormatting sqref="D93">
    <cfRule type="expression" dxfId="41" priority="2" stopIfTrue="1">
      <formula>IF(AND($F$29&gt;=4,$F$11=3,F89=TRUE),IF(ISBLANK(C93),TRUE,FALSE),IF(ISBLANK(C93),FALSE,TRUE))</formula>
    </cfRule>
  </conditionalFormatting>
  <conditionalFormatting sqref="D109">
    <cfRule type="expression" dxfId="4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Z143"/>
  <sheetViews>
    <sheetView showGridLines="0" zoomScale="75" workbookViewId="0">
      <pane xSplit="10" ySplit="10" topLeftCell="L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8" width="15.7109375" style="11" customWidth="1"/>
    <col min="9" max="9" width="9.140625" style="11"/>
    <col min="10" max="10" width="10.85546875" style="11" customWidth="1"/>
    <col min="11" max="11" width="14.42578125" style="11" hidden="1" customWidth="1"/>
    <col min="12" max="12" width="11" style="11" customWidth="1"/>
    <col min="13" max="13" width="18.42578125" style="11" customWidth="1"/>
    <col min="14" max="14" width="13.7109375" style="11" customWidth="1"/>
    <col min="15" max="15" width="22.42578125" style="11" customWidth="1"/>
    <col min="16" max="16" width="12.85546875" style="11" customWidth="1"/>
    <col min="17" max="17" width="17.140625" style="11" customWidth="1"/>
    <col min="18" max="18" width="14.7109375" style="11" customWidth="1"/>
    <col min="19" max="19" width="15.28515625" style="11" customWidth="1"/>
    <col min="20" max="20" width="15.42578125" style="11" customWidth="1"/>
    <col min="21" max="21" width="14.5703125" style="11" hidden="1" customWidth="1"/>
    <col min="22" max="22" width="13.5703125" style="11" customWidth="1"/>
    <col min="23" max="23" width="15.7109375" style="11" customWidth="1"/>
    <col min="24" max="24" width="13.42578125" style="11" customWidth="1"/>
    <col min="25" max="25" width="13.28515625" style="11" customWidth="1"/>
    <col min="26" max="26" width="15.85546875" style="11" customWidth="1"/>
    <col min="27" max="27" width="21.7109375" style="11" customWidth="1"/>
    <col min="28" max="28" width="4.7109375" style="13" customWidth="1"/>
    <col min="29" max="29" width="9.7109375" style="14" customWidth="1"/>
    <col min="30" max="30" width="20.85546875" style="14" customWidth="1"/>
    <col min="31" max="31" width="9.7109375" style="14" customWidth="1"/>
    <col min="32" max="32" width="11.140625" style="14" customWidth="1"/>
    <col min="33" max="34" width="30.7109375" style="14" customWidth="1"/>
    <col min="35" max="35" width="14.7109375" style="14" customWidth="1"/>
    <col min="36" max="36" width="25.140625" style="14" customWidth="1"/>
    <col min="37" max="37" width="13.85546875" style="14" hidden="1" customWidth="1"/>
    <col min="38" max="38" width="16.5703125" style="14" customWidth="1"/>
    <col min="39" max="39" width="23.7109375" style="14" customWidth="1"/>
    <col min="40" max="40" width="20.85546875" style="14" customWidth="1"/>
    <col min="41" max="41" width="24" style="14" customWidth="1"/>
    <col min="42" max="45" width="20.85546875" style="14" customWidth="1"/>
    <col min="46" max="46" width="27.42578125" style="14" customWidth="1"/>
    <col min="47" max="47" width="16.85546875" style="14" hidden="1" customWidth="1"/>
    <col min="48" max="48" width="32.85546875" style="14" customWidth="1"/>
    <col min="49" max="53" width="19.42578125" style="14" customWidth="1"/>
    <col min="54" max="54" width="16.28515625" style="3" hidden="1" customWidth="1"/>
    <col min="55" max="55" width="13.85546875" style="10" hidden="1" customWidth="1"/>
    <col min="56" max="56" width="12.5703125" style="10" hidden="1" customWidth="1"/>
    <col min="57" max="57" width="26" style="10" hidden="1" customWidth="1"/>
    <col min="58" max="60" width="14" style="11" hidden="1" customWidth="1"/>
    <col min="61" max="61" width="16.140625" style="11" hidden="1" customWidth="1"/>
    <col min="62" max="70" width="14" style="11" hidden="1" customWidth="1"/>
    <col min="71" max="73" width="14" style="39" hidden="1" customWidth="1"/>
    <col min="74" max="75" width="14" style="11" hidden="1" customWidth="1"/>
    <col min="76" max="76" width="9.140625" style="10" hidden="1" customWidth="1"/>
    <col min="77" max="77" width="4.140625" style="10" hidden="1" customWidth="1"/>
    <col min="78" max="16384" width="9.140625" style="10"/>
  </cols>
  <sheetData>
    <row r="1" spans="1:130" ht="39.950000000000003" customHeight="1" x14ac:dyDescent="0.2">
      <c r="A1" s="156" t="str">
        <f>Certification!A3</f>
        <v>Commercial Refrigeration Equipment - Single Compartment</v>
      </c>
      <c r="B1" s="60" t="s">
        <v>0</v>
      </c>
      <c r="D1" s="263" t="str">
        <f>Certification!C3</f>
        <v>Commercial Refrigeration Equipment - Single Compartment</v>
      </c>
      <c r="E1" s="263"/>
      <c r="F1" s="263"/>
      <c r="G1" s="263"/>
      <c r="H1" s="201"/>
      <c r="J1" s="68" t="str">
        <f>Certification!D3</f>
        <v>Version 4.3</v>
      </c>
      <c r="L1" s="73"/>
      <c r="P1" s="211"/>
      <c r="T1" s="39"/>
      <c r="V1" s="39"/>
      <c r="W1" s="212"/>
      <c r="X1" s="39"/>
      <c r="Y1" s="39"/>
      <c r="Z1" s="39"/>
      <c r="AV1" s="3"/>
      <c r="AW1" s="3"/>
      <c r="AX1" s="3"/>
      <c r="BM1" s="128"/>
    </row>
    <row r="2" spans="1:130" x14ac:dyDescent="0.2">
      <c r="A2" s="156" t="str">
        <f>Certification!A4</f>
        <v>4.3</v>
      </c>
      <c r="BM2" s="128"/>
    </row>
    <row r="3" spans="1:130" ht="25.5" customHeight="1" x14ac:dyDescent="0.2">
      <c r="B3" s="268" t="s">
        <v>21</v>
      </c>
      <c r="C3" s="268"/>
      <c r="D3" s="59" t="str">
        <f>IF(COUNTA(INPUT)=0,"No Data",IF(COUNTIF(B11:B110,"Error")&gt;0,"Error","OK"))</f>
        <v>No Data</v>
      </c>
      <c r="E3" s="63"/>
      <c r="G3" s="254" t="s">
        <v>23</v>
      </c>
      <c r="H3" s="254"/>
      <c r="I3" s="255" t="str">
        <f>Certification!D7</f>
        <v>No Data</v>
      </c>
      <c r="J3" s="255"/>
      <c r="L3" s="72"/>
      <c r="AT3" s="3"/>
      <c r="AU3" s="3"/>
      <c r="AV3" s="3"/>
      <c r="AW3" s="3"/>
      <c r="AX3" s="3"/>
      <c r="AY3" s="3"/>
      <c r="AZ3" s="3"/>
      <c r="BA3" s="3"/>
      <c r="BM3" s="128"/>
    </row>
    <row r="4" spans="1:130" s="31" customFormat="1" x14ac:dyDescent="0.2">
      <c r="C4" s="14"/>
      <c r="D4" s="14"/>
      <c r="E4" s="14"/>
      <c r="F4" s="14"/>
      <c r="G4" s="14"/>
      <c r="H4" s="14"/>
      <c r="I4" s="14"/>
      <c r="J4" s="14"/>
      <c r="K4" s="14"/>
      <c r="L4" s="3"/>
      <c r="M4" s="43"/>
      <c r="N4" s="3"/>
      <c r="O4" s="3"/>
      <c r="P4" s="14"/>
      <c r="Q4" s="14"/>
      <c r="R4" s="14"/>
      <c r="S4" s="14"/>
      <c r="U4" s="14"/>
      <c r="V4" s="3"/>
      <c r="W4" s="3"/>
      <c r="X4" s="3"/>
      <c r="Y4" s="3"/>
      <c r="Z4" s="3"/>
      <c r="AA4" s="3"/>
      <c r="AB4" s="32"/>
      <c r="AC4" s="14"/>
      <c r="AD4" s="14"/>
      <c r="AE4" s="14"/>
      <c r="AF4" s="14"/>
      <c r="AG4" s="14"/>
      <c r="AH4" s="14"/>
      <c r="AI4" s="14"/>
      <c r="AJ4" s="14"/>
      <c r="AK4" s="14"/>
      <c r="AL4" s="14"/>
      <c r="AM4" s="3"/>
      <c r="AN4" s="3"/>
      <c r="AO4" s="3"/>
      <c r="AP4" s="3"/>
      <c r="AQ4" s="3"/>
      <c r="AR4" s="3"/>
      <c r="AS4" s="3"/>
      <c r="AT4" s="14"/>
      <c r="AU4" s="14"/>
      <c r="AV4" s="14"/>
      <c r="AW4" s="14"/>
      <c r="AX4" s="3"/>
      <c r="AY4" s="14"/>
      <c r="AZ4" s="14"/>
      <c r="BA4" s="14"/>
      <c r="BB4" s="3"/>
      <c r="BF4" s="14"/>
      <c r="BG4" s="14"/>
      <c r="BH4" s="14"/>
      <c r="BI4" s="14"/>
      <c r="BJ4" s="14"/>
      <c r="BK4" s="14"/>
      <c r="BL4" s="14"/>
      <c r="BM4" s="128"/>
      <c r="BN4" s="14"/>
      <c r="BO4" s="14"/>
      <c r="BP4" s="14"/>
      <c r="BQ4" s="14"/>
      <c r="BR4" s="14"/>
      <c r="BS4" s="3"/>
      <c r="BT4" s="3"/>
      <c r="BU4" s="3"/>
      <c r="BV4" s="14"/>
      <c r="BW4" s="14"/>
    </row>
    <row r="5" spans="1:130" s="5" customFormat="1" ht="26.25" thickBot="1" x14ac:dyDescent="0.4">
      <c r="A5" s="264" t="s">
        <v>19</v>
      </c>
      <c r="B5" s="264"/>
      <c r="C5" s="264"/>
      <c r="D5" s="264"/>
      <c r="E5" s="264"/>
      <c r="F5" s="264"/>
      <c r="G5" s="264"/>
      <c r="H5" s="264"/>
      <c r="I5" s="264"/>
      <c r="J5" s="264"/>
      <c r="K5" s="71"/>
      <c r="L5" s="30"/>
      <c r="M5" s="69"/>
      <c r="N5" s="30"/>
      <c r="O5" s="30"/>
      <c r="P5" s="200"/>
      <c r="Q5" s="200"/>
      <c r="R5" s="200"/>
      <c r="S5" s="200"/>
      <c r="U5" s="30"/>
      <c r="V5" s="30"/>
      <c r="W5" s="30"/>
      <c r="X5" s="200"/>
      <c r="Y5" s="30"/>
      <c r="Z5" s="30"/>
      <c r="AA5" s="30"/>
      <c r="AB5" s="4"/>
      <c r="AC5" s="2"/>
      <c r="AD5" s="2"/>
      <c r="AE5" s="2"/>
      <c r="AF5" s="2"/>
      <c r="AG5" s="2"/>
      <c r="AH5" s="2"/>
      <c r="AI5" s="2"/>
      <c r="AJ5" s="2"/>
      <c r="AK5" s="2"/>
      <c r="AL5" s="2"/>
      <c r="AM5" s="2"/>
      <c r="AN5" s="2"/>
      <c r="AO5" s="2"/>
      <c r="AP5" s="2"/>
      <c r="AQ5" s="2"/>
      <c r="AR5" s="2"/>
      <c r="AS5" s="2"/>
      <c r="AT5" s="2"/>
      <c r="AU5" s="2"/>
      <c r="AV5" s="2"/>
      <c r="AW5" s="2"/>
      <c r="AX5" s="2"/>
      <c r="AY5" s="2"/>
      <c r="AZ5" s="2"/>
      <c r="BA5" s="2"/>
      <c r="BB5" s="2"/>
      <c r="BM5" s="128"/>
      <c r="DY5" s="6"/>
      <c r="DZ5" s="6"/>
    </row>
    <row r="6" spans="1:130" s="9" customFormat="1" ht="71.25" customHeight="1" thickBot="1" x14ac:dyDescent="0.25">
      <c r="A6" s="265" t="s">
        <v>27</v>
      </c>
      <c r="B6" s="266"/>
      <c r="C6" s="266"/>
      <c r="D6" s="266"/>
      <c r="E6" s="266"/>
      <c r="F6" s="266"/>
      <c r="G6" s="266"/>
      <c r="H6" s="266"/>
      <c r="I6" s="266"/>
      <c r="J6" s="267"/>
      <c r="K6" s="61"/>
      <c r="L6" s="61"/>
      <c r="M6" s="70"/>
      <c r="N6" s="61"/>
      <c r="O6" s="70"/>
      <c r="P6" s="70"/>
      <c r="Q6" s="70"/>
      <c r="R6" s="70"/>
      <c r="S6" s="70"/>
      <c r="T6" s="166"/>
      <c r="U6" s="70"/>
      <c r="V6" s="70"/>
      <c r="W6" s="70"/>
      <c r="X6" s="70"/>
      <c r="Y6" s="70"/>
      <c r="Z6" s="70"/>
      <c r="AA6" s="70"/>
      <c r="AB6" s="8"/>
      <c r="AC6" s="257" t="s">
        <v>11</v>
      </c>
      <c r="AD6" s="253"/>
      <c r="AE6" s="253"/>
      <c r="AF6" s="253" t="s">
        <v>11</v>
      </c>
      <c r="AG6" s="253"/>
      <c r="AH6" s="253"/>
      <c r="AI6" s="253"/>
      <c r="AJ6" s="253" t="s">
        <v>11</v>
      </c>
      <c r="AK6" s="253"/>
      <c r="AL6" s="253"/>
      <c r="AM6" s="253" t="s">
        <v>11</v>
      </c>
      <c r="AN6" s="253"/>
      <c r="AO6" s="253" t="s">
        <v>11</v>
      </c>
      <c r="AP6" s="253"/>
      <c r="AQ6" s="253"/>
      <c r="AR6" s="253"/>
      <c r="AS6" s="253"/>
      <c r="AT6" s="253"/>
      <c r="AU6" s="253" t="s">
        <v>11</v>
      </c>
      <c r="AV6" s="253"/>
      <c r="AW6" s="253"/>
      <c r="AX6" s="253"/>
      <c r="AY6" s="253" t="s">
        <v>11</v>
      </c>
      <c r="AZ6" s="253"/>
      <c r="BA6" s="258"/>
      <c r="BB6" s="29"/>
      <c r="BD6" s="1"/>
      <c r="BG6" s="166"/>
      <c r="BH6" s="166"/>
      <c r="BI6" s="166"/>
      <c r="BJ6" s="166"/>
      <c r="BK6" s="166"/>
      <c r="BL6" s="166"/>
      <c r="BM6" s="128"/>
      <c r="BS6" s="166"/>
      <c r="BT6" s="166"/>
      <c r="BU6" s="166"/>
      <c r="BZ6" s="175"/>
      <c r="DY6" s="7"/>
      <c r="DZ6" s="7"/>
    </row>
    <row r="7" spans="1:130" ht="6" customHeight="1" x14ac:dyDescent="0.2">
      <c r="BD7" s="1"/>
      <c r="BF7" s="10"/>
      <c r="BG7" s="10"/>
      <c r="BH7" s="10"/>
      <c r="BI7" s="10"/>
      <c r="BJ7" s="10"/>
      <c r="BK7" s="10"/>
      <c r="BL7" s="10"/>
      <c r="BM7" s="86"/>
      <c r="BN7" s="10"/>
      <c r="BO7" s="10"/>
      <c r="BP7" s="10"/>
      <c r="BQ7" s="10"/>
      <c r="BR7" s="10"/>
      <c r="BS7" s="44"/>
      <c r="BT7" s="44"/>
      <c r="BU7" s="44"/>
      <c r="BV7" s="10"/>
      <c r="BW7" s="10"/>
      <c r="DY7" s="11"/>
      <c r="DZ7" s="11"/>
    </row>
    <row r="8" spans="1:130" ht="15.2" customHeight="1" x14ac:dyDescent="0.2">
      <c r="A8" s="44"/>
      <c r="B8" s="44"/>
      <c r="C8" s="39"/>
      <c r="D8" s="39"/>
      <c r="E8" s="39"/>
      <c r="F8" s="39"/>
      <c r="G8" s="39"/>
      <c r="H8" s="39"/>
      <c r="I8" s="39"/>
      <c r="J8" s="39"/>
      <c r="K8" s="39"/>
      <c r="L8" s="39"/>
      <c r="M8" s="39"/>
      <c r="N8" s="45"/>
      <c r="O8" s="39"/>
      <c r="P8" s="39"/>
      <c r="Q8" s="39"/>
      <c r="R8" s="39"/>
      <c r="S8" s="39"/>
      <c r="T8" s="39"/>
      <c r="V8" s="39"/>
      <c r="W8" s="39"/>
      <c r="AY8" s="169"/>
      <c r="AZ8" s="208"/>
      <c r="BD8" s="1"/>
      <c r="BF8" s="10"/>
      <c r="BG8" s="10"/>
      <c r="BH8" s="10"/>
      <c r="BI8" s="10"/>
      <c r="BJ8" s="10"/>
      <c r="BK8" s="10"/>
      <c r="BL8" s="10"/>
      <c r="BM8" s="58"/>
      <c r="BN8" s="10"/>
      <c r="BO8" s="10"/>
      <c r="BP8" s="10"/>
      <c r="BQ8" s="10"/>
      <c r="BR8" s="10"/>
      <c r="BS8" s="44"/>
      <c r="BT8" s="44"/>
      <c r="BU8" s="44"/>
      <c r="BV8" s="10"/>
      <c r="BW8" s="10"/>
      <c r="DY8" s="11"/>
      <c r="DZ8" s="11"/>
    </row>
    <row r="9" spans="1:130" ht="42.75" customHeight="1" x14ac:dyDescent="0.2">
      <c r="A9" s="269" t="s">
        <v>1</v>
      </c>
      <c r="B9" s="269" t="s">
        <v>9</v>
      </c>
      <c r="C9" s="261" t="s">
        <v>18</v>
      </c>
      <c r="D9" s="261" t="s">
        <v>60</v>
      </c>
      <c r="E9" s="261" t="s">
        <v>12</v>
      </c>
      <c r="F9" s="261" t="s">
        <v>28</v>
      </c>
      <c r="G9" s="271" t="s">
        <v>161</v>
      </c>
      <c r="H9" s="272"/>
      <c r="I9" s="273" t="s">
        <v>2</v>
      </c>
      <c r="J9" s="261" t="s">
        <v>3</v>
      </c>
      <c r="K9" s="39"/>
      <c r="L9" s="259" t="s">
        <v>13</v>
      </c>
      <c r="M9" s="259" t="s">
        <v>14</v>
      </c>
      <c r="N9" s="259" t="s">
        <v>16</v>
      </c>
      <c r="O9" s="259" t="s">
        <v>15</v>
      </c>
      <c r="P9" s="259" t="s">
        <v>17</v>
      </c>
      <c r="Q9" s="259" t="s">
        <v>163</v>
      </c>
      <c r="R9" s="259" t="s">
        <v>164</v>
      </c>
      <c r="S9" s="261" t="s">
        <v>165</v>
      </c>
      <c r="T9" s="261" t="s">
        <v>155</v>
      </c>
      <c r="U9" s="261"/>
      <c r="V9" s="261" t="s">
        <v>121</v>
      </c>
      <c r="W9" s="261" t="s">
        <v>120</v>
      </c>
      <c r="X9" s="261" t="s">
        <v>154</v>
      </c>
      <c r="Y9" s="261" t="s">
        <v>166</v>
      </c>
      <c r="Z9" s="261" t="s">
        <v>147</v>
      </c>
      <c r="AA9" s="261" t="s">
        <v>167</v>
      </c>
      <c r="AC9" s="269" t="str">
        <f>C9&amp;" Status"</f>
        <v>Manu-facturer Status</v>
      </c>
      <c r="AD9" s="261" t="str">
        <f>D9&amp;" Status"</f>
        <v>For Third-Party Representatives, Company Number From Certification Sheet Status</v>
      </c>
      <c r="AE9" s="269" t="str">
        <f>E9&amp;" Status"</f>
        <v>Brand Name(s) Status</v>
      </c>
      <c r="AF9" s="269" t="str">
        <f>F9&amp;" Status"</f>
        <v>Basic Model Number Status</v>
      </c>
      <c r="AG9" s="261" t="str">
        <f>G10&amp;" Status"</f>
        <v>Individual Model Number Covered by Basic Model Status</v>
      </c>
      <c r="AH9" s="261" t="str">
        <f>H10&amp;" Status"</f>
        <v>Private Model Number Covered by Basic Model Status</v>
      </c>
      <c r="AI9" s="261" t="str">
        <f>I9&amp;" Status"</f>
        <v>Action Status</v>
      </c>
      <c r="AJ9" s="269" t="str">
        <f>J9&amp;" Status"</f>
        <v>Product Class Status</v>
      </c>
      <c r="AL9" s="261" t="str">
        <f>L9&amp;" Status"</f>
        <v>Sample Size (Number of Units Tested) Status</v>
      </c>
      <c r="AM9" s="261" t="str">
        <f>M9&amp;" Status"</f>
        <v>Is the Certification for this Basic Model Based on a Waiver of DOE's Test Procedure Requirements? Status</v>
      </c>
      <c r="AN9" s="261" t="str">
        <f>N9&amp;" Status"</f>
        <v>Date of Test Procedure Waiver, if Applicable Status</v>
      </c>
      <c r="AO9" s="261" t="str">
        <f>O9&amp;" Status"</f>
        <v>Is the Certification based upon any Exception Relief from an Applicable Standard by DOE's Office of Hearing and Appeals? Status</v>
      </c>
      <c r="AP9" s="261" t="str">
        <f>P9&amp;" Status"</f>
        <v>Date of Exception Relief, if Applicable Status</v>
      </c>
      <c r="AQ9" s="261" t="str">
        <f t="shared" ref="AQ9:AS9" si="0">Q9&amp;" Status"</f>
        <v>Is Certification Based on the use of an Alternative Efficiency Determination Method (AEDM)?   Status</v>
      </c>
      <c r="AR9" s="261" t="str">
        <f t="shared" si="0"/>
        <v>Name of AEDM (If Applicable) Status</v>
      </c>
      <c r="AS9" s="261" t="str">
        <f t="shared" si="0"/>
        <v>Does the Manufacturer Elect the Witness Test Option for Verification Testing? (If Applicable) Status</v>
      </c>
      <c r="AT9" s="261" t="str">
        <f>T9&amp;" Status"</f>
        <v>Rating Temperature in Degrees Fahrenheit Status</v>
      </c>
      <c r="AV9" s="261" t="str">
        <f>V9&amp;" Status"</f>
        <v>Equipment Family Status</v>
      </c>
      <c r="AW9" s="261" t="str">
        <f>W9&amp;" Status"</f>
        <v>Condensing Unit Configuration Status</v>
      </c>
      <c r="AX9" s="261" t="str">
        <f>X9&amp;" Status"</f>
        <v>Total Display Area in square feet (ft2), if Applicable Status</v>
      </c>
      <c r="AY9" s="261" t="str">
        <f>Y9&amp;" Status"</f>
        <v>Chilled or Frozen Volume in cubic feet (ft3), if Applicable Status</v>
      </c>
      <c r="AZ9" s="261" t="str">
        <f t="shared" ref="AZ9:BA9" si="1">Z9&amp;" Status"</f>
        <v>Calculated Daily Energy Consumption (MDEC) (kWh/day) Status</v>
      </c>
      <c r="BA9" s="261" t="str">
        <f t="shared" si="1"/>
        <v>Supplemental Testing Instructions PDF Filename Status</v>
      </c>
      <c r="BD9" s="1"/>
      <c r="BF9" s="10"/>
      <c r="BG9" s="10"/>
      <c r="BH9" s="10"/>
      <c r="BI9" s="10"/>
      <c r="BJ9" s="10"/>
      <c r="BK9" s="10"/>
      <c r="BL9" s="10"/>
      <c r="BM9" s="58"/>
      <c r="BN9" s="10"/>
      <c r="BO9" s="10"/>
      <c r="BP9" s="10"/>
      <c r="BQ9" s="10"/>
      <c r="BR9" s="10"/>
      <c r="BS9" s="44"/>
      <c r="BT9" s="44"/>
      <c r="BU9" s="44"/>
      <c r="BV9" s="10"/>
      <c r="BW9" s="10"/>
      <c r="DY9" s="11"/>
      <c r="DZ9" s="11"/>
    </row>
    <row r="10" spans="1:130" s="17" customFormat="1" ht="69" customHeight="1" thickBot="1" x14ac:dyDescent="0.25">
      <c r="A10" s="270"/>
      <c r="B10" s="270"/>
      <c r="C10" s="262"/>
      <c r="D10" s="262"/>
      <c r="E10" s="262"/>
      <c r="F10" s="262"/>
      <c r="G10" s="206" t="s">
        <v>29</v>
      </c>
      <c r="H10" s="207" t="s">
        <v>162</v>
      </c>
      <c r="I10" s="261"/>
      <c r="J10" s="262"/>
      <c r="K10" s="209"/>
      <c r="L10" s="260"/>
      <c r="M10" s="260"/>
      <c r="N10" s="260"/>
      <c r="O10" s="260"/>
      <c r="P10" s="260"/>
      <c r="Q10" s="260"/>
      <c r="R10" s="260"/>
      <c r="S10" s="262"/>
      <c r="T10" s="262"/>
      <c r="U10" s="262"/>
      <c r="V10" s="262"/>
      <c r="W10" s="262"/>
      <c r="X10" s="262"/>
      <c r="Y10" s="262"/>
      <c r="Z10" s="262"/>
      <c r="AA10" s="262"/>
      <c r="AB10" s="36"/>
      <c r="AC10" s="270"/>
      <c r="AD10" s="274"/>
      <c r="AE10" s="270"/>
      <c r="AF10" s="270"/>
      <c r="AG10" s="274"/>
      <c r="AH10" s="274"/>
      <c r="AI10" s="274"/>
      <c r="AJ10" s="270"/>
      <c r="AK10" s="210" t="str">
        <f>K10&amp;" Status"</f>
        <v xml:space="preserve"> Status</v>
      </c>
      <c r="AL10" s="274"/>
      <c r="AM10" s="274"/>
      <c r="AN10" s="274"/>
      <c r="AO10" s="274"/>
      <c r="AP10" s="274"/>
      <c r="AQ10" s="274"/>
      <c r="AR10" s="274"/>
      <c r="AS10" s="274"/>
      <c r="AT10" s="274"/>
      <c r="AU10" s="210" t="str">
        <f>U9&amp;" Status"</f>
        <v xml:space="preserve"> Status</v>
      </c>
      <c r="AV10" s="274"/>
      <c r="AW10" s="274"/>
      <c r="AX10" s="274"/>
      <c r="AY10" s="274"/>
      <c r="AZ10" s="274"/>
      <c r="BA10" s="274"/>
      <c r="BB10" s="33" t="s">
        <v>168</v>
      </c>
      <c r="BC10" s="33" t="s">
        <v>169</v>
      </c>
      <c r="BD10" s="34"/>
      <c r="BE10" s="256" t="s">
        <v>6</v>
      </c>
      <c r="BF10" s="256"/>
      <c r="BG10" s="157"/>
      <c r="BH10" s="154" t="s">
        <v>148</v>
      </c>
      <c r="BI10" s="154" t="s">
        <v>149</v>
      </c>
      <c r="BJ10" s="154" t="s">
        <v>150</v>
      </c>
      <c r="BK10" s="154" t="s">
        <v>151</v>
      </c>
      <c r="BL10" s="154" t="s">
        <v>152</v>
      </c>
      <c r="BM10" s="154" t="s">
        <v>63</v>
      </c>
      <c r="BN10" s="154" t="s">
        <v>64</v>
      </c>
      <c r="BO10" s="154" t="s">
        <v>65</v>
      </c>
      <c r="BP10" s="154" t="s">
        <v>66</v>
      </c>
      <c r="BQ10" s="154" t="s">
        <v>67</v>
      </c>
      <c r="BR10" s="154" t="s">
        <v>68</v>
      </c>
      <c r="BS10" s="154" t="s">
        <v>76</v>
      </c>
      <c r="BT10" s="154" t="s">
        <v>77</v>
      </c>
      <c r="BU10" s="154" t="s">
        <v>78</v>
      </c>
      <c r="BV10" s="154" t="s">
        <v>70</v>
      </c>
      <c r="BW10" s="154" t="s">
        <v>69</v>
      </c>
      <c r="BY10" s="35" t="s">
        <v>10</v>
      </c>
    </row>
    <row r="11" spans="1:130" s="17" customFormat="1" ht="26.25" thickTop="1" x14ac:dyDescent="0.2">
      <c r="A11" s="46">
        <v>1</v>
      </c>
      <c r="B11" s="47" t="str">
        <f t="shared" ref="B11:B74" si="2">IF(COUNTIF(AC11:BA11,"")=No_of_Columns,"",IF(COUNTIF(AC11:BA11,"ok")=No_of_Columns,"ok","Error"))</f>
        <v/>
      </c>
      <c r="C11" s="183"/>
      <c r="D11" s="23"/>
      <c r="E11" s="186"/>
      <c r="F11" s="186"/>
      <c r="G11" s="23"/>
      <c r="H11" s="23"/>
      <c r="I11" s="24"/>
      <c r="J11" s="23"/>
      <c r="K11" s="24"/>
      <c r="L11" s="24"/>
      <c r="M11" s="24"/>
      <c r="N11" s="40"/>
      <c r="O11" s="24"/>
      <c r="P11" s="40"/>
      <c r="Q11" s="24"/>
      <c r="R11" s="24"/>
      <c r="S11" s="24"/>
      <c r="T11" s="23"/>
      <c r="U11" s="24"/>
      <c r="V11" s="23"/>
      <c r="W11" s="23"/>
      <c r="X11" s="23"/>
      <c r="Y11" s="23"/>
      <c r="Z11" s="23"/>
      <c r="AA11" s="172"/>
      <c r="AB11" s="178"/>
      <c r="AC11" s="15" t="str">
        <f t="shared" ref="AC11:AC74" si="3">IF(COUNTA($C11:$AA11)=0,"",IF(ISBLANK($C11),"Empty cell","ok"))</f>
        <v/>
      </c>
      <c r="AD11" s="15" t="str">
        <f t="shared" ref="AD11:AD74" si="4">IF(COUNTA($C11:$AA11)=0,"",IF($BF$13=3,IF(ISBLANK(D11),"Empty cell",IF(ISNUMBER(D11),IF(D11=INT(D11),IF(D11&gt;0,IF(D11&lt;=$BF$14,"ok","Entry must be a positive integer &lt;= "&amp;$BF$14),"Entry must be a positive integer &lt;= "&amp;$BF$14),"Entry must be a positive integer &lt;= "&amp;$BF$14),"Entry must be a positive integer &lt;= "&amp;$BF$14)),IF(ISBLANK(D11),"ok","Submitter is not a Third-Party Rep.")))</f>
        <v/>
      </c>
      <c r="AE11" s="15" t="str">
        <f t="shared" ref="AE11:AE74" si="5">IF(COUNTA($C11:$AA11)=0,"",IF(ISBLANK($E11),"Empty cell","ok"))</f>
        <v/>
      </c>
      <c r="AF11" s="15" t="str">
        <f t="shared" ref="AF11:AF74" si="6">IF(COUNTA($C11:$AA11)=0,"",IF(ISBLANK($F11),"Empty cell","ok"))</f>
        <v/>
      </c>
      <c r="AG11" s="15" t="str">
        <f>IF(COUNTA($C11:$AA11)=0,"",IF(AND(ISBLANK($G11),ISBLANK($H11)),"Empty cell",IF(AND(ISBLANK($G11)=FALSE,ISBLANK($H11)=FALSE),"Entries should not be in both Individual and Private Model cells","ok")))</f>
        <v/>
      </c>
      <c r="AH11" s="15" t="str">
        <f>IF(COUNTA($C11:$AA11)=0,"",IF(AND(ISBLANK($G11),ISBLANK($H11)),"Empty cell",IF(AND(ISBLANK($G11)=FALSE,ISBLANK($H11)=FALSE),"Entries should not be in both Individual and Private Model cells","ok")))</f>
        <v/>
      </c>
      <c r="AI11" s="15" t="str">
        <f>IF(COUNTA($C11:$AA11)=0,"",IF(ISBLANK($I11),"Empty cell",IF(OR($I11="n",$I11="d",$I11="c",$I11="e",$I11="f",$I11="ETO"),"ok","Should be n, eto, d, c, e, or f")))</f>
        <v/>
      </c>
      <c r="AJ11" s="15" t="str">
        <f t="shared" ref="AJ11:AJ74" si="7">IF(COUNTA($C11:$AA11)=0,"",IF(ISBLANK($J11),"Empty cell",IF($J11&lt;1,"Prod. Cl. should be an int. betw. 1 and "&amp;No_of_Product_Classes,IF($J11&gt;No_of_Product_Classes,"Prod. Cl. should be an int. betw. 1 and "&amp;No_of_Product_Classes,IF($J11=INT($J11),"ok","Prod. Cl. should be an int. betw. 1 and "&amp;No_of_Product_Classes)))))</f>
        <v/>
      </c>
      <c r="AK11" s="15" t="str">
        <f t="shared" ref="AK11:AK74" si="8">IF(COUNTA($C11:$AA11)=0,"","ok")</f>
        <v/>
      </c>
      <c r="AL11" s="15" t="str">
        <f t="shared" ref="AL11:AL74" si="9">IF(COUNTA($C11:$AA11)=0,"",IF(I11="d","ok",IF(ISBLANK($L11),"Empty cell",IF(ISNUMBER(L11)=FALSE,"Entry should be a positive integer",IF($L11&lt;1,"Entry should be a positive integer",IF($L11=INT($L11),"ok","Entry should be a positive integer"))))))</f>
        <v/>
      </c>
      <c r="AM11" s="15" t="str">
        <f t="shared" ref="AM11:AM74" si="10">IF(COUNTA($C11:$AA11)=0,"",IF(I11="d","ok",IF(ISBLANK(M11),"Empty cell",IF(M11="yes","ok",IF(M11="y","ok",IF(M11="no","ok",IF(M11="n","ok","Entry should be either 'yes', 'y', 'no' or 'n'")))))))</f>
        <v/>
      </c>
      <c r="AN11" s="15" t="str">
        <f t="shared" ref="AN11:AN74" si="11">IF(COUNTA($C11:$AA11)=0,"",IF(I11="d","ok",IF(ISBLANK(M11),IF(ISBLANK(N11),"ok","Waiver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O11" s="15" t="str">
        <f t="shared" ref="AO11:AO74" si="12">IF(COUNTA($C11:$AA11)=0,"",IF(I11="d","ok",IF(ISBLANK(O11),"Empty cell",IF(O11="yes","ok",IF(O11="y","ok",IF(O11="no","ok",IF(O11="n","ok","Entry should be either 'yes', 'y', 'no' or 'n'")))))))</f>
        <v/>
      </c>
      <c r="AP11" s="15" t="str">
        <f t="shared" ref="AP11:AP74" si="13">IF(COUNTA($C11:$AA11)=0,"",IF(I11="d","ok",IF(ISBLANK(O11),IF(ISBLANK(P11),"ok","Exemption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Q11" s="15" t="str">
        <f>IF(COUNTA($C11:$AA11)=0,"",IF(I11="d","ok",IF(ISBLANK(Q11),"Empty cell",IF(Q11="yes","ok",IF(Q11="y","ok",IF(Q11="no","ok",IF(Q11="n","ok","Entry should be either 'yes', 'y', 'no' or 'n'")))))))</f>
        <v/>
      </c>
      <c r="AR11" s="15" t="str">
        <f>IF(COUNTA($C11:$AA11)=0,"",IF(I11="d","ok",IF(ISBLANK(Q11),IF(ISBLANK(R11),"ok","AEDM question not answered"),IF(OR(Q11="yes",Q11="y"),IF(ISBLANK(R11),"Empty cell","ok"),IF(OR(Q11="no",Q11="n"),IF(ISBLANK(R11),"ok","No entry should be made in cell"),IF(ISBLANK(R11),"ok","No entry should be made in cell"))))))</f>
        <v/>
      </c>
      <c r="AS11" s="15" t="str">
        <f>IF(COUNTA($C11:$AA11)=0,"",IF(I11="d","ok",IF(ISBLANK(Q11),IF(ISBLANK(S11),"ok","AEDM question not answered"),IF(OR(Q11="yes",Q11="y"),IF(ISBLANK(S11),"Empty cell",IF(S11="yes","ok",IF(S11="y","ok",IF(S11="no","ok",IF(S11="n","ok","Entry should be either 'yes', 'y', 'no' or 'n'"))))),IF(OR(Q11="no",Q11="n"),IF(ISBLANK(S11),"ok","Answer to AEDM question is not 'yes'"),"Answer to AEDM question is not 'yes'")))))</f>
        <v/>
      </c>
      <c r="AT11" s="15" t="str">
        <f>IF(COUNTA($C11:$AA11)=0,"",IF($I11="d","ok",IF(ISBLANK(T11),"Empty cell",IF(ISNUMBER(T11),IF(T11&gt;=-459.67,"ok","Entry must be &gt;= negative 459.67 (absolute zero)"),"Entry should be a number"))))</f>
        <v/>
      </c>
      <c r="AU11" s="15" t="str">
        <f t="shared" ref="AU11:AU74" si="14">IF(COUNTA($C11:$AA11)=0,"","ok")</f>
        <v/>
      </c>
      <c r="AV11" s="15" t="str">
        <f>IF(COUNTA($C11:$AA11)=0,"",IF($I11="d","ok",IF(ISBLANK($J11),"No product class entered",IF(AND($J11&gt;=1,$J11&lt;=5),IF(ISBLANK($V11),"ok","No entry should be made"),IF(ISBLANK($V11),"Empty cell",IF(AND($J11&gt;=6,$J11&lt;=43),IF(OR(V11="HCS",V11="HCT",V11="HZO",V11="SOC",V11="SVO",V11="VCS",V11="VCT",V11="VOP"),"ok","Entry should be one of HCS, HCT, HZO, SOC, SVO, VCS, VCT, or VOP"),"Error in product class"))))))</f>
        <v/>
      </c>
      <c r="AW11" s="15" t="str">
        <f>IF(COUNTA($C11:$AA11)=0,"",IF(I11="d","ok",IF(ISBLANK($W11),"Empty cell",IF(OR(W11="RC",W11="SC"),"ok","Entry should be one of RC or SC"))))</f>
        <v/>
      </c>
      <c r="AX11" s="15" t="str">
        <f>IF(COUNTA($C11:$AA11)=0,"",IF($I11="d","ok",IF(ISBLANK($J11),"No product class entered",IF(OR(AND($J11&gt;=1,$J11&lt;=5),AND($J11&gt;=17,$J11&lt;=20),$J11=34,$J11=35,$J11=42,$J11=43),IF(ISBLANK($X11),"ok","No entry should be made"),IF(ISBLANK($X11),"Empty cell",IF(OR(AND($J11&gt;=6,$J11&lt;=16),AND($J11&gt;=21,$J11&lt;=33),AND($J11&gt;=36,$J11&lt;=41),$J11=44),IF(BB11=TRUE,"ok","Entry should be a positive decimal"),"Error in product class"))))))</f>
        <v/>
      </c>
      <c r="AY11" s="15" t="str">
        <f>IF(COUNTA($C11:$AA11)=0,"",IF($I11="d","ok",IF(ISBLANK($J11),"No product class entered",IF(OR(AND($J11&gt;=6,$J11&lt;=16),AND($J11&gt;=21,$J11&lt;=33),AND($J11&gt;=36,$J11&lt;=41),$J11=44),IF(ISBLANK($Y11),"ok","No entry should be made"),IF(ISBLANK($Y11),"Empty cell",IF(OR(AND($J11&gt;=1,$J11&lt;=5),AND($J11&gt;=17,$J11&lt;=20),$J11=34,$J11=35,$J11=42,$J11=43),IF(BC11=TRUE,"ok","Entry should be a positive decimal"),"Error in product class"))))))</f>
        <v/>
      </c>
      <c r="AZ11" s="15" t="str">
        <f>IF(COUNTA($C11:$AA11)=0,"",IF($I11="d","ok",IF(ISBLANK(Z11),"Empty cell",IF(ISNUMBER(Z11),IF(Z11&gt;0,"ok","Entry should be greater than 0"),"Entry should be a number"))))</f>
        <v/>
      </c>
      <c r="BA11" s="15" t="str">
        <f>IF(COUNTA($C11:$AA11)=0,"",IF($I11="d","ok",IF(ISBLANK($AA11),"Empty cell",IF(RIGHT(AA11,4)=".pdf",IF(LEFT(AA11,3)="DOE",IF(ISNUMBER(VALUE(MID(AA11,4,4))),"ok","Filename is not in correct format"),"Filename is not in correct format"),"Filename is not in correct format"))))</f>
        <v/>
      </c>
      <c r="BB11" s="16" t="b">
        <f>AND(ISNUMBER($X11),$X11&gt;0)</f>
        <v>0</v>
      </c>
      <c r="BC11" s="16" t="b">
        <f>AND(ISNUMBER($Y11),$Y11&gt;0)</f>
        <v>0</v>
      </c>
      <c r="BE11" s="17" t="s">
        <v>4</v>
      </c>
      <c r="BF11" s="18">
        <v>25</v>
      </c>
      <c r="BG11" s="18"/>
      <c r="BH11" s="51" t="str">
        <f t="shared" ref="BH11:BH74" si="15">IF($AJ11="ok",VLOOKUP($J11,PrClDesc,2),"")</f>
        <v/>
      </c>
      <c r="BI11" s="51" t="str">
        <f t="shared" ref="BI11:BI74" si="16">IF($AJ11="ok",VLOOKUP($J11,PrClDesc,3),"")</f>
        <v/>
      </c>
      <c r="BJ11" s="51" t="str">
        <f t="shared" ref="BJ11:BJ74" si="17">IF($AJ11="ok",VLOOKUP($J11,PrClDesc,4),"")</f>
        <v/>
      </c>
      <c r="BK11" s="51" t="str">
        <f t="shared" ref="BK11:BK74" si="18">IF($AJ11="ok",VLOOKUP($J11,PrClDesc,5),"")</f>
        <v/>
      </c>
      <c r="BL11" s="51" t="str">
        <f t="shared" ref="BL11:BL74" si="19">IF($AJ11="ok",VLOOKUP($J11,PrClDesc,6),"")</f>
        <v/>
      </c>
      <c r="BM11" s="51" t="str">
        <f>IF(ISBLANK($D11),"",CHOOSE($D11,Certification!$C$32,Certification!$C$48,Certification!$C$64,Certification!$C$80,Certification!$C$96))</f>
        <v/>
      </c>
      <c r="BN11" s="51" t="str">
        <f>IF(ISBLANK($D11),"",CHOOSE($D11,Certification!$C$33,Certification!$C$49,Certification!$C$65,Certification!$C$81,Certification!$C$97))</f>
        <v/>
      </c>
      <c r="BO11" s="51" t="str">
        <f>IF(ISBLANK($D11),"",CHOOSE($D11,Certification!$C$34,Certification!$C$50,Certification!$C$66,Certification!$C$82,Certification!$C$98))</f>
        <v/>
      </c>
      <c r="BP11" s="51" t="str">
        <f>IF(ISBLANK($D11),"",CHOOSE($D11,Certification!$C$35,Certification!$C$51,Certification!$C$67,Certification!$C$83,Certification!$C$99))</f>
        <v/>
      </c>
      <c r="BQ11" s="51" t="str">
        <f>IF(ISBLANK($D11),"",CHOOSE($D11,Certification!$C$36,Certification!$C$52,Certification!$C$68,Certification!$C$84,Certification!$C$100))</f>
        <v/>
      </c>
      <c r="BR11" s="51" t="str">
        <f>IF(ISBLANK($D11),"",CHOOSE($D11,Certification!$C$37,Certification!$C$53,Certification!$C$69,Certification!$C$85,Certification!$C$101))</f>
        <v/>
      </c>
      <c r="BS11" s="167" t="str">
        <f>IF(ISBLANK($D11),"",CHOOSE($D11,Certification!$G$39,Certification!$G$55,Certification!$G$71,Certification!$G$87,Certification!$G$103))</f>
        <v/>
      </c>
      <c r="BT11" s="167" t="str">
        <f>IF(ISBLANK($D11),"",CHOOSE($D11,Certification!$G$40,Certification!$G$56,Certification!$G$72,Certification!$G$88,Certification!$G$104))</f>
        <v/>
      </c>
      <c r="BU11" s="167" t="str">
        <f>IF(ISBLANK($D11),"",CHOOSE($D11,Certification!$G$41,Certification!$G$57,Certification!$G$73,Certification!$G$89,Certification!$G$105))</f>
        <v/>
      </c>
      <c r="BV11" s="51" t="str">
        <f>IF(ISBLANK($D11),"",CHOOSE($D11,IF(ISBLANK(Certification!$C$43),"",Certification!$C$43),IF(ISBLANK(Certification!$C$59),"",Certification!$C$59),IF(ISBLANK(Certification!$C$75),"",Certification!$C$75),IF(ISBLANK(Certification!$C$91),"",Certification!$C$91),IF(ISBLANK(Certification!$C$107),"",Certification!$C$107)))</f>
        <v/>
      </c>
      <c r="BW11" s="51" t="str">
        <f>IF(ISBLANK($D11),"",CHOOSE($D11,IF(ISBLANK(Certification!$C$45),"",Certification!$C$45),IF(ISBLANK(Certification!$C$61),"",Certification!$C$61),IF(ISBLANK(Certification!$C$77),"",Certification!$C$77),IF(ISBLANK(Certification!$C$93),"",Certification!$C$93),IF(ISBLANK(Certification!$C$109),"",Certification!$C$109)))</f>
        <v/>
      </c>
      <c r="BY11" s="19" t="s">
        <v>8</v>
      </c>
    </row>
    <row r="12" spans="1:130" s="17" customFormat="1" ht="25.5" x14ac:dyDescent="0.2">
      <c r="A12" s="46">
        <v>2</v>
      </c>
      <c r="B12" s="47" t="str">
        <f t="shared" si="2"/>
        <v/>
      </c>
      <c r="C12" s="184"/>
      <c r="D12" s="25"/>
      <c r="E12" s="187"/>
      <c r="F12" s="187"/>
      <c r="G12" s="25"/>
      <c r="H12" s="25"/>
      <c r="I12" s="26"/>
      <c r="J12" s="25"/>
      <c r="K12" s="26"/>
      <c r="L12" s="26"/>
      <c r="M12" s="26"/>
      <c r="N12" s="41"/>
      <c r="O12" s="26"/>
      <c r="P12" s="41"/>
      <c r="Q12" s="26"/>
      <c r="R12" s="26"/>
      <c r="S12" s="26"/>
      <c r="T12" s="25"/>
      <c r="U12" s="26"/>
      <c r="V12" s="25"/>
      <c r="W12" s="25"/>
      <c r="X12" s="25"/>
      <c r="Y12" s="25"/>
      <c r="Z12" s="25"/>
      <c r="AA12" s="173"/>
      <c r="AB12" s="178"/>
      <c r="AC12" s="15" t="str">
        <f t="shared" si="3"/>
        <v/>
      </c>
      <c r="AD12" s="15" t="str">
        <f t="shared" si="4"/>
        <v/>
      </c>
      <c r="AE12" s="15" t="str">
        <f t="shared" si="5"/>
        <v/>
      </c>
      <c r="AF12" s="15" t="str">
        <f t="shared" si="6"/>
        <v/>
      </c>
      <c r="AG12" s="15" t="str">
        <f t="shared" ref="AG12:AH75" si="20">IF(COUNTA($C12:$AA12)=0,"",IF(AND(ISBLANK($G12),ISBLANK($H12)),"Empty cell",IF(AND(ISBLANK($G12)=FALSE,ISBLANK($H12)=FALSE),"Entries should not be in both Individual and Private Model cells","ok")))</f>
        <v/>
      </c>
      <c r="AH12" s="15" t="str">
        <f t="shared" si="20"/>
        <v/>
      </c>
      <c r="AI12" s="15" t="str">
        <f t="shared" ref="AI12:AI75" si="21">IF(COUNTA($C12:$AA12)=0,"",IF(ISBLANK($I12),"Empty cell",IF(OR($I12="n",$I12="d",$I12="c",$I12="e",$I12="f",$I12="ETO"),"ok","Should be n, eto, d, c, e, or f")))</f>
        <v/>
      </c>
      <c r="AJ12" s="15" t="str">
        <f t="shared" si="7"/>
        <v/>
      </c>
      <c r="AK12" s="15" t="str">
        <f t="shared" si="8"/>
        <v/>
      </c>
      <c r="AL12" s="15" t="str">
        <f t="shared" si="9"/>
        <v/>
      </c>
      <c r="AM12" s="15" t="str">
        <f t="shared" si="10"/>
        <v/>
      </c>
      <c r="AN12" s="15" t="str">
        <f t="shared" si="11"/>
        <v/>
      </c>
      <c r="AO12" s="15" t="str">
        <f t="shared" si="12"/>
        <v/>
      </c>
      <c r="AP12" s="15" t="str">
        <f t="shared" si="13"/>
        <v/>
      </c>
      <c r="AQ12" s="15" t="str">
        <f t="shared" ref="AQ12:AQ75" si="22">IF(COUNTA($C12:$AA12)=0,"",IF(I12="d","ok",IF(ISBLANK(Q12),"Empty cell",IF(Q12="yes","ok",IF(Q12="y","ok",IF(Q12="no","ok",IF(Q12="n","ok","Entry should be either 'yes', 'y', 'no' or 'n'")))))))</f>
        <v/>
      </c>
      <c r="AR12" s="15" t="str">
        <f t="shared" ref="AR12:AR75" si="23">IF(COUNTA($C12:$AA12)=0,"",IF(I12="d","ok",IF(ISBLANK(Q12),IF(ISBLANK(R12),"ok","AEDM question not answered"),IF(OR(Q12="yes",Q12="y"),IF(ISBLANK(R12),"Empty cell","ok"),IF(OR(Q12="no",Q12="n"),IF(ISBLANK(R12),"ok","No entry should be made in cell"),IF(ISBLANK(R12),"ok","No entry should be made in cell"))))))</f>
        <v/>
      </c>
      <c r="AS12" s="15" t="str">
        <f t="shared" ref="AS12:AS75" si="24">IF(COUNTA($C12:$AA12)=0,"",IF(I12="d","ok",IF(ISBLANK(Q12),IF(ISBLANK(S12),"ok","AEDM question not answered"),IF(OR(Q12="yes",Q12="y"),IF(ISBLANK(S12),"Empty cell",IF(S12="yes","ok",IF(S12="y","ok",IF(S12="no","ok",IF(S12="n","ok","Entry should be either 'yes', 'y', 'no' or 'n'"))))),IF(OR(Q12="no",Q12="n"),IF(ISBLANK(S12),"ok","Answer to AEDM question is not 'yes'"),"Answer to AEDM question is not 'yes'")))))</f>
        <v/>
      </c>
      <c r="AT12" s="15" t="str">
        <f t="shared" ref="AT12:AT75" si="25">IF(COUNTA($C12:$AA12)=0,"",IF($I12="d","ok",IF(ISBLANK(T12),"Empty cell",IF(ISNUMBER(T12),IF(T12&gt;=-459.67,"ok","Entry must be &gt;= negative 459.67 (absolute zero)"),"Entry should be a number"))))</f>
        <v/>
      </c>
      <c r="AU12" s="15" t="str">
        <f t="shared" si="14"/>
        <v/>
      </c>
      <c r="AV12" s="15" t="str">
        <f t="shared" ref="AV12:AV75" si="26">IF(COUNTA($C12:$AA12)=0,"",IF($I12="d","ok",IF(ISBLANK($J12),"No product class entered",IF(AND($J12&gt;=1,$J12&lt;=5),IF(ISBLANK($V12),"ok","No entry should be made"),IF(ISBLANK($V12),"Empty cell",IF(AND($J12&gt;=6,$J12&lt;=43),IF(OR(V12="HCS",V12="HCT",V12="HZO",V12="SOC",V12="SVO",V12="VCS",V12="VCT",V12="VOP"),"ok","Entry should be one of HCS, HCT, HZO, SOC, SVO, VCS, VCT, or VOP"),"Error in product class"))))))</f>
        <v/>
      </c>
      <c r="AW12" s="15" t="str">
        <f t="shared" ref="AW12:AW75" si="27">IF(COUNTA($C12:$AA12)=0,"",IF(I12="d","ok",IF(ISBLANK($W12),"Empty cell",IF(OR(W12="RC",W12="SC"),"ok","Entry should be one of RC or SC"))))</f>
        <v/>
      </c>
      <c r="AX12" s="15" t="str">
        <f t="shared" ref="AX12:AX75" si="28">IF(COUNTA($C12:$AA12)=0,"",IF($I12="d","ok",IF(ISBLANK($J12),"No product class entered",IF(OR(AND($J12&gt;=1,$J12&lt;=5),AND($J12&gt;=17,$J12&lt;=20),$J12=34,$J12=35,$J12=42,$J12=43),IF(ISBLANK($X12),"ok","No entry should be made"),IF(ISBLANK($X12),"Empty cell",IF(OR(AND($J12&gt;=6,$J12&lt;=16),AND($J12&gt;=21,$J12&lt;=33),AND($J12&gt;=36,$J12&lt;=41),$J12=44),IF(BB12=TRUE,"ok","Entry should be a positive decimal"),"Error in product class"))))))</f>
        <v/>
      </c>
      <c r="AY12" s="15" t="str">
        <f t="shared" ref="AY12:AY75" si="29">IF(COUNTA($C12:$AA12)=0,"",IF($I12="d","ok",IF(ISBLANK($J12),"No product class entered",IF(OR(AND($J12&gt;=6,$J12&lt;=16),AND($J12&gt;=21,$J12&lt;=33),AND($J12&gt;=36,$J12&lt;=41),$J12=44),IF(ISBLANK($Y12),"ok","No entry should be made"),IF(ISBLANK($Y12),"Empty cell",IF(OR(AND($J12&gt;=1,$J12&lt;=5),AND($J12&gt;=17,$J12&lt;=20),$J12=34,$J12=35,$J12=42,$J12=43),IF(BC12=TRUE,"ok","Entry should be a positive decimal"),"Error in product class"))))))</f>
        <v/>
      </c>
      <c r="AZ12" s="15" t="str">
        <f t="shared" ref="AZ12:AZ75" si="30">IF(COUNTA($C12:$AA12)=0,"",IF($I12="d","ok",IF(ISBLANK(Z12),"Empty cell",IF(ISNUMBER(Z12),IF(Z12&gt;0,"ok","Entry should be greater than 0"),"Entry should be a number"))))</f>
        <v/>
      </c>
      <c r="BA12" s="15" t="str">
        <f t="shared" ref="BA12:BA75" si="31">IF(COUNTA($C12:$AA12)=0,"",IF($I12="d","ok",IF(ISBLANK($AA12),"Empty cell",IF(RIGHT(AA12,4)=".pdf",IF(LEFT(AA12,3)="DOE",IF(ISNUMBER(VALUE(MID(AA12,4,4))),"ok","Filename is not in correct format"),"Filename is not in correct format"),"Filename is not in correct format"))))</f>
        <v/>
      </c>
      <c r="BB12" s="16" t="b">
        <f t="shared" ref="BB12:BB75" si="32">AND(ISNUMBER($X12),$X12&gt;0)</f>
        <v>0</v>
      </c>
      <c r="BC12" s="16" t="b">
        <f t="shared" ref="BC12:BC75" si="33">AND(ISNUMBER($Y12),$Y12&gt;0)</f>
        <v>0</v>
      </c>
      <c r="BE12" s="17" t="s">
        <v>5</v>
      </c>
      <c r="BF12" s="168">
        <v>44</v>
      </c>
      <c r="BG12" s="18"/>
      <c r="BH12" s="51" t="str">
        <f t="shared" si="15"/>
        <v/>
      </c>
      <c r="BI12" s="51" t="str">
        <f t="shared" si="16"/>
        <v/>
      </c>
      <c r="BJ12" s="51" t="str">
        <f t="shared" si="17"/>
        <v/>
      </c>
      <c r="BK12" s="51" t="str">
        <f t="shared" si="18"/>
        <v/>
      </c>
      <c r="BL12" s="51" t="str">
        <f t="shared" si="19"/>
        <v/>
      </c>
      <c r="BM12" s="51" t="str">
        <f>IF(ISBLANK($D12),"",CHOOSE($D12,Certification!$C$32,Certification!$C$48,Certification!$C$64,Certification!$C$80,Certification!$C$96))</f>
        <v/>
      </c>
      <c r="BN12" s="51" t="str">
        <f>IF(ISBLANK($D12),"",CHOOSE($D12,Certification!$C$33,Certification!$C$49,Certification!$C$65,Certification!$C$81,Certification!$C$97))</f>
        <v/>
      </c>
      <c r="BO12" s="51" t="str">
        <f>IF(ISBLANK($D12),"",CHOOSE($D12,Certification!$C$34,Certification!$C$50,Certification!$C$66,Certification!$C$82,Certification!$C$98))</f>
        <v/>
      </c>
      <c r="BP12" s="51" t="str">
        <f>IF(ISBLANK($D12),"",CHOOSE($D12,Certification!$C$35,Certification!$C$51,Certification!$C$67,Certification!$C$83,Certification!$C$99))</f>
        <v/>
      </c>
      <c r="BQ12" s="51" t="str">
        <f>IF(ISBLANK($D12),"",CHOOSE($D12,Certification!$C$36,Certification!$C$52,Certification!$C$68,Certification!$C$84,Certification!$C$100))</f>
        <v/>
      </c>
      <c r="BR12" s="51" t="str">
        <f>IF(ISBLANK($D12),"",CHOOSE($D12,Certification!$C$37,Certification!$C$53,Certification!$C$69,Certification!$C$85,Certification!$C$101))</f>
        <v/>
      </c>
      <c r="BS12" s="167" t="str">
        <f>IF(ISBLANK($D12),"",CHOOSE($D12,Certification!$G$39,Certification!$G$55,Certification!$G$71,Certification!$G$87,Certification!$G$103))</f>
        <v/>
      </c>
      <c r="BT12" s="167" t="str">
        <f>IF(ISBLANK($D12),"",CHOOSE($D12,Certification!$G$40,Certification!$G$56,Certification!$G$72,Certification!$G$88,Certification!$G$104))</f>
        <v/>
      </c>
      <c r="BU12" s="167" t="str">
        <f>IF(ISBLANK($D12),"",CHOOSE($D12,Certification!$G$41,Certification!$G$57,Certification!$G$73,Certification!$G$89,Certification!$G$105))</f>
        <v/>
      </c>
      <c r="BV12" s="51" t="str">
        <f>IF(ISBLANK($D12),"",CHOOSE($D12,IF(ISBLANK(Certification!$C$43),"",Certification!$C$43),IF(ISBLANK(Certification!$C$59),"",Certification!$C$59),IF(ISBLANK(Certification!$C$75),"",Certification!$C$75),IF(ISBLANK(Certification!$C$91),"",Certification!$C$91),IF(ISBLANK(Certification!$C$107),"",Certification!$C$107)))</f>
        <v/>
      </c>
      <c r="BW12" s="51" t="str">
        <f>IF(ISBLANK($D12),"",CHOOSE($D12,IF(ISBLANK(Certification!$C$45),"",Certification!$C$45),IF(ISBLANK(Certification!$C$61),"",Certification!$C$61),IF(ISBLANK(Certification!$C$77),"",Certification!$C$77),IF(ISBLANK(Certification!$C$93),"",Certification!$C$93),IF(ISBLANK(Certification!$C$109),"",Certification!$C$109)))</f>
        <v/>
      </c>
      <c r="BY12" s="19" t="s">
        <v>8</v>
      </c>
    </row>
    <row r="13" spans="1:130" s="17" customFormat="1" ht="25.5" x14ac:dyDescent="0.2">
      <c r="A13" s="46">
        <v>3</v>
      </c>
      <c r="B13" s="47" t="str">
        <f t="shared" si="2"/>
        <v/>
      </c>
      <c r="C13" s="184"/>
      <c r="D13" s="25"/>
      <c r="E13" s="187"/>
      <c r="F13" s="187"/>
      <c r="G13" s="25"/>
      <c r="H13" s="25"/>
      <c r="I13" s="26"/>
      <c r="J13" s="25"/>
      <c r="K13" s="26"/>
      <c r="L13" s="26"/>
      <c r="M13" s="26"/>
      <c r="N13" s="41"/>
      <c r="O13" s="26"/>
      <c r="P13" s="41"/>
      <c r="Q13" s="26"/>
      <c r="R13" s="26"/>
      <c r="S13" s="26"/>
      <c r="T13" s="25"/>
      <c r="U13" s="26"/>
      <c r="V13" s="25"/>
      <c r="W13" s="25"/>
      <c r="X13" s="25"/>
      <c r="Y13" s="25"/>
      <c r="Z13" s="25"/>
      <c r="AA13" s="173"/>
      <c r="AB13" s="178"/>
      <c r="AC13" s="15" t="str">
        <f t="shared" si="3"/>
        <v/>
      </c>
      <c r="AD13" s="15" t="str">
        <f t="shared" si="4"/>
        <v/>
      </c>
      <c r="AE13" s="15" t="str">
        <f t="shared" si="5"/>
        <v/>
      </c>
      <c r="AF13" s="15" t="str">
        <f t="shared" si="6"/>
        <v/>
      </c>
      <c r="AG13" s="15" t="str">
        <f t="shared" si="20"/>
        <v/>
      </c>
      <c r="AH13" s="15" t="str">
        <f t="shared" si="20"/>
        <v/>
      </c>
      <c r="AI13" s="15" t="str">
        <f t="shared" si="21"/>
        <v/>
      </c>
      <c r="AJ13" s="15" t="str">
        <f t="shared" si="7"/>
        <v/>
      </c>
      <c r="AK13" s="15" t="str">
        <f t="shared" si="8"/>
        <v/>
      </c>
      <c r="AL13" s="15" t="str">
        <f t="shared" si="9"/>
        <v/>
      </c>
      <c r="AM13" s="15" t="str">
        <f t="shared" si="10"/>
        <v/>
      </c>
      <c r="AN13" s="15" t="str">
        <f t="shared" si="11"/>
        <v/>
      </c>
      <c r="AO13" s="15" t="str">
        <f t="shared" si="12"/>
        <v/>
      </c>
      <c r="AP13" s="15" t="str">
        <f t="shared" si="13"/>
        <v/>
      </c>
      <c r="AQ13" s="15" t="str">
        <f t="shared" si="22"/>
        <v/>
      </c>
      <c r="AR13" s="15" t="str">
        <f t="shared" si="23"/>
        <v/>
      </c>
      <c r="AS13" s="15" t="str">
        <f t="shared" si="24"/>
        <v/>
      </c>
      <c r="AT13" s="15" t="str">
        <f t="shared" si="25"/>
        <v/>
      </c>
      <c r="AU13" s="15" t="str">
        <f t="shared" si="14"/>
        <v/>
      </c>
      <c r="AV13" s="15" t="str">
        <f t="shared" si="26"/>
        <v/>
      </c>
      <c r="AW13" s="15" t="str">
        <f t="shared" si="27"/>
        <v/>
      </c>
      <c r="AX13" s="15" t="str">
        <f t="shared" si="28"/>
        <v/>
      </c>
      <c r="AY13" s="15" t="str">
        <f t="shared" si="29"/>
        <v/>
      </c>
      <c r="AZ13" s="15" t="str">
        <f t="shared" si="30"/>
        <v/>
      </c>
      <c r="BA13" s="15" t="str">
        <f t="shared" si="31"/>
        <v/>
      </c>
      <c r="BB13" s="16" t="b">
        <f t="shared" si="32"/>
        <v>0</v>
      </c>
      <c r="BC13" s="16" t="b">
        <f t="shared" si="33"/>
        <v>0</v>
      </c>
      <c r="BE13" s="17" t="s">
        <v>58</v>
      </c>
      <c r="BF13" s="18">
        <f>Certification!F11</f>
        <v>0</v>
      </c>
      <c r="BG13" s="18"/>
      <c r="BH13" s="51" t="str">
        <f t="shared" si="15"/>
        <v/>
      </c>
      <c r="BI13" s="51" t="str">
        <f t="shared" si="16"/>
        <v/>
      </c>
      <c r="BJ13" s="51" t="str">
        <f t="shared" si="17"/>
        <v/>
      </c>
      <c r="BK13" s="51" t="str">
        <f t="shared" si="18"/>
        <v/>
      </c>
      <c r="BL13" s="51" t="str">
        <f t="shared" si="19"/>
        <v/>
      </c>
      <c r="BM13" s="51" t="str">
        <f>IF(ISBLANK($D13),"",CHOOSE($D13,Certification!$C$32,Certification!$C$48,Certification!$C$64,Certification!$C$80,Certification!$C$96))</f>
        <v/>
      </c>
      <c r="BN13" s="51" t="str">
        <f>IF(ISBLANK($D13),"",CHOOSE($D13,Certification!$C$33,Certification!$C$49,Certification!$C$65,Certification!$C$81,Certification!$C$97))</f>
        <v/>
      </c>
      <c r="BO13" s="51" t="str">
        <f>IF(ISBLANK($D13),"",CHOOSE($D13,Certification!$C$34,Certification!$C$50,Certification!$C$66,Certification!$C$82,Certification!$C$98))</f>
        <v/>
      </c>
      <c r="BP13" s="51" t="str">
        <f>IF(ISBLANK($D13),"",CHOOSE($D13,Certification!$C$35,Certification!$C$51,Certification!$C$67,Certification!$C$83,Certification!$C$99))</f>
        <v/>
      </c>
      <c r="BQ13" s="51" t="str">
        <f>IF(ISBLANK($D13),"",CHOOSE($D13,Certification!$C$36,Certification!$C$52,Certification!$C$68,Certification!$C$84,Certification!$C$100))</f>
        <v/>
      </c>
      <c r="BR13" s="51" t="str">
        <f>IF(ISBLANK($D13),"",CHOOSE($D13,Certification!$C$37,Certification!$C$53,Certification!$C$69,Certification!$C$85,Certification!$C$101))</f>
        <v/>
      </c>
      <c r="BS13" s="167" t="str">
        <f>IF(ISBLANK($D13),"",CHOOSE($D13,Certification!$G$39,Certification!$G$55,Certification!$G$71,Certification!$G$87,Certification!$G$103))</f>
        <v/>
      </c>
      <c r="BT13" s="167" t="str">
        <f>IF(ISBLANK($D13),"",CHOOSE($D13,Certification!$G$40,Certification!$G$56,Certification!$G$72,Certification!$G$88,Certification!$G$104))</f>
        <v/>
      </c>
      <c r="BU13" s="167" t="str">
        <f>IF(ISBLANK($D13),"",CHOOSE($D13,Certification!$G$41,Certification!$G$57,Certification!$G$73,Certification!$G$89,Certification!$G$105))</f>
        <v/>
      </c>
      <c r="BV13" s="51" t="str">
        <f>IF(ISBLANK($D13),"",CHOOSE($D13,IF(ISBLANK(Certification!$C$43),"",Certification!$C$43),IF(ISBLANK(Certification!$C$59),"",Certification!$C$59),IF(ISBLANK(Certification!$C$75),"",Certification!$C$75),IF(ISBLANK(Certification!$C$91),"",Certification!$C$91),IF(ISBLANK(Certification!$C$107),"",Certification!$C$107)))</f>
        <v/>
      </c>
      <c r="BW13" s="51" t="str">
        <f>IF(ISBLANK($D13),"",CHOOSE($D13,IF(ISBLANK(Certification!$C$45),"",Certification!$C$45),IF(ISBLANK(Certification!$C$61),"",Certification!$C$61),IF(ISBLANK(Certification!$C$77),"",Certification!$C$77),IF(ISBLANK(Certification!$C$93),"",Certification!$C$93),IF(ISBLANK(Certification!$C$109),"",Certification!$C$109)))</f>
        <v/>
      </c>
      <c r="BY13" s="19" t="s">
        <v>8</v>
      </c>
    </row>
    <row r="14" spans="1:130" s="17" customFormat="1" ht="25.5" customHeight="1" x14ac:dyDescent="0.2">
      <c r="A14" s="46">
        <v>4</v>
      </c>
      <c r="B14" s="47" t="str">
        <f t="shared" si="2"/>
        <v/>
      </c>
      <c r="C14" s="184"/>
      <c r="D14" s="25"/>
      <c r="E14" s="187"/>
      <c r="F14" s="187"/>
      <c r="G14" s="25"/>
      <c r="H14" s="25"/>
      <c r="I14" s="26"/>
      <c r="J14" s="25"/>
      <c r="K14" s="26"/>
      <c r="L14" s="26"/>
      <c r="M14" s="26"/>
      <c r="N14" s="41"/>
      <c r="O14" s="26"/>
      <c r="P14" s="41"/>
      <c r="Q14" s="26"/>
      <c r="R14" s="26"/>
      <c r="S14" s="26"/>
      <c r="T14" s="25"/>
      <c r="U14" s="26"/>
      <c r="V14" s="25"/>
      <c r="W14" s="25"/>
      <c r="X14" s="25"/>
      <c r="Y14" s="25"/>
      <c r="Z14" s="25"/>
      <c r="AA14" s="173"/>
      <c r="AB14" s="178"/>
      <c r="AC14" s="15" t="str">
        <f t="shared" si="3"/>
        <v/>
      </c>
      <c r="AD14" s="15" t="str">
        <f t="shared" si="4"/>
        <v/>
      </c>
      <c r="AE14" s="15" t="str">
        <f t="shared" si="5"/>
        <v/>
      </c>
      <c r="AF14" s="15" t="str">
        <f t="shared" si="6"/>
        <v/>
      </c>
      <c r="AG14" s="15" t="str">
        <f t="shared" si="20"/>
        <v/>
      </c>
      <c r="AH14" s="15" t="str">
        <f t="shared" si="20"/>
        <v/>
      </c>
      <c r="AI14" s="15" t="str">
        <f t="shared" si="21"/>
        <v/>
      </c>
      <c r="AJ14" s="15" t="str">
        <f t="shared" si="7"/>
        <v/>
      </c>
      <c r="AK14" s="15" t="str">
        <f t="shared" si="8"/>
        <v/>
      </c>
      <c r="AL14" s="15" t="str">
        <f t="shared" si="9"/>
        <v/>
      </c>
      <c r="AM14" s="15" t="str">
        <f t="shared" si="10"/>
        <v/>
      </c>
      <c r="AN14" s="15" t="str">
        <f t="shared" si="11"/>
        <v/>
      </c>
      <c r="AO14" s="15" t="str">
        <f t="shared" si="12"/>
        <v/>
      </c>
      <c r="AP14" s="15" t="str">
        <f t="shared" si="13"/>
        <v/>
      </c>
      <c r="AQ14" s="15" t="str">
        <f t="shared" si="22"/>
        <v/>
      </c>
      <c r="AR14" s="15" t="str">
        <f t="shared" si="23"/>
        <v/>
      </c>
      <c r="AS14" s="15" t="str">
        <f t="shared" si="24"/>
        <v/>
      </c>
      <c r="AT14" s="15" t="str">
        <f t="shared" si="25"/>
        <v/>
      </c>
      <c r="AU14" s="15" t="str">
        <f t="shared" si="14"/>
        <v/>
      </c>
      <c r="AV14" s="15" t="str">
        <f t="shared" si="26"/>
        <v/>
      </c>
      <c r="AW14" s="15" t="str">
        <f t="shared" si="27"/>
        <v/>
      </c>
      <c r="AX14" s="15" t="str">
        <f t="shared" si="28"/>
        <v/>
      </c>
      <c r="AY14" s="15" t="str">
        <f t="shared" si="29"/>
        <v/>
      </c>
      <c r="AZ14" s="15" t="str">
        <f t="shared" si="30"/>
        <v/>
      </c>
      <c r="BA14" s="15" t="str">
        <f t="shared" si="31"/>
        <v/>
      </c>
      <c r="BB14" s="16" t="b">
        <f t="shared" si="32"/>
        <v>0</v>
      </c>
      <c r="BC14" s="16" t="b">
        <f t="shared" si="33"/>
        <v>0</v>
      </c>
      <c r="BE14" s="66" t="s">
        <v>59</v>
      </c>
      <c r="BF14" s="153">
        <f>Certification!F29</f>
        <v>0</v>
      </c>
      <c r="BG14" s="153"/>
      <c r="BH14" s="51" t="str">
        <f t="shared" si="15"/>
        <v/>
      </c>
      <c r="BI14" s="51" t="str">
        <f t="shared" si="16"/>
        <v/>
      </c>
      <c r="BJ14" s="51" t="str">
        <f t="shared" si="17"/>
        <v/>
      </c>
      <c r="BK14" s="51" t="str">
        <f t="shared" si="18"/>
        <v/>
      </c>
      <c r="BL14" s="51" t="str">
        <f t="shared" si="19"/>
        <v/>
      </c>
      <c r="BM14" s="51" t="str">
        <f>IF(ISBLANK($D14),"",CHOOSE($D14,Certification!$C$32,Certification!$C$48,Certification!$C$64,Certification!$C$80,Certification!$C$96))</f>
        <v/>
      </c>
      <c r="BN14" s="51" t="str">
        <f>IF(ISBLANK($D14),"",CHOOSE($D14,Certification!$C$33,Certification!$C$49,Certification!$C$65,Certification!$C$81,Certification!$C$97))</f>
        <v/>
      </c>
      <c r="BO14" s="51" t="str">
        <f>IF(ISBLANK($D14),"",CHOOSE($D14,Certification!$C$34,Certification!$C$50,Certification!$C$66,Certification!$C$82,Certification!$C$98))</f>
        <v/>
      </c>
      <c r="BP14" s="51" t="str">
        <f>IF(ISBLANK($D14),"",CHOOSE($D14,Certification!$C$35,Certification!$C$51,Certification!$C$67,Certification!$C$83,Certification!$C$99))</f>
        <v/>
      </c>
      <c r="BQ14" s="51" t="str">
        <f>IF(ISBLANK($D14),"",CHOOSE($D14,Certification!$C$36,Certification!$C$52,Certification!$C$68,Certification!$C$84,Certification!$C$100))</f>
        <v/>
      </c>
      <c r="BR14" s="51" t="str">
        <f>IF(ISBLANK($D14),"",CHOOSE($D14,Certification!$C$37,Certification!$C$53,Certification!$C$69,Certification!$C$85,Certification!$C$101))</f>
        <v/>
      </c>
      <c r="BS14" s="167" t="str">
        <f>IF(ISBLANK($D14),"",CHOOSE($D14,Certification!$G$39,Certification!$G$55,Certification!$G$71,Certification!$G$87,Certification!$G$103))</f>
        <v/>
      </c>
      <c r="BT14" s="167" t="str">
        <f>IF(ISBLANK($D14),"",CHOOSE($D14,Certification!$G$40,Certification!$G$56,Certification!$G$72,Certification!$G$88,Certification!$G$104))</f>
        <v/>
      </c>
      <c r="BU14" s="167" t="str">
        <f>IF(ISBLANK($D14),"",CHOOSE($D14,Certification!$G$41,Certification!$G$57,Certification!$G$73,Certification!$G$89,Certification!$G$105))</f>
        <v/>
      </c>
      <c r="BV14" s="51" t="str">
        <f>IF(ISBLANK($D14),"",CHOOSE($D14,IF(ISBLANK(Certification!$C$43),"",Certification!$C$43),IF(ISBLANK(Certification!$C$59),"",Certification!$C$59),IF(ISBLANK(Certification!$C$75),"",Certification!$C$75),IF(ISBLANK(Certification!$C$91),"",Certification!$C$91),IF(ISBLANK(Certification!$C$107),"",Certification!$C$107)))</f>
        <v/>
      </c>
      <c r="BW14" s="51" t="str">
        <f>IF(ISBLANK($D14),"",CHOOSE($D14,IF(ISBLANK(Certification!$C$45),"",Certification!$C$45),IF(ISBLANK(Certification!$C$61),"",Certification!$C$61),IF(ISBLANK(Certification!$C$77),"",Certification!$C$77),IF(ISBLANK(Certification!$C$93),"",Certification!$C$93),IF(ISBLANK(Certification!$C$109),"",Certification!$C$109)))</f>
        <v/>
      </c>
      <c r="BY14" s="19" t="s">
        <v>8</v>
      </c>
    </row>
    <row r="15" spans="1:130" s="17" customFormat="1" ht="25.5" x14ac:dyDescent="0.2">
      <c r="A15" s="46">
        <v>5</v>
      </c>
      <c r="B15" s="47" t="str">
        <f t="shared" si="2"/>
        <v/>
      </c>
      <c r="C15" s="184"/>
      <c r="D15" s="25"/>
      <c r="E15" s="187"/>
      <c r="F15" s="187"/>
      <c r="G15" s="25"/>
      <c r="H15" s="25"/>
      <c r="I15" s="26"/>
      <c r="J15" s="25"/>
      <c r="K15" s="26"/>
      <c r="L15" s="26"/>
      <c r="M15" s="26"/>
      <c r="N15" s="41"/>
      <c r="O15" s="26"/>
      <c r="P15" s="41"/>
      <c r="Q15" s="26"/>
      <c r="R15" s="26"/>
      <c r="S15" s="26"/>
      <c r="T15" s="25"/>
      <c r="U15" s="26"/>
      <c r="V15" s="25"/>
      <c r="W15" s="25"/>
      <c r="X15" s="25"/>
      <c r="Y15" s="25"/>
      <c r="Z15" s="25"/>
      <c r="AA15" s="173"/>
      <c r="AB15" s="178"/>
      <c r="AC15" s="15" t="str">
        <f t="shared" si="3"/>
        <v/>
      </c>
      <c r="AD15" s="15" t="str">
        <f t="shared" si="4"/>
        <v/>
      </c>
      <c r="AE15" s="15" t="str">
        <f t="shared" si="5"/>
        <v/>
      </c>
      <c r="AF15" s="15" t="str">
        <f t="shared" si="6"/>
        <v/>
      </c>
      <c r="AG15" s="15" t="str">
        <f t="shared" si="20"/>
        <v/>
      </c>
      <c r="AH15" s="15" t="str">
        <f t="shared" si="20"/>
        <v/>
      </c>
      <c r="AI15" s="15" t="str">
        <f t="shared" si="21"/>
        <v/>
      </c>
      <c r="AJ15" s="15" t="str">
        <f t="shared" si="7"/>
        <v/>
      </c>
      <c r="AK15" s="15" t="str">
        <f t="shared" si="8"/>
        <v/>
      </c>
      <c r="AL15" s="15" t="str">
        <f t="shared" si="9"/>
        <v/>
      </c>
      <c r="AM15" s="15" t="str">
        <f t="shared" si="10"/>
        <v/>
      </c>
      <c r="AN15" s="15" t="str">
        <f t="shared" si="11"/>
        <v/>
      </c>
      <c r="AO15" s="15" t="str">
        <f t="shared" si="12"/>
        <v/>
      </c>
      <c r="AP15" s="15" t="str">
        <f t="shared" si="13"/>
        <v/>
      </c>
      <c r="AQ15" s="15" t="str">
        <f t="shared" si="22"/>
        <v/>
      </c>
      <c r="AR15" s="15" t="str">
        <f t="shared" si="23"/>
        <v/>
      </c>
      <c r="AS15" s="15" t="str">
        <f t="shared" si="24"/>
        <v/>
      </c>
      <c r="AT15" s="15" t="str">
        <f t="shared" si="25"/>
        <v/>
      </c>
      <c r="AU15" s="15" t="str">
        <f t="shared" si="14"/>
        <v/>
      </c>
      <c r="AV15" s="15" t="str">
        <f t="shared" si="26"/>
        <v/>
      </c>
      <c r="AW15" s="15" t="str">
        <f t="shared" si="27"/>
        <v/>
      </c>
      <c r="AX15" s="15" t="str">
        <f t="shared" si="28"/>
        <v/>
      </c>
      <c r="AY15" s="15" t="str">
        <f t="shared" si="29"/>
        <v/>
      </c>
      <c r="AZ15" s="15" t="str">
        <f t="shared" si="30"/>
        <v/>
      </c>
      <c r="BA15" s="15" t="str">
        <f t="shared" si="31"/>
        <v/>
      </c>
      <c r="BB15" s="16" t="b">
        <f t="shared" si="32"/>
        <v>0</v>
      </c>
      <c r="BC15" s="16" t="b">
        <f t="shared" si="33"/>
        <v>0</v>
      </c>
      <c r="BE15" s="152"/>
      <c r="BF15" s="36"/>
      <c r="BG15" s="36"/>
      <c r="BH15" s="51" t="str">
        <f t="shared" si="15"/>
        <v/>
      </c>
      <c r="BI15" s="51" t="str">
        <f t="shared" si="16"/>
        <v/>
      </c>
      <c r="BJ15" s="51" t="str">
        <f t="shared" si="17"/>
        <v/>
      </c>
      <c r="BK15" s="51" t="str">
        <f t="shared" si="18"/>
        <v/>
      </c>
      <c r="BL15" s="51" t="str">
        <f t="shared" si="19"/>
        <v/>
      </c>
      <c r="BM15" s="51" t="str">
        <f>IF(ISBLANK($D15),"",CHOOSE($D15,Certification!$C$32,Certification!$C$48,Certification!$C$64,Certification!$C$80,Certification!$C$96))</f>
        <v/>
      </c>
      <c r="BN15" s="51" t="str">
        <f>IF(ISBLANK($D15),"",CHOOSE($D15,Certification!$C$33,Certification!$C$49,Certification!$C$65,Certification!$C$81,Certification!$C$97))</f>
        <v/>
      </c>
      <c r="BO15" s="51" t="str">
        <f>IF(ISBLANK($D15),"",CHOOSE($D15,Certification!$C$34,Certification!$C$50,Certification!$C$66,Certification!$C$82,Certification!$C$98))</f>
        <v/>
      </c>
      <c r="BP15" s="51" t="str">
        <f>IF(ISBLANK($D15),"",CHOOSE($D15,Certification!$C$35,Certification!$C$51,Certification!$C$67,Certification!$C$83,Certification!$C$99))</f>
        <v/>
      </c>
      <c r="BQ15" s="51" t="str">
        <f>IF(ISBLANK($D15),"",CHOOSE($D15,Certification!$C$36,Certification!$C$52,Certification!$C$68,Certification!$C$84,Certification!$C$100))</f>
        <v/>
      </c>
      <c r="BR15" s="51" t="str">
        <f>IF(ISBLANK($D15),"",CHOOSE($D15,Certification!$C$37,Certification!$C$53,Certification!$C$69,Certification!$C$85,Certification!$C$101))</f>
        <v/>
      </c>
      <c r="BS15" s="167" t="str">
        <f>IF(ISBLANK($D15),"",CHOOSE($D15,Certification!$G$39,Certification!$G$55,Certification!$G$71,Certification!$G$87,Certification!$G$103))</f>
        <v/>
      </c>
      <c r="BT15" s="167" t="str">
        <f>IF(ISBLANK($D15),"",CHOOSE($D15,Certification!$G$40,Certification!$G$56,Certification!$G$72,Certification!$G$88,Certification!$G$104))</f>
        <v/>
      </c>
      <c r="BU15" s="167" t="str">
        <f>IF(ISBLANK($D15),"",CHOOSE($D15,Certification!$G$41,Certification!$G$57,Certification!$G$73,Certification!$G$89,Certification!$G$105))</f>
        <v/>
      </c>
      <c r="BV15" s="51" t="str">
        <f>IF(ISBLANK($D15),"",CHOOSE($D15,IF(ISBLANK(Certification!$C$43),"",Certification!$C$43),IF(ISBLANK(Certification!$C$59),"",Certification!$C$59),IF(ISBLANK(Certification!$C$75),"",Certification!$C$75),IF(ISBLANK(Certification!$C$91),"",Certification!$C$91),IF(ISBLANK(Certification!$C$107),"",Certification!$C$107)))</f>
        <v/>
      </c>
      <c r="BW15" s="51" t="str">
        <f>IF(ISBLANK($D15),"",CHOOSE($D15,IF(ISBLANK(Certification!$C$45),"",Certification!$C$45),IF(ISBLANK(Certification!$C$61),"",Certification!$C$61),IF(ISBLANK(Certification!$C$77),"",Certification!$C$77),IF(ISBLANK(Certification!$C$93),"",Certification!$C$93),IF(ISBLANK(Certification!$C$109),"",Certification!$C$109)))</f>
        <v/>
      </c>
      <c r="BY15" s="19" t="s">
        <v>8</v>
      </c>
    </row>
    <row r="16" spans="1:130" s="17" customFormat="1" ht="25.5" x14ac:dyDescent="0.2">
      <c r="A16" s="46">
        <v>6</v>
      </c>
      <c r="B16" s="47" t="str">
        <f t="shared" si="2"/>
        <v/>
      </c>
      <c r="C16" s="184"/>
      <c r="D16" s="25"/>
      <c r="E16" s="187"/>
      <c r="F16" s="187"/>
      <c r="G16" s="25"/>
      <c r="H16" s="25"/>
      <c r="I16" s="26"/>
      <c r="J16" s="25"/>
      <c r="K16" s="26"/>
      <c r="L16" s="26"/>
      <c r="M16" s="26"/>
      <c r="N16" s="41"/>
      <c r="O16" s="26"/>
      <c r="P16" s="41"/>
      <c r="Q16" s="26"/>
      <c r="R16" s="26"/>
      <c r="S16" s="26"/>
      <c r="T16" s="25"/>
      <c r="U16" s="26"/>
      <c r="V16" s="25"/>
      <c r="W16" s="25"/>
      <c r="X16" s="25"/>
      <c r="Y16" s="25"/>
      <c r="Z16" s="25"/>
      <c r="AA16" s="173"/>
      <c r="AB16" s="178"/>
      <c r="AC16" s="15" t="str">
        <f t="shared" si="3"/>
        <v/>
      </c>
      <c r="AD16" s="15" t="str">
        <f t="shared" si="4"/>
        <v/>
      </c>
      <c r="AE16" s="15" t="str">
        <f t="shared" si="5"/>
        <v/>
      </c>
      <c r="AF16" s="15" t="str">
        <f t="shared" si="6"/>
        <v/>
      </c>
      <c r="AG16" s="15" t="str">
        <f t="shared" si="20"/>
        <v/>
      </c>
      <c r="AH16" s="15" t="str">
        <f t="shared" si="20"/>
        <v/>
      </c>
      <c r="AI16" s="15" t="str">
        <f t="shared" si="21"/>
        <v/>
      </c>
      <c r="AJ16" s="15" t="str">
        <f t="shared" si="7"/>
        <v/>
      </c>
      <c r="AK16" s="15" t="str">
        <f t="shared" si="8"/>
        <v/>
      </c>
      <c r="AL16" s="15" t="str">
        <f t="shared" si="9"/>
        <v/>
      </c>
      <c r="AM16" s="15" t="str">
        <f t="shared" si="10"/>
        <v/>
      </c>
      <c r="AN16" s="15" t="str">
        <f t="shared" si="11"/>
        <v/>
      </c>
      <c r="AO16" s="15" t="str">
        <f t="shared" si="12"/>
        <v/>
      </c>
      <c r="AP16" s="15" t="str">
        <f t="shared" si="13"/>
        <v/>
      </c>
      <c r="AQ16" s="15" t="str">
        <f t="shared" si="22"/>
        <v/>
      </c>
      <c r="AR16" s="15" t="str">
        <f t="shared" si="23"/>
        <v/>
      </c>
      <c r="AS16" s="15" t="str">
        <f t="shared" si="24"/>
        <v/>
      </c>
      <c r="AT16" s="15" t="str">
        <f t="shared" si="25"/>
        <v/>
      </c>
      <c r="AU16" s="15" t="str">
        <f t="shared" si="14"/>
        <v/>
      </c>
      <c r="AV16" s="15" t="str">
        <f t="shared" si="26"/>
        <v/>
      </c>
      <c r="AW16" s="15" t="str">
        <f t="shared" si="27"/>
        <v/>
      </c>
      <c r="AX16" s="15" t="str">
        <f t="shared" si="28"/>
        <v/>
      </c>
      <c r="AY16" s="15" t="str">
        <f t="shared" si="29"/>
        <v/>
      </c>
      <c r="AZ16" s="15" t="str">
        <f t="shared" si="30"/>
        <v/>
      </c>
      <c r="BA16" s="15" t="str">
        <f t="shared" si="31"/>
        <v/>
      </c>
      <c r="BB16" s="16" t="b">
        <f t="shared" si="32"/>
        <v>0</v>
      </c>
      <c r="BC16" s="16" t="b">
        <f t="shared" si="33"/>
        <v>0</v>
      </c>
      <c r="BE16" s="37"/>
      <c r="BF16" s="37"/>
      <c r="BG16" s="37"/>
      <c r="BH16" s="51" t="str">
        <f t="shared" si="15"/>
        <v/>
      </c>
      <c r="BI16" s="51" t="str">
        <f t="shared" si="16"/>
        <v/>
      </c>
      <c r="BJ16" s="51" t="str">
        <f t="shared" si="17"/>
        <v/>
      </c>
      <c r="BK16" s="51" t="str">
        <f t="shared" si="18"/>
        <v/>
      </c>
      <c r="BL16" s="51" t="str">
        <f t="shared" si="19"/>
        <v/>
      </c>
      <c r="BM16" s="51" t="str">
        <f>IF(ISBLANK($D16),"",CHOOSE($D16,Certification!$C$32,Certification!$C$48,Certification!$C$64,Certification!$C$80,Certification!$C$96))</f>
        <v/>
      </c>
      <c r="BN16" s="51" t="str">
        <f>IF(ISBLANK($D16),"",CHOOSE($D16,Certification!$C$33,Certification!$C$49,Certification!$C$65,Certification!$C$81,Certification!$C$97))</f>
        <v/>
      </c>
      <c r="BO16" s="51" t="str">
        <f>IF(ISBLANK($D16),"",CHOOSE($D16,Certification!$C$34,Certification!$C$50,Certification!$C$66,Certification!$C$82,Certification!$C$98))</f>
        <v/>
      </c>
      <c r="BP16" s="51" t="str">
        <f>IF(ISBLANK($D16),"",CHOOSE($D16,Certification!$C$35,Certification!$C$51,Certification!$C$67,Certification!$C$83,Certification!$C$99))</f>
        <v/>
      </c>
      <c r="BQ16" s="51" t="str">
        <f>IF(ISBLANK($D16),"",CHOOSE($D16,Certification!$C$36,Certification!$C$52,Certification!$C$68,Certification!$C$84,Certification!$C$100))</f>
        <v/>
      </c>
      <c r="BR16" s="51" t="str">
        <f>IF(ISBLANK($D16),"",CHOOSE($D16,Certification!$C$37,Certification!$C$53,Certification!$C$69,Certification!$C$85,Certification!$C$101))</f>
        <v/>
      </c>
      <c r="BS16" s="167" t="str">
        <f>IF(ISBLANK($D16),"",CHOOSE($D16,Certification!$G$39,Certification!$G$55,Certification!$G$71,Certification!$G$87,Certification!$G$103))</f>
        <v/>
      </c>
      <c r="BT16" s="167" t="str">
        <f>IF(ISBLANK($D16),"",CHOOSE($D16,Certification!$G$40,Certification!$G$56,Certification!$G$72,Certification!$G$88,Certification!$G$104))</f>
        <v/>
      </c>
      <c r="BU16" s="167" t="str">
        <f>IF(ISBLANK($D16),"",CHOOSE($D16,Certification!$G$41,Certification!$G$57,Certification!$G$73,Certification!$G$89,Certification!$G$105))</f>
        <v/>
      </c>
      <c r="BV16" s="51" t="str">
        <f>IF(ISBLANK($D16),"",CHOOSE($D16,IF(ISBLANK(Certification!$C$43),"",Certification!$C$43),IF(ISBLANK(Certification!$C$59),"",Certification!$C$59),IF(ISBLANK(Certification!$C$75),"",Certification!$C$75),IF(ISBLANK(Certification!$C$91),"",Certification!$C$91),IF(ISBLANK(Certification!$C$107),"",Certification!$C$107)))</f>
        <v/>
      </c>
      <c r="BW16" s="51" t="str">
        <f>IF(ISBLANK($D16),"",CHOOSE($D16,IF(ISBLANK(Certification!$C$45),"",Certification!$C$45),IF(ISBLANK(Certification!$C$61),"",Certification!$C$61),IF(ISBLANK(Certification!$C$77),"",Certification!$C$77),IF(ISBLANK(Certification!$C$93),"",Certification!$C$93),IF(ISBLANK(Certification!$C$109),"",Certification!$C$109)))</f>
        <v/>
      </c>
      <c r="BY16" s="19" t="s">
        <v>8</v>
      </c>
    </row>
    <row r="17" spans="1:77" s="17" customFormat="1" ht="25.5" x14ac:dyDescent="0.2">
      <c r="A17" s="46">
        <v>7</v>
      </c>
      <c r="B17" s="47" t="str">
        <f t="shared" si="2"/>
        <v/>
      </c>
      <c r="C17" s="184"/>
      <c r="D17" s="25"/>
      <c r="E17" s="187"/>
      <c r="F17" s="187"/>
      <c r="G17" s="25"/>
      <c r="H17" s="25"/>
      <c r="I17" s="26"/>
      <c r="J17" s="25"/>
      <c r="K17" s="26"/>
      <c r="L17" s="26"/>
      <c r="M17" s="26"/>
      <c r="N17" s="41"/>
      <c r="O17" s="26"/>
      <c r="P17" s="41"/>
      <c r="Q17" s="26"/>
      <c r="R17" s="26"/>
      <c r="S17" s="26"/>
      <c r="T17" s="25"/>
      <c r="U17" s="26"/>
      <c r="V17" s="25"/>
      <c r="W17" s="25"/>
      <c r="X17" s="25"/>
      <c r="Y17" s="25"/>
      <c r="Z17" s="25"/>
      <c r="AA17" s="173"/>
      <c r="AB17" s="178"/>
      <c r="AC17" s="15" t="str">
        <f t="shared" si="3"/>
        <v/>
      </c>
      <c r="AD17" s="15" t="str">
        <f t="shared" si="4"/>
        <v/>
      </c>
      <c r="AE17" s="15" t="str">
        <f t="shared" si="5"/>
        <v/>
      </c>
      <c r="AF17" s="15" t="str">
        <f t="shared" si="6"/>
        <v/>
      </c>
      <c r="AG17" s="15" t="str">
        <f t="shared" si="20"/>
        <v/>
      </c>
      <c r="AH17" s="15" t="str">
        <f t="shared" si="20"/>
        <v/>
      </c>
      <c r="AI17" s="15" t="str">
        <f t="shared" si="21"/>
        <v/>
      </c>
      <c r="AJ17" s="15" t="str">
        <f t="shared" si="7"/>
        <v/>
      </c>
      <c r="AK17" s="15" t="str">
        <f t="shared" si="8"/>
        <v/>
      </c>
      <c r="AL17" s="15" t="str">
        <f t="shared" si="9"/>
        <v/>
      </c>
      <c r="AM17" s="15" t="str">
        <f t="shared" si="10"/>
        <v/>
      </c>
      <c r="AN17" s="15" t="str">
        <f t="shared" si="11"/>
        <v/>
      </c>
      <c r="AO17" s="15" t="str">
        <f t="shared" si="12"/>
        <v/>
      </c>
      <c r="AP17" s="15" t="str">
        <f t="shared" si="13"/>
        <v/>
      </c>
      <c r="AQ17" s="15" t="str">
        <f t="shared" si="22"/>
        <v/>
      </c>
      <c r="AR17" s="15" t="str">
        <f t="shared" si="23"/>
        <v/>
      </c>
      <c r="AS17" s="15" t="str">
        <f t="shared" si="24"/>
        <v/>
      </c>
      <c r="AT17" s="15" t="str">
        <f t="shared" si="25"/>
        <v/>
      </c>
      <c r="AU17" s="15" t="str">
        <f t="shared" si="14"/>
        <v/>
      </c>
      <c r="AV17" s="15" t="str">
        <f t="shared" si="26"/>
        <v/>
      </c>
      <c r="AW17" s="15" t="str">
        <f t="shared" si="27"/>
        <v/>
      </c>
      <c r="AX17" s="15" t="str">
        <f t="shared" si="28"/>
        <v/>
      </c>
      <c r="AY17" s="15" t="str">
        <f t="shared" si="29"/>
        <v/>
      </c>
      <c r="AZ17" s="15" t="str">
        <f t="shared" si="30"/>
        <v/>
      </c>
      <c r="BA17" s="15" t="str">
        <f t="shared" si="31"/>
        <v/>
      </c>
      <c r="BB17" s="16" t="b">
        <f t="shared" si="32"/>
        <v>0</v>
      </c>
      <c r="BC17" s="16" t="b">
        <f t="shared" si="33"/>
        <v>0</v>
      </c>
      <c r="BE17" s="37"/>
      <c r="BF17" s="37"/>
      <c r="BG17" s="37"/>
      <c r="BH17" s="51" t="str">
        <f t="shared" si="15"/>
        <v/>
      </c>
      <c r="BI17" s="51" t="str">
        <f t="shared" si="16"/>
        <v/>
      </c>
      <c r="BJ17" s="51" t="str">
        <f t="shared" si="17"/>
        <v/>
      </c>
      <c r="BK17" s="51" t="str">
        <f t="shared" si="18"/>
        <v/>
      </c>
      <c r="BL17" s="51" t="str">
        <f t="shared" si="19"/>
        <v/>
      </c>
      <c r="BM17" s="51" t="str">
        <f>IF(ISBLANK($D17),"",CHOOSE($D17,Certification!$C$32,Certification!$C$48,Certification!$C$64,Certification!$C$80,Certification!$C$96))</f>
        <v/>
      </c>
      <c r="BN17" s="51" t="str">
        <f>IF(ISBLANK($D17),"",CHOOSE($D17,Certification!$C$33,Certification!$C$49,Certification!$C$65,Certification!$C$81,Certification!$C$97))</f>
        <v/>
      </c>
      <c r="BO17" s="51" t="str">
        <f>IF(ISBLANK($D17),"",CHOOSE($D17,Certification!$C$34,Certification!$C$50,Certification!$C$66,Certification!$C$82,Certification!$C$98))</f>
        <v/>
      </c>
      <c r="BP17" s="51" t="str">
        <f>IF(ISBLANK($D17),"",CHOOSE($D17,Certification!$C$35,Certification!$C$51,Certification!$C$67,Certification!$C$83,Certification!$C$99))</f>
        <v/>
      </c>
      <c r="BQ17" s="51" t="str">
        <f>IF(ISBLANK($D17),"",CHOOSE($D17,Certification!$C$36,Certification!$C$52,Certification!$C$68,Certification!$C$84,Certification!$C$100))</f>
        <v/>
      </c>
      <c r="BR17" s="51" t="str">
        <f>IF(ISBLANK($D17),"",CHOOSE($D17,Certification!$C$37,Certification!$C$53,Certification!$C$69,Certification!$C$85,Certification!$C$101))</f>
        <v/>
      </c>
      <c r="BS17" s="167" t="str">
        <f>IF(ISBLANK($D17),"",CHOOSE($D17,Certification!$G$39,Certification!$G$55,Certification!$G$71,Certification!$G$87,Certification!$G$103))</f>
        <v/>
      </c>
      <c r="BT17" s="167" t="str">
        <f>IF(ISBLANK($D17),"",CHOOSE($D17,Certification!$G$40,Certification!$G$56,Certification!$G$72,Certification!$G$88,Certification!$G$104))</f>
        <v/>
      </c>
      <c r="BU17" s="167" t="str">
        <f>IF(ISBLANK($D17),"",CHOOSE($D17,Certification!$G$41,Certification!$G$57,Certification!$G$73,Certification!$G$89,Certification!$G$105))</f>
        <v/>
      </c>
      <c r="BV17" s="51" t="str">
        <f>IF(ISBLANK($D17),"",CHOOSE($D17,IF(ISBLANK(Certification!$C$43),"",Certification!$C$43),IF(ISBLANK(Certification!$C$59),"",Certification!$C$59),IF(ISBLANK(Certification!$C$75),"",Certification!$C$75),IF(ISBLANK(Certification!$C$91),"",Certification!$C$91),IF(ISBLANK(Certification!$C$107),"",Certification!$C$107)))</f>
        <v/>
      </c>
      <c r="BW17" s="51" t="str">
        <f>IF(ISBLANK($D17),"",CHOOSE($D17,IF(ISBLANK(Certification!$C$45),"",Certification!$C$45),IF(ISBLANK(Certification!$C$61),"",Certification!$C$61),IF(ISBLANK(Certification!$C$77),"",Certification!$C$77),IF(ISBLANK(Certification!$C$93),"",Certification!$C$93),IF(ISBLANK(Certification!$C$109),"",Certification!$C$109)))</f>
        <v/>
      </c>
      <c r="BY17" s="19" t="s">
        <v>8</v>
      </c>
    </row>
    <row r="18" spans="1:77" s="17" customFormat="1" ht="25.5" x14ac:dyDescent="0.2">
      <c r="A18" s="46">
        <v>8</v>
      </c>
      <c r="B18" s="47" t="str">
        <f t="shared" si="2"/>
        <v/>
      </c>
      <c r="C18" s="184"/>
      <c r="D18" s="25"/>
      <c r="E18" s="187"/>
      <c r="F18" s="187"/>
      <c r="G18" s="25"/>
      <c r="H18" s="25"/>
      <c r="I18" s="26"/>
      <c r="J18" s="25"/>
      <c r="K18" s="26"/>
      <c r="L18" s="26"/>
      <c r="M18" s="26"/>
      <c r="N18" s="41"/>
      <c r="O18" s="26"/>
      <c r="P18" s="41"/>
      <c r="Q18" s="26"/>
      <c r="R18" s="26"/>
      <c r="S18" s="26"/>
      <c r="T18" s="25"/>
      <c r="U18" s="26"/>
      <c r="V18" s="25"/>
      <c r="W18" s="25"/>
      <c r="X18" s="25"/>
      <c r="Y18" s="25"/>
      <c r="Z18" s="25"/>
      <c r="AA18" s="173"/>
      <c r="AB18" s="178"/>
      <c r="AC18" s="15" t="str">
        <f t="shared" si="3"/>
        <v/>
      </c>
      <c r="AD18" s="15" t="str">
        <f t="shared" si="4"/>
        <v/>
      </c>
      <c r="AE18" s="15" t="str">
        <f t="shared" si="5"/>
        <v/>
      </c>
      <c r="AF18" s="15" t="str">
        <f t="shared" si="6"/>
        <v/>
      </c>
      <c r="AG18" s="15" t="str">
        <f t="shared" si="20"/>
        <v/>
      </c>
      <c r="AH18" s="15" t="str">
        <f t="shared" si="20"/>
        <v/>
      </c>
      <c r="AI18" s="15" t="str">
        <f t="shared" si="21"/>
        <v/>
      </c>
      <c r="AJ18" s="15" t="str">
        <f t="shared" si="7"/>
        <v/>
      </c>
      <c r="AK18" s="15" t="str">
        <f t="shared" si="8"/>
        <v/>
      </c>
      <c r="AL18" s="15" t="str">
        <f t="shared" si="9"/>
        <v/>
      </c>
      <c r="AM18" s="15" t="str">
        <f t="shared" si="10"/>
        <v/>
      </c>
      <c r="AN18" s="15" t="str">
        <f t="shared" si="11"/>
        <v/>
      </c>
      <c r="AO18" s="15" t="str">
        <f t="shared" si="12"/>
        <v/>
      </c>
      <c r="AP18" s="15" t="str">
        <f t="shared" si="13"/>
        <v/>
      </c>
      <c r="AQ18" s="15" t="str">
        <f t="shared" si="22"/>
        <v/>
      </c>
      <c r="AR18" s="15" t="str">
        <f t="shared" si="23"/>
        <v/>
      </c>
      <c r="AS18" s="15" t="str">
        <f t="shared" si="24"/>
        <v/>
      </c>
      <c r="AT18" s="15" t="str">
        <f t="shared" si="25"/>
        <v/>
      </c>
      <c r="AU18" s="15" t="str">
        <f t="shared" si="14"/>
        <v/>
      </c>
      <c r="AV18" s="15" t="str">
        <f t="shared" si="26"/>
        <v/>
      </c>
      <c r="AW18" s="15" t="str">
        <f t="shared" si="27"/>
        <v/>
      </c>
      <c r="AX18" s="15" t="str">
        <f t="shared" si="28"/>
        <v/>
      </c>
      <c r="AY18" s="15" t="str">
        <f t="shared" si="29"/>
        <v/>
      </c>
      <c r="AZ18" s="15" t="str">
        <f t="shared" si="30"/>
        <v/>
      </c>
      <c r="BA18" s="15" t="str">
        <f t="shared" si="31"/>
        <v/>
      </c>
      <c r="BB18" s="16" t="b">
        <f t="shared" si="32"/>
        <v>0</v>
      </c>
      <c r="BC18" s="16" t="b">
        <f t="shared" si="33"/>
        <v>0</v>
      </c>
      <c r="BE18" s="37"/>
      <c r="BF18" s="37"/>
      <c r="BG18" s="37"/>
      <c r="BH18" s="51" t="str">
        <f t="shared" si="15"/>
        <v/>
      </c>
      <c r="BI18" s="51" t="str">
        <f t="shared" si="16"/>
        <v/>
      </c>
      <c r="BJ18" s="51" t="str">
        <f t="shared" si="17"/>
        <v/>
      </c>
      <c r="BK18" s="51" t="str">
        <f t="shared" si="18"/>
        <v/>
      </c>
      <c r="BL18" s="51" t="str">
        <f t="shared" si="19"/>
        <v/>
      </c>
      <c r="BM18" s="51" t="str">
        <f>IF(ISBLANK($D18),"",CHOOSE($D18,Certification!$C$32,Certification!$C$48,Certification!$C$64,Certification!$C$80,Certification!$C$96))</f>
        <v/>
      </c>
      <c r="BN18" s="51" t="str">
        <f>IF(ISBLANK($D18),"",CHOOSE($D18,Certification!$C$33,Certification!$C$49,Certification!$C$65,Certification!$C$81,Certification!$C$97))</f>
        <v/>
      </c>
      <c r="BO18" s="51" t="str">
        <f>IF(ISBLANK($D18),"",CHOOSE($D18,Certification!$C$34,Certification!$C$50,Certification!$C$66,Certification!$C$82,Certification!$C$98))</f>
        <v/>
      </c>
      <c r="BP18" s="51" t="str">
        <f>IF(ISBLANK($D18),"",CHOOSE($D18,Certification!$C$35,Certification!$C$51,Certification!$C$67,Certification!$C$83,Certification!$C$99))</f>
        <v/>
      </c>
      <c r="BQ18" s="51" t="str">
        <f>IF(ISBLANK($D18),"",CHOOSE($D18,Certification!$C$36,Certification!$C$52,Certification!$C$68,Certification!$C$84,Certification!$C$100))</f>
        <v/>
      </c>
      <c r="BR18" s="51" t="str">
        <f>IF(ISBLANK($D18),"",CHOOSE($D18,Certification!$C$37,Certification!$C$53,Certification!$C$69,Certification!$C$85,Certification!$C$101))</f>
        <v/>
      </c>
      <c r="BS18" s="167" t="str">
        <f>IF(ISBLANK($D18),"",CHOOSE($D18,Certification!$G$39,Certification!$G$55,Certification!$G$71,Certification!$G$87,Certification!$G$103))</f>
        <v/>
      </c>
      <c r="BT18" s="167" t="str">
        <f>IF(ISBLANK($D18),"",CHOOSE($D18,Certification!$G$40,Certification!$G$56,Certification!$G$72,Certification!$G$88,Certification!$G$104))</f>
        <v/>
      </c>
      <c r="BU18" s="167" t="str">
        <f>IF(ISBLANK($D18),"",CHOOSE($D18,Certification!$G$41,Certification!$G$57,Certification!$G$73,Certification!$G$89,Certification!$G$105))</f>
        <v/>
      </c>
      <c r="BV18" s="51" t="str">
        <f>IF(ISBLANK($D18),"",CHOOSE($D18,IF(ISBLANK(Certification!$C$43),"",Certification!$C$43),IF(ISBLANK(Certification!$C$59),"",Certification!$C$59),IF(ISBLANK(Certification!$C$75),"",Certification!$C$75),IF(ISBLANK(Certification!$C$91),"",Certification!$C$91),IF(ISBLANK(Certification!$C$107),"",Certification!$C$107)))</f>
        <v/>
      </c>
      <c r="BW18" s="51" t="str">
        <f>IF(ISBLANK($D18),"",CHOOSE($D18,IF(ISBLANK(Certification!$C$45),"",Certification!$C$45),IF(ISBLANK(Certification!$C$61),"",Certification!$C$61),IF(ISBLANK(Certification!$C$77),"",Certification!$C$77),IF(ISBLANK(Certification!$C$93),"",Certification!$C$93),IF(ISBLANK(Certification!$C$109),"",Certification!$C$109)))</f>
        <v/>
      </c>
      <c r="BY18" s="19" t="s">
        <v>8</v>
      </c>
    </row>
    <row r="19" spans="1:77" s="17" customFormat="1" ht="25.5" x14ac:dyDescent="0.2">
      <c r="A19" s="46">
        <v>9</v>
      </c>
      <c r="B19" s="47" t="str">
        <f t="shared" si="2"/>
        <v/>
      </c>
      <c r="C19" s="184"/>
      <c r="D19" s="25"/>
      <c r="E19" s="187"/>
      <c r="F19" s="187"/>
      <c r="G19" s="25"/>
      <c r="H19" s="25"/>
      <c r="I19" s="26"/>
      <c r="J19" s="25"/>
      <c r="K19" s="26"/>
      <c r="L19" s="26"/>
      <c r="M19" s="26"/>
      <c r="N19" s="41"/>
      <c r="O19" s="26"/>
      <c r="P19" s="41"/>
      <c r="Q19" s="26"/>
      <c r="R19" s="26"/>
      <c r="S19" s="26"/>
      <c r="T19" s="25"/>
      <c r="U19" s="26"/>
      <c r="V19" s="25"/>
      <c r="W19" s="25"/>
      <c r="X19" s="25"/>
      <c r="Y19" s="25"/>
      <c r="Z19" s="25"/>
      <c r="AA19" s="173"/>
      <c r="AB19" s="178"/>
      <c r="AC19" s="15" t="str">
        <f t="shared" si="3"/>
        <v/>
      </c>
      <c r="AD19" s="15" t="str">
        <f t="shared" si="4"/>
        <v/>
      </c>
      <c r="AE19" s="15" t="str">
        <f t="shared" si="5"/>
        <v/>
      </c>
      <c r="AF19" s="15" t="str">
        <f t="shared" si="6"/>
        <v/>
      </c>
      <c r="AG19" s="15" t="str">
        <f t="shared" si="20"/>
        <v/>
      </c>
      <c r="AH19" s="15" t="str">
        <f t="shared" si="20"/>
        <v/>
      </c>
      <c r="AI19" s="15" t="str">
        <f t="shared" si="21"/>
        <v/>
      </c>
      <c r="AJ19" s="15" t="str">
        <f t="shared" si="7"/>
        <v/>
      </c>
      <c r="AK19" s="15" t="str">
        <f t="shared" si="8"/>
        <v/>
      </c>
      <c r="AL19" s="15" t="str">
        <f t="shared" si="9"/>
        <v/>
      </c>
      <c r="AM19" s="15" t="str">
        <f t="shared" si="10"/>
        <v/>
      </c>
      <c r="AN19" s="15" t="str">
        <f t="shared" si="11"/>
        <v/>
      </c>
      <c r="AO19" s="15" t="str">
        <f t="shared" si="12"/>
        <v/>
      </c>
      <c r="AP19" s="15" t="str">
        <f t="shared" si="13"/>
        <v/>
      </c>
      <c r="AQ19" s="15" t="str">
        <f t="shared" si="22"/>
        <v/>
      </c>
      <c r="AR19" s="15" t="str">
        <f t="shared" si="23"/>
        <v/>
      </c>
      <c r="AS19" s="15" t="str">
        <f t="shared" si="24"/>
        <v/>
      </c>
      <c r="AT19" s="15" t="str">
        <f t="shared" si="25"/>
        <v/>
      </c>
      <c r="AU19" s="15" t="str">
        <f t="shared" si="14"/>
        <v/>
      </c>
      <c r="AV19" s="15" t="str">
        <f t="shared" si="26"/>
        <v/>
      </c>
      <c r="AW19" s="15" t="str">
        <f t="shared" si="27"/>
        <v/>
      </c>
      <c r="AX19" s="15" t="str">
        <f t="shared" si="28"/>
        <v/>
      </c>
      <c r="AY19" s="15" t="str">
        <f t="shared" si="29"/>
        <v/>
      </c>
      <c r="AZ19" s="15" t="str">
        <f t="shared" si="30"/>
        <v/>
      </c>
      <c r="BA19" s="15" t="str">
        <f t="shared" si="31"/>
        <v/>
      </c>
      <c r="BB19" s="16" t="b">
        <f t="shared" si="32"/>
        <v>0</v>
      </c>
      <c r="BC19" s="16" t="b">
        <f t="shared" si="33"/>
        <v>0</v>
      </c>
      <c r="BE19" s="37"/>
      <c r="BF19" s="37"/>
      <c r="BG19" s="37"/>
      <c r="BH19" s="51" t="str">
        <f t="shared" si="15"/>
        <v/>
      </c>
      <c r="BI19" s="51" t="str">
        <f t="shared" si="16"/>
        <v/>
      </c>
      <c r="BJ19" s="51" t="str">
        <f t="shared" si="17"/>
        <v/>
      </c>
      <c r="BK19" s="51" t="str">
        <f t="shared" si="18"/>
        <v/>
      </c>
      <c r="BL19" s="51" t="str">
        <f t="shared" si="19"/>
        <v/>
      </c>
      <c r="BM19" s="51" t="str">
        <f>IF(ISBLANK($D19),"",CHOOSE($D19,Certification!$C$32,Certification!$C$48,Certification!$C$64,Certification!$C$80,Certification!$C$96))</f>
        <v/>
      </c>
      <c r="BN19" s="51" t="str">
        <f>IF(ISBLANK($D19),"",CHOOSE($D19,Certification!$C$33,Certification!$C$49,Certification!$C$65,Certification!$C$81,Certification!$C$97))</f>
        <v/>
      </c>
      <c r="BO19" s="51" t="str">
        <f>IF(ISBLANK($D19),"",CHOOSE($D19,Certification!$C$34,Certification!$C$50,Certification!$C$66,Certification!$C$82,Certification!$C$98))</f>
        <v/>
      </c>
      <c r="BP19" s="51" t="str">
        <f>IF(ISBLANK($D19),"",CHOOSE($D19,Certification!$C$35,Certification!$C$51,Certification!$C$67,Certification!$C$83,Certification!$C$99))</f>
        <v/>
      </c>
      <c r="BQ19" s="51" t="str">
        <f>IF(ISBLANK($D19),"",CHOOSE($D19,Certification!$C$36,Certification!$C$52,Certification!$C$68,Certification!$C$84,Certification!$C$100))</f>
        <v/>
      </c>
      <c r="BR19" s="51" t="str">
        <f>IF(ISBLANK($D19),"",CHOOSE($D19,Certification!$C$37,Certification!$C$53,Certification!$C$69,Certification!$C$85,Certification!$C$101))</f>
        <v/>
      </c>
      <c r="BS19" s="167" t="str">
        <f>IF(ISBLANK($D19),"",CHOOSE($D19,Certification!$G$39,Certification!$G$55,Certification!$G$71,Certification!$G$87,Certification!$G$103))</f>
        <v/>
      </c>
      <c r="BT19" s="167" t="str">
        <f>IF(ISBLANK($D19),"",CHOOSE($D19,Certification!$G$40,Certification!$G$56,Certification!$G$72,Certification!$G$88,Certification!$G$104))</f>
        <v/>
      </c>
      <c r="BU19" s="167" t="str">
        <f>IF(ISBLANK($D19),"",CHOOSE($D19,Certification!$G$41,Certification!$G$57,Certification!$G$73,Certification!$G$89,Certification!$G$105))</f>
        <v/>
      </c>
      <c r="BV19" s="51" t="str">
        <f>IF(ISBLANK($D19),"",CHOOSE($D19,IF(ISBLANK(Certification!$C$43),"",Certification!$C$43),IF(ISBLANK(Certification!$C$59),"",Certification!$C$59),IF(ISBLANK(Certification!$C$75),"",Certification!$C$75),IF(ISBLANK(Certification!$C$91),"",Certification!$C$91),IF(ISBLANK(Certification!$C$107),"",Certification!$C$107)))</f>
        <v/>
      </c>
      <c r="BW19" s="51" t="str">
        <f>IF(ISBLANK($D19),"",CHOOSE($D19,IF(ISBLANK(Certification!$C$45),"",Certification!$C$45),IF(ISBLANK(Certification!$C$61),"",Certification!$C$61),IF(ISBLANK(Certification!$C$77),"",Certification!$C$77),IF(ISBLANK(Certification!$C$93),"",Certification!$C$93),IF(ISBLANK(Certification!$C$109),"",Certification!$C$109)))</f>
        <v/>
      </c>
      <c r="BY19" s="19" t="s">
        <v>8</v>
      </c>
    </row>
    <row r="20" spans="1:77" s="17" customFormat="1" ht="25.5" x14ac:dyDescent="0.2">
      <c r="A20" s="46">
        <v>10</v>
      </c>
      <c r="B20" s="47" t="str">
        <f t="shared" si="2"/>
        <v/>
      </c>
      <c r="C20" s="184"/>
      <c r="D20" s="25"/>
      <c r="E20" s="187"/>
      <c r="F20" s="187"/>
      <c r="G20" s="25"/>
      <c r="H20" s="25"/>
      <c r="I20" s="26"/>
      <c r="J20" s="25"/>
      <c r="K20" s="26"/>
      <c r="L20" s="26"/>
      <c r="M20" s="26"/>
      <c r="N20" s="41"/>
      <c r="O20" s="26"/>
      <c r="P20" s="41"/>
      <c r="Q20" s="26"/>
      <c r="R20" s="26"/>
      <c r="S20" s="26"/>
      <c r="T20" s="25"/>
      <c r="U20" s="26"/>
      <c r="V20" s="25"/>
      <c r="W20" s="25"/>
      <c r="X20" s="25"/>
      <c r="Y20" s="25"/>
      <c r="Z20" s="25"/>
      <c r="AA20" s="173"/>
      <c r="AB20" s="178"/>
      <c r="AC20" s="15" t="str">
        <f t="shared" si="3"/>
        <v/>
      </c>
      <c r="AD20" s="15" t="str">
        <f t="shared" si="4"/>
        <v/>
      </c>
      <c r="AE20" s="15" t="str">
        <f t="shared" si="5"/>
        <v/>
      </c>
      <c r="AF20" s="15" t="str">
        <f t="shared" si="6"/>
        <v/>
      </c>
      <c r="AG20" s="15" t="str">
        <f t="shared" si="20"/>
        <v/>
      </c>
      <c r="AH20" s="15" t="str">
        <f t="shared" si="20"/>
        <v/>
      </c>
      <c r="AI20" s="15" t="str">
        <f t="shared" si="21"/>
        <v/>
      </c>
      <c r="AJ20" s="15" t="str">
        <f t="shared" si="7"/>
        <v/>
      </c>
      <c r="AK20" s="15" t="str">
        <f t="shared" si="8"/>
        <v/>
      </c>
      <c r="AL20" s="15" t="str">
        <f t="shared" si="9"/>
        <v/>
      </c>
      <c r="AM20" s="15" t="str">
        <f t="shared" si="10"/>
        <v/>
      </c>
      <c r="AN20" s="15" t="str">
        <f t="shared" si="11"/>
        <v/>
      </c>
      <c r="AO20" s="15" t="str">
        <f t="shared" si="12"/>
        <v/>
      </c>
      <c r="AP20" s="15" t="str">
        <f t="shared" si="13"/>
        <v/>
      </c>
      <c r="AQ20" s="15" t="str">
        <f t="shared" si="22"/>
        <v/>
      </c>
      <c r="AR20" s="15" t="str">
        <f t="shared" si="23"/>
        <v/>
      </c>
      <c r="AS20" s="15" t="str">
        <f t="shared" si="24"/>
        <v/>
      </c>
      <c r="AT20" s="15" t="str">
        <f t="shared" si="25"/>
        <v/>
      </c>
      <c r="AU20" s="15" t="str">
        <f t="shared" si="14"/>
        <v/>
      </c>
      <c r="AV20" s="15" t="str">
        <f t="shared" si="26"/>
        <v/>
      </c>
      <c r="AW20" s="15" t="str">
        <f t="shared" si="27"/>
        <v/>
      </c>
      <c r="AX20" s="15" t="str">
        <f t="shared" si="28"/>
        <v/>
      </c>
      <c r="AY20" s="15" t="str">
        <f t="shared" si="29"/>
        <v/>
      </c>
      <c r="AZ20" s="15" t="str">
        <f t="shared" si="30"/>
        <v/>
      </c>
      <c r="BA20" s="15" t="str">
        <f t="shared" si="31"/>
        <v/>
      </c>
      <c r="BB20" s="16" t="b">
        <f t="shared" si="32"/>
        <v>0</v>
      </c>
      <c r="BC20" s="16" t="b">
        <f t="shared" si="33"/>
        <v>0</v>
      </c>
      <c r="BE20" s="37"/>
      <c r="BF20" s="37"/>
      <c r="BG20" s="37"/>
      <c r="BH20" s="51" t="str">
        <f t="shared" si="15"/>
        <v/>
      </c>
      <c r="BI20" s="51" t="str">
        <f t="shared" si="16"/>
        <v/>
      </c>
      <c r="BJ20" s="51" t="str">
        <f t="shared" si="17"/>
        <v/>
      </c>
      <c r="BK20" s="51" t="str">
        <f t="shared" si="18"/>
        <v/>
      </c>
      <c r="BL20" s="51" t="str">
        <f t="shared" si="19"/>
        <v/>
      </c>
      <c r="BM20" s="51" t="str">
        <f>IF(ISBLANK($D20),"",CHOOSE($D20,Certification!$C$32,Certification!$C$48,Certification!$C$64,Certification!$C$80,Certification!$C$96))</f>
        <v/>
      </c>
      <c r="BN20" s="51" t="str">
        <f>IF(ISBLANK($D20),"",CHOOSE($D20,Certification!$C$33,Certification!$C$49,Certification!$C$65,Certification!$C$81,Certification!$C$97))</f>
        <v/>
      </c>
      <c r="BO20" s="51" t="str">
        <f>IF(ISBLANK($D20),"",CHOOSE($D20,Certification!$C$34,Certification!$C$50,Certification!$C$66,Certification!$C$82,Certification!$C$98))</f>
        <v/>
      </c>
      <c r="BP20" s="51" t="str">
        <f>IF(ISBLANK($D20),"",CHOOSE($D20,Certification!$C$35,Certification!$C$51,Certification!$C$67,Certification!$C$83,Certification!$C$99))</f>
        <v/>
      </c>
      <c r="BQ20" s="51" t="str">
        <f>IF(ISBLANK($D20),"",CHOOSE($D20,Certification!$C$36,Certification!$C$52,Certification!$C$68,Certification!$C$84,Certification!$C$100))</f>
        <v/>
      </c>
      <c r="BR20" s="51" t="str">
        <f>IF(ISBLANK($D20),"",CHOOSE($D20,Certification!$C$37,Certification!$C$53,Certification!$C$69,Certification!$C$85,Certification!$C$101))</f>
        <v/>
      </c>
      <c r="BS20" s="167" t="str">
        <f>IF(ISBLANK($D20),"",CHOOSE($D20,Certification!$G$39,Certification!$G$55,Certification!$G$71,Certification!$G$87,Certification!$G$103))</f>
        <v/>
      </c>
      <c r="BT20" s="167" t="str">
        <f>IF(ISBLANK($D20),"",CHOOSE($D20,Certification!$G$40,Certification!$G$56,Certification!$G$72,Certification!$G$88,Certification!$G$104))</f>
        <v/>
      </c>
      <c r="BU20" s="167" t="str">
        <f>IF(ISBLANK($D20),"",CHOOSE($D20,Certification!$G$41,Certification!$G$57,Certification!$G$73,Certification!$G$89,Certification!$G$105))</f>
        <v/>
      </c>
      <c r="BV20" s="51" t="str">
        <f>IF(ISBLANK($D20),"",CHOOSE($D20,IF(ISBLANK(Certification!$C$43),"",Certification!$C$43),IF(ISBLANK(Certification!$C$59),"",Certification!$C$59),IF(ISBLANK(Certification!$C$75),"",Certification!$C$75),IF(ISBLANK(Certification!$C$91),"",Certification!$C$91),IF(ISBLANK(Certification!$C$107),"",Certification!$C$107)))</f>
        <v/>
      </c>
      <c r="BW20" s="51" t="str">
        <f>IF(ISBLANK($D20),"",CHOOSE($D20,IF(ISBLANK(Certification!$C$45),"",Certification!$C$45),IF(ISBLANK(Certification!$C$61),"",Certification!$C$61),IF(ISBLANK(Certification!$C$77),"",Certification!$C$77),IF(ISBLANK(Certification!$C$93),"",Certification!$C$93),IF(ISBLANK(Certification!$C$109),"",Certification!$C$109)))</f>
        <v/>
      </c>
      <c r="BY20" s="19" t="s">
        <v>8</v>
      </c>
    </row>
    <row r="21" spans="1:77" s="17" customFormat="1" ht="25.5" x14ac:dyDescent="0.2">
      <c r="A21" s="46">
        <v>11</v>
      </c>
      <c r="B21" s="47" t="str">
        <f t="shared" si="2"/>
        <v/>
      </c>
      <c r="C21" s="184"/>
      <c r="D21" s="25"/>
      <c r="E21" s="187"/>
      <c r="F21" s="187"/>
      <c r="G21" s="25"/>
      <c r="H21" s="25"/>
      <c r="I21" s="26"/>
      <c r="J21" s="25"/>
      <c r="K21" s="26"/>
      <c r="L21" s="26"/>
      <c r="M21" s="26"/>
      <c r="N21" s="41"/>
      <c r="O21" s="26"/>
      <c r="P21" s="41"/>
      <c r="Q21" s="26"/>
      <c r="R21" s="26"/>
      <c r="S21" s="26"/>
      <c r="T21" s="25"/>
      <c r="U21" s="26"/>
      <c r="V21" s="25"/>
      <c r="W21" s="25"/>
      <c r="X21" s="25"/>
      <c r="Y21" s="25"/>
      <c r="Z21" s="25"/>
      <c r="AA21" s="173"/>
      <c r="AB21" s="178"/>
      <c r="AC21" s="15" t="str">
        <f t="shared" si="3"/>
        <v/>
      </c>
      <c r="AD21" s="15" t="str">
        <f t="shared" si="4"/>
        <v/>
      </c>
      <c r="AE21" s="15" t="str">
        <f t="shared" si="5"/>
        <v/>
      </c>
      <c r="AF21" s="15" t="str">
        <f t="shared" si="6"/>
        <v/>
      </c>
      <c r="AG21" s="15" t="str">
        <f t="shared" si="20"/>
        <v/>
      </c>
      <c r="AH21" s="15" t="str">
        <f t="shared" si="20"/>
        <v/>
      </c>
      <c r="AI21" s="15" t="str">
        <f t="shared" si="21"/>
        <v/>
      </c>
      <c r="AJ21" s="15" t="str">
        <f t="shared" si="7"/>
        <v/>
      </c>
      <c r="AK21" s="15" t="str">
        <f t="shared" si="8"/>
        <v/>
      </c>
      <c r="AL21" s="15" t="str">
        <f t="shared" si="9"/>
        <v/>
      </c>
      <c r="AM21" s="15" t="str">
        <f t="shared" si="10"/>
        <v/>
      </c>
      <c r="AN21" s="15" t="str">
        <f t="shared" si="11"/>
        <v/>
      </c>
      <c r="AO21" s="15" t="str">
        <f t="shared" si="12"/>
        <v/>
      </c>
      <c r="AP21" s="15" t="str">
        <f t="shared" si="13"/>
        <v/>
      </c>
      <c r="AQ21" s="15" t="str">
        <f t="shared" si="22"/>
        <v/>
      </c>
      <c r="AR21" s="15" t="str">
        <f t="shared" si="23"/>
        <v/>
      </c>
      <c r="AS21" s="15" t="str">
        <f t="shared" si="24"/>
        <v/>
      </c>
      <c r="AT21" s="15" t="str">
        <f t="shared" si="25"/>
        <v/>
      </c>
      <c r="AU21" s="15" t="str">
        <f t="shared" si="14"/>
        <v/>
      </c>
      <c r="AV21" s="15" t="str">
        <f t="shared" si="26"/>
        <v/>
      </c>
      <c r="AW21" s="15" t="str">
        <f t="shared" si="27"/>
        <v/>
      </c>
      <c r="AX21" s="15" t="str">
        <f t="shared" si="28"/>
        <v/>
      </c>
      <c r="AY21" s="15" t="str">
        <f t="shared" si="29"/>
        <v/>
      </c>
      <c r="AZ21" s="15" t="str">
        <f t="shared" si="30"/>
        <v/>
      </c>
      <c r="BA21" s="15" t="str">
        <f t="shared" si="31"/>
        <v/>
      </c>
      <c r="BB21" s="16" t="b">
        <f t="shared" si="32"/>
        <v>0</v>
      </c>
      <c r="BC21" s="16" t="b">
        <f t="shared" si="33"/>
        <v>0</v>
      </c>
      <c r="BE21" s="37"/>
      <c r="BF21" s="37"/>
      <c r="BG21" s="37"/>
      <c r="BH21" s="51" t="str">
        <f t="shared" si="15"/>
        <v/>
      </c>
      <c r="BI21" s="51" t="str">
        <f t="shared" si="16"/>
        <v/>
      </c>
      <c r="BJ21" s="51" t="str">
        <f t="shared" si="17"/>
        <v/>
      </c>
      <c r="BK21" s="51" t="str">
        <f t="shared" si="18"/>
        <v/>
      </c>
      <c r="BL21" s="51" t="str">
        <f t="shared" si="19"/>
        <v/>
      </c>
      <c r="BM21" s="51" t="str">
        <f>IF(ISBLANK($D21),"",CHOOSE($D21,Certification!$C$32,Certification!$C$48,Certification!$C$64,Certification!$C$80,Certification!$C$96))</f>
        <v/>
      </c>
      <c r="BN21" s="51" t="str">
        <f>IF(ISBLANK($D21),"",CHOOSE($D21,Certification!$C$33,Certification!$C$49,Certification!$C$65,Certification!$C$81,Certification!$C$97))</f>
        <v/>
      </c>
      <c r="BO21" s="51" t="str">
        <f>IF(ISBLANK($D21),"",CHOOSE($D21,Certification!$C$34,Certification!$C$50,Certification!$C$66,Certification!$C$82,Certification!$C$98))</f>
        <v/>
      </c>
      <c r="BP21" s="51" t="str">
        <f>IF(ISBLANK($D21),"",CHOOSE($D21,Certification!$C$35,Certification!$C$51,Certification!$C$67,Certification!$C$83,Certification!$C$99))</f>
        <v/>
      </c>
      <c r="BQ21" s="51" t="str">
        <f>IF(ISBLANK($D21),"",CHOOSE($D21,Certification!$C$36,Certification!$C$52,Certification!$C$68,Certification!$C$84,Certification!$C$100))</f>
        <v/>
      </c>
      <c r="BR21" s="51" t="str">
        <f>IF(ISBLANK($D21),"",CHOOSE($D21,Certification!$C$37,Certification!$C$53,Certification!$C$69,Certification!$C$85,Certification!$C$101))</f>
        <v/>
      </c>
      <c r="BS21" s="167" t="str">
        <f>IF(ISBLANK($D21),"",CHOOSE($D21,Certification!$G$39,Certification!$G$55,Certification!$G$71,Certification!$G$87,Certification!$G$103))</f>
        <v/>
      </c>
      <c r="BT21" s="167" t="str">
        <f>IF(ISBLANK($D21),"",CHOOSE($D21,Certification!$G$40,Certification!$G$56,Certification!$G$72,Certification!$G$88,Certification!$G$104))</f>
        <v/>
      </c>
      <c r="BU21" s="167" t="str">
        <f>IF(ISBLANK($D21),"",CHOOSE($D21,Certification!$G$41,Certification!$G$57,Certification!$G$73,Certification!$G$89,Certification!$G$105))</f>
        <v/>
      </c>
      <c r="BV21" s="51" t="str">
        <f>IF(ISBLANK($D21),"",CHOOSE($D21,IF(ISBLANK(Certification!$C$43),"",Certification!$C$43),IF(ISBLANK(Certification!$C$59),"",Certification!$C$59),IF(ISBLANK(Certification!$C$75),"",Certification!$C$75),IF(ISBLANK(Certification!$C$91),"",Certification!$C$91),IF(ISBLANK(Certification!$C$107),"",Certification!$C$107)))</f>
        <v/>
      </c>
      <c r="BW21" s="51" t="str">
        <f>IF(ISBLANK($D21),"",CHOOSE($D21,IF(ISBLANK(Certification!$C$45),"",Certification!$C$45),IF(ISBLANK(Certification!$C$61),"",Certification!$C$61),IF(ISBLANK(Certification!$C$77),"",Certification!$C$77),IF(ISBLANK(Certification!$C$93),"",Certification!$C$93),IF(ISBLANK(Certification!$C$109),"",Certification!$C$109)))</f>
        <v/>
      </c>
      <c r="BY21" s="19" t="s">
        <v>8</v>
      </c>
    </row>
    <row r="22" spans="1:77" s="17" customFormat="1" ht="25.5" x14ac:dyDescent="0.2">
      <c r="A22" s="46">
        <v>12</v>
      </c>
      <c r="B22" s="47" t="str">
        <f t="shared" si="2"/>
        <v/>
      </c>
      <c r="C22" s="184"/>
      <c r="D22" s="25"/>
      <c r="E22" s="187"/>
      <c r="F22" s="187"/>
      <c r="G22" s="25"/>
      <c r="H22" s="25"/>
      <c r="I22" s="26"/>
      <c r="J22" s="25"/>
      <c r="K22" s="26"/>
      <c r="L22" s="26"/>
      <c r="M22" s="26"/>
      <c r="N22" s="41"/>
      <c r="O22" s="26"/>
      <c r="P22" s="41"/>
      <c r="Q22" s="26"/>
      <c r="R22" s="26"/>
      <c r="S22" s="26"/>
      <c r="T22" s="25"/>
      <c r="U22" s="26"/>
      <c r="V22" s="25"/>
      <c r="W22" s="25"/>
      <c r="X22" s="25"/>
      <c r="Y22" s="25"/>
      <c r="Z22" s="25"/>
      <c r="AA22" s="173"/>
      <c r="AB22" s="178"/>
      <c r="AC22" s="15" t="str">
        <f t="shared" si="3"/>
        <v/>
      </c>
      <c r="AD22" s="15" t="str">
        <f t="shared" si="4"/>
        <v/>
      </c>
      <c r="AE22" s="15" t="str">
        <f t="shared" si="5"/>
        <v/>
      </c>
      <c r="AF22" s="15" t="str">
        <f t="shared" si="6"/>
        <v/>
      </c>
      <c r="AG22" s="15" t="str">
        <f t="shared" si="20"/>
        <v/>
      </c>
      <c r="AH22" s="15" t="str">
        <f t="shared" si="20"/>
        <v/>
      </c>
      <c r="AI22" s="15" t="str">
        <f t="shared" si="21"/>
        <v/>
      </c>
      <c r="AJ22" s="15" t="str">
        <f t="shared" si="7"/>
        <v/>
      </c>
      <c r="AK22" s="15" t="str">
        <f t="shared" si="8"/>
        <v/>
      </c>
      <c r="AL22" s="15" t="str">
        <f t="shared" si="9"/>
        <v/>
      </c>
      <c r="AM22" s="15" t="str">
        <f t="shared" si="10"/>
        <v/>
      </c>
      <c r="AN22" s="15" t="str">
        <f t="shared" si="11"/>
        <v/>
      </c>
      <c r="AO22" s="15" t="str">
        <f t="shared" si="12"/>
        <v/>
      </c>
      <c r="AP22" s="15" t="str">
        <f t="shared" si="13"/>
        <v/>
      </c>
      <c r="AQ22" s="15" t="str">
        <f t="shared" si="22"/>
        <v/>
      </c>
      <c r="AR22" s="15" t="str">
        <f t="shared" si="23"/>
        <v/>
      </c>
      <c r="AS22" s="15" t="str">
        <f t="shared" si="24"/>
        <v/>
      </c>
      <c r="AT22" s="15" t="str">
        <f t="shared" si="25"/>
        <v/>
      </c>
      <c r="AU22" s="15" t="str">
        <f t="shared" si="14"/>
        <v/>
      </c>
      <c r="AV22" s="15" t="str">
        <f t="shared" si="26"/>
        <v/>
      </c>
      <c r="AW22" s="15" t="str">
        <f t="shared" si="27"/>
        <v/>
      </c>
      <c r="AX22" s="15" t="str">
        <f t="shared" si="28"/>
        <v/>
      </c>
      <c r="AY22" s="15" t="str">
        <f t="shared" si="29"/>
        <v/>
      </c>
      <c r="AZ22" s="15" t="str">
        <f t="shared" si="30"/>
        <v/>
      </c>
      <c r="BA22" s="15" t="str">
        <f t="shared" si="31"/>
        <v/>
      </c>
      <c r="BB22" s="16" t="b">
        <f t="shared" si="32"/>
        <v>0</v>
      </c>
      <c r="BC22" s="16" t="b">
        <f t="shared" si="33"/>
        <v>0</v>
      </c>
      <c r="BE22" s="37"/>
      <c r="BF22" s="37"/>
      <c r="BG22" s="37"/>
      <c r="BH22" s="51" t="str">
        <f t="shared" si="15"/>
        <v/>
      </c>
      <c r="BI22" s="51" t="str">
        <f t="shared" si="16"/>
        <v/>
      </c>
      <c r="BJ22" s="51" t="str">
        <f t="shared" si="17"/>
        <v/>
      </c>
      <c r="BK22" s="51" t="str">
        <f t="shared" si="18"/>
        <v/>
      </c>
      <c r="BL22" s="51" t="str">
        <f t="shared" si="19"/>
        <v/>
      </c>
      <c r="BM22" s="51" t="str">
        <f>IF(ISBLANK($D22),"",CHOOSE($D22,Certification!$C$32,Certification!$C$48,Certification!$C$64,Certification!$C$80,Certification!$C$96))</f>
        <v/>
      </c>
      <c r="BN22" s="51" t="str">
        <f>IF(ISBLANK($D22),"",CHOOSE($D22,Certification!$C$33,Certification!$C$49,Certification!$C$65,Certification!$C$81,Certification!$C$97))</f>
        <v/>
      </c>
      <c r="BO22" s="51" t="str">
        <f>IF(ISBLANK($D22),"",CHOOSE($D22,Certification!$C$34,Certification!$C$50,Certification!$C$66,Certification!$C$82,Certification!$C$98))</f>
        <v/>
      </c>
      <c r="BP22" s="51" t="str">
        <f>IF(ISBLANK($D22),"",CHOOSE($D22,Certification!$C$35,Certification!$C$51,Certification!$C$67,Certification!$C$83,Certification!$C$99))</f>
        <v/>
      </c>
      <c r="BQ22" s="51" t="str">
        <f>IF(ISBLANK($D22),"",CHOOSE($D22,Certification!$C$36,Certification!$C$52,Certification!$C$68,Certification!$C$84,Certification!$C$100))</f>
        <v/>
      </c>
      <c r="BR22" s="51" t="str">
        <f>IF(ISBLANK($D22),"",CHOOSE($D22,Certification!$C$37,Certification!$C$53,Certification!$C$69,Certification!$C$85,Certification!$C$101))</f>
        <v/>
      </c>
      <c r="BS22" s="167" t="str">
        <f>IF(ISBLANK($D22),"",CHOOSE($D22,Certification!$G$39,Certification!$G$55,Certification!$G$71,Certification!$G$87,Certification!$G$103))</f>
        <v/>
      </c>
      <c r="BT22" s="167" t="str">
        <f>IF(ISBLANK($D22),"",CHOOSE($D22,Certification!$G$40,Certification!$G$56,Certification!$G$72,Certification!$G$88,Certification!$G$104))</f>
        <v/>
      </c>
      <c r="BU22" s="167" t="str">
        <f>IF(ISBLANK($D22),"",CHOOSE($D22,Certification!$G$41,Certification!$G$57,Certification!$G$73,Certification!$G$89,Certification!$G$105))</f>
        <v/>
      </c>
      <c r="BV22" s="51" t="str">
        <f>IF(ISBLANK($D22),"",CHOOSE($D22,IF(ISBLANK(Certification!$C$43),"",Certification!$C$43),IF(ISBLANK(Certification!$C$59),"",Certification!$C$59),IF(ISBLANK(Certification!$C$75),"",Certification!$C$75),IF(ISBLANK(Certification!$C$91),"",Certification!$C$91),IF(ISBLANK(Certification!$C$107),"",Certification!$C$107)))</f>
        <v/>
      </c>
      <c r="BW22" s="51" t="str">
        <f>IF(ISBLANK($D22),"",CHOOSE($D22,IF(ISBLANK(Certification!$C$45),"",Certification!$C$45),IF(ISBLANK(Certification!$C$61),"",Certification!$C$61),IF(ISBLANK(Certification!$C$77),"",Certification!$C$77),IF(ISBLANK(Certification!$C$93),"",Certification!$C$93),IF(ISBLANK(Certification!$C$109),"",Certification!$C$109)))</f>
        <v/>
      </c>
      <c r="BY22" s="19" t="s">
        <v>8</v>
      </c>
    </row>
    <row r="23" spans="1:77" s="17" customFormat="1" ht="25.5" x14ac:dyDescent="0.2">
      <c r="A23" s="46">
        <v>13</v>
      </c>
      <c r="B23" s="47" t="str">
        <f t="shared" si="2"/>
        <v/>
      </c>
      <c r="C23" s="184"/>
      <c r="D23" s="25"/>
      <c r="E23" s="187"/>
      <c r="F23" s="187"/>
      <c r="G23" s="25"/>
      <c r="H23" s="25"/>
      <c r="I23" s="26"/>
      <c r="J23" s="25"/>
      <c r="K23" s="26"/>
      <c r="L23" s="26"/>
      <c r="M23" s="26"/>
      <c r="N23" s="41"/>
      <c r="O23" s="26"/>
      <c r="P23" s="41"/>
      <c r="Q23" s="26"/>
      <c r="R23" s="26"/>
      <c r="S23" s="26"/>
      <c r="T23" s="25"/>
      <c r="U23" s="26"/>
      <c r="V23" s="25"/>
      <c r="W23" s="25"/>
      <c r="X23" s="25"/>
      <c r="Y23" s="25"/>
      <c r="Z23" s="25"/>
      <c r="AA23" s="173"/>
      <c r="AB23" s="178"/>
      <c r="AC23" s="15" t="str">
        <f t="shared" si="3"/>
        <v/>
      </c>
      <c r="AD23" s="15" t="str">
        <f t="shared" si="4"/>
        <v/>
      </c>
      <c r="AE23" s="15" t="str">
        <f t="shared" si="5"/>
        <v/>
      </c>
      <c r="AF23" s="15" t="str">
        <f t="shared" si="6"/>
        <v/>
      </c>
      <c r="AG23" s="15" t="str">
        <f t="shared" si="20"/>
        <v/>
      </c>
      <c r="AH23" s="15" t="str">
        <f t="shared" si="20"/>
        <v/>
      </c>
      <c r="AI23" s="15" t="str">
        <f t="shared" si="21"/>
        <v/>
      </c>
      <c r="AJ23" s="15" t="str">
        <f t="shared" si="7"/>
        <v/>
      </c>
      <c r="AK23" s="15" t="str">
        <f t="shared" si="8"/>
        <v/>
      </c>
      <c r="AL23" s="15" t="str">
        <f t="shared" si="9"/>
        <v/>
      </c>
      <c r="AM23" s="15" t="str">
        <f t="shared" si="10"/>
        <v/>
      </c>
      <c r="AN23" s="15" t="str">
        <f t="shared" si="11"/>
        <v/>
      </c>
      <c r="AO23" s="15" t="str">
        <f t="shared" si="12"/>
        <v/>
      </c>
      <c r="AP23" s="15" t="str">
        <f t="shared" si="13"/>
        <v/>
      </c>
      <c r="AQ23" s="15" t="str">
        <f t="shared" si="22"/>
        <v/>
      </c>
      <c r="AR23" s="15" t="str">
        <f t="shared" si="23"/>
        <v/>
      </c>
      <c r="AS23" s="15" t="str">
        <f t="shared" si="24"/>
        <v/>
      </c>
      <c r="AT23" s="15" t="str">
        <f t="shared" si="25"/>
        <v/>
      </c>
      <c r="AU23" s="15" t="str">
        <f t="shared" si="14"/>
        <v/>
      </c>
      <c r="AV23" s="15" t="str">
        <f t="shared" si="26"/>
        <v/>
      </c>
      <c r="AW23" s="15" t="str">
        <f t="shared" si="27"/>
        <v/>
      </c>
      <c r="AX23" s="15" t="str">
        <f t="shared" si="28"/>
        <v/>
      </c>
      <c r="AY23" s="15" t="str">
        <f t="shared" si="29"/>
        <v/>
      </c>
      <c r="AZ23" s="15" t="str">
        <f t="shared" si="30"/>
        <v/>
      </c>
      <c r="BA23" s="15" t="str">
        <f t="shared" si="31"/>
        <v/>
      </c>
      <c r="BB23" s="16" t="b">
        <f t="shared" si="32"/>
        <v>0</v>
      </c>
      <c r="BC23" s="16" t="b">
        <f t="shared" si="33"/>
        <v>0</v>
      </c>
      <c r="BE23" s="37"/>
      <c r="BF23" s="37"/>
      <c r="BG23" s="37"/>
      <c r="BH23" s="51" t="str">
        <f t="shared" si="15"/>
        <v/>
      </c>
      <c r="BI23" s="51" t="str">
        <f t="shared" si="16"/>
        <v/>
      </c>
      <c r="BJ23" s="51" t="str">
        <f t="shared" si="17"/>
        <v/>
      </c>
      <c r="BK23" s="51" t="str">
        <f t="shared" si="18"/>
        <v/>
      </c>
      <c r="BL23" s="51" t="str">
        <f t="shared" si="19"/>
        <v/>
      </c>
      <c r="BM23" s="51" t="str">
        <f>IF(ISBLANK($D23),"",CHOOSE($D23,Certification!$C$32,Certification!$C$48,Certification!$C$64,Certification!$C$80,Certification!$C$96))</f>
        <v/>
      </c>
      <c r="BN23" s="51" t="str">
        <f>IF(ISBLANK($D23),"",CHOOSE($D23,Certification!$C$33,Certification!$C$49,Certification!$C$65,Certification!$C$81,Certification!$C$97))</f>
        <v/>
      </c>
      <c r="BO23" s="51" t="str">
        <f>IF(ISBLANK($D23),"",CHOOSE($D23,Certification!$C$34,Certification!$C$50,Certification!$C$66,Certification!$C$82,Certification!$C$98))</f>
        <v/>
      </c>
      <c r="BP23" s="51" t="str">
        <f>IF(ISBLANK($D23),"",CHOOSE($D23,Certification!$C$35,Certification!$C$51,Certification!$C$67,Certification!$C$83,Certification!$C$99))</f>
        <v/>
      </c>
      <c r="BQ23" s="51" t="str">
        <f>IF(ISBLANK($D23),"",CHOOSE($D23,Certification!$C$36,Certification!$C$52,Certification!$C$68,Certification!$C$84,Certification!$C$100))</f>
        <v/>
      </c>
      <c r="BR23" s="51" t="str">
        <f>IF(ISBLANK($D23),"",CHOOSE($D23,Certification!$C$37,Certification!$C$53,Certification!$C$69,Certification!$C$85,Certification!$C$101))</f>
        <v/>
      </c>
      <c r="BS23" s="167" t="str">
        <f>IF(ISBLANK($D23),"",CHOOSE($D23,Certification!$G$39,Certification!$G$55,Certification!$G$71,Certification!$G$87,Certification!$G$103))</f>
        <v/>
      </c>
      <c r="BT23" s="167" t="str">
        <f>IF(ISBLANK($D23),"",CHOOSE($D23,Certification!$G$40,Certification!$G$56,Certification!$G$72,Certification!$G$88,Certification!$G$104))</f>
        <v/>
      </c>
      <c r="BU23" s="167" t="str">
        <f>IF(ISBLANK($D23),"",CHOOSE($D23,Certification!$G$41,Certification!$G$57,Certification!$G$73,Certification!$G$89,Certification!$G$105))</f>
        <v/>
      </c>
      <c r="BV23" s="51" t="str">
        <f>IF(ISBLANK($D23),"",CHOOSE($D23,IF(ISBLANK(Certification!$C$43),"",Certification!$C$43),IF(ISBLANK(Certification!$C$59),"",Certification!$C$59),IF(ISBLANK(Certification!$C$75),"",Certification!$C$75),IF(ISBLANK(Certification!$C$91),"",Certification!$C$91),IF(ISBLANK(Certification!$C$107),"",Certification!$C$107)))</f>
        <v/>
      </c>
      <c r="BW23" s="51" t="str">
        <f>IF(ISBLANK($D23),"",CHOOSE($D23,IF(ISBLANK(Certification!$C$45),"",Certification!$C$45),IF(ISBLANK(Certification!$C$61),"",Certification!$C$61),IF(ISBLANK(Certification!$C$77),"",Certification!$C$77),IF(ISBLANK(Certification!$C$93),"",Certification!$C$93),IF(ISBLANK(Certification!$C$109),"",Certification!$C$109)))</f>
        <v/>
      </c>
      <c r="BY23" s="19" t="s">
        <v>8</v>
      </c>
    </row>
    <row r="24" spans="1:77" s="17" customFormat="1" ht="25.5" x14ac:dyDescent="0.2">
      <c r="A24" s="46">
        <v>14</v>
      </c>
      <c r="B24" s="47" t="str">
        <f t="shared" si="2"/>
        <v/>
      </c>
      <c r="C24" s="184"/>
      <c r="D24" s="25"/>
      <c r="E24" s="187"/>
      <c r="F24" s="187"/>
      <c r="G24" s="25"/>
      <c r="H24" s="25"/>
      <c r="I24" s="26"/>
      <c r="J24" s="25"/>
      <c r="K24" s="26"/>
      <c r="L24" s="26"/>
      <c r="M24" s="26"/>
      <c r="N24" s="41"/>
      <c r="O24" s="26"/>
      <c r="P24" s="41"/>
      <c r="Q24" s="26"/>
      <c r="R24" s="26"/>
      <c r="S24" s="26"/>
      <c r="T24" s="25"/>
      <c r="U24" s="26"/>
      <c r="V24" s="25"/>
      <c r="W24" s="25"/>
      <c r="X24" s="25"/>
      <c r="Y24" s="25"/>
      <c r="Z24" s="25"/>
      <c r="AA24" s="173"/>
      <c r="AB24" s="178"/>
      <c r="AC24" s="15" t="str">
        <f t="shared" si="3"/>
        <v/>
      </c>
      <c r="AD24" s="15" t="str">
        <f t="shared" si="4"/>
        <v/>
      </c>
      <c r="AE24" s="15" t="str">
        <f t="shared" si="5"/>
        <v/>
      </c>
      <c r="AF24" s="15" t="str">
        <f t="shared" si="6"/>
        <v/>
      </c>
      <c r="AG24" s="15" t="str">
        <f t="shared" si="20"/>
        <v/>
      </c>
      <c r="AH24" s="15" t="str">
        <f t="shared" si="20"/>
        <v/>
      </c>
      <c r="AI24" s="15" t="str">
        <f t="shared" si="21"/>
        <v/>
      </c>
      <c r="AJ24" s="15" t="str">
        <f t="shared" si="7"/>
        <v/>
      </c>
      <c r="AK24" s="15" t="str">
        <f t="shared" si="8"/>
        <v/>
      </c>
      <c r="AL24" s="15" t="str">
        <f t="shared" si="9"/>
        <v/>
      </c>
      <c r="AM24" s="15" t="str">
        <f t="shared" si="10"/>
        <v/>
      </c>
      <c r="AN24" s="15" t="str">
        <f t="shared" si="11"/>
        <v/>
      </c>
      <c r="AO24" s="15" t="str">
        <f t="shared" si="12"/>
        <v/>
      </c>
      <c r="AP24" s="15" t="str">
        <f t="shared" si="13"/>
        <v/>
      </c>
      <c r="AQ24" s="15" t="str">
        <f t="shared" si="22"/>
        <v/>
      </c>
      <c r="AR24" s="15" t="str">
        <f t="shared" si="23"/>
        <v/>
      </c>
      <c r="AS24" s="15" t="str">
        <f t="shared" si="24"/>
        <v/>
      </c>
      <c r="AT24" s="15" t="str">
        <f t="shared" si="25"/>
        <v/>
      </c>
      <c r="AU24" s="15" t="str">
        <f t="shared" si="14"/>
        <v/>
      </c>
      <c r="AV24" s="15" t="str">
        <f t="shared" si="26"/>
        <v/>
      </c>
      <c r="AW24" s="15" t="str">
        <f t="shared" si="27"/>
        <v/>
      </c>
      <c r="AX24" s="15" t="str">
        <f t="shared" si="28"/>
        <v/>
      </c>
      <c r="AY24" s="15" t="str">
        <f t="shared" si="29"/>
        <v/>
      </c>
      <c r="AZ24" s="15" t="str">
        <f t="shared" si="30"/>
        <v/>
      </c>
      <c r="BA24" s="15" t="str">
        <f t="shared" si="31"/>
        <v/>
      </c>
      <c r="BB24" s="16" t="b">
        <f t="shared" si="32"/>
        <v>0</v>
      </c>
      <c r="BC24" s="16" t="b">
        <f t="shared" si="33"/>
        <v>0</v>
      </c>
      <c r="BE24" s="37"/>
      <c r="BF24" s="37"/>
      <c r="BG24" s="37"/>
      <c r="BH24" s="51" t="str">
        <f t="shared" si="15"/>
        <v/>
      </c>
      <c r="BI24" s="51" t="str">
        <f t="shared" si="16"/>
        <v/>
      </c>
      <c r="BJ24" s="51" t="str">
        <f t="shared" si="17"/>
        <v/>
      </c>
      <c r="BK24" s="51" t="str">
        <f t="shared" si="18"/>
        <v/>
      </c>
      <c r="BL24" s="51" t="str">
        <f t="shared" si="19"/>
        <v/>
      </c>
      <c r="BM24" s="51" t="str">
        <f>IF(ISBLANK($D24),"",CHOOSE($D24,Certification!$C$32,Certification!$C$48,Certification!$C$64,Certification!$C$80,Certification!$C$96))</f>
        <v/>
      </c>
      <c r="BN24" s="51" t="str">
        <f>IF(ISBLANK($D24),"",CHOOSE($D24,Certification!$C$33,Certification!$C$49,Certification!$C$65,Certification!$C$81,Certification!$C$97))</f>
        <v/>
      </c>
      <c r="BO24" s="51" t="str">
        <f>IF(ISBLANK($D24),"",CHOOSE($D24,Certification!$C$34,Certification!$C$50,Certification!$C$66,Certification!$C$82,Certification!$C$98))</f>
        <v/>
      </c>
      <c r="BP24" s="51" t="str">
        <f>IF(ISBLANK($D24),"",CHOOSE($D24,Certification!$C$35,Certification!$C$51,Certification!$C$67,Certification!$C$83,Certification!$C$99))</f>
        <v/>
      </c>
      <c r="BQ24" s="51" t="str">
        <f>IF(ISBLANK($D24),"",CHOOSE($D24,Certification!$C$36,Certification!$C$52,Certification!$C$68,Certification!$C$84,Certification!$C$100))</f>
        <v/>
      </c>
      <c r="BR24" s="51" t="str">
        <f>IF(ISBLANK($D24),"",CHOOSE($D24,Certification!$C$37,Certification!$C$53,Certification!$C$69,Certification!$C$85,Certification!$C$101))</f>
        <v/>
      </c>
      <c r="BS24" s="167" t="str">
        <f>IF(ISBLANK($D24),"",CHOOSE($D24,Certification!$G$39,Certification!$G$55,Certification!$G$71,Certification!$G$87,Certification!$G$103))</f>
        <v/>
      </c>
      <c r="BT24" s="167" t="str">
        <f>IF(ISBLANK($D24),"",CHOOSE($D24,Certification!$G$40,Certification!$G$56,Certification!$G$72,Certification!$G$88,Certification!$G$104))</f>
        <v/>
      </c>
      <c r="BU24" s="167" t="str">
        <f>IF(ISBLANK($D24),"",CHOOSE($D24,Certification!$G$41,Certification!$G$57,Certification!$G$73,Certification!$G$89,Certification!$G$105))</f>
        <v/>
      </c>
      <c r="BV24" s="51" t="str">
        <f>IF(ISBLANK($D24),"",CHOOSE($D24,IF(ISBLANK(Certification!$C$43),"",Certification!$C$43),IF(ISBLANK(Certification!$C$59),"",Certification!$C$59),IF(ISBLANK(Certification!$C$75),"",Certification!$C$75),IF(ISBLANK(Certification!$C$91),"",Certification!$C$91),IF(ISBLANK(Certification!$C$107),"",Certification!$C$107)))</f>
        <v/>
      </c>
      <c r="BW24" s="51" t="str">
        <f>IF(ISBLANK($D24),"",CHOOSE($D24,IF(ISBLANK(Certification!$C$45),"",Certification!$C$45),IF(ISBLANK(Certification!$C$61),"",Certification!$C$61),IF(ISBLANK(Certification!$C$77),"",Certification!$C$77),IF(ISBLANK(Certification!$C$93),"",Certification!$C$93),IF(ISBLANK(Certification!$C$109),"",Certification!$C$109)))</f>
        <v/>
      </c>
      <c r="BY24" s="19" t="s">
        <v>8</v>
      </c>
    </row>
    <row r="25" spans="1:77" s="17" customFormat="1" ht="25.5" x14ac:dyDescent="0.2">
      <c r="A25" s="46">
        <v>15</v>
      </c>
      <c r="B25" s="47" t="str">
        <f t="shared" si="2"/>
        <v/>
      </c>
      <c r="C25" s="184"/>
      <c r="D25" s="25"/>
      <c r="E25" s="187"/>
      <c r="F25" s="187"/>
      <c r="G25" s="25"/>
      <c r="H25" s="25"/>
      <c r="I25" s="26"/>
      <c r="J25" s="25"/>
      <c r="K25" s="26"/>
      <c r="L25" s="26"/>
      <c r="M25" s="26"/>
      <c r="N25" s="41"/>
      <c r="O25" s="26"/>
      <c r="P25" s="41"/>
      <c r="Q25" s="26"/>
      <c r="R25" s="26"/>
      <c r="S25" s="26"/>
      <c r="T25" s="25"/>
      <c r="U25" s="26"/>
      <c r="V25" s="25"/>
      <c r="W25" s="25"/>
      <c r="X25" s="25"/>
      <c r="Y25" s="25"/>
      <c r="Z25" s="25"/>
      <c r="AA25" s="173"/>
      <c r="AB25" s="178"/>
      <c r="AC25" s="15" t="str">
        <f t="shared" si="3"/>
        <v/>
      </c>
      <c r="AD25" s="15" t="str">
        <f t="shared" si="4"/>
        <v/>
      </c>
      <c r="AE25" s="15" t="str">
        <f t="shared" si="5"/>
        <v/>
      </c>
      <c r="AF25" s="15" t="str">
        <f t="shared" si="6"/>
        <v/>
      </c>
      <c r="AG25" s="15" t="str">
        <f t="shared" si="20"/>
        <v/>
      </c>
      <c r="AH25" s="15" t="str">
        <f t="shared" si="20"/>
        <v/>
      </c>
      <c r="AI25" s="15" t="str">
        <f t="shared" si="21"/>
        <v/>
      </c>
      <c r="AJ25" s="15" t="str">
        <f t="shared" si="7"/>
        <v/>
      </c>
      <c r="AK25" s="15" t="str">
        <f t="shared" si="8"/>
        <v/>
      </c>
      <c r="AL25" s="15" t="str">
        <f t="shared" si="9"/>
        <v/>
      </c>
      <c r="AM25" s="15" t="str">
        <f t="shared" si="10"/>
        <v/>
      </c>
      <c r="AN25" s="15" t="str">
        <f t="shared" si="11"/>
        <v/>
      </c>
      <c r="AO25" s="15" t="str">
        <f t="shared" si="12"/>
        <v/>
      </c>
      <c r="AP25" s="15" t="str">
        <f t="shared" si="13"/>
        <v/>
      </c>
      <c r="AQ25" s="15" t="str">
        <f t="shared" si="22"/>
        <v/>
      </c>
      <c r="AR25" s="15" t="str">
        <f t="shared" si="23"/>
        <v/>
      </c>
      <c r="AS25" s="15" t="str">
        <f t="shared" si="24"/>
        <v/>
      </c>
      <c r="AT25" s="15" t="str">
        <f t="shared" si="25"/>
        <v/>
      </c>
      <c r="AU25" s="15" t="str">
        <f t="shared" si="14"/>
        <v/>
      </c>
      <c r="AV25" s="15" t="str">
        <f t="shared" si="26"/>
        <v/>
      </c>
      <c r="AW25" s="15" t="str">
        <f t="shared" si="27"/>
        <v/>
      </c>
      <c r="AX25" s="15" t="str">
        <f t="shared" si="28"/>
        <v/>
      </c>
      <c r="AY25" s="15" t="str">
        <f t="shared" si="29"/>
        <v/>
      </c>
      <c r="AZ25" s="15" t="str">
        <f t="shared" si="30"/>
        <v/>
      </c>
      <c r="BA25" s="15" t="str">
        <f t="shared" si="31"/>
        <v/>
      </c>
      <c r="BB25" s="16" t="b">
        <f t="shared" si="32"/>
        <v>0</v>
      </c>
      <c r="BC25" s="16" t="b">
        <f t="shared" si="33"/>
        <v>0</v>
      </c>
      <c r="BE25" s="37"/>
      <c r="BF25" s="37"/>
      <c r="BG25" s="37"/>
      <c r="BH25" s="51" t="str">
        <f t="shared" si="15"/>
        <v/>
      </c>
      <c r="BI25" s="51" t="str">
        <f t="shared" si="16"/>
        <v/>
      </c>
      <c r="BJ25" s="51" t="str">
        <f t="shared" si="17"/>
        <v/>
      </c>
      <c r="BK25" s="51" t="str">
        <f t="shared" si="18"/>
        <v/>
      </c>
      <c r="BL25" s="51" t="str">
        <f t="shared" si="19"/>
        <v/>
      </c>
      <c r="BM25" s="51" t="str">
        <f>IF(ISBLANK($D25),"",CHOOSE($D25,Certification!$C$32,Certification!$C$48,Certification!$C$64,Certification!$C$80,Certification!$C$96))</f>
        <v/>
      </c>
      <c r="BN25" s="51" t="str">
        <f>IF(ISBLANK($D25),"",CHOOSE($D25,Certification!$C$33,Certification!$C$49,Certification!$C$65,Certification!$C$81,Certification!$C$97))</f>
        <v/>
      </c>
      <c r="BO25" s="51" t="str">
        <f>IF(ISBLANK($D25),"",CHOOSE($D25,Certification!$C$34,Certification!$C$50,Certification!$C$66,Certification!$C$82,Certification!$C$98))</f>
        <v/>
      </c>
      <c r="BP25" s="51" t="str">
        <f>IF(ISBLANK($D25),"",CHOOSE($D25,Certification!$C$35,Certification!$C$51,Certification!$C$67,Certification!$C$83,Certification!$C$99))</f>
        <v/>
      </c>
      <c r="BQ25" s="51" t="str">
        <f>IF(ISBLANK($D25),"",CHOOSE($D25,Certification!$C$36,Certification!$C$52,Certification!$C$68,Certification!$C$84,Certification!$C$100))</f>
        <v/>
      </c>
      <c r="BR25" s="51" t="str">
        <f>IF(ISBLANK($D25),"",CHOOSE($D25,Certification!$C$37,Certification!$C$53,Certification!$C$69,Certification!$C$85,Certification!$C$101))</f>
        <v/>
      </c>
      <c r="BS25" s="167" t="str">
        <f>IF(ISBLANK($D25),"",CHOOSE($D25,Certification!$G$39,Certification!$G$55,Certification!$G$71,Certification!$G$87,Certification!$G$103))</f>
        <v/>
      </c>
      <c r="BT25" s="167" t="str">
        <f>IF(ISBLANK($D25),"",CHOOSE($D25,Certification!$G$40,Certification!$G$56,Certification!$G$72,Certification!$G$88,Certification!$G$104))</f>
        <v/>
      </c>
      <c r="BU25" s="167" t="str">
        <f>IF(ISBLANK($D25),"",CHOOSE($D25,Certification!$G$41,Certification!$G$57,Certification!$G$73,Certification!$G$89,Certification!$G$105))</f>
        <v/>
      </c>
      <c r="BV25" s="51" t="str">
        <f>IF(ISBLANK($D25),"",CHOOSE($D25,IF(ISBLANK(Certification!$C$43),"",Certification!$C$43),IF(ISBLANK(Certification!$C$59),"",Certification!$C$59),IF(ISBLANK(Certification!$C$75),"",Certification!$C$75),IF(ISBLANK(Certification!$C$91),"",Certification!$C$91),IF(ISBLANK(Certification!$C$107),"",Certification!$C$107)))</f>
        <v/>
      </c>
      <c r="BW25" s="51" t="str">
        <f>IF(ISBLANK($D25),"",CHOOSE($D25,IF(ISBLANK(Certification!$C$45),"",Certification!$C$45),IF(ISBLANK(Certification!$C$61),"",Certification!$C$61),IF(ISBLANK(Certification!$C$77),"",Certification!$C$77),IF(ISBLANK(Certification!$C$93),"",Certification!$C$93),IF(ISBLANK(Certification!$C$109),"",Certification!$C$109)))</f>
        <v/>
      </c>
      <c r="BY25" s="19" t="s">
        <v>8</v>
      </c>
    </row>
    <row r="26" spans="1:77" s="17" customFormat="1" ht="25.5" x14ac:dyDescent="0.2">
      <c r="A26" s="46">
        <v>16</v>
      </c>
      <c r="B26" s="47" t="str">
        <f t="shared" si="2"/>
        <v/>
      </c>
      <c r="C26" s="184"/>
      <c r="D26" s="25"/>
      <c r="E26" s="187"/>
      <c r="F26" s="187"/>
      <c r="G26" s="25"/>
      <c r="H26" s="25"/>
      <c r="I26" s="26"/>
      <c r="J26" s="25"/>
      <c r="K26" s="26"/>
      <c r="L26" s="26"/>
      <c r="M26" s="26"/>
      <c r="N26" s="41"/>
      <c r="O26" s="26"/>
      <c r="P26" s="41"/>
      <c r="Q26" s="26"/>
      <c r="R26" s="26"/>
      <c r="S26" s="26"/>
      <c r="T26" s="25"/>
      <c r="U26" s="26"/>
      <c r="V26" s="25"/>
      <c r="W26" s="25"/>
      <c r="X26" s="25"/>
      <c r="Y26" s="25"/>
      <c r="Z26" s="25"/>
      <c r="AA26" s="173"/>
      <c r="AB26" s="178"/>
      <c r="AC26" s="15" t="str">
        <f t="shared" si="3"/>
        <v/>
      </c>
      <c r="AD26" s="15" t="str">
        <f t="shared" si="4"/>
        <v/>
      </c>
      <c r="AE26" s="15" t="str">
        <f t="shared" si="5"/>
        <v/>
      </c>
      <c r="AF26" s="15" t="str">
        <f t="shared" si="6"/>
        <v/>
      </c>
      <c r="AG26" s="15" t="str">
        <f t="shared" si="20"/>
        <v/>
      </c>
      <c r="AH26" s="15" t="str">
        <f t="shared" si="20"/>
        <v/>
      </c>
      <c r="AI26" s="15" t="str">
        <f t="shared" si="21"/>
        <v/>
      </c>
      <c r="AJ26" s="15" t="str">
        <f t="shared" si="7"/>
        <v/>
      </c>
      <c r="AK26" s="15" t="str">
        <f t="shared" si="8"/>
        <v/>
      </c>
      <c r="AL26" s="15" t="str">
        <f t="shared" si="9"/>
        <v/>
      </c>
      <c r="AM26" s="15" t="str">
        <f t="shared" si="10"/>
        <v/>
      </c>
      <c r="AN26" s="15" t="str">
        <f t="shared" si="11"/>
        <v/>
      </c>
      <c r="AO26" s="15" t="str">
        <f t="shared" si="12"/>
        <v/>
      </c>
      <c r="AP26" s="15" t="str">
        <f t="shared" si="13"/>
        <v/>
      </c>
      <c r="AQ26" s="15" t="str">
        <f t="shared" si="22"/>
        <v/>
      </c>
      <c r="AR26" s="15" t="str">
        <f t="shared" si="23"/>
        <v/>
      </c>
      <c r="AS26" s="15" t="str">
        <f t="shared" si="24"/>
        <v/>
      </c>
      <c r="AT26" s="15" t="str">
        <f t="shared" si="25"/>
        <v/>
      </c>
      <c r="AU26" s="15" t="str">
        <f t="shared" si="14"/>
        <v/>
      </c>
      <c r="AV26" s="15" t="str">
        <f t="shared" si="26"/>
        <v/>
      </c>
      <c r="AW26" s="15" t="str">
        <f t="shared" si="27"/>
        <v/>
      </c>
      <c r="AX26" s="15" t="str">
        <f t="shared" si="28"/>
        <v/>
      </c>
      <c r="AY26" s="15" t="str">
        <f t="shared" si="29"/>
        <v/>
      </c>
      <c r="AZ26" s="15" t="str">
        <f t="shared" si="30"/>
        <v/>
      </c>
      <c r="BA26" s="15" t="str">
        <f t="shared" si="31"/>
        <v/>
      </c>
      <c r="BB26" s="16" t="b">
        <f t="shared" si="32"/>
        <v>0</v>
      </c>
      <c r="BC26" s="16" t="b">
        <f t="shared" si="33"/>
        <v>0</v>
      </c>
      <c r="BE26" s="37"/>
      <c r="BF26" s="37"/>
      <c r="BG26" s="37"/>
      <c r="BH26" s="51" t="str">
        <f t="shared" si="15"/>
        <v/>
      </c>
      <c r="BI26" s="51" t="str">
        <f t="shared" si="16"/>
        <v/>
      </c>
      <c r="BJ26" s="51" t="str">
        <f t="shared" si="17"/>
        <v/>
      </c>
      <c r="BK26" s="51" t="str">
        <f t="shared" si="18"/>
        <v/>
      </c>
      <c r="BL26" s="51" t="str">
        <f t="shared" si="19"/>
        <v/>
      </c>
      <c r="BM26" s="51" t="str">
        <f>IF(ISBLANK($D26),"",CHOOSE($D26,Certification!$C$32,Certification!$C$48,Certification!$C$64,Certification!$C$80,Certification!$C$96))</f>
        <v/>
      </c>
      <c r="BN26" s="51" t="str">
        <f>IF(ISBLANK($D26),"",CHOOSE($D26,Certification!$C$33,Certification!$C$49,Certification!$C$65,Certification!$C$81,Certification!$C$97))</f>
        <v/>
      </c>
      <c r="BO26" s="51" t="str">
        <f>IF(ISBLANK($D26),"",CHOOSE($D26,Certification!$C$34,Certification!$C$50,Certification!$C$66,Certification!$C$82,Certification!$C$98))</f>
        <v/>
      </c>
      <c r="BP26" s="51" t="str">
        <f>IF(ISBLANK($D26),"",CHOOSE($D26,Certification!$C$35,Certification!$C$51,Certification!$C$67,Certification!$C$83,Certification!$C$99))</f>
        <v/>
      </c>
      <c r="BQ26" s="51" t="str">
        <f>IF(ISBLANK($D26),"",CHOOSE($D26,Certification!$C$36,Certification!$C$52,Certification!$C$68,Certification!$C$84,Certification!$C$100))</f>
        <v/>
      </c>
      <c r="BR26" s="51" t="str">
        <f>IF(ISBLANK($D26),"",CHOOSE($D26,Certification!$C$37,Certification!$C$53,Certification!$C$69,Certification!$C$85,Certification!$C$101))</f>
        <v/>
      </c>
      <c r="BS26" s="167" t="str">
        <f>IF(ISBLANK($D26),"",CHOOSE($D26,Certification!$G$39,Certification!$G$55,Certification!$G$71,Certification!$G$87,Certification!$G$103))</f>
        <v/>
      </c>
      <c r="BT26" s="167" t="str">
        <f>IF(ISBLANK($D26),"",CHOOSE($D26,Certification!$G$40,Certification!$G$56,Certification!$G$72,Certification!$G$88,Certification!$G$104))</f>
        <v/>
      </c>
      <c r="BU26" s="167" t="str">
        <f>IF(ISBLANK($D26),"",CHOOSE($D26,Certification!$G$41,Certification!$G$57,Certification!$G$73,Certification!$G$89,Certification!$G$105))</f>
        <v/>
      </c>
      <c r="BV26" s="51" t="str">
        <f>IF(ISBLANK($D26),"",CHOOSE($D26,IF(ISBLANK(Certification!$C$43),"",Certification!$C$43),IF(ISBLANK(Certification!$C$59),"",Certification!$C$59),IF(ISBLANK(Certification!$C$75),"",Certification!$C$75),IF(ISBLANK(Certification!$C$91),"",Certification!$C$91),IF(ISBLANK(Certification!$C$107),"",Certification!$C$107)))</f>
        <v/>
      </c>
      <c r="BW26" s="51" t="str">
        <f>IF(ISBLANK($D26),"",CHOOSE($D26,IF(ISBLANK(Certification!$C$45),"",Certification!$C$45),IF(ISBLANK(Certification!$C$61),"",Certification!$C$61),IF(ISBLANK(Certification!$C$77),"",Certification!$C$77),IF(ISBLANK(Certification!$C$93),"",Certification!$C$93),IF(ISBLANK(Certification!$C$109),"",Certification!$C$109)))</f>
        <v/>
      </c>
      <c r="BY26" s="19" t="s">
        <v>8</v>
      </c>
    </row>
    <row r="27" spans="1:77" s="17" customFormat="1" ht="25.5" x14ac:dyDescent="0.2">
      <c r="A27" s="46">
        <v>17</v>
      </c>
      <c r="B27" s="47" t="str">
        <f t="shared" si="2"/>
        <v/>
      </c>
      <c r="C27" s="184"/>
      <c r="D27" s="25"/>
      <c r="E27" s="187"/>
      <c r="F27" s="187"/>
      <c r="G27" s="25"/>
      <c r="H27" s="25"/>
      <c r="I27" s="26"/>
      <c r="J27" s="25"/>
      <c r="K27" s="26"/>
      <c r="L27" s="26"/>
      <c r="M27" s="26"/>
      <c r="N27" s="41"/>
      <c r="O27" s="26"/>
      <c r="P27" s="41"/>
      <c r="Q27" s="26"/>
      <c r="R27" s="26"/>
      <c r="S27" s="26"/>
      <c r="T27" s="25"/>
      <c r="U27" s="26"/>
      <c r="V27" s="25"/>
      <c r="W27" s="25"/>
      <c r="X27" s="25"/>
      <c r="Y27" s="25"/>
      <c r="Z27" s="25"/>
      <c r="AA27" s="173"/>
      <c r="AB27" s="178"/>
      <c r="AC27" s="15" t="str">
        <f t="shared" si="3"/>
        <v/>
      </c>
      <c r="AD27" s="15" t="str">
        <f t="shared" si="4"/>
        <v/>
      </c>
      <c r="AE27" s="15" t="str">
        <f t="shared" si="5"/>
        <v/>
      </c>
      <c r="AF27" s="15" t="str">
        <f t="shared" si="6"/>
        <v/>
      </c>
      <c r="AG27" s="15" t="str">
        <f t="shared" si="20"/>
        <v/>
      </c>
      <c r="AH27" s="15" t="str">
        <f t="shared" si="20"/>
        <v/>
      </c>
      <c r="AI27" s="15" t="str">
        <f t="shared" si="21"/>
        <v/>
      </c>
      <c r="AJ27" s="15" t="str">
        <f t="shared" si="7"/>
        <v/>
      </c>
      <c r="AK27" s="15" t="str">
        <f t="shared" si="8"/>
        <v/>
      </c>
      <c r="AL27" s="15" t="str">
        <f t="shared" si="9"/>
        <v/>
      </c>
      <c r="AM27" s="15" t="str">
        <f t="shared" si="10"/>
        <v/>
      </c>
      <c r="AN27" s="15" t="str">
        <f t="shared" si="11"/>
        <v/>
      </c>
      <c r="AO27" s="15" t="str">
        <f t="shared" si="12"/>
        <v/>
      </c>
      <c r="AP27" s="15" t="str">
        <f t="shared" si="13"/>
        <v/>
      </c>
      <c r="AQ27" s="15" t="str">
        <f t="shared" si="22"/>
        <v/>
      </c>
      <c r="AR27" s="15" t="str">
        <f t="shared" si="23"/>
        <v/>
      </c>
      <c r="AS27" s="15" t="str">
        <f t="shared" si="24"/>
        <v/>
      </c>
      <c r="AT27" s="15" t="str">
        <f t="shared" si="25"/>
        <v/>
      </c>
      <c r="AU27" s="15" t="str">
        <f t="shared" si="14"/>
        <v/>
      </c>
      <c r="AV27" s="15" t="str">
        <f t="shared" si="26"/>
        <v/>
      </c>
      <c r="AW27" s="15" t="str">
        <f t="shared" si="27"/>
        <v/>
      </c>
      <c r="AX27" s="15" t="str">
        <f t="shared" si="28"/>
        <v/>
      </c>
      <c r="AY27" s="15" t="str">
        <f t="shared" si="29"/>
        <v/>
      </c>
      <c r="AZ27" s="15" t="str">
        <f t="shared" si="30"/>
        <v/>
      </c>
      <c r="BA27" s="15" t="str">
        <f t="shared" si="31"/>
        <v/>
      </c>
      <c r="BB27" s="16" t="b">
        <f t="shared" si="32"/>
        <v>0</v>
      </c>
      <c r="BC27" s="16" t="b">
        <f t="shared" si="33"/>
        <v>0</v>
      </c>
      <c r="BE27" s="37"/>
      <c r="BF27" s="37"/>
      <c r="BG27" s="37"/>
      <c r="BH27" s="51" t="str">
        <f t="shared" si="15"/>
        <v/>
      </c>
      <c r="BI27" s="51" t="str">
        <f t="shared" si="16"/>
        <v/>
      </c>
      <c r="BJ27" s="51" t="str">
        <f t="shared" si="17"/>
        <v/>
      </c>
      <c r="BK27" s="51" t="str">
        <f t="shared" si="18"/>
        <v/>
      </c>
      <c r="BL27" s="51" t="str">
        <f t="shared" si="19"/>
        <v/>
      </c>
      <c r="BM27" s="51" t="str">
        <f>IF(ISBLANK($D27),"",CHOOSE($D27,Certification!$C$32,Certification!$C$48,Certification!$C$64,Certification!$C$80,Certification!$C$96))</f>
        <v/>
      </c>
      <c r="BN27" s="51" t="str">
        <f>IF(ISBLANK($D27),"",CHOOSE($D27,Certification!$C$33,Certification!$C$49,Certification!$C$65,Certification!$C$81,Certification!$C$97))</f>
        <v/>
      </c>
      <c r="BO27" s="51" t="str">
        <f>IF(ISBLANK($D27),"",CHOOSE($D27,Certification!$C$34,Certification!$C$50,Certification!$C$66,Certification!$C$82,Certification!$C$98))</f>
        <v/>
      </c>
      <c r="BP27" s="51" t="str">
        <f>IF(ISBLANK($D27),"",CHOOSE($D27,Certification!$C$35,Certification!$C$51,Certification!$C$67,Certification!$C$83,Certification!$C$99))</f>
        <v/>
      </c>
      <c r="BQ27" s="51" t="str">
        <f>IF(ISBLANK($D27),"",CHOOSE($D27,Certification!$C$36,Certification!$C$52,Certification!$C$68,Certification!$C$84,Certification!$C$100))</f>
        <v/>
      </c>
      <c r="BR27" s="51" t="str">
        <f>IF(ISBLANK($D27),"",CHOOSE($D27,Certification!$C$37,Certification!$C$53,Certification!$C$69,Certification!$C$85,Certification!$C$101))</f>
        <v/>
      </c>
      <c r="BS27" s="167" t="str">
        <f>IF(ISBLANK($D27),"",CHOOSE($D27,Certification!$G$39,Certification!$G$55,Certification!$G$71,Certification!$G$87,Certification!$G$103))</f>
        <v/>
      </c>
      <c r="BT27" s="167" t="str">
        <f>IF(ISBLANK($D27),"",CHOOSE($D27,Certification!$G$40,Certification!$G$56,Certification!$G$72,Certification!$G$88,Certification!$G$104))</f>
        <v/>
      </c>
      <c r="BU27" s="167" t="str">
        <f>IF(ISBLANK($D27),"",CHOOSE($D27,Certification!$G$41,Certification!$G$57,Certification!$G$73,Certification!$G$89,Certification!$G$105))</f>
        <v/>
      </c>
      <c r="BV27" s="51" t="str">
        <f>IF(ISBLANK($D27),"",CHOOSE($D27,IF(ISBLANK(Certification!$C$43),"",Certification!$C$43),IF(ISBLANK(Certification!$C$59),"",Certification!$C$59),IF(ISBLANK(Certification!$C$75),"",Certification!$C$75),IF(ISBLANK(Certification!$C$91),"",Certification!$C$91),IF(ISBLANK(Certification!$C$107),"",Certification!$C$107)))</f>
        <v/>
      </c>
      <c r="BW27" s="51" t="str">
        <f>IF(ISBLANK($D27),"",CHOOSE($D27,IF(ISBLANK(Certification!$C$45),"",Certification!$C$45),IF(ISBLANK(Certification!$C$61),"",Certification!$C$61),IF(ISBLANK(Certification!$C$77),"",Certification!$C$77),IF(ISBLANK(Certification!$C$93),"",Certification!$C$93),IF(ISBLANK(Certification!$C$109),"",Certification!$C$109)))</f>
        <v/>
      </c>
      <c r="BY27" s="19" t="s">
        <v>8</v>
      </c>
    </row>
    <row r="28" spans="1:77" s="17" customFormat="1" ht="25.5" x14ac:dyDescent="0.2">
      <c r="A28" s="46">
        <v>18</v>
      </c>
      <c r="B28" s="47" t="str">
        <f t="shared" si="2"/>
        <v/>
      </c>
      <c r="C28" s="184"/>
      <c r="D28" s="25"/>
      <c r="E28" s="187"/>
      <c r="F28" s="187"/>
      <c r="G28" s="25"/>
      <c r="H28" s="25"/>
      <c r="I28" s="26"/>
      <c r="J28" s="25"/>
      <c r="K28" s="26"/>
      <c r="L28" s="26"/>
      <c r="M28" s="26"/>
      <c r="N28" s="41"/>
      <c r="O28" s="26"/>
      <c r="P28" s="41"/>
      <c r="Q28" s="26"/>
      <c r="R28" s="26"/>
      <c r="S28" s="26"/>
      <c r="T28" s="25"/>
      <c r="U28" s="26"/>
      <c r="V28" s="25"/>
      <c r="W28" s="25"/>
      <c r="X28" s="25"/>
      <c r="Y28" s="25"/>
      <c r="Z28" s="25"/>
      <c r="AA28" s="173"/>
      <c r="AB28" s="178"/>
      <c r="AC28" s="15" t="str">
        <f t="shared" si="3"/>
        <v/>
      </c>
      <c r="AD28" s="15" t="str">
        <f t="shared" si="4"/>
        <v/>
      </c>
      <c r="AE28" s="15" t="str">
        <f t="shared" si="5"/>
        <v/>
      </c>
      <c r="AF28" s="15" t="str">
        <f t="shared" si="6"/>
        <v/>
      </c>
      <c r="AG28" s="15" t="str">
        <f t="shared" si="20"/>
        <v/>
      </c>
      <c r="AH28" s="15" t="str">
        <f t="shared" si="20"/>
        <v/>
      </c>
      <c r="AI28" s="15" t="str">
        <f t="shared" si="21"/>
        <v/>
      </c>
      <c r="AJ28" s="15" t="str">
        <f t="shared" si="7"/>
        <v/>
      </c>
      <c r="AK28" s="15" t="str">
        <f t="shared" si="8"/>
        <v/>
      </c>
      <c r="AL28" s="15" t="str">
        <f t="shared" si="9"/>
        <v/>
      </c>
      <c r="AM28" s="15" t="str">
        <f t="shared" si="10"/>
        <v/>
      </c>
      <c r="AN28" s="15" t="str">
        <f t="shared" si="11"/>
        <v/>
      </c>
      <c r="AO28" s="15" t="str">
        <f t="shared" si="12"/>
        <v/>
      </c>
      <c r="AP28" s="15" t="str">
        <f t="shared" si="13"/>
        <v/>
      </c>
      <c r="AQ28" s="15" t="str">
        <f t="shared" si="22"/>
        <v/>
      </c>
      <c r="AR28" s="15" t="str">
        <f t="shared" si="23"/>
        <v/>
      </c>
      <c r="AS28" s="15" t="str">
        <f t="shared" si="24"/>
        <v/>
      </c>
      <c r="AT28" s="15" t="str">
        <f t="shared" si="25"/>
        <v/>
      </c>
      <c r="AU28" s="15" t="str">
        <f t="shared" si="14"/>
        <v/>
      </c>
      <c r="AV28" s="15" t="str">
        <f t="shared" si="26"/>
        <v/>
      </c>
      <c r="AW28" s="15" t="str">
        <f t="shared" si="27"/>
        <v/>
      </c>
      <c r="AX28" s="15" t="str">
        <f t="shared" si="28"/>
        <v/>
      </c>
      <c r="AY28" s="15" t="str">
        <f t="shared" si="29"/>
        <v/>
      </c>
      <c r="AZ28" s="15" t="str">
        <f t="shared" si="30"/>
        <v/>
      </c>
      <c r="BA28" s="15" t="str">
        <f t="shared" si="31"/>
        <v/>
      </c>
      <c r="BB28" s="16" t="b">
        <f t="shared" si="32"/>
        <v>0</v>
      </c>
      <c r="BC28" s="16" t="b">
        <f t="shared" si="33"/>
        <v>0</v>
      </c>
      <c r="BE28" s="37"/>
      <c r="BF28" s="37"/>
      <c r="BG28" s="37"/>
      <c r="BH28" s="51" t="str">
        <f t="shared" si="15"/>
        <v/>
      </c>
      <c r="BI28" s="51" t="str">
        <f t="shared" si="16"/>
        <v/>
      </c>
      <c r="BJ28" s="51" t="str">
        <f t="shared" si="17"/>
        <v/>
      </c>
      <c r="BK28" s="51" t="str">
        <f t="shared" si="18"/>
        <v/>
      </c>
      <c r="BL28" s="51" t="str">
        <f t="shared" si="19"/>
        <v/>
      </c>
      <c r="BM28" s="51" t="str">
        <f>IF(ISBLANK($D28),"",CHOOSE($D28,Certification!$C$32,Certification!$C$48,Certification!$C$64,Certification!$C$80,Certification!$C$96))</f>
        <v/>
      </c>
      <c r="BN28" s="51" t="str">
        <f>IF(ISBLANK($D28),"",CHOOSE($D28,Certification!$C$33,Certification!$C$49,Certification!$C$65,Certification!$C$81,Certification!$C$97))</f>
        <v/>
      </c>
      <c r="BO28" s="51" t="str">
        <f>IF(ISBLANK($D28),"",CHOOSE($D28,Certification!$C$34,Certification!$C$50,Certification!$C$66,Certification!$C$82,Certification!$C$98))</f>
        <v/>
      </c>
      <c r="BP28" s="51" t="str">
        <f>IF(ISBLANK($D28),"",CHOOSE($D28,Certification!$C$35,Certification!$C$51,Certification!$C$67,Certification!$C$83,Certification!$C$99))</f>
        <v/>
      </c>
      <c r="BQ28" s="51" t="str">
        <f>IF(ISBLANK($D28),"",CHOOSE($D28,Certification!$C$36,Certification!$C$52,Certification!$C$68,Certification!$C$84,Certification!$C$100))</f>
        <v/>
      </c>
      <c r="BR28" s="51" t="str">
        <f>IF(ISBLANK($D28),"",CHOOSE($D28,Certification!$C$37,Certification!$C$53,Certification!$C$69,Certification!$C$85,Certification!$C$101))</f>
        <v/>
      </c>
      <c r="BS28" s="167" t="str">
        <f>IF(ISBLANK($D28),"",CHOOSE($D28,Certification!$G$39,Certification!$G$55,Certification!$G$71,Certification!$G$87,Certification!$G$103))</f>
        <v/>
      </c>
      <c r="BT28" s="167" t="str">
        <f>IF(ISBLANK($D28),"",CHOOSE($D28,Certification!$G$40,Certification!$G$56,Certification!$G$72,Certification!$G$88,Certification!$G$104))</f>
        <v/>
      </c>
      <c r="BU28" s="167" t="str">
        <f>IF(ISBLANK($D28),"",CHOOSE($D28,Certification!$G$41,Certification!$G$57,Certification!$G$73,Certification!$G$89,Certification!$G$105))</f>
        <v/>
      </c>
      <c r="BV28" s="51" t="str">
        <f>IF(ISBLANK($D28),"",CHOOSE($D28,IF(ISBLANK(Certification!$C$43),"",Certification!$C$43),IF(ISBLANK(Certification!$C$59),"",Certification!$C$59),IF(ISBLANK(Certification!$C$75),"",Certification!$C$75),IF(ISBLANK(Certification!$C$91),"",Certification!$C$91),IF(ISBLANK(Certification!$C$107),"",Certification!$C$107)))</f>
        <v/>
      </c>
      <c r="BW28" s="51" t="str">
        <f>IF(ISBLANK($D28),"",CHOOSE($D28,IF(ISBLANK(Certification!$C$45),"",Certification!$C$45),IF(ISBLANK(Certification!$C$61),"",Certification!$C$61),IF(ISBLANK(Certification!$C$77),"",Certification!$C$77),IF(ISBLANK(Certification!$C$93),"",Certification!$C$93),IF(ISBLANK(Certification!$C$109),"",Certification!$C$109)))</f>
        <v/>
      </c>
      <c r="BY28" s="19" t="s">
        <v>8</v>
      </c>
    </row>
    <row r="29" spans="1:77" s="17" customFormat="1" ht="25.5" x14ac:dyDescent="0.2">
      <c r="A29" s="46">
        <v>19</v>
      </c>
      <c r="B29" s="47" t="str">
        <f t="shared" si="2"/>
        <v/>
      </c>
      <c r="C29" s="184"/>
      <c r="D29" s="25"/>
      <c r="E29" s="187"/>
      <c r="F29" s="187"/>
      <c r="G29" s="25"/>
      <c r="H29" s="25"/>
      <c r="I29" s="26"/>
      <c r="J29" s="25"/>
      <c r="K29" s="26"/>
      <c r="L29" s="26"/>
      <c r="M29" s="26"/>
      <c r="N29" s="41"/>
      <c r="O29" s="26"/>
      <c r="P29" s="41"/>
      <c r="Q29" s="26"/>
      <c r="R29" s="26"/>
      <c r="S29" s="26"/>
      <c r="T29" s="25"/>
      <c r="U29" s="26"/>
      <c r="V29" s="25"/>
      <c r="W29" s="25"/>
      <c r="X29" s="25"/>
      <c r="Y29" s="25"/>
      <c r="Z29" s="25"/>
      <c r="AA29" s="173"/>
      <c r="AB29" s="178"/>
      <c r="AC29" s="15" t="str">
        <f t="shared" si="3"/>
        <v/>
      </c>
      <c r="AD29" s="15" t="str">
        <f t="shared" si="4"/>
        <v/>
      </c>
      <c r="AE29" s="15" t="str">
        <f t="shared" si="5"/>
        <v/>
      </c>
      <c r="AF29" s="15" t="str">
        <f t="shared" si="6"/>
        <v/>
      </c>
      <c r="AG29" s="15" t="str">
        <f t="shared" si="20"/>
        <v/>
      </c>
      <c r="AH29" s="15" t="str">
        <f t="shared" si="20"/>
        <v/>
      </c>
      <c r="AI29" s="15" t="str">
        <f t="shared" si="21"/>
        <v/>
      </c>
      <c r="AJ29" s="15" t="str">
        <f t="shared" si="7"/>
        <v/>
      </c>
      <c r="AK29" s="15" t="str">
        <f t="shared" si="8"/>
        <v/>
      </c>
      <c r="AL29" s="15" t="str">
        <f t="shared" si="9"/>
        <v/>
      </c>
      <c r="AM29" s="15" t="str">
        <f t="shared" si="10"/>
        <v/>
      </c>
      <c r="AN29" s="15" t="str">
        <f t="shared" si="11"/>
        <v/>
      </c>
      <c r="AO29" s="15" t="str">
        <f t="shared" si="12"/>
        <v/>
      </c>
      <c r="AP29" s="15" t="str">
        <f t="shared" si="13"/>
        <v/>
      </c>
      <c r="AQ29" s="15" t="str">
        <f t="shared" si="22"/>
        <v/>
      </c>
      <c r="AR29" s="15" t="str">
        <f t="shared" si="23"/>
        <v/>
      </c>
      <c r="AS29" s="15" t="str">
        <f t="shared" si="24"/>
        <v/>
      </c>
      <c r="AT29" s="15" t="str">
        <f t="shared" si="25"/>
        <v/>
      </c>
      <c r="AU29" s="15" t="str">
        <f t="shared" si="14"/>
        <v/>
      </c>
      <c r="AV29" s="15" t="str">
        <f t="shared" si="26"/>
        <v/>
      </c>
      <c r="AW29" s="15" t="str">
        <f t="shared" si="27"/>
        <v/>
      </c>
      <c r="AX29" s="15" t="str">
        <f t="shared" si="28"/>
        <v/>
      </c>
      <c r="AY29" s="15" t="str">
        <f>IF(COUNTA($C29:$AA29)=0,"",IF($I29="d","ok",IF(ISBLANK($J29),"No product class entered",IF(OR(AND($J29&gt;=6,$J29&lt;=16),AND($J29&gt;=21,$J29&lt;=33),AND($J29&gt;=36,$J29&lt;=41),$J29=44),IF(ISBLANK($Y29),"ok","No entry should be made"),IF(ISBLANK($Y29),"Empty cell",IF(OR(AND($J29&gt;=1,$J29&lt;=5),AND($J29&gt;=17,$J29&lt;=20),$J29=34,$J29=35,$J29=42,$J29=43),IF(BC29=TRUE,"ok","Entry should be a positive decimal"),"Error in product class"))))))</f>
        <v/>
      </c>
      <c r="AZ29" s="15" t="str">
        <f t="shared" si="30"/>
        <v/>
      </c>
      <c r="BA29" s="15" t="str">
        <f t="shared" si="31"/>
        <v/>
      </c>
      <c r="BB29" s="16" t="b">
        <f t="shared" si="32"/>
        <v>0</v>
      </c>
      <c r="BC29" s="16" t="b">
        <f t="shared" si="33"/>
        <v>0</v>
      </c>
      <c r="BE29" s="37"/>
      <c r="BF29" s="37"/>
      <c r="BG29" s="37"/>
      <c r="BH29" s="51" t="str">
        <f t="shared" si="15"/>
        <v/>
      </c>
      <c r="BI29" s="51" t="str">
        <f t="shared" si="16"/>
        <v/>
      </c>
      <c r="BJ29" s="51" t="str">
        <f t="shared" si="17"/>
        <v/>
      </c>
      <c r="BK29" s="51" t="str">
        <f t="shared" si="18"/>
        <v/>
      </c>
      <c r="BL29" s="51" t="str">
        <f t="shared" si="19"/>
        <v/>
      </c>
      <c r="BM29" s="51" t="str">
        <f>IF(ISBLANK($D29),"",CHOOSE($D29,Certification!$C$32,Certification!$C$48,Certification!$C$64,Certification!$C$80,Certification!$C$96))</f>
        <v/>
      </c>
      <c r="BN29" s="51" t="str">
        <f>IF(ISBLANK($D29),"",CHOOSE($D29,Certification!$C$33,Certification!$C$49,Certification!$C$65,Certification!$C$81,Certification!$C$97))</f>
        <v/>
      </c>
      <c r="BO29" s="51" t="str">
        <f>IF(ISBLANK($D29),"",CHOOSE($D29,Certification!$C$34,Certification!$C$50,Certification!$C$66,Certification!$C$82,Certification!$C$98))</f>
        <v/>
      </c>
      <c r="BP29" s="51" t="str">
        <f>IF(ISBLANK($D29),"",CHOOSE($D29,Certification!$C$35,Certification!$C$51,Certification!$C$67,Certification!$C$83,Certification!$C$99))</f>
        <v/>
      </c>
      <c r="BQ29" s="51" t="str">
        <f>IF(ISBLANK($D29),"",CHOOSE($D29,Certification!$C$36,Certification!$C$52,Certification!$C$68,Certification!$C$84,Certification!$C$100))</f>
        <v/>
      </c>
      <c r="BR29" s="51" t="str">
        <f>IF(ISBLANK($D29),"",CHOOSE($D29,Certification!$C$37,Certification!$C$53,Certification!$C$69,Certification!$C$85,Certification!$C$101))</f>
        <v/>
      </c>
      <c r="BS29" s="167" t="str">
        <f>IF(ISBLANK($D29),"",CHOOSE($D29,Certification!$G$39,Certification!$G$55,Certification!$G$71,Certification!$G$87,Certification!$G$103))</f>
        <v/>
      </c>
      <c r="BT29" s="167" t="str">
        <f>IF(ISBLANK($D29),"",CHOOSE($D29,Certification!$G$40,Certification!$G$56,Certification!$G$72,Certification!$G$88,Certification!$G$104))</f>
        <v/>
      </c>
      <c r="BU29" s="167" t="str">
        <f>IF(ISBLANK($D29),"",CHOOSE($D29,Certification!$G$41,Certification!$G$57,Certification!$G$73,Certification!$G$89,Certification!$G$105))</f>
        <v/>
      </c>
      <c r="BV29" s="51" t="str">
        <f>IF(ISBLANK($D29),"",CHOOSE($D29,IF(ISBLANK(Certification!$C$43),"",Certification!$C$43),IF(ISBLANK(Certification!$C$59),"",Certification!$C$59),IF(ISBLANK(Certification!$C$75),"",Certification!$C$75),IF(ISBLANK(Certification!$C$91),"",Certification!$C$91),IF(ISBLANK(Certification!$C$107),"",Certification!$C$107)))</f>
        <v/>
      </c>
      <c r="BW29" s="51" t="str">
        <f>IF(ISBLANK($D29),"",CHOOSE($D29,IF(ISBLANK(Certification!$C$45),"",Certification!$C$45),IF(ISBLANK(Certification!$C$61),"",Certification!$C$61),IF(ISBLANK(Certification!$C$77),"",Certification!$C$77),IF(ISBLANK(Certification!$C$93),"",Certification!$C$93),IF(ISBLANK(Certification!$C$109),"",Certification!$C$109)))</f>
        <v/>
      </c>
      <c r="BY29" s="19" t="s">
        <v>8</v>
      </c>
    </row>
    <row r="30" spans="1:77" s="17" customFormat="1" ht="25.5" x14ac:dyDescent="0.2">
      <c r="A30" s="46">
        <v>20</v>
      </c>
      <c r="B30" s="47" t="str">
        <f t="shared" si="2"/>
        <v/>
      </c>
      <c r="C30" s="184"/>
      <c r="D30" s="25"/>
      <c r="E30" s="187"/>
      <c r="F30" s="187"/>
      <c r="G30" s="25"/>
      <c r="H30" s="25"/>
      <c r="I30" s="26"/>
      <c r="J30" s="25"/>
      <c r="K30" s="26"/>
      <c r="L30" s="26"/>
      <c r="M30" s="26"/>
      <c r="N30" s="41"/>
      <c r="O30" s="26"/>
      <c r="P30" s="41"/>
      <c r="Q30" s="26"/>
      <c r="R30" s="26"/>
      <c r="S30" s="26"/>
      <c r="T30" s="25"/>
      <c r="U30" s="26"/>
      <c r="V30" s="25"/>
      <c r="W30" s="25"/>
      <c r="X30" s="25"/>
      <c r="Y30" s="25"/>
      <c r="Z30" s="25"/>
      <c r="AA30" s="173"/>
      <c r="AB30" s="178"/>
      <c r="AC30" s="15" t="str">
        <f t="shared" si="3"/>
        <v/>
      </c>
      <c r="AD30" s="15" t="str">
        <f t="shared" si="4"/>
        <v/>
      </c>
      <c r="AE30" s="15" t="str">
        <f t="shared" si="5"/>
        <v/>
      </c>
      <c r="AF30" s="15" t="str">
        <f t="shared" si="6"/>
        <v/>
      </c>
      <c r="AG30" s="15" t="str">
        <f t="shared" si="20"/>
        <v/>
      </c>
      <c r="AH30" s="15" t="str">
        <f t="shared" si="20"/>
        <v/>
      </c>
      <c r="AI30" s="15" t="str">
        <f t="shared" si="21"/>
        <v/>
      </c>
      <c r="AJ30" s="15" t="str">
        <f t="shared" si="7"/>
        <v/>
      </c>
      <c r="AK30" s="15" t="str">
        <f t="shared" si="8"/>
        <v/>
      </c>
      <c r="AL30" s="15" t="str">
        <f t="shared" si="9"/>
        <v/>
      </c>
      <c r="AM30" s="15" t="str">
        <f t="shared" si="10"/>
        <v/>
      </c>
      <c r="AN30" s="15" t="str">
        <f t="shared" si="11"/>
        <v/>
      </c>
      <c r="AO30" s="15" t="str">
        <f t="shared" si="12"/>
        <v/>
      </c>
      <c r="AP30" s="15" t="str">
        <f t="shared" si="13"/>
        <v/>
      </c>
      <c r="AQ30" s="15" t="str">
        <f t="shared" si="22"/>
        <v/>
      </c>
      <c r="AR30" s="15" t="str">
        <f t="shared" si="23"/>
        <v/>
      </c>
      <c r="AS30" s="15" t="str">
        <f t="shared" si="24"/>
        <v/>
      </c>
      <c r="AT30" s="15" t="str">
        <f t="shared" si="25"/>
        <v/>
      </c>
      <c r="AU30" s="15" t="str">
        <f t="shared" si="14"/>
        <v/>
      </c>
      <c r="AV30" s="15" t="str">
        <f t="shared" si="26"/>
        <v/>
      </c>
      <c r="AW30" s="15" t="str">
        <f t="shared" si="27"/>
        <v/>
      </c>
      <c r="AX30" s="15" t="str">
        <f t="shared" si="28"/>
        <v/>
      </c>
      <c r="AY30" s="15" t="str">
        <f t="shared" si="29"/>
        <v/>
      </c>
      <c r="AZ30" s="15" t="str">
        <f t="shared" si="30"/>
        <v/>
      </c>
      <c r="BA30" s="15" t="str">
        <f t="shared" si="31"/>
        <v/>
      </c>
      <c r="BB30" s="16" t="b">
        <f t="shared" si="32"/>
        <v>0</v>
      </c>
      <c r="BC30" s="16" t="b">
        <f t="shared" si="33"/>
        <v>0</v>
      </c>
      <c r="BE30" s="37"/>
      <c r="BF30" s="37"/>
      <c r="BG30" s="37"/>
      <c r="BH30" s="51" t="str">
        <f t="shared" si="15"/>
        <v/>
      </c>
      <c r="BI30" s="51" t="str">
        <f t="shared" si="16"/>
        <v/>
      </c>
      <c r="BJ30" s="51" t="str">
        <f t="shared" si="17"/>
        <v/>
      </c>
      <c r="BK30" s="51" t="str">
        <f t="shared" si="18"/>
        <v/>
      </c>
      <c r="BL30" s="51" t="str">
        <f t="shared" si="19"/>
        <v/>
      </c>
      <c r="BM30" s="51" t="str">
        <f>IF(ISBLANK($D30),"",CHOOSE($D30,Certification!$C$32,Certification!$C$48,Certification!$C$64,Certification!$C$80,Certification!$C$96))</f>
        <v/>
      </c>
      <c r="BN30" s="51" t="str">
        <f>IF(ISBLANK($D30),"",CHOOSE($D30,Certification!$C$33,Certification!$C$49,Certification!$C$65,Certification!$C$81,Certification!$C$97))</f>
        <v/>
      </c>
      <c r="BO30" s="51" t="str">
        <f>IF(ISBLANK($D30),"",CHOOSE($D30,Certification!$C$34,Certification!$C$50,Certification!$C$66,Certification!$C$82,Certification!$C$98))</f>
        <v/>
      </c>
      <c r="BP30" s="51" t="str">
        <f>IF(ISBLANK($D30),"",CHOOSE($D30,Certification!$C$35,Certification!$C$51,Certification!$C$67,Certification!$C$83,Certification!$C$99))</f>
        <v/>
      </c>
      <c r="BQ30" s="51" t="str">
        <f>IF(ISBLANK($D30),"",CHOOSE($D30,Certification!$C$36,Certification!$C$52,Certification!$C$68,Certification!$C$84,Certification!$C$100))</f>
        <v/>
      </c>
      <c r="BR30" s="51" t="str">
        <f>IF(ISBLANK($D30),"",CHOOSE($D30,Certification!$C$37,Certification!$C$53,Certification!$C$69,Certification!$C$85,Certification!$C$101))</f>
        <v/>
      </c>
      <c r="BS30" s="167" t="str">
        <f>IF(ISBLANK($D30),"",CHOOSE($D30,Certification!$G$39,Certification!$G$55,Certification!$G$71,Certification!$G$87,Certification!$G$103))</f>
        <v/>
      </c>
      <c r="BT30" s="167" t="str">
        <f>IF(ISBLANK($D30),"",CHOOSE($D30,Certification!$G$40,Certification!$G$56,Certification!$G$72,Certification!$G$88,Certification!$G$104))</f>
        <v/>
      </c>
      <c r="BU30" s="167" t="str">
        <f>IF(ISBLANK($D30),"",CHOOSE($D30,Certification!$G$41,Certification!$G$57,Certification!$G$73,Certification!$G$89,Certification!$G$105))</f>
        <v/>
      </c>
      <c r="BV30" s="51" t="str">
        <f>IF(ISBLANK($D30),"",CHOOSE($D30,IF(ISBLANK(Certification!$C$43),"",Certification!$C$43),IF(ISBLANK(Certification!$C$59),"",Certification!$C$59),IF(ISBLANK(Certification!$C$75),"",Certification!$C$75),IF(ISBLANK(Certification!$C$91),"",Certification!$C$91),IF(ISBLANK(Certification!$C$107),"",Certification!$C$107)))</f>
        <v/>
      </c>
      <c r="BW30" s="51" t="str">
        <f>IF(ISBLANK($D30),"",CHOOSE($D30,IF(ISBLANK(Certification!$C$45),"",Certification!$C$45),IF(ISBLANK(Certification!$C$61),"",Certification!$C$61),IF(ISBLANK(Certification!$C$77),"",Certification!$C$77),IF(ISBLANK(Certification!$C$93),"",Certification!$C$93),IF(ISBLANK(Certification!$C$109),"",Certification!$C$109)))</f>
        <v/>
      </c>
      <c r="BY30" s="19" t="s">
        <v>8</v>
      </c>
    </row>
    <row r="31" spans="1:77" s="17" customFormat="1" ht="25.5" x14ac:dyDescent="0.2">
      <c r="A31" s="46">
        <v>21</v>
      </c>
      <c r="B31" s="47" t="str">
        <f t="shared" si="2"/>
        <v/>
      </c>
      <c r="C31" s="184"/>
      <c r="D31" s="25"/>
      <c r="E31" s="187"/>
      <c r="F31" s="187"/>
      <c r="G31" s="25"/>
      <c r="H31" s="25"/>
      <c r="I31" s="26"/>
      <c r="J31" s="25"/>
      <c r="K31" s="26"/>
      <c r="L31" s="26"/>
      <c r="M31" s="26"/>
      <c r="N31" s="41"/>
      <c r="O31" s="26"/>
      <c r="P31" s="41"/>
      <c r="Q31" s="26"/>
      <c r="R31" s="26"/>
      <c r="S31" s="26"/>
      <c r="T31" s="25"/>
      <c r="U31" s="26"/>
      <c r="V31" s="25"/>
      <c r="W31" s="25"/>
      <c r="X31" s="25"/>
      <c r="Y31" s="25"/>
      <c r="Z31" s="25"/>
      <c r="AA31" s="173"/>
      <c r="AB31" s="178"/>
      <c r="AC31" s="15" t="str">
        <f t="shared" si="3"/>
        <v/>
      </c>
      <c r="AD31" s="15" t="str">
        <f t="shared" si="4"/>
        <v/>
      </c>
      <c r="AE31" s="15" t="str">
        <f t="shared" si="5"/>
        <v/>
      </c>
      <c r="AF31" s="15" t="str">
        <f t="shared" si="6"/>
        <v/>
      </c>
      <c r="AG31" s="15" t="str">
        <f t="shared" si="20"/>
        <v/>
      </c>
      <c r="AH31" s="15" t="str">
        <f t="shared" si="20"/>
        <v/>
      </c>
      <c r="AI31" s="15" t="str">
        <f t="shared" si="21"/>
        <v/>
      </c>
      <c r="AJ31" s="15" t="str">
        <f t="shared" si="7"/>
        <v/>
      </c>
      <c r="AK31" s="15" t="str">
        <f t="shared" si="8"/>
        <v/>
      </c>
      <c r="AL31" s="15" t="str">
        <f t="shared" si="9"/>
        <v/>
      </c>
      <c r="AM31" s="15" t="str">
        <f t="shared" si="10"/>
        <v/>
      </c>
      <c r="AN31" s="15" t="str">
        <f t="shared" si="11"/>
        <v/>
      </c>
      <c r="AO31" s="15" t="str">
        <f t="shared" si="12"/>
        <v/>
      </c>
      <c r="AP31" s="15" t="str">
        <f t="shared" si="13"/>
        <v/>
      </c>
      <c r="AQ31" s="15" t="str">
        <f t="shared" si="22"/>
        <v/>
      </c>
      <c r="AR31" s="15" t="str">
        <f t="shared" si="23"/>
        <v/>
      </c>
      <c r="AS31" s="15" t="str">
        <f t="shared" si="24"/>
        <v/>
      </c>
      <c r="AT31" s="15" t="str">
        <f t="shared" si="25"/>
        <v/>
      </c>
      <c r="AU31" s="15" t="str">
        <f t="shared" si="14"/>
        <v/>
      </c>
      <c r="AV31" s="15" t="str">
        <f t="shared" si="26"/>
        <v/>
      </c>
      <c r="AW31" s="15" t="str">
        <f t="shared" si="27"/>
        <v/>
      </c>
      <c r="AX31" s="15" t="str">
        <f t="shared" si="28"/>
        <v/>
      </c>
      <c r="AY31" s="15" t="str">
        <f t="shared" si="29"/>
        <v/>
      </c>
      <c r="AZ31" s="15" t="str">
        <f t="shared" si="30"/>
        <v/>
      </c>
      <c r="BA31" s="15" t="str">
        <f t="shared" si="31"/>
        <v/>
      </c>
      <c r="BB31" s="16" t="b">
        <f t="shared" si="32"/>
        <v>0</v>
      </c>
      <c r="BC31" s="16" t="b">
        <f t="shared" si="33"/>
        <v>0</v>
      </c>
      <c r="BE31" s="37"/>
      <c r="BF31" s="37"/>
      <c r="BG31" s="37"/>
      <c r="BH31" s="51" t="str">
        <f t="shared" si="15"/>
        <v/>
      </c>
      <c r="BI31" s="51" t="str">
        <f t="shared" si="16"/>
        <v/>
      </c>
      <c r="BJ31" s="51" t="str">
        <f t="shared" si="17"/>
        <v/>
      </c>
      <c r="BK31" s="51" t="str">
        <f t="shared" si="18"/>
        <v/>
      </c>
      <c r="BL31" s="51" t="str">
        <f t="shared" si="19"/>
        <v/>
      </c>
      <c r="BM31" s="51" t="str">
        <f>IF(ISBLANK($D31),"",CHOOSE($D31,Certification!$C$32,Certification!$C$48,Certification!$C$64,Certification!$C$80,Certification!$C$96))</f>
        <v/>
      </c>
      <c r="BN31" s="51" t="str">
        <f>IF(ISBLANK($D31),"",CHOOSE($D31,Certification!$C$33,Certification!$C$49,Certification!$C$65,Certification!$C$81,Certification!$C$97))</f>
        <v/>
      </c>
      <c r="BO31" s="51" t="str">
        <f>IF(ISBLANK($D31),"",CHOOSE($D31,Certification!$C$34,Certification!$C$50,Certification!$C$66,Certification!$C$82,Certification!$C$98))</f>
        <v/>
      </c>
      <c r="BP31" s="51" t="str">
        <f>IF(ISBLANK($D31),"",CHOOSE($D31,Certification!$C$35,Certification!$C$51,Certification!$C$67,Certification!$C$83,Certification!$C$99))</f>
        <v/>
      </c>
      <c r="BQ31" s="51" t="str">
        <f>IF(ISBLANK($D31),"",CHOOSE($D31,Certification!$C$36,Certification!$C$52,Certification!$C$68,Certification!$C$84,Certification!$C$100))</f>
        <v/>
      </c>
      <c r="BR31" s="51" t="str">
        <f>IF(ISBLANK($D31),"",CHOOSE($D31,Certification!$C$37,Certification!$C$53,Certification!$C$69,Certification!$C$85,Certification!$C$101))</f>
        <v/>
      </c>
      <c r="BS31" s="167" t="str">
        <f>IF(ISBLANK($D31),"",CHOOSE($D31,Certification!$G$39,Certification!$G$55,Certification!$G$71,Certification!$G$87,Certification!$G$103))</f>
        <v/>
      </c>
      <c r="BT31" s="167" t="str">
        <f>IF(ISBLANK($D31),"",CHOOSE($D31,Certification!$G$40,Certification!$G$56,Certification!$G$72,Certification!$G$88,Certification!$G$104))</f>
        <v/>
      </c>
      <c r="BU31" s="167" t="str">
        <f>IF(ISBLANK($D31),"",CHOOSE($D31,Certification!$G$41,Certification!$G$57,Certification!$G$73,Certification!$G$89,Certification!$G$105))</f>
        <v/>
      </c>
      <c r="BV31" s="51" t="str">
        <f>IF(ISBLANK($D31),"",CHOOSE($D31,IF(ISBLANK(Certification!$C$43),"",Certification!$C$43),IF(ISBLANK(Certification!$C$59),"",Certification!$C$59),IF(ISBLANK(Certification!$C$75),"",Certification!$C$75),IF(ISBLANK(Certification!$C$91),"",Certification!$C$91),IF(ISBLANK(Certification!$C$107),"",Certification!$C$107)))</f>
        <v/>
      </c>
      <c r="BW31" s="51" t="str">
        <f>IF(ISBLANK($D31),"",CHOOSE($D31,IF(ISBLANK(Certification!$C$45),"",Certification!$C$45),IF(ISBLANK(Certification!$C$61),"",Certification!$C$61),IF(ISBLANK(Certification!$C$77),"",Certification!$C$77),IF(ISBLANK(Certification!$C$93),"",Certification!$C$93),IF(ISBLANK(Certification!$C$109),"",Certification!$C$109)))</f>
        <v/>
      </c>
      <c r="BY31" s="19" t="s">
        <v>8</v>
      </c>
    </row>
    <row r="32" spans="1:77" s="17" customFormat="1" ht="25.5" x14ac:dyDescent="0.2">
      <c r="A32" s="46">
        <v>22</v>
      </c>
      <c r="B32" s="47" t="str">
        <f t="shared" si="2"/>
        <v/>
      </c>
      <c r="C32" s="184"/>
      <c r="D32" s="25"/>
      <c r="E32" s="187"/>
      <c r="F32" s="187"/>
      <c r="G32" s="25"/>
      <c r="H32" s="25"/>
      <c r="I32" s="26"/>
      <c r="J32" s="25"/>
      <c r="K32" s="26"/>
      <c r="L32" s="26"/>
      <c r="M32" s="26"/>
      <c r="N32" s="41"/>
      <c r="O32" s="26"/>
      <c r="P32" s="41"/>
      <c r="Q32" s="26"/>
      <c r="R32" s="26"/>
      <c r="S32" s="26"/>
      <c r="T32" s="25"/>
      <c r="U32" s="26"/>
      <c r="V32" s="25"/>
      <c r="W32" s="25"/>
      <c r="X32" s="25"/>
      <c r="Y32" s="25"/>
      <c r="Z32" s="25"/>
      <c r="AA32" s="173"/>
      <c r="AB32" s="178"/>
      <c r="AC32" s="15" t="str">
        <f t="shared" si="3"/>
        <v/>
      </c>
      <c r="AD32" s="15" t="str">
        <f t="shared" si="4"/>
        <v/>
      </c>
      <c r="AE32" s="15" t="str">
        <f t="shared" si="5"/>
        <v/>
      </c>
      <c r="AF32" s="15" t="str">
        <f t="shared" si="6"/>
        <v/>
      </c>
      <c r="AG32" s="15" t="str">
        <f t="shared" si="20"/>
        <v/>
      </c>
      <c r="AH32" s="15" t="str">
        <f t="shared" si="20"/>
        <v/>
      </c>
      <c r="AI32" s="15" t="str">
        <f t="shared" si="21"/>
        <v/>
      </c>
      <c r="AJ32" s="15" t="str">
        <f t="shared" si="7"/>
        <v/>
      </c>
      <c r="AK32" s="15" t="str">
        <f t="shared" si="8"/>
        <v/>
      </c>
      <c r="AL32" s="15" t="str">
        <f t="shared" si="9"/>
        <v/>
      </c>
      <c r="AM32" s="15" t="str">
        <f t="shared" si="10"/>
        <v/>
      </c>
      <c r="AN32" s="15" t="str">
        <f t="shared" si="11"/>
        <v/>
      </c>
      <c r="AO32" s="15" t="str">
        <f t="shared" si="12"/>
        <v/>
      </c>
      <c r="AP32" s="15" t="str">
        <f t="shared" si="13"/>
        <v/>
      </c>
      <c r="AQ32" s="15" t="str">
        <f t="shared" si="22"/>
        <v/>
      </c>
      <c r="AR32" s="15" t="str">
        <f t="shared" si="23"/>
        <v/>
      </c>
      <c r="AS32" s="15" t="str">
        <f t="shared" si="24"/>
        <v/>
      </c>
      <c r="AT32" s="15" t="str">
        <f t="shared" si="25"/>
        <v/>
      </c>
      <c r="AU32" s="15" t="str">
        <f t="shared" si="14"/>
        <v/>
      </c>
      <c r="AV32" s="15" t="str">
        <f t="shared" si="26"/>
        <v/>
      </c>
      <c r="AW32" s="15" t="str">
        <f t="shared" si="27"/>
        <v/>
      </c>
      <c r="AX32" s="15" t="str">
        <f t="shared" si="28"/>
        <v/>
      </c>
      <c r="AY32" s="15" t="str">
        <f t="shared" si="29"/>
        <v/>
      </c>
      <c r="AZ32" s="15" t="str">
        <f t="shared" si="30"/>
        <v/>
      </c>
      <c r="BA32" s="15" t="str">
        <f t="shared" si="31"/>
        <v/>
      </c>
      <c r="BB32" s="16" t="b">
        <f t="shared" si="32"/>
        <v>0</v>
      </c>
      <c r="BC32" s="16" t="b">
        <f t="shared" si="33"/>
        <v>0</v>
      </c>
      <c r="BE32" s="37"/>
      <c r="BF32" s="37"/>
      <c r="BG32" s="37"/>
      <c r="BH32" s="51" t="str">
        <f t="shared" si="15"/>
        <v/>
      </c>
      <c r="BI32" s="51" t="str">
        <f t="shared" si="16"/>
        <v/>
      </c>
      <c r="BJ32" s="51" t="str">
        <f t="shared" si="17"/>
        <v/>
      </c>
      <c r="BK32" s="51" t="str">
        <f t="shared" si="18"/>
        <v/>
      </c>
      <c r="BL32" s="51" t="str">
        <f t="shared" si="19"/>
        <v/>
      </c>
      <c r="BM32" s="51" t="str">
        <f>IF(ISBLANK($D32),"",CHOOSE($D32,Certification!$C$32,Certification!$C$48,Certification!$C$64,Certification!$C$80,Certification!$C$96))</f>
        <v/>
      </c>
      <c r="BN32" s="51" t="str">
        <f>IF(ISBLANK($D32),"",CHOOSE($D32,Certification!$C$33,Certification!$C$49,Certification!$C$65,Certification!$C$81,Certification!$C$97))</f>
        <v/>
      </c>
      <c r="BO32" s="51" t="str">
        <f>IF(ISBLANK($D32),"",CHOOSE($D32,Certification!$C$34,Certification!$C$50,Certification!$C$66,Certification!$C$82,Certification!$C$98))</f>
        <v/>
      </c>
      <c r="BP32" s="51" t="str">
        <f>IF(ISBLANK($D32),"",CHOOSE($D32,Certification!$C$35,Certification!$C$51,Certification!$C$67,Certification!$C$83,Certification!$C$99))</f>
        <v/>
      </c>
      <c r="BQ32" s="51" t="str">
        <f>IF(ISBLANK($D32),"",CHOOSE($D32,Certification!$C$36,Certification!$C$52,Certification!$C$68,Certification!$C$84,Certification!$C$100))</f>
        <v/>
      </c>
      <c r="BR32" s="51" t="str">
        <f>IF(ISBLANK($D32),"",CHOOSE($D32,Certification!$C$37,Certification!$C$53,Certification!$C$69,Certification!$C$85,Certification!$C$101))</f>
        <v/>
      </c>
      <c r="BS32" s="167" t="str">
        <f>IF(ISBLANK($D32),"",CHOOSE($D32,Certification!$G$39,Certification!$G$55,Certification!$G$71,Certification!$G$87,Certification!$G$103))</f>
        <v/>
      </c>
      <c r="BT32" s="167" t="str">
        <f>IF(ISBLANK($D32),"",CHOOSE($D32,Certification!$G$40,Certification!$G$56,Certification!$G$72,Certification!$G$88,Certification!$G$104))</f>
        <v/>
      </c>
      <c r="BU32" s="167" t="str">
        <f>IF(ISBLANK($D32),"",CHOOSE($D32,Certification!$G$41,Certification!$G$57,Certification!$G$73,Certification!$G$89,Certification!$G$105))</f>
        <v/>
      </c>
      <c r="BV32" s="51" t="str">
        <f>IF(ISBLANK($D32),"",CHOOSE($D32,IF(ISBLANK(Certification!$C$43),"",Certification!$C$43),IF(ISBLANK(Certification!$C$59),"",Certification!$C$59),IF(ISBLANK(Certification!$C$75),"",Certification!$C$75),IF(ISBLANK(Certification!$C$91),"",Certification!$C$91),IF(ISBLANK(Certification!$C$107),"",Certification!$C$107)))</f>
        <v/>
      </c>
      <c r="BW32" s="51" t="str">
        <f>IF(ISBLANK($D32),"",CHOOSE($D32,IF(ISBLANK(Certification!$C$45),"",Certification!$C$45),IF(ISBLANK(Certification!$C$61),"",Certification!$C$61),IF(ISBLANK(Certification!$C$77),"",Certification!$C$77),IF(ISBLANK(Certification!$C$93),"",Certification!$C$93),IF(ISBLANK(Certification!$C$109),"",Certification!$C$109)))</f>
        <v/>
      </c>
      <c r="BY32" s="19" t="s">
        <v>8</v>
      </c>
    </row>
    <row r="33" spans="1:77" s="17" customFormat="1" ht="25.5" x14ac:dyDescent="0.2">
      <c r="A33" s="46">
        <v>23</v>
      </c>
      <c r="B33" s="47" t="str">
        <f t="shared" si="2"/>
        <v/>
      </c>
      <c r="C33" s="184"/>
      <c r="D33" s="25"/>
      <c r="E33" s="187"/>
      <c r="F33" s="187"/>
      <c r="G33" s="25"/>
      <c r="H33" s="25"/>
      <c r="I33" s="26"/>
      <c r="J33" s="25"/>
      <c r="K33" s="26"/>
      <c r="L33" s="26"/>
      <c r="M33" s="26"/>
      <c r="N33" s="41"/>
      <c r="O33" s="26"/>
      <c r="P33" s="41"/>
      <c r="Q33" s="26"/>
      <c r="R33" s="26"/>
      <c r="S33" s="26"/>
      <c r="T33" s="25"/>
      <c r="U33" s="26"/>
      <c r="V33" s="25"/>
      <c r="W33" s="25"/>
      <c r="X33" s="25"/>
      <c r="Y33" s="25"/>
      <c r="Z33" s="25"/>
      <c r="AA33" s="173"/>
      <c r="AB33" s="178"/>
      <c r="AC33" s="15" t="str">
        <f t="shared" si="3"/>
        <v/>
      </c>
      <c r="AD33" s="15" t="str">
        <f t="shared" si="4"/>
        <v/>
      </c>
      <c r="AE33" s="15" t="str">
        <f t="shared" si="5"/>
        <v/>
      </c>
      <c r="AF33" s="15" t="str">
        <f t="shared" si="6"/>
        <v/>
      </c>
      <c r="AG33" s="15" t="str">
        <f t="shared" si="20"/>
        <v/>
      </c>
      <c r="AH33" s="15" t="str">
        <f t="shared" si="20"/>
        <v/>
      </c>
      <c r="AI33" s="15" t="str">
        <f t="shared" si="21"/>
        <v/>
      </c>
      <c r="AJ33" s="15" t="str">
        <f t="shared" si="7"/>
        <v/>
      </c>
      <c r="AK33" s="15" t="str">
        <f t="shared" si="8"/>
        <v/>
      </c>
      <c r="AL33" s="15" t="str">
        <f t="shared" si="9"/>
        <v/>
      </c>
      <c r="AM33" s="15" t="str">
        <f t="shared" si="10"/>
        <v/>
      </c>
      <c r="AN33" s="15" t="str">
        <f t="shared" si="11"/>
        <v/>
      </c>
      <c r="AO33" s="15" t="str">
        <f t="shared" si="12"/>
        <v/>
      </c>
      <c r="AP33" s="15" t="str">
        <f t="shared" si="13"/>
        <v/>
      </c>
      <c r="AQ33" s="15" t="str">
        <f t="shared" si="22"/>
        <v/>
      </c>
      <c r="AR33" s="15" t="str">
        <f t="shared" si="23"/>
        <v/>
      </c>
      <c r="AS33" s="15" t="str">
        <f t="shared" si="24"/>
        <v/>
      </c>
      <c r="AT33" s="15" t="str">
        <f t="shared" si="25"/>
        <v/>
      </c>
      <c r="AU33" s="15" t="str">
        <f t="shared" si="14"/>
        <v/>
      </c>
      <c r="AV33" s="15" t="str">
        <f t="shared" si="26"/>
        <v/>
      </c>
      <c r="AW33" s="15" t="str">
        <f t="shared" si="27"/>
        <v/>
      </c>
      <c r="AX33" s="15" t="str">
        <f t="shared" si="28"/>
        <v/>
      </c>
      <c r="AY33" s="15" t="str">
        <f>IF(COUNTA($C33:$AA33)=0,"",IF($I33="d","ok",IF(ISBLANK($J33),"No product class entered",IF(OR(AND($J33&gt;=6,$J33&lt;=16),AND($J33&gt;=21,$J33&lt;=33),AND($J33&gt;=36,$J33&lt;=41),$J33=44),IF(ISBLANK($Y33),"ok","No entry should be made"),IF(ISBLANK($Y33),"Empty cell",IF(OR(AND($J33&gt;=1,$J33&lt;=5),AND($J33&gt;=17,$J33&lt;=20),$J33=34,$J33=35,$J33=42,$J33=43),IF(BC33=TRUE,"ok","Entry should be a positive decimal"),"Error in product class"))))))</f>
        <v/>
      </c>
      <c r="AZ33" s="15" t="str">
        <f t="shared" si="30"/>
        <v/>
      </c>
      <c r="BA33" s="15" t="str">
        <f t="shared" si="31"/>
        <v/>
      </c>
      <c r="BB33" s="16" t="b">
        <f t="shared" si="32"/>
        <v>0</v>
      </c>
      <c r="BC33" s="16" t="b">
        <f t="shared" si="33"/>
        <v>0</v>
      </c>
      <c r="BE33" s="37"/>
      <c r="BF33" s="37"/>
      <c r="BG33" s="37"/>
      <c r="BH33" s="51" t="str">
        <f t="shared" si="15"/>
        <v/>
      </c>
      <c r="BI33" s="51" t="str">
        <f t="shared" si="16"/>
        <v/>
      </c>
      <c r="BJ33" s="51" t="str">
        <f t="shared" si="17"/>
        <v/>
      </c>
      <c r="BK33" s="51" t="str">
        <f t="shared" si="18"/>
        <v/>
      </c>
      <c r="BL33" s="51" t="str">
        <f t="shared" si="19"/>
        <v/>
      </c>
      <c r="BM33" s="51" t="str">
        <f>IF(ISBLANK($D33),"",CHOOSE($D33,Certification!$C$32,Certification!$C$48,Certification!$C$64,Certification!$C$80,Certification!$C$96))</f>
        <v/>
      </c>
      <c r="BN33" s="51" t="str">
        <f>IF(ISBLANK($D33),"",CHOOSE($D33,Certification!$C$33,Certification!$C$49,Certification!$C$65,Certification!$C$81,Certification!$C$97))</f>
        <v/>
      </c>
      <c r="BO33" s="51" t="str">
        <f>IF(ISBLANK($D33),"",CHOOSE($D33,Certification!$C$34,Certification!$C$50,Certification!$C$66,Certification!$C$82,Certification!$C$98))</f>
        <v/>
      </c>
      <c r="BP33" s="51" t="str">
        <f>IF(ISBLANK($D33),"",CHOOSE($D33,Certification!$C$35,Certification!$C$51,Certification!$C$67,Certification!$C$83,Certification!$C$99))</f>
        <v/>
      </c>
      <c r="BQ33" s="51" t="str">
        <f>IF(ISBLANK($D33),"",CHOOSE($D33,Certification!$C$36,Certification!$C$52,Certification!$C$68,Certification!$C$84,Certification!$C$100))</f>
        <v/>
      </c>
      <c r="BR33" s="51" t="str">
        <f>IF(ISBLANK($D33),"",CHOOSE($D33,Certification!$C$37,Certification!$C$53,Certification!$C$69,Certification!$C$85,Certification!$C$101))</f>
        <v/>
      </c>
      <c r="BS33" s="167" t="str">
        <f>IF(ISBLANK($D33),"",CHOOSE($D33,Certification!$G$39,Certification!$G$55,Certification!$G$71,Certification!$G$87,Certification!$G$103))</f>
        <v/>
      </c>
      <c r="BT33" s="167" t="str">
        <f>IF(ISBLANK($D33),"",CHOOSE($D33,Certification!$G$40,Certification!$G$56,Certification!$G$72,Certification!$G$88,Certification!$G$104))</f>
        <v/>
      </c>
      <c r="BU33" s="167" t="str">
        <f>IF(ISBLANK($D33),"",CHOOSE($D33,Certification!$G$41,Certification!$G$57,Certification!$G$73,Certification!$G$89,Certification!$G$105))</f>
        <v/>
      </c>
      <c r="BV33" s="51" t="str">
        <f>IF(ISBLANK($D33),"",CHOOSE($D33,IF(ISBLANK(Certification!$C$43),"",Certification!$C$43),IF(ISBLANK(Certification!$C$59),"",Certification!$C$59),IF(ISBLANK(Certification!$C$75),"",Certification!$C$75),IF(ISBLANK(Certification!$C$91),"",Certification!$C$91),IF(ISBLANK(Certification!$C$107),"",Certification!$C$107)))</f>
        <v/>
      </c>
      <c r="BW33" s="51" t="str">
        <f>IF(ISBLANK($D33),"",CHOOSE($D33,IF(ISBLANK(Certification!$C$45),"",Certification!$C$45),IF(ISBLANK(Certification!$C$61),"",Certification!$C$61),IF(ISBLANK(Certification!$C$77),"",Certification!$C$77),IF(ISBLANK(Certification!$C$93),"",Certification!$C$93),IF(ISBLANK(Certification!$C$109),"",Certification!$C$109)))</f>
        <v/>
      </c>
      <c r="BY33" s="19" t="s">
        <v>8</v>
      </c>
    </row>
    <row r="34" spans="1:77" s="17" customFormat="1" ht="25.5" x14ac:dyDescent="0.2">
      <c r="A34" s="46">
        <v>24</v>
      </c>
      <c r="B34" s="47" t="str">
        <f t="shared" si="2"/>
        <v/>
      </c>
      <c r="C34" s="184"/>
      <c r="D34" s="25"/>
      <c r="E34" s="187"/>
      <c r="F34" s="187"/>
      <c r="G34" s="25"/>
      <c r="H34" s="25"/>
      <c r="I34" s="26"/>
      <c r="J34" s="25"/>
      <c r="K34" s="26"/>
      <c r="L34" s="26"/>
      <c r="M34" s="26"/>
      <c r="N34" s="41"/>
      <c r="O34" s="26"/>
      <c r="P34" s="41"/>
      <c r="Q34" s="26"/>
      <c r="R34" s="26"/>
      <c r="S34" s="26"/>
      <c r="T34" s="25"/>
      <c r="U34" s="26"/>
      <c r="V34" s="25"/>
      <c r="W34" s="25"/>
      <c r="X34" s="25"/>
      <c r="Y34" s="25"/>
      <c r="Z34" s="25"/>
      <c r="AA34" s="173"/>
      <c r="AB34" s="178"/>
      <c r="AC34" s="15" t="str">
        <f t="shared" si="3"/>
        <v/>
      </c>
      <c r="AD34" s="15" t="str">
        <f t="shared" si="4"/>
        <v/>
      </c>
      <c r="AE34" s="15" t="str">
        <f t="shared" si="5"/>
        <v/>
      </c>
      <c r="AF34" s="15" t="str">
        <f t="shared" si="6"/>
        <v/>
      </c>
      <c r="AG34" s="15" t="str">
        <f t="shared" si="20"/>
        <v/>
      </c>
      <c r="AH34" s="15" t="str">
        <f t="shared" si="20"/>
        <v/>
      </c>
      <c r="AI34" s="15" t="str">
        <f t="shared" si="21"/>
        <v/>
      </c>
      <c r="AJ34" s="15" t="str">
        <f t="shared" si="7"/>
        <v/>
      </c>
      <c r="AK34" s="15" t="str">
        <f t="shared" si="8"/>
        <v/>
      </c>
      <c r="AL34" s="15" t="str">
        <f t="shared" si="9"/>
        <v/>
      </c>
      <c r="AM34" s="15" t="str">
        <f t="shared" si="10"/>
        <v/>
      </c>
      <c r="AN34" s="15" t="str">
        <f t="shared" si="11"/>
        <v/>
      </c>
      <c r="AO34" s="15" t="str">
        <f t="shared" si="12"/>
        <v/>
      </c>
      <c r="AP34" s="15" t="str">
        <f t="shared" si="13"/>
        <v/>
      </c>
      <c r="AQ34" s="15" t="str">
        <f t="shared" si="22"/>
        <v/>
      </c>
      <c r="AR34" s="15" t="str">
        <f t="shared" si="23"/>
        <v/>
      </c>
      <c r="AS34" s="15" t="str">
        <f t="shared" si="24"/>
        <v/>
      </c>
      <c r="AT34" s="15" t="str">
        <f t="shared" si="25"/>
        <v/>
      </c>
      <c r="AU34" s="15" t="str">
        <f t="shared" si="14"/>
        <v/>
      </c>
      <c r="AV34" s="15" t="str">
        <f t="shared" si="26"/>
        <v/>
      </c>
      <c r="AW34" s="15" t="str">
        <f t="shared" si="27"/>
        <v/>
      </c>
      <c r="AX34" s="15" t="str">
        <f t="shared" si="28"/>
        <v/>
      </c>
      <c r="AY34" s="15" t="str">
        <f t="shared" si="29"/>
        <v/>
      </c>
      <c r="AZ34" s="15" t="str">
        <f t="shared" si="30"/>
        <v/>
      </c>
      <c r="BA34" s="15" t="str">
        <f t="shared" si="31"/>
        <v/>
      </c>
      <c r="BB34" s="16" t="b">
        <f t="shared" si="32"/>
        <v>0</v>
      </c>
      <c r="BC34" s="16" t="b">
        <f t="shared" si="33"/>
        <v>0</v>
      </c>
      <c r="BE34" s="37"/>
      <c r="BF34" s="37"/>
      <c r="BG34" s="37"/>
      <c r="BH34" s="51" t="str">
        <f t="shared" si="15"/>
        <v/>
      </c>
      <c r="BI34" s="51" t="str">
        <f t="shared" si="16"/>
        <v/>
      </c>
      <c r="BJ34" s="51" t="str">
        <f t="shared" si="17"/>
        <v/>
      </c>
      <c r="BK34" s="51" t="str">
        <f t="shared" si="18"/>
        <v/>
      </c>
      <c r="BL34" s="51" t="str">
        <f t="shared" si="19"/>
        <v/>
      </c>
      <c r="BM34" s="51" t="str">
        <f>IF(ISBLANK($D34),"",CHOOSE($D34,Certification!$C$32,Certification!$C$48,Certification!$C$64,Certification!$C$80,Certification!$C$96))</f>
        <v/>
      </c>
      <c r="BN34" s="51" t="str">
        <f>IF(ISBLANK($D34),"",CHOOSE($D34,Certification!$C$33,Certification!$C$49,Certification!$C$65,Certification!$C$81,Certification!$C$97))</f>
        <v/>
      </c>
      <c r="BO34" s="51" t="str">
        <f>IF(ISBLANK($D34),"",CHOOSE($D34,Certification!$C$34,Certification!$C$50,Certification!$C$66,Certification!$C$82,Certification!$C$98))</f>
        <v/>
      </c>
      <c r="BP34" s="51" t="str">
        <f>IF(ISBLANK($D34),"",CHOOSE($D34,Certification!$C$35,Certification!$C$51,Certification!$C$67,Certification!$C$83,Certification!$C$99))</f>
        <v/>
      </c>
      <c r="BQ34" s="51" t="str">
        <f>IF(ISBLANK($D34),"",CHOOSE($D34,Certification!$C$36,Certification!$C$52,Certification!$C$68,Certification!$C$84,Certification!$C$100))</f>
        <v/>
      </c>
      <c r="BR34" s="51" t="str">
        <f>IF(ISBLANK($D34),"",CHOOSE($D34,Certification!$C$37,Certification!$C$53,Certification!$C$69,Certification!$C$85,Certification!$C$101))</f>
        <v/>
      </c>
      <c r="BS34" s="167" t="str">
        <f>IF(ISBLANK($D34),"",CHOOSE($D34,Certification!$G$39,Certification!$G$55,Certification!$G$71,Certification!$G$87,Certification!$G$103))</f>
        <v/>
      </c>
      <c r="BT34" s="167" t="str">
        <f>IF(ISBLANK($D34),"",CHOOSE($D34,Certification!$G$40,Certification!$G$56,Certification!$G$72,Certification!$G$88,Certification!$G$104))</f>
        <v/>
      </c>
      <c r="BU34" s="167" t="str">
        <f>IF(ISBLANK($D34),"",CHOOSE($D34,Certification!$G$41,Certification!$G$57,Certification!$G$73,Certification!$G$89,Certification!$G$105))</f>
        <v/>
      </c>
      <c r="BV34" s="51" t="str">
        <f>IF(ISBLANK($D34),"",CHOOSE($D34,IF(ISBLANK(Certification!$C$43),"",Certification!$C$43),IF(ISBLANK(Certification!$C$59),"",Certification!$C$59),IF(ISBLANK(Certification!$C$75),"",Certification!$C$75),IF(ISBLANK(Certification!$C$91),"",Certification!$C$91),IF(ISBLANK(Certification!$C$107),"",Certification!$C$107)))</f>
        <v/>
      </c>
      <c r="BW34" s="51" t="str">
        <f>IF(ISBLANK($D34),"",CHOOSE($D34,IF(ISBLANK(Certification!$C$45),"",Certification!$C$45),IF(ISBLANK(Certification!$C$61),"",Certification!$C$61),IF(ISBLANK(Certification!$C$77),"",Certification!$C$77),IF(ISBLANK(Certification!$C$93),"",Certification!$C$93),IF(ISBLANK(Certification!$C$109),"",Certification!$C$109)))</f>
        <v/>
      </c>
      <c r="BY34" s="19" t="s">
        <v>8</v>
      </c>
    </row>
    <row r="35" spans="1:77" s="17" customFormat="1" ht="25.5" x14ac:dyDescent="0.2">
      <c r="A35" s="46">
        <v>25</v>
      </c>
      <c r="B35" s="47" t="str">
        <f t="shared" si="2"/>
        <v/>
      </c>
      <c r="C35" s="184"/>
      <c r="D35" s="25"/>
      <c r="E35" s="187"/>
      <c r="F35" s="187"/>
      <c r="G35" s="25"/>
      <c r="H35" s="25"/>
      <c r="I35" s="26"/>
      <c r="J35" s="25"/>
      <c r="K35" s="26"/>
      <c r="L35" s="26"/>
      <c r="M35" s="26"/>
      <c r="N35" s="41"/>
      <c r="O35" s="26"/>
      <c r="P35" s="41"/>
      <c r="Q35" s="26"/>
      <c r="R35" s="26"/>
      <c r="S35" s="26"/>
      <c r="T35" s="25"/>
      <c r="U35" s="26"/>
      <c r="V35" s="25"/>
      <c r="W35" s="25"/>
      <c r="X35" s="25"/>
      <c r="Y35" s="25"/>
      <c r="Z35" s="25"/>
      <c r="AA35" s="173"/>
      <c r="AB35" s="178"/>
      <c r="AC35" s="15" t="str">
        <f t="shared" si="3"/>
        <v/>
      </c>
      <c r="AD35" s="15" t="str">
        <f t="shared" si="4"/>
        <v/>
      </c>
      <c r="AE35" s="15" t="str">
        <f t="shared" si="5"/>
        <v/>
      </c>
      <c r="AF35" s="15" t="str">
        <f t="shared" si="6"/>
        <v/>
      </c>
      <c r="AG35" s="15" t="str">
        <f t="shared" si="20"/>
        <v/>
      </c>
      <c r="AH35" s="15" t="str">
        <f t="shared" si="20"/>
        <v/>
      </c>
      <c r="AI35" s="15" t="str">
        <f t="shared" si="21"/>
        <v/>
      </c>
      <c r="AJ35" s="15" t="str">
        <f t="shared" si="7"/>
        <v/>
      </c>
      <c r="AK35" s="15" t="str">
        <f t="shared" si="8"/>
        <v/>
      </c>
      <c r="AL35" s="15" t="str">
        <f t="shared" si="9"/>
        <v/>
      </c>
      <c r="AM35" s="15" t="str">
        <f t="shared" si="10"/>
        <v/>
      </c>
      <c r="AN35" s="15" t="str">
        <f t="shared" si="11"/>
        <v/>
      </c>
      <c r="AO35" s="15" t="str">
        <f t="shared" si="12"/>
        <v/>
      </c>
      <c r="AP35" s="15" t="str">
        <f t="shared" si="13"/>
        <v/>
      </c>
      <c r="AQ35" s="15" t="str">
        <f t="shared" si="22"/>
        <v/>
      </c>
      <c r="AR35" s="15" t="str">
        <f t="shared" si="23"/>
        <v/>
      </c>
      <c r="AS35" s="15" t="str">
        <f t="shared" si="24"/>
        <v/>
      </c>
      <c r="AT35" s="15" t="str">
        <f t="shared" si="25"/>
        <v/>
      </c>
      <c r="AU35" s="15" t="str">
        <f t="shared" si="14"/>
        <v/>
      </c>
      <c r="AV35" s="15" t="str">
        <f t="shared" si="26"/>
        <v/>
      </c>
      <c r="AW35" s="15" t="str">
        <f t="shared" si="27"/>
        <v/>
      </c>
      <c r="AX35" s="15" t="str">
        <f t="shared" si="28"/>
        <v/>
      </c>
      <c r="AY35" s="15" t="str">
        <f t="shared" si="29"/>
        <v/>
      </c>
      <c r="AZ35" s="15" t="str">
        <f t="shared" si="30"/>
        <v/>
      </c>
      <c r="BA35" s="15" t="str">
        <f t="shared" si="31"/>
        <v/>
      </c>
      <c r="BB35" s="16" t="b">
        <f t="shared" si="32"/>
        <v>0</v>
      </c>
      <c r="BC35" s="16" t="b">
        <f t="shared" si="33"/>
        <v>0</v>
      </c>
      <c r="BE35" s="37"/>
      <c r="BF35" s="37"/>
      <c r="BG35" s="37"/>
      <c r="BH35" s="51" t="str">
        <f t="shared" si="15"/>
        <v/>
      </c>
      <c r="BI35" s="51" t="str">
        <f t="shared" si="16"/>
        <v/>
      </c>
      <c r="BJ35" s="51" t="str">
        <f t="shared" si="17"/>
        <v/>
      </c>
      <c r="BK35" s="51" t="str">
        <f t="shared" si="18"/>
        <v/>
      </c>
      <c r="BL35" s="51" t="str">
        <f t="shared" si="19"/>
        <v/>
      </c>
      <c r="BM35" s="51" t="str">
        <f>IF(ISBLANK($D35),"",CHOOSE($D35,Certification!$C$32,Certification!$C$48,Certification!$C$64,Certification!$C$80,Certification!$C$96))</f>
        <v/>
      </c>
      <c r="BN35" s="51" t="str">
        <f>IF(ISBLANK($D35),"",CHOOSE($D35,Certification!$C$33,Certification!$C$49,Certification!$C$65,Certification!$C$81,Certification!$C$97))</f>
        <v/>
      </c>
      <c r="BO35" s="51" t="str">
        <f>IF(ISBLANK($D35),"",CHOOSE($D35,Certification!$C$34,Certification!$C$50,Certification!$C$66,Certification!$C$82,Certification!$C$98))</f>
        <v/>
      </c>
      <c r="BP35" s="51" t="str">
        <f>IF(ISBLANK($D35),"",CHOOSE($D35,Certification!$C$35,Certification!$C$51,Certification!$C$67,Certification!$C$83,Certification!$C$99))</f>
        <v/>
      </c>
      <c r="BQ35" s="51" t="str">
        <f>IF(ISBLANK($D35),"",CHOOSE($D35,Certification!$C$36,Certification!$C$52,Certification!$C$68,Certification!$C$84,Certification!$C$100))</f>
        <v/>
      </c>
      <c r="BR35" s="51" t="str">
        <f>IF(ISBLANK($D35),"",CHOOSE($D35,Certification!$C$37,Certification!$C$53,Certification!$C$69,Certification!$C$85,Certification!$C$101))</f>
        <v/>
      </c>
      <c r="BS35" s="167" t="str">
        <f>IF(ISBLANK($D35),"",CHOOSE($D35,Certification!$G$39,Certification!$G$55,Certification!$G$71,Certification!$G$87,Certification!$G$103))</f>
        <v/>
      </c>
      <c r="BT35" s="167" t="str">
        <f>IF(ISBLANK($D35),"",CHOOSE($D35,Certification!$G$40,Certification!$G$56,Certification!$G$72,Certification!$G$88,Certification!$G$104))</f>
        <v/>
      </c>
      <c r="BU35" s="167" t="str">
        <f>IF(ISBLANK($D35),"",CHOOSE($D35,Certification!$G$41,Certification!$G$57,Certification!$G$73,Certification!$G$89,Certification!$G$105))</f>
        <v/>
      </c>
      <c r="BV35" s="51" t="str">
        <f>IF(ISBLANK($D35),"",CHOOSE($D35,IF(ISBLANK(Certification!$C$43),"",Certification!$C$43),IF(ISBLANK(Certification!$C$59),"",Certification!$C$59),IF(ISBLANK(Certification!$C$75),"",Certification!$C$75),IF(ISBLANK(Certification!$C$91),"",Certification!$C$91),IF(ISBLANK(Certification!$C$107),"",Certification!$C$107)))</f>
        <v/>
      </c>
      <c r="BW35" s="51" t="str">
        <f>IF(ISBLANK($D35),"",CHOOSE($D35,IF(ISBLANK(Certification!$C$45),"",Certification!$C$45),IF(ISBLANK(Certification!$C$61),"",Certification!$C$61),IF(ISBLANK(Certification!$C$77),"",Certification!$C$77),IF(ISBLANK(Certification!$C$93),"",Certification!$C$93),IF(ISBLANK(Certification!$C$109),"",Certification!$C$109)))</f>
        <v/>
      </c>
      <c r="BY35" s="19" t="s">
        <v>8</v>
      </c>
    </row>
    <row r="36" spans="1:77" s="17" customFormat="1" ht="25.5" x14ac:dyDescent="0.2">
      <c r="A36" s="46">
        <v>26</v>
      </c>
      <c r="B36" s="47" t="str">
        <f t="shared" si="2"/>
        <v/>
      </c>
      <c r="C36" s="184"/>
      <c r="D36" s="25"/>
      <c r="E36" s="187"/>
      <c r="F36" s="187"/>
      <c r="G36" s="25"/>
      <c r="H36" s="25"/>
      <c r="I36" s="26"/>
      <c r="J36" s="25"/>
      <c r="K36" s="26"/>
      <c r="L36" s="26"/>
      <c r="M36" s="26"/>
      <c r="N36" s="41"/>
      <c r="O36" s="26"/>
      <c r="P36" s="41"/>
      <c r="Q36" s="26"/>
      <c r="R36" s="26"/>
      <c r="S36" s="26"/>
      <c r="T36" s="25"/>
      <c r="U36" s="26"/>
      <c r="V36" s="25"/>
      <c r="W36" s="25"/>
      <c r="X36" s="25"/>
      <c r="Y36" s="25"/>
      <c r="Z36" s="25"/>
      <c r="AA36" s="173"/>
      <c r="AB36" s="178"/>
      <c r="AC36" s="15" t="str">
        <f t="shared" si="3"/>
        <v/>
      </c>
      <c r="AD36" s="15" t="str">
        <f t="shared" si="4"/>
        <v/>
      </c>
      <c r="AE36" s="15" t="str">
        <f t="shared" si="5"/>
        <v/>
      </c>
      <c r="AF36" s="15" t="str">
        <f t="shared" si="6"/>
        <v/>
      </c>
      <c r="AG36" s="15" t="str">
        <f t="shared" si="20"/>
        <v/>
      </c>
      <c r="AH36" s="15" t="str">
        <f t="shared" si="20"/>
        <v/>
      </c>
      <c r="AI36" s="15" t="str">
        <f t="shared" si="21"/>
        <v/>
      </c>
      <c r="AJ36" s="15" t="str">
        <f t="shared" si="7"/>
        <v/>
      </c>
      <c r="AK36" s="15" t="str">
        <f t="shared" si="8"/>
        <v/>
      </c>
      <c r="AL36" s="15" t="str">
        <f t="shared" si="9"/>
        <v/>
      </c>
      <c r="AM36" s="15" t="str">
        <f t="shared" si="10"/>
        <v/>
      </c>
      <c r="AN36" s="15" t="str">
        <f t="shared" si="11"/>
        <v/>
      </c>
      <c r="AO36" s="15" t="str">
        <f t="shared" si="12"/>
        <v/>
      </c>
      <c r="AP36" s="15" t="str">
        <f t="shared" si="13"/>
        <v/>
      </c>
      <c r="AQ36" s="15" t="str">
        <f t="shared" si="22"/>
        <v/>
      </c>
      <c r="AR36" s="15" t="str">
        <f t="shared" si="23"/>
        <v/>
      </c>
      <c r="AS36" s="15" t="str">
        <f t="shared" si="24"/>
        <v/>
      </c>
      <c r="AT36" s="15" t="str">
        <f t="shared" si="25"/>
        <v/>
      </c>
      <c r="AU36" s="15" t="str">
        <f t="shared" si="14"/>
        <v/>
      </c>
      <c r="AV36" s="15" t="str">
        <f t="shared" si="26"/>
        <v/>
      </c>
      <c r="AW36" s="15" t="str">
        <f t="shared" si="27"/>
        <v/>
      </c>
      <c r="AX36" s="15" t="str">
        <f t="shared" si="28"/>
        <v/>
      </c>
      <c r="AY36" s="15" t="str">
        <f t="shared" si="29"/>
        <v/>
      </c>
      <c r="AZ36" s="15" t="str">
        <f t="shared" si="30"/>
        <v/>
      </c>
      <c r="BA36" s="15" t="str">
        <f t="shared" si="31"/>
        <v/>
      </c>
      <c r="BB36" s="16" t="b">
        <f t="shared" si="32"/>
        <v>0</v>
      </c>
      <c r="BC36" s="16" t="b">
        <f t="shared" si="33"/>
        <v>0</v>
      </c>
      <c r="BE36" s="37"/>
      <c r="BF36" s="37"/>
      <c r="BG36" s="37"/>
      <c r="BH36" s="51" t="str">
        <f t="shared" si="15"/>
        <v/>
      </c>
      <c r="BI36" s="51" t="str">
        <f t="shared" si="16"/>
        <v/>
      </c>
      <c r="BJ36" s="51" t="str">
        <f t="shared" si="17"/>
        <v/>
      </c>
      <c r="BK36" s="51" t="str">
        <f t="shared" si="18"/>
        <v/>
      </c>
      <c r="BL36" s="51" t="str">
        <f t="shared" si="19"/>
        <v/>
      </c>
      <c r="BM36" s="51" t="str">
        <f>IF(ISBLANK($D36),"",CHOOSE($D36,Certification!$C$32,Certification!$C$48,Certification!$C$64,Certification!$C$80,Certification!$C$96))</f>
        <v/>
      </c>
      <c r="BN36" s="51" t="str">
        <f>IF(ISBLANK($D36),"",CHOOSE($D36,Certification!$C$33,Certification!$C$49,Certification!$C$65,Certification!$C$81,Certification!$C$97))</f>
        <v/>
      </c>
      <c r="BO36" s="51" t="str">
        <f>IF(ISBLANK($D36),"",CHOOSE($D36,Certification!$C$34,Certification!$C$50,Certification!$C$66,Certification!$C$82,Certification!$C$98))</f>
        <v/>
      </c>
      <c r="BP36" s="51" t="str">
        <f>IF(ISBLANK($D36),"",CHOOSE($D36,Certification!$C$35,Certification!$C$51,Certification!$C$67,Certification!$C$83,Certification!$C$99))</f>
        <v/>
      </c>
      <c r="BQ36" s="51" t="str">
        <f>IF(ISBLANK($D36),"",CHOOSE($D36,Certification!$C$36,Certification!$C$52,Certification!$C$68,Certification!$C$84,Certification!$C$100))</f>
        <v/>
      </c>
      <c r="BR36" s="51" t="str">
        <f>IF(ISBLANK($D36),"",CHOOSE($D36,Certification!$C$37,Certification!$C$53,Certification!$C$69,Certification!$C$85,Certification!$C$101))</f>
        <v/>
      </c>
      <c r="BS36" s="167" t="str">
        <f>IF(ISBLANK($D36),"",CHOOSE($D36,Certification!$G$39,Certification!$G$55,Certification!$G$71,Certification!$G$87,Certification!$G$103))</f>
        <v/>
      </c>
      <c r="BT36" s="167" t="str">
        <f>IF(ISBLANK($D36),"",CHOOSE($D36,Certification!$G$40,Certification!$G$56,Certification!$G$72,Certification!$G$88,Certification!$G$104))</f>
        <v/>
      </c>
      <c r="BU36" s="167" t="str">
        <f>IF(ISBLANK($D36),"",CHOOSE($D36,Certification!$G$41,Certification!$G$57,Certification!$G$73,Certification!$G$89,Certification!$G$105))</f>
        <v/>
      </c>
      <c r="BV36" s="51" t="str">
        <f>IF(ISBLANK($D36),"",CHOOSE($D36,IF(ISBLANK(Certification!$C$43),"",Certification!$C$43),IF(ISBLANK(Certification!$C$59),"",Certification!$C$59),IF(ISBLANK(Certification!$C$75),"",Certification!$C$75),IF(ISBLANK(Certification!$C$91),"",Certification!$C$91),IF(ISBLANK(Certification!$C$107),"",Certification!$C$107)))</f>
        <v/>
      </c>
      <c r="BW36" s="51" t="str">
        <f>IF(ISBLANK($D36),"",CHOOSE($D36,IF(ISBLANK(Certification!$C$45),"",Certification!$C$45),IF(ISBLANK(Certification!$C$61),"",Certification!$C$61),IF(ISBLANK(Certification!$C$77),"",Certification!$C$77),IF(ISBLANK(Certification!$C$93),"",Certification!$C$93),IF(ISBLANK(Certification!$C$109),"",Certification!$C$109)))</f>
        <v/>
      </c>
      <c r="BY36" s="19" t="s">
        <v>8</v>
      </c>
    </row>
    <row r="37" spans="1:77" s="17" customFormat="1" ht="25.5" x14ac:dyDescent="0.2">
      <c r="A37" s="46">
        <v>27</v>
      </c>
      <c r="B37" s="47" t="str">
        <f t="shared" si="2"/>
        <v/>
      </c>
      <c r="C37" s="184"/>
      <c r="D37" s="25"/>
      <c r="E37" s="187"/>
      <c r="F37" s="187"/>
      <c r="G37" s="25"/>
      <c r="H37" s="25"/>
      <c r="I37" s="26"/>
      <c r="J37" s="25"/>
      <c r="K37" s="26"/>
      <c r="L37" s="26"/>
      <c r="M37" s="26"/>
      <c r="N37" s="41"/>
      <c r="O37" s="26"/>
      <c r="P37" s="41"/>
      <c r="Q37" s="26"/>
      <c r="R37" s="26"/>
      <c r="S37" s="26"/>
      <c r="T37" s="25"/>
      <c r="U37" s="26"/>
      <c r="V37" s="25"/>
      <c r="W37" s="25"/>
      <c r="X37" s="25"/>
      <c r="Y37" s="25"/>
      <c r="Z37" s="25"/>
      <c r="AA37" s="173"/>
      <c r="AB37" s="178"/>
      <c r="AC37" s="15" t="str">
        <f t="shared" si="3"/>
        <v/>
      </c>
      <c r="AD37" s="15" t="str">
        <f t="shared" si="4"/>
        <v/>
      </c>
      <c r="AE37" s="15" t="str">
        <f t="shared" si="5"/>
        <v/>
      </c>
      <c r="AF37" s="15" t="str">
        <f t="shared" si="6"/>
        <v/>
      </c>
      <c r="AG37" s="15" t="str">
        <f t="shared" si="20"/>
        <v/>
      </c>
      <c r="AH37" s="15" t="str">
        <f t="shared" si="20"/>
        <v/>
      </c>
      <c r="AI37" s="15" t="str">
        <f t="shared" si="21"/>
        <v/>
      </c>
      <c r="AJ37" s="15" t="str">
        <f t="shared" si="7"/>
        <v/>
      </c>
      <c r="AK37" s="15" t="str">
        <f t="shared" si="8"/>
        <v/>
      </c>
      <c r="AL37" s="15" t="str">
        <f t="shared" si="9"/>
        <v/>
      </c>
      <c r="AM37" s="15" t="str">
        <f t="shared" si="10"/>
        <v/>
      </c>
      <c r="AN37" s="15" t="str">
        <f t="shared" si="11"/>
        <v/>
      </c>
      <c r="AO37" s="15" t="str">
        <f t="shared" si="12"/>
        <v/>
      </c>
      <c r="AP37" s="15" t="str">
        <f t="shared" si="13"/>
        <v/>
      </c>
      <c r="AQ37" s="15" t="str">
        <f t="shared" si="22"/>
        <v/>
      </c>
      <c r="AR37" s="15" t="str">
        <f t="shared" si="23"/>
        <v/>
      </c>
      <c r="AS37" s="15" t="str">
        <f t="shared" si="24"/>
        <v/>
      </c>
      <c r="AT37" s="15" t="str">
        <f t="shared" si="25"/>
        <v/>
      </c>
      <c r="AU37" s="15" t="str">
        <f t="shared" si="14"/>
        <v/>
      </c>
      <c r="AV37" s="15" t="str">
        <f t="shared" si="26"/>
        <v/>
      </c>
      <c r="AW37" s="15" t="str">
        <f t="shared" si="27"/>
        <v/>
      </c>
      <c r="AX37" s="15" t="str">
        <f t="shared" si="28"/>
        <v/>
      </c>
      <c r="AY37" s="15" t="str">
        <f t="shared" si="29"/>
        <v/>
      </c>
      <c r="AZ37" s="15" t="str">
        <f t="shared" si="30"/>
        <v/>
      </c>
      <c r="BA37" s="15" t="str">
        <f t="shared" si="31"/>
        <v/>
      </c>
      <c r="BB37" s="16" t="b">
        <f t="shared" si="32"/>
        <v>0</v>
      </c>
      <c r="BC37" s="16" t="b">
        <f t="shared" si="33"/>
        <v>0</v>
      </c>
      <c r="BE37" s="37"/>
      <c r="BF37" s="37"/>
      <c r="BG37" s="37"/>
      <c r="BH37" s="51" t="str">
        <f t="shared" si="15"/>
        <v/>
      </c>
      <c r="BI37" s="51" t="str">
        <f t="shared" si="16"/>
        <v/>
      </c>
      <c r="BJ37" s="51" t="str">
        <f t="shared" si="17"/>
        <v/>
      </c>
      <c r="BK37" s="51" t="str">
        <f t="shared" si="18"/>
        <v/>
      </c>
      <c r="BL37" s="51" t="str">
        <f t="shared" si="19"/>
        <v/>
      </c>
      <c r="BM37" s="51" t="str">
        <f>IF(ISBLANK($D37),"",CHOOSE($D37,Certification!$C$32,Certification!$C$48,Certification!$C$64,Certification!$C$80,Certification!$C$96))</f>
        <v/>
      </c>
      <c r="BN37" s="51" t="str">
        <f>IF(ISBLANK($D37),"",CHOOSE($D37,Certification!$C$33,Certification!$C$49,Certification!$C$65,Certification!$C$81,Certification!$C$97))</f>
        <v/>
      </c>
      <c r="BO37" s="51" t="str">
        <f>IF(ISBLANK($D37),"",CHOOSE($D37,Certification!$C$34,Certification!$C$50,Certification!$C$66,Certification!$C$82,Certification!$C$98))</f>
        <v/>
      </c>
      <c r="BP37" s="51" t="str">
        <f>IF(ISBLANK($D37),"",CHOOSE($D37,Certification!$C$35,Certification!$C$51,Certification!$C$67,Certification!$C$83,Certification!$C$99))</f>
        <v/>
      </c>
      <c r="BQ37" s="51" t="str">
        <f>IF(ISBLANK($D37),"",CHOOSE($D37,Certification!$C$36,Certification!$C$52,Certification!$C$68,Certification!$C$84,Certification!$C$100))</f>
        <v/>
      </c>
      <c r="BR37" s="51" t="str">
        <f>IF(ISBLANK($D37),"",CHOOSE($D37,Certification!$C$37,Certification!$C$53,Certification!$C$69,Certification!$C$85,Certification!$C$101))</f>
        <v/>
      </c>
      <c r="BS37" s="167" t="str">
        <f>IF(ISBLANK($D37),"",CHOOSE($D37,Certification!$G$39,Certification!$G$55,Certification!$G$71,Certification!$G$87,Certification!$G$103))</f>
        <v/>
      </c>
      <c r="BT37" s="167" t="str">
        <f>IF(ISBLANK($D37),"",CHOOSE($D37,Certification!$G$40,Certification!$G$56,Certification!$G$72,Certification!$G$88,Certification!$G$104))</f>
        <v/>
      </c>
      <c r="BU37" s="167" t="str">
        <f>IF(ISBLANK($D37),"",CHOOSE($D37,Certification!$G$41,Certification!$G$57,Certification!$G$73,Certification!$G$89,Certification!$G$105))</f>
        <v/>
      </c>
      <c r="BV37" s="51" t="str">
        <f>IF(ISBLANK($D37),"",CHOOSE($D37,IF(ISBLANK(Certification!$C$43),"",Certification!$C$43),IF(ISBLANK(Certification!$C$59),"",Certification!$C$59),IF(ISBLANK(Certification!$C$75),"",Certification!$C$75),IF(ISBLANK(Certification!$C$91),"",Certification!$C$91),IF(ISBLANK(Certification!$C$107),"",Certification!$C$107)))</f>
        <v/>
      </c>
      <c r="BW37" s="51" t="str">
        <f>IF(ISBLANK($D37),"",CHOOSE($D37,IF(ISBLANK(Certification!$C$45),"",Certification!$C$45),IF(ISBLANK(Certification!$C$61),"",Certification!$C$61),IF(ISBLANK(Certification!$C$77),"",Certification!$C$77),IF(ISBLANK(Certification!$C$93),"",Certification!$C$93),IF(ISBLANK(Certification!$C$109),"",Certification!$C$109)))</f>
        <v/>
      </c>
      <c r="BY37" s="19" t="s">
        <v>8</v>
      </c>
    </row>
    <row r="38" spans="1:77" s="17" customFormat="1" ht="25.5" x14ac:dyDescent="0.2">
      <c r="A38" s="46">
        <v>28</v>
      </c>
      <c r="B38" s="47" t="str">
        <f t="shared" si="2"/>
        <v/>
      </c>
      <c r="C38" s="184"/>
      <c r="D38" s="25"/>
      <c r="E38" s="187"/>
      <c r="F38" s="187"/>
      <c r="G38" s="25"/>
      <c r="H38" s="25"/>
      <c r="I38" s="26"/>
      <c r="J38" s="25"/>
      <c r="K38" s="26"/>
      <c r="L38" s="26"/>
      <c r="M38" s="26"/>
      <c r="N38" s="41"/>
      <c r="O38" s="26"/>
      <c r="P38" s="41"/>
      <c r="Q38" s="26"/>
      <c r="R38" s="26"/>
      <c r="S38" s="26"/>
      <c r="T38" s="25"/>
      <c r="U38" s="26"/>
      <c r="V38" s="25"/>
      <c r="W38" s="25"/>
      <c r="X38" s="25"/>
      <c r="Y38" s="25"/>
      <c r="Z38" s="25"/>
      <c r="AA38" s="173"/>
      <c r="AB38" s="178"/>
      <c r="AC38" s="15" t="str">
        <f t="shared" si="3"/>
        <v/>
      </c>
      <c r="AD38" s="15" t="str">
        <f t="shared" si="4"/>
        <v/>
      </c>
      <c r="AE38" s="15" t="str">
        <f t="shared" si="5"/>
        <v/>
      </c>
      <c r="AF38" s="15" t="str">
        <f t="shared" si="6"/>
        <v/>
      </c>
      <c r="AG38" s="15" t="str">
        <f t="shared" si="20"/>
        <v/>
      </c>
      <c r="AH38" s="15" t="str">
        <f t="shared" si="20"/>
        <v/>
      </c>
      <c r="AI38" s="15" t="str">
        <f t="shared" si="21"/>
        <v/>
      </c>
      <c r="AJ38" s="15" t="str">
        <f t="shared" si="7"/>
        <v/>
      </c>
      <c r="AK38" s="15" t="str">
        <f t="shared" si="8"/>
        <v/>
      </c>
      <c r="AL38" s="15" t="str">
        <f t="shared" si="9"/>
        <v/>
      </c>
      <c r="AM38" s="15" t="str">
        <f t="shared" si="10"/>
        <v/>
      </c>
      <c r="AN38" s="15" t="str">
        <f t="shared" si="11"/>
        <v/>
      </c>
      <c r="AO38" s="15" t="str">
        <f t="shared" si="12"/>
        <v/>
      </c>
      <c r="AP38" s="15" t="str">
        <f t="shared" si="13"/>
        <v/>
      </c>
      <c r="AQ38" s="15" t="str">
        <f t="shared" si="22"/>
        <v/>
      </c>
      <c r="AR38" s="15" t="str">
        <f t="shared" si="23"/>
        <v/>
      </c>
      <c r="AS38" s="15" t="str">
        <f t="shared" si="24"/>
        <v/>
      </c>
      <c r="AT38" s="15" t="str">
        <f t="shared" si="25"/>
        <v/>
      </c>
      <c r="AU38" s="15" t="str">
        <f t="shared" si="14"/>
        <v/>
      </c>
      <c r="AV38" s="15" t="str">
        <f t="shared" si="26"/>
        <v/>
      </c>
      <c r="AW38" s="15" t="str">
        <f t="shared" si="27"/>
        <v/>
      </c>
      <c r="AX38" s="15" t="str">
        <f t="shared" si="28"/>
        <v/>
      </c>
      <c r="AY38" s="15" t="str">
        <f t="shared" si="29"/>
        <v/>
      </c>
      <c r="AZ38" s="15" t="str">
        <f t="shared" si="30"/>
        <v/>
      </c>
      <c r="BA38" s="15" t="str">
        <f t="shared" si="31"/>
        <v/>
      </c>
      <c r="BB38" s="16" t="b">
        <f t="shared" si="32"/>
        <v>0</v>
      </c>
      <c r="BC38" s="16" t="b">
        <f t="shared" si="33"/>
        <v>0</v>
      </c>
      <c r="BE38" s="37"/>
      <c r="BF38" s="37"/>
      <c r="BG38" s="37"/>
      <c r="BH38" s="51" t="str">
        <f t="shared" si="15"/>
        <v/>
      </c>
      <c r="BI38" s="51" t="str">
        <f t="shared" si="16"/>
        <v/>
      </c>
      <c r="BJ38" s="51" t="str">
        <f t="shared" si="17"/>
        <v/>
      </c>
      <c r="BK38" s="51" t="str">
        <f t="shared" si="18"/>
        <v/>
      </c>
      <c r="BL38" s="51" t="str">
        <f t="shared" si="19"/>
        <v/>
      </c>
      <c r="BM38" s="51" t="str">
        <f>IF(ISBLANK($D38),"",CHOOSE($D38,Certification!$C$32,Certification!$C$48,Certification!$C$64,Certification!$C$80,Certification!$C$96))</f>
        <v/>
      </c>
      <c r="BN38" s="51" t="str">
        <f>IF(ISBLANK($D38),"",CHOOSE($D38,Certification!$C$33,Certification!$C$49,Certification!$C$65,Certification!$C$81,Certification!$C$97))</f>
        <v/>
      </c>
      <c r="BO38" s="51" t="str">
        <f>IF(ISBLANK($D38),"",CHOOSE($D38,Certification!$C$34,Certification!$C$50,Certification!$C$66,Certification!$C$82,Certification!$C$98))</f>
        <v/>
      </c>
      <c r="BP38" s="51" t="str">
        <f>IF(ISBLANK($D38),"",CHOOSE($D38,Certification!$C$35,Certification!$C$51,Certification!$C$67,Certification!$C$83,Certification!$C$99))</f>
        <v/>
      </c>
      <c r="BQ38" s="51" t="str">
        <f>IF(ISBLANK($D38),"",CHOOSE($D38,Certification!$C$36,Certification!$C$52,Certification!$C$68,Certification!$C$84,Certification!$C$100))</f>
        <v/>
      </c>
      <c r="BR38" s="51" t="str">
        <f>IF(ISBLANK($D38),"",CHOOSE($D38,Certification!$C$37,Certification!$C$53,Certification!$C$69,Certification!$C$85,Certification!$C$101))</f>
        <v/>
      </c>
      <c r="BS38" s="167" t="str">
        <f>IF(ISBLANK($D38),"",CHOOSE($D38,Certification!$G$39,Certification!$G$55,Certification!$G$71,Certification!$G$87,Certification!$G$103))</f>
        <v/>
      </c>
      <c r="BT38" s="167" t="str">
        <f>IF(ISBLANK($D38),"",CHOOSE($D38,Certification!$G$40,Certification!$G$56,Certification!$G$72,Certification!$G$88,Certification!$G$104))</f>
        <v/>
      </c>
      <c r="BU38" s="167" t="str">
        <f>IF(ISBLANK($D38),"",CHOOSE($D38,Certification!$G$41,Certification!$G$57,Certification!$G$73,Certification!$G$89,Certification!$G$105))</f>
        <v/>
      </c>
      <c r="BV38" s="51" t="str">
        <f>IF(ISBLANK($D38),"",CHOOSE($D38,IF(ISBLANK(Certification!$C$43),"",Certification!$C$43),IF(ISBLANK(Certification!$C$59),"",Certification!$C$59),IF(ISBLANK(Certification!$C$75),"",Certification!$C$75),IF(ISBLANK(Certification!$C$91),"",Certification!$C$91),IF(ISBLANK(Certification!$C$107),"",Certification!$C$107)))</f>
        <v/>
      </c>
      <c r="BW38" s="51" t="str">
        <f>IF(ISBLANK($D38),"",CHOOSE($D38,IF(ISBLANK(Certification!$C$45),"",Certification!$C$45),IF(ISBLANK(Certification!$C$61),"",Certification!$C$61),IF(ISBLANK(Certification!$C$77),"",Certification!$C$77),IF(ISBLANK(Certification!$C$93),"",Certification!$C$93),IF(ISBLANK(Certification!$C$109),"",Certification!$C$109)))</f>
        <v/>
      </c>
      <c r="BY38" s="19" t="s">
        <v>8</v>
      </c>
    </row>
    <row r="39" spans="1:77" s="17" customFormat="1" ht="25.5" x14ac:dyDescent="0.2">
      <c r="A39" s="46">
        <v>29</v>
      </c>
      <c r="B39" s="47" t="str">
        <f t="shared" si="2"/>
        <v/>
      </c>
      <c r="C39" s="184"/>
      <c r="D39" s="25"/>
      <c r="E39" s="187"/>
      <c r="F39" s="187"/>
      <c r="G39" s="25"/>
      <c r="H39" s="25"/>
      <c r="I39" s="26"/>
      <c r="J39" s="25"/>
      <c r="K39" s="26"/>
      <c r="L39" s="26"/>
      <c r="M39" s="26"/>
      <c r="N39" s="41"/>
      <c r="O39" s="26"/>
      <c r="P39" s="41"/>
      <c r="Q39" s="26"/>
      <c r="R39" s="26"/>
      <c r="S39" s="26"/>
      <c r="T39" s="25"/>
      <c r="U39" s="26"/>
      <c r="V39" s="25"/>
      <c r="W39" s="25"/>
      <c r="X39" s="25"/>
      <c r="Y39" s="25"/>
      <c r="Z39" s="25"/>
      <c r="AA39" s="173"/>
      <c r="AB39" s="178"/>
      <c r="AC39" s="15" t="str">
        <f t="shared" si="3"/>
        <v/>
      </c>
      <c r="AD39" s="15" t="str">
        <f t="shared" si="4"/>
        <v/>
      </c>
      <c r="AE39" s="15" t="str">
        <f t="shared" si="5"/>
        <v/>
      </c>
      <c r="AF39" s="15" t="str">
        <f t="shared" si="6"/>
        <v/>
      </c>
      <c r="AG39" s="15" t="str">
        <f t="shared" si="20"/>
        <v/>
      </c>
      <c r="AH39" s="15" t="str">
        <f t="shared" si="20"/>
        <v/>
      </c>
      <c r="AI39" s="15" t="str">
        <f t="shared" si="21"/>
        <v/>
      </c>
      <c r="AJ39" s="15" t="str">
        <f t="shared" si="7"/>
        <v/>
      </c>
      <c r="AK39" s="15" t="str">
        <f t="shared" si="8"/>
        <v/>
      </c>
      <c r="AL39" s="15" t="str">
        <f t="shared" si="9"/>
        <v/>
      </c>
      <c r="AM39" s="15" t="str">
        <f t="shared" si="10"/>
        <v/>
      </c>
      <c r="AN39" s="15" t="str">
        <f t="shared" si="11"/>
        <v/>
      </c>
      <c r="AO39" s="15" t="str">
        <f t="shared" si="12"/>
        <v/>
      </c>
      <c r="AP39" s="15" t="str">
        <f t="shared" si="13"/>
        <v/>
      </c>
      <c r="AQ39" s="15" t="str">
        <f t="shared" si="22"/>
        <v/>
      </c>
      <c r="AR39" s="15" t="str">
        <f t="shared" si="23"/>
        <v/>
      </c>
      <c r="AS39" s="15" t="str">
        <f t="shared" si="24"/>
        <v/>
      </c>
      <c r="AT39" s="15" t="str">
        <f t="shared" si="25"/>
        <v/>
      </c>
      <c r="AU39" s="15" t="str">
        <f t="shared" si="14"/>
        <v/>
      </c>
      <c r="AV39" s="15" t="str">
        <f t="shared" si="26"/>
        <v/>
      </c>
      <c r="AW39" s="15" t="str">
        <f t="shared" si="27"/>
        <v/>
      </c>
      <c r="AX39" s="15" t="str">
        <f t="shared" si="28"/>
        <v/>
      </c>
      <c r="AY39" s="15" t="str">
        <f t="shared" si="29"/>
        <v/>
      </c>
      <c r="AZ39" s="15" t="str">
        <f t="shared" si="30"/>
        <v/>
      </c>
      <c r="BA39" s="15" t="str">
        <f t="shared" si="31"/>
        <v/>
      </c>
      <c r="BB39" s="16" t="b">
        <f t="shared" si="32"/>
        <v>0</v>
      </c>
      <c r="BC39" s="16" t="b">
        <f t="shared" si="33"/>
        <v>0</v>
      </c>
      <c r="BE39" s="37"/>
      <c r="BF39" s="37"/>
      <c r="BG39" s="37"/>
      <c r="BH39" s="51" t="str">
        <f t="shared" si="15"/>
        <v/>
      </c>
      <c r="BI39" s="51" t="str">
        <f t="shared" si="16"/>
        <v/>
      </c>
      <c r="BJ39" s="51" t="str">
        <f t="shared" si="17"/>
        <v/>
      </c>
      <c r="BK39" s="51" t="str">
        <f t="shared" si="18"/>
        <v/>
      </c>
      <c r="BL39" s="51" t="str">
        <f t="shared" si="19"/>
        <v/>
      </c>
      <c r="BM39" s="51" t="str">
        <f>IF(ISBLANK($D39),"",CHOOSE($D39,Certification!$C$32,Certification!$C$48,Certification!$C$64,Certification!$C$80,Certification!$C$96))</f>
        <v/>
      </c>
      <c r="BN39" s="51" t="str">
        <f>IF(ISBLANK($D39),"",CHOOSE($D39,Certification!$C$33,Certification!$C$49,Certification!$C$65,Certification!$C$81,Certification!$C$97))</f>
        <v/>
      </c>
      <c r="BO39" s="51" t="str">
        <f>IF(ISBLANK($D39),"",CHOOSE($D39,Certification!$C$34,Certification!$C$50,Certification!$C$66,Certification!$C$82,Certification!$C$98))</f>
        <v/>
      </c>
      <c r="BP39" s="51" t="str">
        <f>IF(ISBLANK($D39),"",CHOOSE($D39,Certification!$C$35,Certification!$C$51,Certification!$C$67,Certification!$C$83,Certification!$C$99))</f>
        <v/>
      </c>
      <c r="BQ39" s="51" t="str">
        <f>IF(ISBLANK($D39),"",CHOOSE($D39,Certification!$C$36,Certification!$C$52,Certification!$C$68,Certification!$C$84,Certification!$C$100))</f>
        <v/>
      </c>
      <c r="BR39" s="51" t="str">
        <f>IF(ISBLANK($D39),"",CHOOSE($D39,Certification!$C$37,Certification!$C$53,Certification!$C$69,Certification!$C$85,Certification!$C$101))</f>
        <v/>
      </c>
      <c r="BS39" s="167" t="str">
        <f>IF(ISBLANK($D39),"",CHOOSE($D39,Certification!$G$39,Certification!$G$55,Certification!$G$71,Certification!$G$87,Certification!$G$103))</f>
        <v/>
      </c>
      <c r="BT39" s="167" t="str">
        <f>IF(ISBLANK($D39),"",CHOOSE($D39,Certification!$G$40,Certification!$G$56,Certification!$G$72,Certification!$G$88,Certification!$G$104))</f>
        <v/>
      </c>
      <c r="BU39" s="167" t="str">
        <f>IF(ISBLANK($D39),"",CHOOSE($D39,Certification!$G$41,Certification!$G$57,Certification!$G$73,Certification!$G$89,Certification!$G$105))</f>
        <v/>
      </c>
      <c r="BV39" s="51" t="str">
        <f>IF(ISBLANK($D39),"",CHOOSE($D39,IF(ISBLANK(Certification!$C$43),"",Certification!$C$43),IF(ISBLANK(Certification!$C$59),"",Certification!$C$59),IF(ISBLANK(Certification!$C$75),"",Certification!$C$75),IF(ISBLANK(Certification!$C$91),"",Certification!$C$91),IF(ISBLANK(Certification!$C$107),"",Certification!$C$107)))</f>
        <v/>
      </c>
      <c r="BW39" s="51" t="str">
        <f>IF(ISBLANK($D39),"",CHOOSE($D39,IF(ISBLANK(Certification!$C$45),"",Certification!$C$45),IF(ISBLANK(Certification!$C$61),"",Certification!$C$61),IF(ISBLANK(Certification!$C$77),"",Certification!$C$77),IF(ISBLANK(Certification!$C$93),"",Certification!$C$93),IF(ISBLANK(Certification!$C$109),"",Certification!$C$109)))</f>
        <v/>
      </c>
      <c r="BY39" s="19" t="s">
        <v>8</v>
      </c>
    </row>
    <row r="40" spans="1:77" s="17" customFormat="1" ht="25.5" x14ac:dyDescent="0.2">
      <c r="A40" s="46">
        <v>30</v>
      </c>
      <c r="B40" s="47" t="str">
        <f t="shared" si="2"/>
        <v/>
      </c>
      <c r="C40" s="184"/>
      <c r="D40" s="25"/>
      <c r="E40" s="187"/>
      <c r="F40" s="187"/>
      <c r="G40" s="25"/>
      <c r="H40" s="25"/>
      <c r="I40" s="26"/>
      <c r="J40" s="25"/>
      <c r="K40" s="26"/>
      <c r="L40" s="26"/>
      <c r="M40" s="26"/>
      <c r="N40" s="41"/>
      <c r="O40" s="26"/>
      <c r="P40" s="41"/>
      <c r="Q40" s="26"/>
      <c r="R40" s="26"/>
      <c r="S40" s="26"/>
      <c r="T40" s="25"/>
      <c r="U40" s="26"/>
      <c r="V40" s="25"/>
      <c r="W40" s="25"/>
      <c r="X40" s="25"/>
      <c r="Y40" s="25"/>
      <c r="Z40" s="25"/>
      <c r="AA40" s="173"/>
      <c r="AB40" s="178"/>
      <c r="AC40" s="15" t="str">
        <f t="shared" si="3"/>
        <v/>
      </c>
      <c r="AD40" s="15" t="str">
        <f t="shared" si="4"/>
        <v/>
      </c>
      <c r="AE40" s="15" t="str">
        <f t="shared" si="5"/>
        <v/>
      </c>
      <c r="AF40" s="15" t="str">
        <f t="shared" si="6"/>
        <v/>
      </c>
      <c r="AG40" s="15" t="str">
        <f t="shared" si="20"/>
        <v/>
      </c>
      <c r="AH40" s="15" t="str">
        <f t="shared" si="20"/>
        <v/>
      </c>
      <c r="AI40" s="15" t="str">
        <f t="shared" si="21"/>
        <v/>
      </c>
      <c r="AJ40" s="15" t="str">
        <f t="shared" si="7"/>
        <v/>
      </c>
      <c r="AK40" s="15" t="str">
        <f t="shared" si="8"/>
        <v/>
      </c>
      <c r="AL40" s="15" t="str">
        <f t="shared" si="9"/>
        <v/>
      </c>
      <c r="AM40" s="15" t="str">
        <f t="shared" si="10"/>
        <v/>
      </c>
      <c r="AN40" s="15" t="str">
        <f t="shared" si="11"/>
        <v/>
      </c>
      <c r="AO40" s="15" t="str">
        <f t="shared" si="12"/>
        <v/>
      </c>
      <c r="AP40" s="15" t="str">
        <f t="shared" si="13"/>
        <v/>
      </c>
      <c r="AQ40" s="15" t="str">
        <f t="shared" si="22"/>
        <v/>
      </c>
      <c r="AR40" s="15" t="str">
        <f t="shared" si="23"/>
        <v/>
      </c>
      <c r="AS40" s="15" t="str">
        <f t="shared" si="24"/>
        <v/>
      </c>
      <c r="AT40" s="15" t="str">
        <f t="shared" si="25"/>
        <v/>
      </c>
      <c r="AU40" s="15" t="str">
        <f t="shared" si="14"/>
        <v/>
      </c>
      <c r="AV40" s="15" t="str">
        <f t="shared" si="26"/>
        <v/>
      </c>
      <c r="AW40" s="15" t="str">
        <f t="shared" si="27"/>
        <v/>
      </c>
      <c r="AX40" s="15" t="str">
        <f t="shared" si="28"/>
        <v/>
      </c>
      <c r="AY40" s="15" t="str">
        <f t="shared" si="29"/>
        <v/>
      </c>
      <c r="AZ40" s="15" t="str">
        <f t="shared" si="30"/>
        <v/>
      </c>
      <c r="BA40" s="15" t="str">
        <f t="shared" si="31"/>
        <v/>
      </c>
      <c r="BB40" s="16" t="b">
        <f t="shared" si="32"/>
        <v>0</v>
      </c>
      <c r="BC40" s="16" t="b">
        <f t="shared" si="33"/>
        <v>0</v>
      </c>
      <c r="BE40" s="37"/>
      <c r="BF40" s="37"/>
      <c r="BG40" s="37"/>
      <c r="BH40" s="51" t="str">
        <f t="shared" si="15"/>
        <v/>
      </c>
      <c r="BI40" s="51" t="str">
        <f t="shared" si="16"/>
        <v/>
      </c>
      <c r="BJ40" s="51" t="str">
        <f t="shared" si="17"/>
        <v/>
      </c>
      <c r="BK40" s="51" t="str">
        <f t="shared" si="18"/>
        <v/>
      </c>
      <c r="BL40" s="51" t="str">
        <f t="shared" si="19"/>
        <v/>
      </c>
      <c r="BM40" s="51" t="str">
        <f>IF(ISBLANK($D40),"",CHOOSE($D40,Certification!$C$32,Certification!$C$48,Certification!$C$64,Certification!$C$80,Certification!$C$96))</f>
        <v/>
      </c>
      <c r="BN40" s="51" t="str">
        <f>IF(ISBLANK($D40),"",CHOOSE($D40,Certification!$C$33,Certification!$C$49,Certification!$C$65,Certification!$C$81,Certification!$C$97))</f>
        <v/>
      </c>
      <c r="BO40" s="51" t="str">
        <f>IF(ISBLANK($D40),"",CHOOSE($D40,Certification!$C$34,Certification!$C$50,Certification!$C$66,Certification!$C$82,Certification!$C$98))</f>
        <v/>
      </c>
      <c r="BP40" s="51" t="str">
        <f>IF(ISBLANK($D40),"",CHOOSE($D40,Certification!$C$35,Certification!$C$51,Certification!$C$67,Certification!$C$83,Certification!$C$99))</f>
        <v/>
      </c>
      <c r="BQ40" s="51" t="str">
        <f>IF(ISBLANK($D40),"",CHOOSE($D40,Certification!$C$36,Certification!$C$52,Certification!$C$68,Certification!$C$84,Certification!$C$100))</f>
        <v/>
      </c>
      <c r="BR40" s="51" t="str">
        <f>IF(ISBLANK($D40),"",CHOOSE($D40,Certification!$C$37,Certification!$C$53,Certification!$C$69,Certification!$C$85,Certification!$C$101))</f>
        <v/>
      </c>
      <c r="BS40" s="167" t="str">
        <f>IF(ISBLANK($D40),"",CHOOSE($D40,Certification!$G$39,Certification!$G$55,Certification!$G$71,Certification!$G$87,Certification!$G$103))</f>
        <v/>
      </c>
      <c r="BT40" s="167" t="str">
        <f>IF(ISBLANK($D40),"",CHOOSE($D40,Certification!$G$40,Certification!$G$56,Certification!$G$72,Certification!$G$88,Certification!$G$104))</f>
        <v/>
      </c>
      <c r="BU40" s="167" t="str">
        <f>IF(ISBLANK($D40),"",CHOOSE($D40,Certification!$G$41,Certification!$G$57,Certification!$G$73,Certification!$G$89,Certification!$G$105))</f>
        <v/>
      </c>
      <c r="BV40" s="51" t="str">
        <f>IF(ISBLANK($D40),"",CHOOSE($D40,IF(ISBLANK(Certification!$C$43),"",Certification!$C$43),IF(ISBLANK(Certification!$C$59),"",Certification!$C$59),IF(ISBLANK(Certification!$C$75),"",Certification!$C$75),IF(ISBLANK(Certification!$C$91),"",Certification!$C$91),IF(ISBLANK(Certification!$C$107),"",Certification!$C$107)))</f>
        <v/>
      </c>
      <c r="BW40" s="51" t="str">
        <f>IF(ISBLANK($D40),"",CHOOSE($D40,IF(ISBLANK(Certification!$C$45),"",Certification!$C$45),IF(ISBLANK(Certification!$C$61),"",Certification!$C$61),IF(ISBLANK(Certification!$C$77),"",Certification!$C$77),IF(ISBLANK(Certification!$C$93),"",Certification!$C$93),IF(ISBLANK(Certification!$C$109),"",Certification!$C$109)))</f>
        <v/>
      </c>
      <c r="BY40" s="19" t="s">
        <v>8</v>
      </c>
    </row>
    <row r="41" spans="1:77" s="17" customFormat="1" ht="25.5" x14ac:dyDescent="0.2">
      <c r="A41" s="46">
        <v>31</v>
      </c>
      <c r="B41" s="47" t="str">
        <f t="shared" si="2"/>
        <v/>
      </c>
      <c r="C41" s="184"/>
      <c r="D41" s="25"/>
      <c r="E41" s="187"/>
      <c r="F41" s="187"/>
      <c r="G41" s="25"/>
      <c r="H41" s="25"/>
      <c r="I41" s="26"/>
      <c r="J41" s="25"/>
      <c r="K41" s="26"/>
      <c r="L41" s="26"/>
      <c r="M41" s="26"/>
      <c r="N41" s="41"/>
      <c r="O41" s="26"/>
      <c r="P41" s="41"/>
      <c r="Q41" s="26"/>
      <c r="R41" s="26"/>
      <c r="S41" s="26"/>
      <c r="T41" s="25"/>
      <c r="U41" s="26"/>
      <c r="V41" s="25"/>
      <c r="W41" s="25"/>
      <c r="X41" s="25"/>
      <c r="Y41" s="25"/>
      <c r="Z41" s="25"/>
      <c r="AA41" s="173"/>
      <c r="AB41" s="178"/>
      <c r="AC41" s="15" t="str">
        <f t="shared" si="3"/>
        <v/>
      </c>
      <c r="AD41" s="15" t="str">
        <f t="shared" si="4"/>
        <v/>
      </c>
      <c r="AE41" s="15" t="str">
        <f t="shared" si="5"/>
        <v/>
      </c>
      <c r="AF41" s="15" t="str">
        <f t="shared" si="6"/>
        <v/>
      </c>
      <c r="AG41" s="15" t="str">
        <f t="shared" si="20"/>
        <v/>
      </c>
      <c r="AH41" s="15" t="str">
        <f t="shared" si="20"/>
        <v/>
      </c>
      <c r="AI41" s="15" t="str">
        <f t="shared" si="21"/>
        <v/>
      </c>
      <c r="AJ41" s="15" t="str">
        <f t="shared" si="7"/>
        <v/>
      </c>
      <c r="AK41" s="15" t="str">
        <f t="shared" si="8"/>
        <v/>
      </c>
      <c r="AL41" s="15" t="str">
        <f t="shared" si="9"/>
        <v/>
      </c>
      <c r="AM41" s="15" t="str">
        <f t="shared" si="10"/>
        <v/>
      </c>
      <c r="AN41" s="15" t="str">
        <f t="shared" si="11"/>
        <v/>
      </c>
      <c r="AO41" s="15" t="str">
        <f t="shared" si="12"/>
        <v/>
      </c>
      <c r="AP41" s="15" t="str">
        <f t="shared" si="13"/>
        <v/>
      </c>
      <c r="AQ41" s="15" t="str">
        <f t="shared" si="22"/>
        <v/>
      </c>
      <c r="AR41" s="15" t="str">
        <f t="shared" si="23"/>
        <v/>
      </c>
      <c r="AS41" s="15" t="str">
        <f t="shared" si="24"/>
        <v/>
      </c>
      <c r="AT41" s="15" t="str">
        <f t="shared" si="25"/>
        <v/>
      </c>
      <c r="AU41" s="15" t="str">
        <f t="shared" si="14"/>
        <v/>
      </c>
      <c r="AV41" s="15" t="str">
        <f t="shared" si="26"/>
        <v/>
      </c>
      <c r="AW41" s="15" t="str">
        <f t="shared" si="27"/>
        <v/>
      </c>
      <c r="AX41" s="15" t="str">
        <f t="shared" si="28"/>
        <v/>
      </c>
      <c r="AY41" s="15" t="str">
        <f t="shared" si="29"/>
        <v/>
      </c>
      <c r="AZ41" s="15" t="str">
        <f t="shared" si="30"/>
        <v/>
      </c>
      <c r="BA41" s="15" t="str">
        <f t="shared" si="31"/>
        <v/>
      </c>
      <c r="BB41" s="16" t="b">
        <f t="shared" si="32"/>
        <v>0</v>
      </c>
      <c r="BC41" s="16" t="b">
        <f t="shared" si="33"/>
        <v>0</v>
      </c>
      <c r="BE41" s="37"/>
      <c r="BF41" s="37"/>
      <c r="BG41" s="37"/>
      <c r="BH41" s="51" t="str">
        <f t="shared" si="15"/>
        <v/>
      </c>
      <c r="BI41" s="51" t="str">
        <f t="shared" si="16"/>
        <v/>
      </c>
      <c r="BJ41" s="51" t="str">
        <f t="shared" si="17"/>
        <v/>
      </c>
      <c r="BK41" s="51" t="str">
        <f t="shared" si="18"/>
        <v/>
      </c>
      <c r="BL41" s="51" t="str">
        <f t="shared" si="19"/>
        <v/>
      </c>
      <c r="BM41" s="51" t="str">
        <f>IF(ISBLANK($D41),"",CHOOSE($D41,Certification!$C$32,Certification!$C$48,Certification!$C$64,Certification!$C$80,Certification!$C$96))</f>
        <v/>
      </c>
      <c r="BN41" s="51" t="str">
        <f>IF(ISBLANK($D41),"",CHOOSE($D41,Certification!$C$33,Certification!$C$49,Certification!$C$65,Certification!$C$81,Certification!$C$97))</f>
        <v/>
      </c>
      <c r="BO41" s="51" t="str">
        <f>IF(ISBLANK($D41),"",CHOOSE($D41,Certification!$C$34,Certification!$C$50,Certification!$C$66,Certification!$C$82,Certification!$C$98))</f>
        <v/>
      </c>
      <c r="BP41" s="51" t="str">
        <f>IF(ISBLANK($D41),"",CHOOSE($D41,Certification!$C$35,Certification!$C$51,Certification!$C$67,Certification!$C$83,Certification!$C$99))</f>
        <v/>
      </c>
      <c r="BQ41" s="51" t="str">
        <f>IF(ISBLANK($D41),"",CHOOSE($D41,Certification!$C$36,Certification!$C$52,Certification!$C$68,Certification!$C$84,Certification!$C$100))</f>
        <v/>
      </c>
      <c r="BR41" s="51" t="str">
        <f>IF(ISBLANK($D41),"",CHOOSE($D41,Certification!$C$37,Certification!$C$53,Certification!$C$69,Certification!$C$85,Certification!$C$101))</f>
        <v/>
      </c>
      <c r="BS41" s="167" t="str">
        <f>IF(ISBLANK($D41),"",CHOOSE($D41,Certification!$G$39,Certification!$G$55,Certification!$G$71,Certification!$G$87,Certification!$G$103))</f>
        <v/>
      </c>
      <c r="BT41" s="167" t="str">
        <f>IF(ISBLANK($D41),"",CHOOSE($D41,Certification!$G$40,Certification!$G$56,Certification!$G$72,Certification!$G$88,Certification!$G$104))</f>
        <v/>
      </c>
      <c r="BU41" s="167" t="str">
        <f>IF(ISBLANK($D41),"",CHOOSE($D41,Certification!$G$41,Certification!$G$57,Certification!$G$73,Certification!$G$89,Certification!$G$105))</f>
        <v/>
      </c>
      <c r="BV41" s="51" t="str">
        <f>IF(ISBLANK($D41),"",CHOOSE($D41,IF(ISBLANK(Certification!$C$43),"",Certification!$C$43),IF(ISBLANK(Certification!$C$59),"",Certification!$C$59),IF(ISBLANK(Certification!$C$75),"",Certification!$C$75),IF(ISBLANK(Certification!$C$91),"",Certification!$C$91),IF(ISBLANK(Certification!$C$107),"",Certification!$C$107)))</f>
        <v/>
      </c>
      <c r="BW41" s="51" t="str">
        <f>IF(ISBLANK($D41),"",CHOOSE($D41,IF(ISBLANK(Certification!$C$45),"",Certification!$C$45),IF(ISBLANK(Certification!$C$61),"",Certification!$C$61),IF(ISBLANK(Certification!$C$77),"",Certification!$C$77),IF(ISBLANK(Certification!$C$93),"",Certification!$C$93),IF(ISBLANK(Certification!$C$109),"",Certification!$C$109)))</f>
        <v/>
      </c>
      <c r="BY41" s="19" t="s">
        <v>8</v>
      </c>
    </row>
    <row r="42" spans="1:77" s="17" customFormat="1" ht="25.5" x14ac:dyDescent="0.2">
      <c r="A42" s="46">
        <v>32</v>
      </c>
      <c r="B42" s="47" t="str">
        <f t="shared" si="2"/>
        <v/>
      </c>
      <c r="C42" s="184"/>
      <c r="D42" s="25"/>
      <c r="E42" s="187"/>
      <c r="F42" s="187"/>
      <c r="G42" s="25"/>
      <c r="H42" s="25"/>
      <c r="I42" s="26"/>
      <c r="J42" s="25"/>
      <c r="K42" s="26"/>
      <c r="L42" s="26"/>
      <c r="M42" s="26"/>
      <c r="N42" s="41"/>
      <c r="O42" s="26"/>
      <c r="P42" s="41"/>
      <c r="Q42" s="26"/>
      <c r="R42" s="26"/>
      <c r="S42" s="26"/>
      <c r="T42" s="25"/>
      <c r="U42" s="26"/>
      <c r="V42" s="25"/>
      <c r="W42" s="25"/>
      <c r="X42" s="25"/>
      <c r="Y42" s="25"/>
      <c r="Z42" s="25"/>
      <c r="AA42" s="173"/>
      <c r="AB42" s="178"/>
      <c r="AC42" s="15" t="str">
        <f t="shared" si="3"/>
        <v/>
      </c>
      <c r="AD42" s="15" t="str">
        <f t="shared" si="4"/>
        <v/>
      </c>
      <c r="AE42" s="15" t="str">
        <f t="shared" si="5"/>
        <v/>
      </c>
      <c r="AF42" s="15" t="str">
        <f t="shared" si="6"/>
        <v/>
      </c>
      <c r="AG42" s="15" t="str">
        <f t="shared" si="20"/>
        <v/>
      </c>
      <c r="AH42" s="15" t="str">
        <f t="shared" si="20"/>
        <v/>
      </c>
      <c r="AI42" s="15" t="str">
        <f t="shared" si="21"/>
        <v/>
      </c>
      <c r="AJ42" s="15" t="str">
        <f t="shared" si="7"/>
        <v/>
      </c>
      <c r="AK42" s="15" t="str">
        <f t="shared" si="8"/>
        <v/>
      </c>
      <c r="AL42" s="15" t="str">
        <f t="shared" si="9"/>
        <v/>
      </c>
      <c r="AM42" s="15" t="str">
        <f t="shared" si="10"/>
        <v/>
      </c>
      <c r="AN42" s="15" t="str">
        <f t="shared" si="11"/>
        <v/>
      </c>
      <c r="AO42" s="15" t="str">
        <f t="shared" si="12"/>
        <v/>
      </c>
      <c r="AP42" s="15" t="str">
        <f t="shared" si="13"/>
        <v/>
      </c>
      <c r="AQ42" s="15" t="str">
        <f t="shared" si="22"/>
        <v/>
      </c>
      <c r="AR42" s="15" t="str">
        <f t="shared" si="23"/>
        <v/>
      </c>
      <c r="AS42" s="15" t="str">
        <f t="shared" si="24"/>
        <v/>
      </c>
      <c r="AT42" s="15" t="str">
        <f t="shared" si="25"/>
        <v/>
      </c>
      <c r="AU42" s="15" t="str">
        <f t="shared" si="14"/>
        <v/>
      </c>
      <c r="AV42" s="15" t="str">
        <f t="shared" si="26"/>
        <v/>
      </c>
      <c r="AW42" s="15" t="str">
        <f t="shared" si="27"/>
        <v/>
      </c>
      <c r="AX42" s="15" t="str">
        <f t="shared" si="28"/>
        <v/>
      </c>
      <c r="AY42" s="15" t="str">
        <f t="shared" si="29"/>
        <v/>
      </c>
      <c r="AZ42" s="15" t="str">
        <f t="shared" si="30"/>
        <v/>
      </c>
      <c r="BA42" s="15" t="str">
        <f t="shared" si="31"/>
        <v/>
      </c>
      <c r="BB42" s="16" t="b">
        <f t="shared" si="32"/>
        <v>0</v>
      </c>
      <c r="BC42" s="16" t="b">
        <f t="shared" si="33"/>
        <v>0</v>
      </c>
      <c r="BE42" s="37"/>
      <c r="BF42" s="37"/>
      <c r="BG42" s="37"/>
      <c r="BH42" s="51" t="str">
        <f t="shared" si="15"/>
        <v/>
      </c>
      <c r="BI42" s="51" t="str">
        <f t="shared" si="16"/>
        <v/>
      </c>
      <c r="BJ42" s="51" t="str">
        <f t="shared" si="17"/>
        <v/>
      </c>
      <c r="BK42" s="51" t="str">
        <f t="shared" si="18"/>
        <v/>
      </c>
      <c r="BL42" s="51" t="str">
        <f t="shared" si="19"/>
        <v/>
      </c>
      <c r="BM42" s="51" t="str">
        <f>IF(ISBLANK($D42),"",CHOOSE($D42,Certification!$C$32,Certification!$C$48,Certification!$C$64,Certification!$C$80,Certification!$C$96))</f>
        <v/>
      </c>
      <c r="BN42" s="51" t="str">
        <f>IF(ISBLANK($D42),"",CHOOSE($D42,Certification!$C$33,Certification!$C$49,Certification!$C$65,Certification!$C$81,Certification!$C$97))</f>
        <v/>
      </c>
      <c r="BO42" s="51" t="str">
        <f>IF(ISBLANK($D42),"",CHOOSE($D42,Certification!$C$34,Certification!$C$50,Certification!$C$66,Certification!$C$82,Certification!$C$98))</f>
        <v/>
      </c>
      <c r="BP42" s="51" t="str">
        <f>IF(ISBLANK($D42),"",CHOOSE($D42,Certification!$C$35,Certification!$C$51,Certification!$C$67,Certification!$C$83,Certification!$C$99))</f>
        <v/>
      </c>
      <c r="BQ42" s="51" t="str">
        <f>IF(ISBLANK($D42),"",CHOOSE($D42,Certification!$C$36,Certification!$C$52,Certification!$C$68,Certification!$C$84,Certification!$C$100))</f>
        <v/>
      </c>
      <c r="BR42" s="51" t="str">
        <f>IF(ISBLANK($D42),"",CHOOSE($D42,Certification!$C$37,Certification!$C$53,Certification!$C$69,Certification!$C$85,Certification!$C$101))</f>
        <v/>
      </c>
      <c r="BS42" s="167" t="str">
        <f>IF(ISBLANK($D42),"",CHOOSE($D42,Certification!$G$39,Certification!$G$55,Certification!$G$71,Certification!$G$87,Certification!$G$103))</f>
        <v/>
      </c>
      <c r="BT42" s="167" t="str">
        <f>IF(ISBLANK($D42),"",CHOOSE($D42,Certification!$G$40,Certification!$G$56,Certification!$G$72,Certification!$G$88,Certification!$G$104))</f>
        <v/>
      </c>
      <c r="BU42" s="167" t="str">
        <f>IF(ISBLANK($D42),"",CHOOSE($D42,Certification!$G$41,Certification!$G$57,Certification!$G$73,Certification!$G$89,Certification!$G$105))</f>
        <v/>
      </c>
      <c r="BV42" s="51" t="str">
        <f>IF(ISBLANK($D42),"",CHOOSE($D42,IF(ISBLANK(Certification!$C$43),"",Certification!$C$43),IF(ISBLANK(Certification!$C$59),"",Certification!$C$59),IF(ISBLANK(Certification!$C$75),"",Certification!$C$75),IF(ISBLANK(Certification!$C$91),"",Certification!$C$91),IF(ISBLANK(Certification!$C$107),"",Certification!$C$107)))</f>
        <v/>
      </c>
      <c r="BW42" s="51" t="str">
        <f>IF(ISBLANK($D42),"",CHOOSE($D42,IF(ISBLANK(Certification!$C$45),"",Certification!$C$45),IF(ISBLANK(Certification!$C$61),"",Certification!$C$61),IF(ISBLANK(Certification!$C$77),"",Certification!$C$77),IF(ISBLANK(Certification!$C$93),"",Certification!$C$93),IF(ISBLANK(Certification!$C$109),"",Certification!$C$109)))</f>
        <v/>
      </c>
      <c r="BY42" s="19" t="s">
        <v>8</v>
      </c>
    </row>
    <row r="43" spans="1:77" s="17" customFormat="1" ht="25.5" x14ac:dyDescent="0.2">
      <c r="A43" s="46">
        <v>33</v>
      </c>
      <c r="B43" s="47" t="str">
        <f t="shared" si="2"/>
        <v/>
      </c>
      <c r="C43" s="184"/>
      <c r="D43" s="25"/>
      <c r="E43" s="187"/>
      <c r="F43" s="187"/>
      <c r="G43" s="25"/>
      <c r="H43" s="25"/>
      <c r="I43" s="26"/>
      <c r="J43" s="25"/>
      <c r="K43" s="26"/>
      <c r="L43" s="26"/>
      <c r="M43" s="26"/>
      <c r="N43" s="41"/>
      <c r="O43" s="26"/>
      <c r="P43" s="41"/>
      <c r="Q43" s="26"/>
      <c r="R43" s="26"/>
      <c r="S43" s="26"/>
      <c r="T43" s="25"/>
      <c r="U43" s="26"/>
      <c r="V43" s="25"/>
      <c r="W43" s="25"/>
      <c r="X43" s="25"/>
      <c r="Y43" s="25"/>
      <c r="Z43" s="25"/>
      <c r="AA43" s="173"/>
      <c r="AB43" s="178"/>
      <c r="AC43" s="15" t="str">
        <f t="shared" si="3"/>
        <v/>
      </c>
      <c r="AD43" s="15" t="str">
        <f t="shared" si="4"/>
        <v/>
      </c>
      <c r="AE43" s="15" t="str">
        <f t="shared" si="5"/>
        <v/>
      </c>
      <c r="AF43" s="15" t="str">
        <f t="shared" si="6"/>
        <v/>
      </c>
      <c r="AG43" s="15" t="str">
        <f t="shared" si="20"/>
        <v/>
      </c>
      <c r="AH43" s="15" t="str">
        <f t="shared" si="20"/>
        <v/>
      </c>
      <c r="AI43" s="15" t="str">
        <f t="shared" si="21"/>
        <v/>
      </c>
      <c r="AJ43" s="15" t="str">
        <f t="shared" si="7"/>
        <v/>
      </c>
      <c r="AK43" s="15" t="str">
        <f t="shared" si="8"/>
        <v/>
      </c>
      <c r="AL43" s="15" t="str">
        <f t="shared" si="9"/>
        <v/>
      </c>
      <c r="AM43" s="15" t="str">
        <f t="shared" si="10"/>
        <v/>
      </c>
      <c r="AN43" s="15" t="str">
        <f t="shared" si="11"/>
        <v/>
      </c>
      <c r="AO43" s="15" t="str">
        <f t="shared" si="12"/>
        <v/>
      </c>
      <c r="AP43" s="15" t="str">
        <f t="shared" si="13"/>
        <v/>
      </c>
      <c r="AQ43" s="15" t="str">
        <f t="shared" si="22"/>
        <v/>
      </c>
      <c r="AR43" s="15" t="str">
        <f t="shared" si="23"/>
        <v/>
      </c>
      <c r="AS43" s="15" t="str">
        <f t="shared" si="24"/>
        <v/>
      </c>
      <c r="AT43" s="15" t="str">
        <f t="shared" si="25"/>
        <v/>
      </c>
      <c r="AU43" s="15" t="str">
        <f t="shared" si="14"/>
        <v/>
      </c>
      <c r="AV43" s="15" t="str">
        <f t="shared" si="26"/>
        <v/>
      </c>
      <c r="AW43" s="15" t="str">
        <f t="shared" si="27"/>
        <v/>
      </c>
      <c r="AX43" s="15" t="str">
        <f t="shared" si="28"/>
        <v/>
      </c>
      <c r="AY43" s="15" t="str">
        <f t="shared" si="29"/>
        <v/>
      </c>
      <c r="AZ43" s="15" t="str">
        <f t="shared" si="30"/>
        <v/>
      </c>
      <c r="BA43" s="15" t="str">
        <f t="shared" si="31"/>
        <v/>
      </c>
      <c r="BB43" s="16" t="b">
        <f t="shared" si="32"/>
        <v>0</v>
      </c>
      <c r="BC43" s="16" t="b">
        <f t="shared" si="33"/>
        <v>0</v>
      </c>
      <c r="BE43" s="37"/>
      <c r="BF43" s="37"/>
      <c r="BG43" s="37"/>
      <c r="BH43" s="51" t="str">
        <f t="shared" si="15"/>
        <v/>
      </c>
      <c r="BI43" s="51" t="str">
        <f t="shared" si="16"/>
        <v/>
      </c>
      <c r="BJ43" s="51" t="str">
        <f t="shared" si="17"/>
        <v/>
      </c>
      <c r="BK43" s="51" t="str">
        <f t="shared" si="18"/>
        <v/>
      </c>
      <c r="BL43" s="51" t="str">
        <f t="shared" si="19"/>
        <v/>
      </c>
      <c r="BM43" s="51" t="str">
        <f>IF(ISBLANK($D43),"",CHOOSE($D43,Certification!$C$32,Certification!$C$48,Certification!$C$64,Certification!$C$80,Certification!$C$96))</f>
        <v/>
      </c>
      <c r="BN43" s="51" t="str">
        <f>IF(ISBLANK($D43),"",CHOOSE($D43,Certification!$C$33,Certification!$C$49,Certification!$C$65,Certification!$C$81,Certification!$C$97))</f>
        <v/>
      </c>
      <c r="BO43" s="51" t="str">
        <f>IF(ISBLANK($D43),"",CHOOSE($D43,Certification!$C$34,Certification!$C$50,Certification!$C$66,Certification!$C$82,Certification!$C$98))</f>
        <v/>
      </c>
      <c r="BP43" s="51" t="str">
        <f>IF(ISBLANK($D43),"",CHOOSE($D43,Certification!$C$35,Certification!$C$51,Certification!$C$67,Certification!$C$83,Certification!$C$99))</f>
        <v/>
      </c>
      <c r="BQ43" s="51" t="str">
        <f>IF(ISBLANK($D43),"",CHOOSE($D43,Certification!$C$36,Certification!$C$52,Certification!$C$68,Certification!$C$84,Certification!$C$100))</f>
        <v/>
      </c>
      <c r="BR43" s="51" t="str">
        <f>IF(ISBLANK($D43),"",CHOOSE($D43,Certification!$C$37,Certification!$C$53,Certification!$C$69,Certification!$C$85,Certification!$C$101))</f>
        <v/>
      </c>
      <c r="BS43" s="167" t="str">
        <f>IF(ISBLANK($D43),"",CHOOSE($D43,Certification!$G$39,Certification!$G$55,Certification!$G$71,Certification!$G$87,Certification!$G$103))</f>
        <v/>
      </c>
      <c r="BT43" s="167" t="str">
        <f>IF(ISBLANK($D43),"",CHOOSE($D43,Certification!$G$40,Certification!$G$56,Certification!$G$72,Certification!$G$88,Certification!$G$104))</f>
        <v/>
      </c>
      <c r="BU43" s="167" t="str">
        <f>IF(ISBLANK($D43),"",CHOOSE($D43,Certification!$G$41,Certification!$G$57,Certification!$G$73,Certification!$G$89,Certification!$G$105))</f>
        <v/>
      </c>
      <c r="BV43" s="51" t="str">
        <f>IF(ISBLANK($D43),"",CHOOSE($D43,IF(ISBLANK(Certification!$C$43),"",Certification!$C$43),IF(ISBLANK(Certification!$C$59),"",Certification!$C$59),IF(ISBLANK(Certification!$C$75),"",Certification!$C$75),IF(ISBLANK(Certification!$C$91),"",Certification!$C$91),IF(ISBLANK(Certification!$C$107),"",Certification!$C$107)))</f>
        <v/>
      </c>
      <c r="BW43" s="51" t="str">
        <f>IF(ISBLANK($D43),"",CHOOSE($D43,IF(ISBLANK(Certification!$C$45),"",Certification!$C$45),IF(ISBLANK(Certification!$C$61),"",Certification!$C$61),IF(ISBLANK(Certification!$C$77),"",Certification!$C$77),IF(ISBLANK(Certification!$C$93),"",Certification!$C$93),IF(ISBLANK(Certification!$C$109),"",Certification!$C$109)))</f>
        <v/>
      </c>
      <c r="BY43" s="19" t="s">
        <v>8</v>
      </c>
    </row>
    <row r="44" spans="1:77" s="17" customFormat="1" ht="25.5" x14ac:dyDescent="0.2">
      <c r="A44" s="46">
        <v>34</v>
      </c>
      <c r="B44" s="47" t="str">
        <f t="shared" si="2"/>
        <v/>
      </c>
      <c r="C44" s="184"/>
      <c r="D44" s="25"/>
      <c r="E44" s="187"/>
      <c r="F44" s="187"/>
      <c r="G44" s="25"/>
      <c r="H44" s="25"/>
      <c r="I44" s="26"/>
      <c r="J44" s="25"/>
      <c r="K44" s="26"/>
      <c r="L44" s="26"/>
      <c r="M44" s="26"/>
      <c r="N44" s="41"/>
      <c r="O44" s="26"/>
      <c r="P44" s="41"/>
      <c r="Q44" s="26"/>
      <c r="R44" s="26"/>
      <c r="S44" s="26"/>
      <c r="T44" s="25"/>
      <c r="U44" s="26"/>
      <c r="V44" s="25"/>
      <c r="W44" s="25"/>
      <c r="X44" s="25"/>
      <c r="Y44" s="25"/>
      <c r="Z44" s="25"/>
      <c r="AA44" s="173"/>
      <c r="AB44" s="178"/>
      <c r="AC44" s="15" t="str">
        <f t="shared" si="3"/>
        <v/>
      </c>
      <c r="AD44" s="15" t="str">
        <f t="shared" si="4"/>
        <v/>
      </c>
      <c r="AE44" s="15" t="str">
        <f t="shared" si="5"/>
        <v/>
      </c>
      <c r="AF44" s="15" t="str">
        <f t="shared" si="6"/>
        <v/>
      </c>
      <c r="AG44" s="15" t="str">
        <f t="shared" si="20"/>
        <v/>
      </c>
      <c r="AH44" s="15" t="str">
        <f t="shared" si="20"/>
        <v/>
      </c>
      <c r="AI44" s="15" t="str">
        <f t="shared" si="21"/>
        <v/>
      </c>
      <c r="AJ44" s="15" t="str">
        <f t="shared" si="7"/>
        <v/>
      </c>
      <c r="AK44" s="15" t="str">
        <f t="shared" si="8"/>
        <v/>
      </c>
      <c r="AL44" s="15" t="str">
        <f t="shared" si="9"/>
        <v/>
      </c>
      <c r="AM44" s="15" t="str">
        <f t="shared" si="10"/>
        <v/>
      </c>
      <c r="AN44" s="15" t="str">
        <f t="shared" si="11"/>
        <v/>
      </c>
      <c r="AO44" s="15" t="str">
        <f t="shared" si="12"/>
        <v/>
      </c>
      <c r="AP44" s="15" t="str">
        <f t="shared" si="13"/>
        <v/>
      </c>
      <c r="AQ44" s="15" t="str">
        <f t="shared" si="22"/>
        <v/>
      </c>
      <c r="AR44" s="15" t="str">
        <f t="shared" si="23"/>
        <v/>
      </c>
      <c r="AS44" s="15" t="str">
        <f t="shared" si="24"/>
        <v/>
      </c>
      <c r="AT44" s="15" t="str">
        <f t="shared" si="25"/>
        <v/>
      </c>
      <c r="AU44" s="15" t="str">
        <f t="shared" si="14"/>
        <v/>
      </c>
      <c r="AV44" s="15" t="str">
        <f t="shared" si="26"/>
        <v/>
      </c>
      <c r="AW44" s="15" t="str">
        <f t="shared" si="27"/>
        <v/>
      </c>
      <c r="AX44" s="15" t="str">
        <f t="shared" si="28"/>
        <v/>
      </c>
      <c r="AY44" s="15" t="str">
        <f t="shared" si="29"/>
        <v/>
      </c>
      <c r="AZ44" s="15" t="str">
        <f t="shared" si="30"/>
        <v/>
      </c>
      <c r="BA44" s="15" t="str">
        <f t="shared" si="31"/>
        <v/>
      </c>
      <c r="BB44" s="16" t="b">
        <f t="shared" si="32"/>
        <v>0</v>
      </c>
      <c r="BC44" s="16" t="b">
        <f t="shared" si="33"/>
        <v>0</v>
      </c>
      <c r="BE44" s="37"/>
      <c r="BF44" s="37"/>
      <c r="BG44" s="37"/>
      <c r="BH44" s="51" t="str">
        <f t="shared" si="15"/>
        <v/>
      </c>
      <c r="BI44" s="51" t="str">
        <f t="shared" si="16"/>
        <v/>
      </c>
      <c r="BJ44" s="51" t="str">
        <f t="shared" si="17"/>
        <v/>
      </c>
      <c r="BK44" s="51" t="str">
        <f t="shared" si="18"/>
        <v/>
      </c>
      <c r="BL44" s="51" t="str">
        <f t="shared" si="19"/>
        <v/>
      </c>
      <c r="BM44" s="51" t="str">
        <f>IF(ISBLANK($D44),"",CHOOSE($D44,Certification!$C$32,Certification!$C$48,Certification!$C$64,Certification!$C$80,Certification!$C$96))</f>
        <v/>
      </c>
      <c r="BN44" s="51" t="str">
        <f>IF(ISBLANK($D44),"",CHOOSE($D44,Certification!$C$33,Certification!$C$49,Certification!$C$65,Certification!$C$81,Certification!$C$97))</f>
        <v/>
      </c>
      <c r="BO44" s="51" t="str">
        <f>IF(ISBLANK($D44),"",CHOOSE($D44,Certification!$C$34,Certification!$C$50,Certification!$C$66,Certification!$C$82,Certification!$C$98))</f>
        <v/>
      </c>
      <c r="BP44" s="51" t="str">
        <f>IF(ISBLANK($D44),"",CHOOSE($D44,Certification!$C$35,Certification!$C$51,Certification!$C$67,Certification!$C$83,Certification!$C$99))</f>
        <v/>
      </c>
      <c r="BQ44" s="51" t="str">
        <f>IF(ISBLANK($D44),"",CHOOSE($D44,Certification!$C$36,Certification!$C$52,Certification!$C$68,Certification!$C$84,Certification!$C$100))</f>
        <v/>
      </c>
      <c r="BR44" s="51" t="str">
        <f>IF(ISBLANK($D44),"",CHOOSE($D44,Certification!$C$37,Certification!$C$53,Certification!$C$69,Certification!$C$85,Certification!$C$101))</f>
        <v/>
      </c>
      <c r="BS44" s="167" t="str">
        <f>IF(ISBLANK($D44),"",CHOOSE($D44,Certification!$G$39,Certification!$G$55,Certification!$G$71,Certification!$G$87,Certification!$G$103))</f>
        <v/>
      </c>
      <c r="BT44" s="167" t="str">
        <f>IF(ISBLANK($D44),"",CHOOSE($D44,Certification!$G$40,Certification!$G$56,Certification!$G$72,Certification!$G$88,Certification!$G$104))</f>
        <v/>
      </c>
      <c r="BU44" s="167" t="str">
        <f>IF(ISBLANK($D44),"",CHOOSE($D44,Certification!$G$41,Certification!$G$57,Certification!$G$73,Certification!$G$89,Certification!$G$105))</f>
        <v/>
      </c>
      <c r="BV44" s="51" t="str">
        <f>IF(ISBLANK($D44),"",CHOOSE($D44,IF(ISBLANK(Certification!$C$43),"",Certification!$C$43),IF(ISBLANK(Certification!$C$59),"",Certification!$C$59),IF(ISBLANK(Certification!$C$75),"",Certification!$C$75),IF(ISBLANK(Certification!$C$91),"",Certification!$C$91),IF(ISBLANK(Certification!$C$107),"",Certification!$C$107)))</f>
        <v/>
      </c>
      <c r="BW44" s="51" t="str">
        <f>IF(ISBLANK($D44),"",CHOOSE($D44,IF(ISBLANK(Certification!$C$45),"",Certification!$C$45),IF(ISBLANK(Certification!$C$61),"",Certification!$C$61),IF(ISBLANK(Certification!$C$77),"",Certification!$C$77),IF(ISBLANK(Certification!$C$93),"",Certification!$C$93),IF(ISBLANK(Certification!$C$109),"",Certification!$C$109)))</f>
        <v/>
      </c>
      <c r="BY44" s="19" t="s">
        <v>8</v>
      </c>
    </row>
    <row r="45" spans="1:77" s="17" customFormat="1" ht="25.5" x14ac:dyDescent="0.2">
      <c r="A45" s="46">
        <v>35</v>
      </c>
      <c r="B45" s="47" t="str">
        <f t="shared" si="2"/>
        <v/>
      </c>
      <c r="C45" s="184"/>
      <c r="D45" s="25"/>
      <c r="E45" s="187"/>
      <c r="F45" s="187"/>
      <c r="G45" s="25"/>
      <c r="H45" s="25"/>
      <c r="I45" s="26"/>
      <c r="J45" s="25"/>
      <c r="K45" s="26"/>
      <c r="L45" s="26"/>
      <c r="M45" s="26"/>
      <c r="N45" s="41"/>
      <c r="O45" s="26"/>
      <c r="P45" s="41"/>
      <c r="Q45" s="26"/>
      <c r="R45" s="26"/>
      <c r="S45" s="26"/>
      <c r="T45" s="25"/>
      <c r="U45" s="26"/>
      <c r="V45" s="25"/>
      <c r="W45" s="25"/>
      <c r="X45" s="25"/>
      <c r="Y45" s="25"/>
      <c r="Z45" s="25"/>
      <c r="AA45" s="173"/>
      <c r="AB45" s="178"/>
      <c r="AC45" s="15" t="str">
        <f t="shared" si="3"/>
        <v/>
      </c>
      <c r="AD45" s="15" t="str">
        <f t="shared" si="4"/>
        <v/>
      </c>
      <c r="AE45" s="15" t="str">
        <f t="shared" si="5"/>
        <v/>
      </c>
      <c r="AF45" s="15" t="str">
        <f t="shared" si="6"/>
        <v/>
      </c>
      <c r="AG45" s="15" t="str">
        <f t="shared" si="20"/>
        <v/>
      </c>
      <c r="AH45" s="15" t="str">
        <f t="shared" si="20"/>
        <v/>
      </c>
      <c r="AI45" s="15" t="str">
        <f t="shared" si="21"/>
        <v/>
      </c>
      <c r="AJ45" s="15" t="str">
        <f t="shared" si="7"/>
        <v/>
      </c>
      <c r="AK45" s="15" t="str">
        <f t="shared" si="8"/>
        <v/>
      </c>
      <c r="AL45" s="15" t="str">
        <f t="shared" si="9"/>
        <v/>
      </c>
      <c r="AM45" s="15" t="str">
        <f t="shared" si="10"/>
        <v/>
      </c>
      <c r="AN45" s="15" t="str">
        <f t="shared" si="11"/>
        <v/>
      </c>
      <c r="AO45" s="15" t="str">
        <f t="shared" si="12"/>
        <v/>
      </c>
      <c r="AP45" s="15" t="str">
        <f t="shared" si="13"/>
        <v/>
      </c>
      <c r="AQ45" s="15" t="str">
        <f t="shared" si="22"/>
        <v/>
      </c>
      <c r="AR45" s="15" t="str">
        <f t="shared" si="23"/>
        <v/>
      </c>
      <c r="AS45" s="15" t="str">
        <f t="shared" si="24"/>
        <v/>
      </c>
      <c r="AT45" s="15" t="str">
        <f t="shared" si="25"/>
        <v/>
      </c>
      <c r="AU45" s="15" t="str">
        <f t="shared" si="14"/>
        <v/>
      </c>
      <c r="AV45" s="15" t="str">
        <f t="shared" si="26"/>
        <v/>
      </c>
      <c r="AW45" s="15" t="str">
        <f t="shared" si="27"/>
        <v/>
      </c>
      <c r="AX45" s="15" t="str">
        <f t="shared" si="28"/>
        <v/>
      </c>
      <c r="AY45" s="15" t="str">
        <f t="shared" si="29"/>
        <v/>
      </c>
      <c r="AZ45" s="15" t="str">
        <f t="shared" si="30"/>
        <v/>
      </c>
      <c r="BA45" s="15" t="str">
        <f t="shared" si="31"/>
        <v/>
      </c>
      <c r="BB45" s="16" t="b">
        <f t="shared" si="32"/>
        <v>0</v>
      </c>
      <c r="BC45" s="16" t="b">
        <f t="shared" si="33"/>
        <v>0</v>
      </c>
      <c r="BE45" s="37"/>
      <c r="BF45" s="37"/>
      <c r="BG45" s="37"/>
      <c r="BH45" s="51" t="str">
        <f t="shared" si="15"/>
        <v/>
      </c>
      <c r="BI45" s="51" t="str">
        <f t="shared" si="16"/>
        <v/>
      </c>
      <c r="BJ45" s="51" t="str">
        <f t="shared" si="17"/>
        <v/>
      </c>
      <c r="BK45" s="51" t="str">
        <f t="shared" si="18"/>
        <v/>
      </c>
      <c r="BL45" s="51" t="str">
        <f t="shared" si="19"/>
        <v/>
      </c>
      <c r="BM45" s="51" t="str">
        <f>IF(ISBLANK($D45),"",CHOOSE($D45,Certification!$C$32,Certification!$C$48,Certification!$C$64,Certification!$C$80,Certification!$C$96))</f>
        <v/>
      </c>
      <c r="BN45" s="51" t="str">
        <f>IF(ISBLANK($D45),"",CHOOSE($D45,Certification!$C$33,Certification!$C$49,Certification!$C$65,Certification!$C$81,Certification!$C$97))</f>
        <v/>
      </c>
      <c r="BO45" s="51" t="str">
        <f>IF(ISBLANK($D45),"",CHOOSE($D45,Certification!$C$34,Certification!$C$50,Certification!$C$66,Certification!$C$82,Certification!$C$98))</f>
        <v/>
      </c>
      <c r="BP45" s="51" t="str">
        <f>IF(ISBLANK($D45),"",CHOOSE($D45,Certification!$C$35,Certification!$C$51,Certification!$C$67,Certification!$C$83,Certification!$C$99))</f>
        <v/>
      </c>
      <c r="BQ45" s="51" t="str">
        <f>IF(ISBLANK($D45),"",CHOOSE($D45,Certification!$C$36,Certification!$C$52,Certification!$C$68,Certification!$C$84,Certification!$C$100))</f>
        <v/>
      </c>
      <c r="BR45" s="51" t="str">
        <f>IF(ISBLANK($D45),"",CHOOSE($D45,Certification!$C$37,Certification!$C$53,Certification!$C$69,Certification!$C$85,Certification!$C$101))</f>
        <v/>
      </c>
      <c r="BS45" s="167" t="str">
        <f>IF(ISBLANK($D45),"",CHOOSE($D45,Certification!$G$39,Certification!$G$55,Certification!$G$71,Certification!$G$87,Certification!$G$103))</f>
        <v/>
      </c>
      <c r="BT45" s="167" t="str">
        <f>IF(ISBLANK($D45),"",CHOOSE($D45,Certification!$G$40,Certification!$G$56,Certification!$G$72,Certification!$G$88,Certification!$G$104))</f>
        <v/>
      </c>
      <c r="BU45" s="167" t="str">
        <f>IF(ISBLANK($D45),"",CHOOSE($D45,Certification!$G$41,Certification!$G$57,Certification!$G$73,Certification!$G$89,Certification!$G$105))</f>
        <v/>
      </c>
      <c r="BV45" s="51" t="str">
        <f>IF(ISBLANK($D45),"",CHOOSE($D45,IF(ISBLANK(Certification!$C$43),"",Certification!$C$43),IF(ISBLANK(Certification!$C$59),"",Certification!$C$59),IF(ISBLANK(Certification!$C$75),"",Certification!$C$75),IF(ISBLANK(Certification!$C$91),"",Certification!$C$91),IF(ISBLANK(Certification!$C$107),"",Certification!$C$107)))</f>
        <v/>
      </c>
      <c r="BW45" s="51" t="str">
        <f>IF(ISBLANK($D45),"",CHOOSE($D45,IF(ISBLANK(Certification!$C$45),"",Certification!$C$45),IF(ISBLANK(Certification!$C$61),"",Certification!$C$61),IF(ISBLANK(Certification!$C$77),"",Certification!$C$77),IF(ISBLANK(Certification!$C$93),"",Certification!$C$93),IF(ISBLANK(Certification!$C$109),"",Certification!$C$109)))</f>
        <v/>
      </c>
      <c r="BY45" s="19" t="s">
        <v>8</v>
      </c>
    </row>
    <row r="46" spans="1:77" s="17" customFormat="1" ht="25.5" x14ac:dyDescent="0.2">
      <c r="A46" s="46">
        <v>36</v>
      </c>
      <c r="B46" s="47" t="str">
        <f t="shared" si="2"/>
        <v/>
      </c>
      <c r="C46" s="184"/>
      <c r="D46" s="25"/>
      <c r="E46" s="187"/>
      <c r="F46" s="187"/>
      <c r="G46" s="25"/>
      <c r="H46" s="25"/>
      <c r="I46" s="26"/>
      <c r="J46" s="25"/>
      <c r="K46" s="26"/>
      <c r="L46" s="26"/>
      <c r="M46" s="26"/>
      <c r="N46" s="41"/>
      <c r="O46" s="26"/>
      <c r="P46" s="41"/>
      <c r="Q46" s="26"/>
      <c r="R46" s="26"/>
      <c r="S46" s="26"/>
      <c r="T46" s="25"/>
      <c r="U46" s="26"/>
      <c r="V46" s="25"/>
      <c r="W46" s="25"/>
      <c r="X46" s="25"/>
      <c r="Y46" s="25"/>
      <c r="Z46" s="25"/>
      <c r="AA46" s="173"/>
      <c r="AB46" s="178"/>
      <c r="AC46" s="15" t="str">
        <f t="shared" si="3"/>
        <v/>
      </c>
      <c r="AD46" s="15" t="str">
        <f t="shared" si="4"/>
        <v/>
      </c>
      <c r="AE46" s="15" t="str">
        <f t="shared" si="5"/>
        <v/>
      </c>
      <c r="AF46" s="15" t="str">
        <f t="shared" si="6"/>
        <v/>
      </c>
      <c r="AG46" s="15" t="str">
        <f t="shared" si="20"/>
        <v/>
      </c>
      <c r="AH46" s="15" t="str">
        <f t="shared" si="20"/>
        <v/>
      </c>
      <c r="AI46" s="15" t="str">
        <f t="shared" si="21"/>
        <v/>
      </c>
      <c r="AJ46" s="15" t="str">
        <f t="shared" si="7"/>
        <v/>
      </c>
      <c r="AK46" s="15" t="str">
        <f t="shared" si="8"/>
        <v/>
      </c>
      <c r="AL46" s="15" t="str">
        <f t="shared" si="9"/>
        <v/>
      </c>
      <c r="AM46" s="15" t="str">
        <f t="shared" si="10"/>
        <v/>
      </c>
      <c r="AN46" s="15" t="str">
        <f t="shared" si="11"/>
        <v/>
      </c>
      <c r="AO46" s="15" t="str">
        <f t="shared" si="12"/>
        <v/>
      </c>
      <c r="AP46" s="15" t="str">
        <f t="shared" si="13"/>
        <v/>
      </c>
      <c r="AQ46" s="15" t="str">
        <f t="shared" si="22"/>
        <v/>
      </c>
      <c r="AR46" s="15" t="str">
        <f t="shared" si="23"/>
        <v/>
      </c>
      <c r="AS46" s="15" t="str">
        <f t="shared" si="24"/>
        <v/>
      </c>
      <c r="AT46" s="15" t="str">
        <f t="shared" si="25"/>
        <v/>
      </c>
      <c r="AU46" s="15" t="str">
        <f t="shared" si="14"/>
        <v/>
      </c>
      <c r="AV46" s="15" t="str">
        <f t="shared" si="26"/>
        <v/>
      </c>
      <c r="AW46" s="15" t="str">
        <f t="shared" si="27"/>
        <v/>
      </c>
      <c r="AX46" s="15" t="str">
        <f t="shared" si="28"/>
        <v/>
      </c>
      <c r="AY46" s="15" t="str">
        <f t="shared" si="29"/>
        <v/>
      </c>
      <c r="AZ46" s="15" t="str">
        <f t="shared" si="30"/>
        <v/>
      </c>
      <c r="BA46" s="15" t="str">
        <f t="shared" si="31"/>
        <v/>
      </c>
      <c r="BB46" s="16" t="b">
        <f t="shared" si="32"/>
        <v>0</v>
      </c>
      <c r="BC46" s="16" t="b">
        <f t="shared" si="33"/>
        <v>0</v>
      </c>
      <c r="BE46" s="37"/>
      <c r="BF46" s="37"/>
      <c r="BG46" s="37"/>
      <c r="BH46" s="51" t="str">
        <f t="shared" si="15"/>
        <v/>
      </c>
      <c r="BI46" s="51" t="str">
        <f t="shared" si="16"/>
        <v/>
      </c>
      <c r="BJ46" s="51" t="str">
        <f t="shared" si="17"/>
        <v/>
      </c>
      <c r="BK46" s="51" t="str">
        <f t="shared" si="18"/>
        <v/>
      </c>
      <c r="BL46" s="51" t="str">
        <f t="shared" si="19"/>
        <v/>
      </c>
      <c r="BM46" s="51" t="str">
        <f>IF(ISBLANK($D46),"",CHOOSE($D46,Certification!$C$32,Certification!$C$48,Certification!$C$64,Certification!$C$80,Certification!$C$96))</f>
        <v/>
      </c>
      <c r="BN46" s="51" t="str">
        <f>IF(ISBLANK($D46),"",CHOOSE($D46,Certification!$C$33,Certification!$C$49,Certification!$C$65,Certification!$C$81,Certification!$C$97))</f>
        <v/>
      </c>
      <c r="BO46" s="51" t="str">
        <f>IF(ISBLANK($D46),"",CHOOSE($D46,Certification!$C$34,Certification!$C$50,Certification!$C$66,Certification!$C$82,Certification!$C$98))</f>
        <v/>
      </c>
      <c r="BP46" s="51" t="str">
        <f>IF(ISBLANK($D46),"",CHOOSE($D46,Certification!$C$35,Certification!$C$51,Certification!$C$67,Certification!$C$83,Certification!$C$99))</f>
        <v/>
      </c>
      <c r="BQ46" s="51" t="str">
        <f>IF(ISBLANK($D46),"",CHOOSE($D46,Certification!$C$36,Certification!$C$52,Certification!$C$68,Certification!$C$84,Certification!$C$100))</f>
        <v/>
      </c>
      <c r="BR46" s="51" t="str">
        <f>IF(ISBLANK($D46),"",CHOOSE($D46,Certification!$C$37,Certification!$C$53,Certification!$C$69,Certification!$C$85,Certification!$C$101))</f>
        <v/>
      </c>
      <c r="BS46" s="167" t="str">
        <f>IF(ISBLANK($D46),"",CHOOSE($D46,Certification!$G$39,Certification!$G$55,Certification!$G$71,Certification!$G$87,Certification!$G$103))</f>
        <v/>
      </c>
      <c r="BT46" s="167" t="str">
        <f>IF(ISBLANK($D46),"",CHOOSE($D46,Certification!$G$40,Certification!$G$56,Certification!$G$72,Certification!$G$88,Certification!$G$104))</f>
        <v/>
      </c>
      <c r="BU46" s="167" t="str">
        <f>IF(ISBLANK($D46),"",CHOOSE($D46,Certification!$G$41,Certification!$G$57,Certification!$G$73,Certification!$G$89,Certification!$G$105))</f>
        <v/>
      </c>
      <c r="BV46" s="51" t="str">
        <f>IF(ISBLANK($D46),"",CHOOSE($D46,IF(ISBLANK(Certification!$C$43),"",Certification!$C$43),IF(ISBLANK(Certification!$C$59),"",Certification!$C$59),IF(ISBLANK(Certification!$C$75),"",Certification!$C$75),IF(ISBLANK(Certification!$C$91),"",Certification!$C$91),IF(ISBLANK(Certification!$C$107),"",Certification!$C$107)))</f>
        <v/>
      </c>
      <c r="BW46" s="51" t="str">
        <f>IF(ISBLANK($D46),"",CHOOSE($D46,IF(ISBLANK(Certification!$C$45),"",Certification!$C$45),IF(ISBLANK(Certification!$C$61),"",Certification!$C$61),IF(ISBLANK(Certification!$C$77),"",Certification!$C$77),IF(ISBLANK(Certification!$C$93),"",Certification!$C$93),IF(ISBLANK(Certification!$C$109),"",Certification!$C$109)))</f>
        <v/>
      </c>
      <c r="BY46" s="19" t="s">
        <v>8</v>
      </c>
    </row>
    <row r="47" spans="1:77" s="17" customFormat="1" ht="25.5" x14ac:dyDescent="0.2">
      <c r="A47" s="46">
        <v>37</v>
      </c>
      <c r="B47" s="47" t="str">
        <f t="shared" si="2"/>
        <v/>
      </c>
      <c r="C47" s="184"/>
      <c r="D47" s="25"/>
      <c r="E47" s="187"/>
      <c r="F47" s="187"/>
      <c r="G47" s="25"/>
      <c r="H47" s="25"/>
      <c r="I47" s="26"/>
      <c r="J47" s="25"/>
      <c r="K47" s="26"/>
      <c r="L47" s="26"/>
      <c r="M47" s="26"/>
      <c r="N47" s="41"/>
      <c r="O47" s="26"/>
      <c r="P47" s="41"/>
      <c r="Q47" s="26"/>
      <c r="R47" s="26"/>
      <c r="S47" s="26"/>
      <c r="T47" s="25"/>
      <c r="U47" s="26"/>
      <c r="V47" s="25"/>
      <c r="W47" s="25"/>
      <c r="X47" s="25"/>
      <c r="Y47" s="25"/>
      <c r="Z47" s="25"/>
      <c r="AA47" s="173"/>
      <c r="AB47" s="178"/>
      <c r="AC47" s="15" t="str">
        <f t="shared" si="3"/>
        <v/>
      </c>
      <c r="AD47" s="15" t="str">
        <f t="shared" si="4"/>
        <v/>
      </c>
      <c r="AE47" s="15" t="str">
        <f t="shared" si="5"/>
        <v/>
      </c>
      <c r="AF47" s="15" t="str">
        <f t="shared" si="6"/>
        <v/>
      </c>
      <c r="AG47" s="15" t="str">
        <f t="shared" si="20"/>
        <v/>
      </c>
      <c r="AH47" s="15" t="str">
        <f t="shared" si="20"/>
        <v/>
      </c>
      <c r="AI47" s="15" t="str">
        <f t="shared" si="21"/>
        <v/>
      </c>
      <c r="AJ47" s="15" t="str">
        <f t="shared" si="7"/>
        <v/>
      </c>
      <c r="AK47" s="15" t="str">
        <f t="shared" si="8"/>
        <v/>
      </c>
      <c r="AL47" s="15" t="str">
        <f t="shared" si="9"/>
        <v/>
      </c>
      <c r="AM47" s="15" t="str">
        <f t="shared" si="10"/>
        <v/>
      </c>
      <c r="AN47" s="15" t="str">
        <f t="shared" si="11"/>
        <v/>
      </c>
      <c r="AO47" s="15" t="str">
        <f t="shared" si="12"/>
        <v/>
      </c>
      <c r="AP47" s="15" t="str">
        <f t="shared" si="13"/>
        <v/>
      </c>
      <c r="AQ47" s="15" t="str">
        <f t="shared" si="22"/>
        <v/>
      </c>
      <c r="AR47" s="15" t="str">
        <f t="shared" si="23"/>
        <v/>
      </c>
      <c r="AS47" s="15" t="str">
        <f t="shared" si="24"/>
        <v/>
      </c>
      <c r="AT47" s="15" t="str">
        <f t="shared" si="25"/>
        <v/>
      </c>
      <c r="AU47" s="15" t="str">
        <f t="shared" si="14"/>
        <v/>
      </c>
      <c r="AV47" s="15" t="str">
        <f t="shared" si="26"/>
        <v/>
      </c>
      <c r="AW47" s="15" t="str">
        <f t="shared" si="27"/>
        <v/>
      </c>
      <c r="AX47" s="15" t="str">
        <f t="shared" si="28"/>
        <v/>
      </c>
      <c r="AY47" s="15" t="str">
        <f t="shared" si="29"/>
        <v/>
      </c>
      <c r="AZ47" s="15" t="str">
        <f t="shared" si="30"/>
        <v/>
      </c>
      <c r="BA47" s="15" t="str">
        <f t="shared" si="31"/>
        <v/>
      </c>
      <c r="BB47" s="16" t="b">
        <f t="shared" si="32"/>
        <v>0</v>
      </c>
      <c r="BC47" s="16" t="b">
        <f t="shared" si="33"/>
        <v>0</v>
      </c>
      <c r="BE47" s="37"/>
      <c r="BF47" s="37"/>
      <c r="BG47" s="37"/>
      <c r="BH47" s="51" t="str">
        <f t="shared" si="15"/>
        <v/>
      </c>
      <c r="BI47" s="51" t="str">
        <f t="shared" si="16"/>
        <v/>
      </c>
      <c r="BJ47" s="51" t="str">
        <f t="shared" si="17"/>
        <v/>
      </c>
      <c r="BK47" s="51" t="str">
        <f t="shared" si="18"/>
        <v/>
      </c>
      <c r="BL47" s="51" t="str">
        <f t="shared" si="19"/>
        <v/>
      </c>
      <c r="BM47" s="51" t="str">
        <f>IF(ISBLANK($D47),"",CHOOSE($D47,Certification!$C$32,Certification!$C$48,Certification!$C$64,Certification!$C$80,Certification!$C$96))</f>
        <v/>
      </c>
      <c r="BN47" s="51" t="str">
        <f>IF(ISBLANK($D47),"",CHOOSE($D47,Certification!$C$33,Certification!$C$49,Certification!$C$65,Certification!$C$81,Certification!$C$97))</f>
        <v/>
      </c>
      <c r="BO47" s="51" t="str">
        <f>IF(ISBLANK($D47),"",CHOOSE($D47,Certification!$C$34,Certification!$C$50,Certification!$C$66,Certification!$C$82,Certification!$C$98))</f>
        <v/>
      </c>
      <c r="BP47" s="51" t="str">
        <f>IF(ISBLANK($D47),"",CHOOSE($D47,Certification!$C$35,Certification!$C$51,Certification!$C$67,Certification!$C$83,Certification!$C$99))</f>
        <v/>
      </c>
      <c r="BQ47" s="51" t="str">
        <f>IF(ISBLANK($D47),"",CHOOSE($D47,Certification!$C$36,Certification!$C$52,Certification!$C$68,Certification!$C$84,Certification!$C$100))</f>
        <v/>
      </c>
      <c r="BR47" s="51" t="str">
        <f>IF(ISBLANK($D47),"",CHOOSE($D47,Certification!$C$37,Certification!$C$53,Certification!$C$69,Certification!$C$85,Certification!$C$101))</f>
        <v/>
      </c>
      <c r="BS47" s="167" t="str">
        <f>IF(ISBLANK($D47),"",CHOOSE($D47,Certification!$G$39,Certification!$G$55,Certification!$G$71,Certification!$G$87,Certification!$G$103))</f>
        <v/>
      </c>
      <c r="BT47" s="167" t="str">
        <f>IF(ISBLANK($D47),"",CHOOSE($D47,Certification!$G$40,Certification!$G$56,Certification!$G$72,Certification!$G$88,Certification!$G$104))</f>
        <v/>
      </c>
      <c r="BU47" s="167" t="str">
        <f>IF(ISBLANK($D47),"",CHOOSE($D47,Certification!$G$41,Certification!$G$57,Certification!$G$73,Certification!$G$89,Certification!$G$105))</f>
        <v/>
      </c>
      <c r="BV47" s="51" t="str">
        <f>IF(ISBLANK($D47),"",CHOOSE($D47,IF(ISBLANK(Certification!$C$43),"",Certification!$C$43),IF(ISBLANK(Certification!$C$59),"",Certification!$C$59),IF(ISBLANK(Certification!$C$75),"",Certification!$C$75),IF(ISBLANK(Certification!$C$91),"",Certification!$C$91),IF(ISBLANK(Certification!$C$107),"",Certification!$C$107)))</f>
        <v/>
      </c>
      <c r="BW47" s="51" t="str">
        <f>IF(ISBLANK($D47),"",CHOOSE($D47,IF(ISBLANK(Certification!$C$45),"",Certification!$C$45),IF(ISBLANK(Certification!$C$61),"",Certification!$C$61),IF(ISBLANK(Certification!$C$77),"",Certification!$C$77),IF(ISBLANK(Certification!$C$93),"",Certification!$C$93),IF(ISBLANK(Certification!$C$109),"",Certification!$C$109)))</f>
        <v/>
      </c>
      <c r="BY47" s="19" t="s">
        <v>8</v>
      </c>
    </row>
    <row r="48" spans="1:77" s="17" customFormat="1" ht="25.5" x14ac:dyDescent="0.2">
      <c r="A48" s="46">
        <v>38</v>
      </c>
      <c r="B48" s="47" t="str">
        <f t="shared" si="2"/>
        <v/>
      </c>
      <c r="C48" s="184"/>
      <c r="D48" s="25"/>
      <c r="E48" s="187"/>
      <c r="F48" s="187"/>
      <c r="G48" s="25"/>
      <c r="H48" s="25"/>
      <c r="I48" s="26"/>
      <c r="J48" s="25"/>
      <c r="K48" s="26"/>
      <c r="L48" s="26"/>
      <c r="M48" s="26"/>
      <c r="N48" s="41"/>
      <c r="O48" s="26"/>
      <c r="P48" s="41"/>
      <c r="Q48" s="26"/>
      <c r="R48" s="26"/>
      <c r="S48" s="26"/>
      <c r="T48" s="25"/>
      <c r="U48" s="26"/>
      <c r="V48" s="25"/>
      <c r="W48" s="25"/>
      <c r="X48" s="25"/>
      <c r="Y48" s="25"/>
      <c r="Z48" s="25"/>
      <c r="AA48" s="173"/>
      <c r="AB48" s="178"/>
      <c r="AC48" s="15" t="str">
        <f t="shared" si="3"/>
        <v/>
      </c>
      <c r="AD48" s="15" t="str">
        <f t="shared" si="4"/>
        <v/>
      </c>
      <c r="AE48" s="15" t="str">
        <f t="shared" si="5"/>
        <v/>
      </c>
      <c r="AF48" s="15" t="str">
        <f t="shared" si="6"/>
        <v/>
      </c>
      <c r="AG48" s="15" t="str">
        <f t="shared" si="20"/>
        <v/>
      </c>
      <c r="AH48" s="15" t="str">
        <f t="shared" si="20"/>
        <v/>
      </c>
      <c r="AI48" s="15" t="str">
        <f t="shared" si="21"/>
        <v/>
      </c>
      <c r="AJ48" s="15" t="str">
        <f t="shared" si="7"/>
        <v/>
      </c>
      <c r="AK48" s="15" t="str">
        <f t="shared" si="8"/>
        <v/>
      </c>
      <c r="AL48" s="15" t="str">
        <f t="shared" si="9"/>
        <v/>
      </c>
      <c r="AM48" s="15" t="str">
        <f t="shared" si="10"/>
        <v/>
      </c>
      <c r="AN48" s="15" t="str">
        <f t="shared" si="11"/>
        <v/>
      </c>
      <c r="AO48" s="15" t="str">
        <f t="shared" si="12"/>
        <v/>
      </c>
      <c r="AP48" s="15" t="str">
        <f t="shared" si="13"/>
        <v/>
      </c>
      <c r="AQ48" s="15" t="str">
        <f t="shared" si="22"/>
        <v/>
      </c>
      <c r="AR48" s="15" t="str">
        <f t="shared" si="23"/>
        <v/>
      </c>
      <c r="AS48" s="15" t="str">
        <f t="shared" si="24"/>
        <v/>
      </c>
      <c r="AT48" s="15" t="str">
        <f t="shared" si="25"/>
        <v/>
      </c>
      <c r="AU48" s="15" t="str">
        <f t="shared" si="14"/>
        <v/>
      </c>
      <c r="AV48" s="15" t="str">
        <f t="shared" si="26"/>
        <v/>
      </c>
      <c r="AW48" s="15" t="str">
        <f t="shared" si="27"/>
        <v/>
      </c>
      <c r="AX48" s="15" t="str">
        <f t="shared" si="28"/>
        <v/>
      </c>
      <c r="AY48" s="15" t="str">
        <f t="shared" si="29"/>
        <v/>
      </c>
      <c r="AZ48" s="15" t="str">
        <f t="shared" si="30"/>
        <v/>
      </c>
      <c r="BA48" s="15" t="str">
        <f t="shared" si="31"/>
        <v/>
      </c>
      <c r="BB48" s="16" t="b">
        <f t="shared" si="32"/>
        <v>0</v>
      </c>
      <c r="BC48" s="16" t="b">
        <f t="shared" si="33"/>
        <v>0</v>
      </c>
      <c r="BE48" s="37"/>
      <c r="BF48" s="37"/>
      <c r="BG48" s="37"/>
      <c r="BH48" s="51" t="str">
        <f t="shared" si="15"/>
        <v/>
      </c>
      <c r="BI48" s="51" t="str">
        <f t="shared" si="16"/>
        <v/>
      </c>
      <c r="BJ48" s="51" t="str">
        <f t="shared" si="17"/>
        <v/>
      </c>
      <c r="BK48" s="51" t="str">
        <f t="shared" si="18"/>
        <v/>
      </c>
      <c r="BL48" s="51" t="str">
        <f t="shared" si="19"/>
        <v/>
      </c>
      <c r="BM48" s="51" t="str">
        <f>IF(ISBLANK($D48),"",CHOOSE($D48,Certification!$C$32,Certification!$C$48,Certification!$C$64,Certification!$C$80,Certification!$C$96))</f>
        <v/>
      </c>
      <c r="BN48" s="51" t="str">
        <f>IF(ISBLANK($D48),"",CHOOSE($D48,Certification!$C$33,Certification!$C$49,Certification!$C$65,Certification!$C$81,Certification!$C$97))</f>
        <v/>
      </c>
      <c r="BO48" s="51" t="str">
        <f>IF(ISBLANK($D48),"",CHOOSE($D48,Certification!$C$34,Certification!$C$50,Certification!$C$66,Certification!$C$82,Certification!$C$98))</f>
        <v/>
      </c>
      <c r="BP48" s="51" t="str">
        <f>IF(ISBLANK($D48),"",CHOOSE($D48,Certification!$C$35,Certification!$C$51,Certification!$C$67,Certification!$C$83,Certification!$C$99))</f>
        <v/>
      </c>
      <c r="BQ48" s="51" t="str">
        <f>IF(ISBLANK($D48),"",CHOOSE($D48,Certification!$C$36,Certification!$C$52,Certification!$C$68,Certification!$C$84,Certification!$C$100))</f>
        <v/>
      </c>
      <c r="BR48" s="51" t="str">
        <f>IF(ISBLANK($D48),"",CHOOSE($D48,Certification!$C$37,Certification!$C$53,Certification!$C$69,Certification!$C$85,Certification!$C$101))</f>
        <v/>
      </c>
      <c r="BS48" s="167" t="str">
        <f>IF(ISBLANK($D48),"",CHOOSE($D48,Certification!$G$39,Certification!$G$55,Certification!$G$71,Certification!$G$87,Certification!$G$103))</f>
        <v/>
      </c>
      <c r="BT48" s="167" t="str">
        <f>IF(ISBLANK($D48),"",CHOOSE($D48,Certification!$G$40,Certification!$G$56,Certification!$G$72,Certification!$G$88,Certification!$G$104))</f>
        <v/>
      </c>
      <c r="BU48" s="167" t="str">
        <f>IF(ISBLANK($D48),"",CHOOSE($D48,Certification!$G$41,Certification!$G$57,Certification!$G$73,Certification!$G$89,Certification!$G$105))</f>
        <v/>
      </c>
      <c r="BV48" s="51" t="str">
        <f>IF(ISBLANK($D48),"",CHOOSE($D48,IF(ISBLANK(Certification!$C$43),"",Certification!$C$43),IF(ISBLANK(Certification!$C$59),"",Certification!$C$59),IF(ISBLANK(Certification!$C$75),"",Certification!$C$75),IF(ISBLANK(Certification!$C$91),"",Certification!$C$91),IF(ISBLANK(Certification!$C$107),"",Certification!$C$107)))</f>
        <v/>
      </c>
      <c r="BW48" s="51" t="str">
        <f>IF(ISBLANK($D48),"",CHOOSE($D48,IF(ISBLANK(Certification!$C$45),"",Certification!$C$45),IF(ISBLANK(Certification!$C$61),"",Certification!$C$61),IF(ISBLANK(Certification!$C$77),"",Certification!$C$77),IF(ISBLANK(Certification!$C$93),"",Certification!$C$93),IF(ISBLANK(Certification!$C$109),"",Certification!$C$109)))</f>
        <v/>
      </c>
      <c r="BY48" s="19" t="s">
        <v>8</v>
      </c>
    </row>
    <row r="49" spans="1:77" s="17" customFormat="1" ht="25.5" x14ac:dyDescent="0.2">
      <c r="A49" s="46">
        <v>39</v>
      </c>
      <c r="B49" s="47" t="str">
        <f t="shared" si="2"/>
        <v/>
      </c>
      <c r="C49" s="184"/>
      <c r="D49" s="25"/>
      <c r="E49" s="187"/>
      <c r="F49" s="187"/>
      <c r="G49" s="25"/>
      <c r="H49" s="25"/>
      <c r="I49" s="26"/>
      <c r="J49" s="25"/>
      <c r="K49" s="26"/>
      <c r="L49" s="26"/>
      <c r="M49" s="26"/>
      <c r="N49" s="41"/>
      <c r="O49" s="26"/>
      <c r="P49" s="41"/>
      <c r="Q49" s="26"/>
      <c r="R49" s="26"/>
      <c r="S49" s="26"/>
      <c r="T49" s="25"/>
      <c r="U49" s="26"/>
      <c r="V49" s="25"/>
      <c r="W49" s="25"/>
      <c r="X49" s="25"/>
      <c r="Y49" s="25"/>
      <c r="Z49" s="25"/>
      <c r="AA49" s="173"/>
      <c r="AB49" s="178"/>
      <c r="AC49" s="15" t="str">
        <f t="shared" si="3"/>
        <v/>
      </c>
      <c r="AD49" s="15" t="str">
        <f t="shared" si="4"/>
        <v/>
      </c>
      <c r="AE49" s="15" t="str">
        <f t="shared" si="5"/>
        <v/>
      </c>
      <c r="AF49" s="15" t="str">
        <f t="shared" si="6"/>
        <v/>
      </c>
      <c r="AG49" s="15" t="str">
        <f t="shared" si="20"/>
        <v/>
      </c>
      <c r="AH49" s="15" t="str">
        <f t="shared" si="20"/>
        <v/>
      </c>
      <c r="AI49" s="15" t="str">
        <f t="shared" si="21"/>
        <v/>
      </c>
      <c r="AJ49" s="15" t="str">
        <f t="shared" si="7"/>
        <v/>
      </c>
      <c r="AK49" s="15" t="str">
        <f t="shared" si="8"/>
        <v/>
      </c>
      <c r="AL49" s="15" t="str">
        <f t="shared" si="9"/>
        <v/>
      </c>
      <c r="AM49" s="15" t="str">
        <f t="shared" si="10"/>
        <v/>
      </c>
      <c r="AN49" s="15" t="str">
        <f t="shared" si="11"/>
        <v/>
      </c>
      <c r="AO49" s="15" t="str">
        <f t="shared" si="12"/>
        <v/>
      </c>
      <c r="AP49" s="15" t="str">
        <f t="shared" si="13"/>
        <v/>
      </c>
      <c r="AQ49" s="15" t="str">
        <f t="shared" si="22"/>
        <v/>
      </c>
      <c r="AR49" s="15" t="str">
        <f t="shared" si="23"/>
        <v/>
      </c>
      <c r="AS49" s="15" t="str">
        <f t="shared" si="24"/>
        <v/>
      </c>
      <c r="AT49" s="15" t="str">
        <f t="shared" si="25"/>
        <v/>
      </c>
      <c r="AU49" s="15" t="str">
        <f t="shared" si="14"/>
        <v/>
      </c>
      <c r="AV49" s="15" t="str">
        <f t="shared" si="26"/>
        <v/>
      </c>
      <c r="AW49" s="15" t="str">
        <f t="shared" si="27"/>
        <v/>
      </c>
      <c r="AX49" s="15" t="str">
        <f t="shared" si="28"/>
        <v/>
      </c>
      <c r="AY49" s="15" t="str">
        <f t="shared" si="29"/>
        <v/>
      </c>
      <c r="AZ49" s="15" t="str">
        <f t="shared" si="30"/>
        <v/>
      </c>
      <c r="BA49" s="15" t="str">
        <f t="shared" si="31"/>
        <v/>
      </c>
      <c r="BB49" s="16" t="b">
        <f t="shared" si="32"/>
        <v>0</v>
      </c>
      <c r="BC49" s="16" t="b">
        <f t="shared" si="33"/>
        <v>0</v>
      </c>
      <c r="BE49" s="37"/>
      <c r="BF49" s="37"/>
      <c r="BG49" s="37"/>
      <c r="BH49" s="51" t="str">
        <f t="shared" si="15"/>
        <v/>
      </c>
      <c r="BI49" s="51" t="str">
        <f t="shared" si="16"/>
        <v/>
      </c>
      <c r="BJ49" s="51" t="str">
        <f t="shared" si="17"/>
        <v/>
      </c>
      <c r="BK49" s="51" t="str">
        <f t="shared" si="18"/>
        <v/>
      </c>
      <c r="BL49" s="51" t="str">
        <f t="shared" si="19"/>
        <v/>
      </c>
      <c r="BM49" s="51" t="str">
        <f>IF(ISBLANK($D49),"",CHOOSE($D49,Certification!$C$32,Certification!$C$48,Certification!$C$64,Certification!$C$80,Certification!$C$96))</f>
        <v/>
      </c>
      <c r="BN49" s="51" t="str">
        <f>IF(ISBLANK($D49),"",CHOOSE($D49,Certification!$C$33,Certification!$C$49,Certification!$C$65,Certification!$C$81,Certification!$C$97))</f>
        <v/>
      </c>
      <c r="BO49" s="51" t="str">
        <f>IF(ISBLANK($D49),"",CHOOSE($D49,Certification!$C$34,Certification!$C$50,Certification!$C$66,Certification!$C$82,Certification!$C$98))</f>
        <v/>
      </c>
      <c r="BP49" s="51" t="str">
        <f>IF(ISBLANK($D49),"",CHOOSE($D49,Certification!$C$35,Certification!$C$51,Certification!$C$67,Certification!$C$83,Certification!$C$99))</f>
        <v/>
      </c>
      <c r="BQ49" s="51" t="str">
        <f>IF(ISBLANK($D49),"",CHOOSE($D49,Certification!$C$36,Certification!$C$52,Certification!$C$68,Certification!$C$84,Certification!$C$100))</f>
        <v/>
      </c>
      <c r="BR49" s="51" t="str">
        <f>IF(ISBLANK($D49),"",CHOOSE($D49,Certification!$C$37,Certification!$C$53,Certification!$C$69,Certification!$C$85,Certification!$C$101))</f>
        <v/>
      </c>
      <c r="BS49" s="167" t="str">
        <f>IF(ISBLANK($D49),"",CHOOSE($D49,Certification!$G$39,Certification!$G$55,Certification!$G$71,Certification!$G$87,Certification!$G$103))</f>
        <v/>
      </c>
      <c r="BT49" s="167" t="str">
        <f>IF(ISBLANK($D49),"",CHOOSE($D49,Certification!$G$40,Certification!$G$56,Certification!$G$72,Certification!$G$88,Certification!$G$104))</f>
        <v/>
      </c>
      <c r="BU49" s="167" t="str">
        <f>IF(ISBLANK($D49),"",CHOOSE($D49,Certification!$G$41,Certification!$G$57,Certification!$G$73,Certification!$G$89,Certification!$G$105))</f>
        <v/>
      </c>
      <c r="BV49" s="51" t="str">
        <f>IF(ISBLANK($D49),"",CHOOSE($D49,IF(ISBLANK(Certification!$C$43),"",Certification!$C$43),IF(ISBLANK(Certification!$C$59),"",Certification!$C$59),IF(ISBLANK(Certification!$C$75),"",Certification!$C$75),IF(ISBLANK(Certification!$C$91),"",Certification!$C$91),IF(ISBLANK(Certification!$C$107),"",Certification!$C$107)))</f>
        <v/>
      </c>
      <c r="BW49" s="51" t="str">
        <f>IF(ISBLANK($D49),"",CHOOSE($D49,IF(ISBLANK(Certification!$C$45),"",Certification!$C$45),IF(ISBLANK(Certification!$C$61),"",Certification!$C$61),IF(ISBLANK(Certification!$C$77),"",Certification!$C$77),IF(ISBLANK(Certification!$C$93),"",Certification!$C$93),IF(ISBLANK(Certification!$C$109),"",Certification!$C$109)))</f>
        <v/>
      </c>
      <c r="BY49" s="19" t="s">
        <v>8</v>
      </c>
    </row>
    <row r="50" spans="1:77" s="17" customFormat="1" ht="25.5" x14ac:dyDescent="0.2">
      <c r="A50" s="46">
        <v>40</v>
      </c>
      <c r="B50" s="47" t="str">
        <f t="shared" si="2"/>
        <v/>
      </c>
      <c r="C50" s="184"/>
      <c r="D50" s="25"/>
      <c r="E50" s="187"/>
      <c r="F50" s="187"/>
      <c r="G50" s="25"/>
      <c r="H50" s="25"/>
      <c r="I50" s="26"/>
      <c r="J50" s="25"/>
      <c r="K50" s="26"/>
      <c r="L50" s="26"/>
      <c r="M50" s="26"/>
      <c r="N50" s="41"/>
      <c r="O50" s="26"/>
      <c r="P50" s="41"/>
      <c r="Q50" s="26"/>
      <c r="R50" s="26"/>
      <c r="S50" s="26"/>
      <c r="T50" s="25"/>
      <c r="U50" s="26"/>
      <c r="V50" s="25"/>
      <c r="W50" s="25"/>
      <c r="X50" s="25"/>
      <c r="Y50" s="25"/>
      <c r="Z50" s="25"/>
      <c r="AA50" s="173"/>
      <c r="AB50" s="178"/>
      <c r="AC50" s="15" t="str">
        <f t="shared" si="3"/>
        <v/>
      </c>
      <c r="AD50" s="15" t="str">
        <f t="shared" si="4"/>
        <v/>
      </c>
      <c r="AE50" s="15" t="str">
        <f t="shared" si="5"/>
        <v/>
      </c>
      <c r="AF50" s="15" t="str">
        <f t="shared" si="6"/>
        <v/>
      </c>
      <c r="AG50" s="15" t="str">
        <f t="shared" si="20"/>
        <v/>
      </c>
      <c r="AH50" s="15" t="str">
        <f t="shared" si="20"/>
        <v/>
      </c>
      <c r="AI50" s="15" t="str">
        <f t="shared" si="21"/>
        <v/>
      </c>
      <c r="AJ50" s="15" t="str">
        <f t="shared" si="7"/>
        <v/>
      </c>
      <c r="AK50" s="15" t="str">
        <f t="shared" si="8"/>
        <v/>
      </c>
      <c r="AL50" s="15" t="str">
        <f t="shared" si="9"/>
        <v/>
      </c>
      <c r="AM50" s="15" t="str">
        <f t="shared" si="10"/>
        <v/>
      </c>
      <c r="AN50" s="15" t="str">
        <f t="shared" si="11"/>
        <v/>
      </c>
      <c r="AO50" s="15" t="str">
        <f t="shared" si="12"/>
        <v/>
      </c>
      <c r="AP50" s="15" t="str">
        <f t="shared" si="13"/>
        <v/>
      </c>
      <c r="AQ50" s="15" t="str">
        <f t="shared" si="22"/>
        <v/>
      </c>
      <c r="AR50" s="15" t="str">
        <f t="shared" si="23"/>
        <v/>
      </c>
      <c r="AS50" s="15" t="str">
        <f t="shared" si="24"/>
        <v/>
      </c>
      <c r="AT50" s="15" t="str">
        <f t="shared" si="25"/>
        <v/>
      </c>
      <c r="AU50" s="15" t="str">
        <f t="shared" si="14"/>
        <v/>
      </c>
      <c r="AV50" s="15" t="str">
        <f t="shared" si="26"/>
        <v/>
      </c>
      <c r="AW50" s="15" t="str">
        <f t="shared" si="27"/>
        <v/>
      </c>
      <c r="AX50" s="15" t="str">
        <f t="shared" si="28"/>
        <v/>
      </c>
      <c r="AY50" s="15" t="str">
        <f t="shared" si="29"/>
        <v/>
      </c>
      <c r="AZ50" s="15" t="str">
        <f t="shared" si="30"/>
        <v/>
      </c>
      <c r="BA50" s="15" t="str">
        <f t="shared" si="31"/>
        <v/>
      </c>
      <c r="BB50" s="16" t="b">
        <f t="shared" si="32"/>
        <v>0</v>
      </c>
      <c r="BC50" s="16" t="b">
        <f t="shared" si="33"/>
        <v>0</v>
      </c>
      <c r="BE50" s="37"/>
      <c r="BF50" s="37"/>
      <c r="BG50" s="37"/>
      <c r="BH50" s="51" t="str">
        <f t="shared" si="15"/>
        <v/>
      </c>
      <c r="BI50" s="51" t="str">
        <f t="shared" si="16"/>
        <v/>
      </c>
      <c r="BJ50" s="51" t="str">
        <f t="shared" si="17"/>
        <v/>
      </c>
      <c r="BK50" s="51" t="str">
        <f t="shared" si="18"/>
        <v/>
      </c>
      <c r="BL50" s="51" t="str">
        <f t="shared" si="19"/>
        <v/>
      </c>
      <c r="BM50" s="51" t="str">
        <f>IF(ISBLANK($D50),"",CHOOSE($D50,Certification!$C$32,Certification!$C$48,Certification!$C$64,Certification!$C$80,Certification!$C$96))</f>
        <v/>
      </c>
      <c r="BN50" s="51" t="str">
        <f>IF(ISBLANK($D50),"",CHOOSE($D50,Certification!$C$33,Certification!$C$49,Certification!$C$65,Certification!$C$81,Certification!$C$97))</f>
        <v/>
      </c>
      <c r="BO50" s="51" t="str">
        <f>IF(ISBLANK($D50),"",CHOOSE($D50,Certification!$C$34,Certification!$C$50,Certification!$C$66,Certification!$C$82,Certification!$C$98))</f>
        <v/>
      </c>
      <c r="BP50" s="51" t="str">
        <f>IF(ISBLANK($D50),"",CHOOSE($D50,Certification!$C$35,Certification!$C$51,Certification!$C$67,Certification!$C$83,Certification!$C$99))</f>
        <v/>
      </c>
      <c r="BQ50" s="51" t="str">
        <f>IF(ISBLANK($D50),"",CHOOSE($D50,Certification!$C$36,Certification!$C$52,Certification!$C$68,Certification!$C$84,Certification!$C$100))</f>
        <v/>
      </c>
      <c r="BR50" s="51" t="str">
        <f>IF(ISBLANK($D50),"",CHOOSE($D50,Certification!$C$37,Certification!$C$53,Certification!$C$69,Certification!$C$85,Certification!$C$101))</f>
        <v/>
      </c>
      <c r="BS50" s="167" t="str">
        <f>IF(ISBLANK($D50),"",CHOOSE($D50,Certification!$G$39,Certification!$G$55,Certification!$G$71,Certification!$G$87,Certification!$G$103))</f>
        <v/>
      </c>
      <c r="BT50" s="167" t="str">
        <f>IF(ISBLANK($D50),"",CHOOSE($D50,Certification!$G$40,Certification!$G$56,Certification!$G$72,Certification!$G$88,Certification!$G$104))</f>
        <v/>
      </c>
      <c r="BU50" s="167" t="str">
        <f>IF(ISBLANK($D50),"",CHOOSE($D50,Certification!$G$41,Certification!$G$57,Certification!$G$73,Certification!$G$89,Certification!$G$105))</f>
        <v/>
      </c>
      <c r="BV50" s="51" t="str">
        <f>IF(ISBLANK($D50),"",CHOOSE($D50,IF(ISBLANK(Certification!$C$43),"",Certification!$C$43),IF(ISBLANK(Certification!$C$59),"",Certification!$C$59),IF(ISBLANK(Certification!$C$75),"",Certification!$C$75),IF(ISBLANK(Certification!$C$91),"",Certification!$C$91),IF(ISBLANK(Certification!$C$107),"",Certification!$C$107)))</f>
        <v/>
      </c>
      <c r="BW50" s="51" t="str">
        <f>IF(ISBLANK($D50),"",CHOOSE($D50,IF(ISBLANK(Certification!$C$45),"",Certification!$C$45),IF(ISBLANK(Certification!$C$61),"",Certification!$C$61),IF(ISBLANK(Certification!$C$77),"",Certification!$C$77),IF(ISBLANK(Certification!$C$93),"",Certification!$C$93),IF(ISBLANK(Certification!$C$109),"",Certification!$C$109)))</f>
        <v/>
      </c>
      <c r="BY50" s="19" t="s">
        <v>8</v>
      </c>
    </row>
    <row r="51" spans="1:77" s="17" customFormat="1" ht="25.5" x14ac:dyDescent="0.2">
      <c r="A51" s="46">
        <v>41</v>
      </c>
      <c r="B51" s="47" t="str">
        <f t="shared" si="2"/>
        <v/>
      </c>
      <c r="C51" s="184"/>
      <c r="D51" s="25"/>
      <c r="E51" s="187"/>
      <c r="F51" s="187"/>
      <c r="G51" s="25"/>
      <c r="H51" s="25"/>
      <c r="I51" s="26"/>
      <c r="J51" s="25"/>
      <c r="K51" s="26"/>
      <c r="L51" s="26"/>
      <c r="M51" s="26"/>
      <c r="N51" s="41"/>
      <c r="O51" s="26"/>
      <c r="P51" s="41"/>
      <c r="Q51" s="26"/>
      <c r="R51" s="26"/>
      <c r="S51" s="26"/>
      <c r="T51" s="25"/>
      <c r="U51" s="26"/>
      <c r="V51" s="25"/>
      <c r="W51" s="25"/>
      <c r="X51" s="25"/>
      <c r="Y51" s="25"/>
      <c r="Z51" s="25"/>
      <c r="AA51" s="173"/>
      <c r="AB51" s="178"/>
      <c r="AC51" s="15" t="str">
        <f t="shared" si="3"/>
        <v/>
      </c>
      <c r="AD51" s="15" t="str">
        <f t="shared" si="4"/>
        <v/>
      </c>
      <c r="AE51" s="15" t="str">
        <f t="shared" si="5"/>
        <v/>
      </c>
      <c r="AF51" s="15" t="str">
        <f t="shared" si="6"/>
        <v/>
      </c>
      <c r="AG51" s="15" t="str">
        <f t="shared" si="20"/>
        <v/>
      </c>
      <c r="AH51" s="15" t="str">
        <f t="shared" si="20"/>
        <v/>
      </c>
      <c r="AI51" s="15" t="str">
        <f t="shared" si="21"/>
        <v/>
      </c>
      <c r="AJ51" s="15" t="str">
        <f t="shared" si="7"/>
        <v/>
      </c>
      <c r="AK51" s="15" t="str">
        <f t="shared" si="8"/>
        <v/>
      </c>
      <c r="AL51" s="15" t="str">
        <f t="shared" si="9"/>
        <v/>
      </c>
      <c r="AM51" s="15" t="str">
        <f t="shared" si="10"/>
        <v/>
      </c>
      <c r="AN51" s="15" t="str">
        <f t="shared" si="11"/>
        <v/>
      </c>
      <c r="AO51" s="15" t="str">
        <f t="shared" si="12"/>
        <v/>
      </c>
      <c r="AP51" s="15" t="str">
        <f t="shared" si="13"/>
        <v/>
      </c>
      <c r="AQ51" s="15" t="str">
        <f t="shared" si="22"/>
        <v/>
      </c>
      <c r="AR51" s="15" t="str">
        <f t="shared" si="23"/>
        <v/>
      </c>
      <c r="AS51" s="15" t="str">
        <f t="shared" si="24"/>
        <v/>
      </c>
      <c r="AT51" s="15" t="str">
        <f t="shared" si="25"/>
        <v/>
      </c>
      <c r="AU51" s="15" t="str">
        <f t="shared" si="14"/>
        <v/>
      </c>
      <c r="AV51" s="15" t="str">
        <f t="shared" si="26"/>
        <v/>
      </c>
      <c r="AW51" s="15" t="str">
        <f t="shared" si="27"/>
        <v/>
      </c>
      <c r="AX51" s="15" t="str">
        <f t="shared" si="28"/>
        <v/>
      </c>
      <c r="AY51" s="15" t="str">
        <f t="shared" si="29"/>
        <v/>
      </c>
      <c r="AZ51" s="15" t="str">
        <f t="shared" si="30"/>
        <v/>
      </c>
      <c r="BA51" s="15" t="str">
        <f t="shared" si="31"/>
        <v/>
      </c>
      <c r="BB51" s="16" t="b">
        <f t="shared" si="32"/>
        <v>0</v>
      </c>
      <c r="BC51" s="16" t="b">
        <f t="shared" si="33"/>
        <v>0</v>
      </c>
      <c r="BE51" s="37"/>
      <c r="BF51" s="37"/>
      <c r="BG51" s="37"/>
      <c r="BH51" s="51" t="str">
        <f t="shared" si="15"/>
        <v/>
      </c>
      <c r="BI51" s="51" t="str">
        <f t="shared" si="16"/>
        <v/>
      </c>
      <c r="BJ51" s="51" t="str">
        <f t="shared" si="17"/>
        <v/>
      </c>
      <c r="BK51" s="51" t="str">
        <f t="shared" si="18"/>
        <v/>
      </c>
      <c r="BL51" s="51" t="str">
        <f t="shared" si="19"/>
        <v/>
      </c>
      <c r="BM51" s="51" t="str">
        <f>IF(ISBLANK($D51),"",CHOOSE($D51,Certification!$C$32,Certification!$C$48,Certification!$C$64,Certification!$C$80,Certification!$C$96))</f>
        <v/>
      </c>
      <c r="BN51" s="51" t="str">
        <f>IF(ISBLANK($D51),"",CHOOSE($D51,Certification!$C$33,Certification!$C$49,Certification!$C$65,Certification!$C$81,Certification!$C$97))</f>
        <v/>
      </c>
      <c r="BO51" s="51" t="str">
        <f>IF(ISBLANK($D51),"",CHOOSE($D51,Certification!$C$34,Certification!$C$50,Certification!$C$66,Certification!$C$82,Certification!$C$98))</f>
        <v/>
      </c>
      <c r="BP51" s="51" t="str">
        <f>IF(ISBLANK($D51),"",CHOOSE($D51,Certification!$C$35,Certification!$C$51,Certification!$C$67,Certification!$C$83,Certification!$C$99))</f>
        <v/>
      </c>
      <c r="BQ51" s="51" t="str">
        <f>IF(ISBLANK($D51),"",CHOOSE($D51,Certification!$C$36,Certification!$C$52,Certification!$C$68,Certification!$C$84,Certification!$C$100))</f>
        <v/>
      </c>
      <c r="BR51" s="51" t="str">
        <f>IF(ISBLANK($D51),"",CHOOSE($D51,Certification!$C$37,Certification!$C$53,Certification!$C$69,Certification!$C$85,Certification!$C$101))</f>
        <v/>
      </c>
      <c r="BS51" s="167" t="str">
        <f>IF(ISBLANK($D51),"",CHOOSE($D51,Certification!$G$39,Certification!$G$55,Certification!$G$71,Certification!$G$87,Certification!$G$103))</f>
        <v/>
      </c>
      <c r="BT51" s="167" t="str">
        <f>IF(ISBLANK($D51),"",CHOOSE($D51,Certification!$G$40,Certification!$G$56,Certification!$G$72,Certification!$G$88,Certification!$G$104))</f>
        <v/>
      </c>
      <c r="BU51" s="167" t="str">
        <f>IF(ISBLANK($D51),"",CHOOSE($D51,Certification!$G$41,Certification!$G$57,Certification!$G$73,Certification!$G$89,Certification!$G$105))</f>
        <v/>
      </c>
      <c r="BV51" s="51" t="str">
        <f>IF(ISBLANK($D51),"",CHOOSE($D51,IF(ISBLANK(Certification!$C$43),"",Certification!$C$43),IF(ISBLANK(Certification!$C$59),"",Certification!$C$59),IF(ISBLANK(Certification!$C$75),"",Certification!$C$75),IF(ISBLANK(Certification!$C$91),"",Certification!$C$91),IF(ISBLANK(Certification!$C$107),"",Certification!$C$107)))</f>
        <v/>
      </c>
      <c r="BW51" s="51" t="str">
        <f>IF(ISBLANK($D51),"",CHOOSE($D51,IF(ISBLANK(Certification!$C$45),"",Certification!$C$45),IF(ISBLANK(Certification!$C$61),"",Certification!$C$61),IF(ISBLANK(Certification!$C$77),"",Certification!$C$77),IF(ISBLANK(Certification!$C$93),"",Certification!$C$93),IF(ISBLANK(Certification!$C$109),"",Certification!$C$109)))</f>
        <v/>
      </c>
      <c r="BY51" s="19" t="s">
        <v>8</v>
      </c>
    </row>
    <row r="52" spans="1:77" s="17" customFormat="1" ht="25.5" x14ac:dyDescent="0.2">
      <c r="A52" s="46">
        <v>42</v>
      </c>
      <c r="B52" s="47" t="str">
        <f t="shared" si="2"/>
        <v/>
      </c>
      <c r="C52" s="184"/>
      <c r="D52" s="25"/>
      <c r="E52" s="187"/>
      <c r="F52" s="187"/>
      <c r="G52" s="25"/>
      <c r="H52" s="25"/>
      <c r="I52" s="26"/>
      <c r="J52" s="25"/>
      <c r="K52" s="26"/>
      <c r="L52" s="26"/>
      <c r="M52" s="26"/>
      <c r="N52" s="41"/>
      <c r="O52" s="26"/>
      <c r="P52" s="41"/>
      <c r="Q52" s="26"/>
      <c r="R52" s="26"/>
      <c r="S52" s="26"/>
      <c r="T52" s="25"/>
      <c r="U52" s="26"/>
      <c r="V52" s="25"/>
      <c r="W52" s="25"/>
      <c r="X52" s="25"/>
      <c r="Y52" s="25"/>
      <c r="Z52" s="25"/>
      <c r="AA52" s="173"/>
      <c r="AB52" s="178"/>
      <c r="AC52" s="15" t="str">
        <f t="shared" si="3"/>
        <v/>
      </c>
      <c r="AD52" s="15" t="str">
        <f t="shared" si="4"/>
        <v/>
      </c>
      <c r="AE52" s="15" t="str">
        <f t="shared" si="5"/>
        <v/>
      </c>
      <c r="AF52" s="15" t="str">
        <f t="shared" si="6"/>
        <v/>
      </c>
      <c r="AG52" s="15" t="str">
        <f t="shared" si="20"/>
        <v/>
      </c>
      <c r="AH52" s="15" t="str">
        <f t="shared" si="20"/>
        <v/>
      </c>
      <c r="AI52" s="15" t="str">
        <f t="shared" si="21"/>
        <v/>
      </c>
      <c r="AJ52" s="15" t="str">
        <f t="shared" si="7"/>
        <v/>
      </c>
      <c r="AK52" s="15" t="str">
        <f t="shared" si="8"/>
        <v/>
      </c>
      <c r="AL52" s="15" t="str">
        <f t="shared" si="9"/>
        <v/>
      </c>
      <c r="AM52" s="15" t="str">
        <f t="shared" si="10"/>
        <v/>
      </c>
      <c r="AN52" s="15" t="str">
        <f t="shared" si="11"/>
        <v/>
      </c>
      <c r="AO52" s="15" t="str">
        <f t="shared" si="12"/>
        <v/>
      </c>
      <c r="AP52" s="15" t="str">
        <f t="shared" si="13"/>
        <v/>
      </c>
      <c r="AQ52" s="15" t="str">
        <f t="shared" si="22"/>
        <v/>
      </c>
      <c r="AR52" s="15" t="str">
        <f t="shared" si="23"/>
        <v/>
      </c>
      <c r="AS52" s="15" t="str">
        <f t="shared" si="24"/>
        <v/>
      </c>
      <c r="AT52" s="15" t="str">
        <f t="shared" si="25"/>
        <v/>
      </c>
      <c r="AU52" s="15" t="str">
        <f t="shared" si="14"/>
        <v/>
      </c>
      <c r="AV52" s="15" t="str">
        <f t="shared" si="26"/>
        <v/>
      </c>
      <c r="AW52" s="15" t="str">
        <f t="shared" si="27"/>
        <v/>
      </c>
      <c r="AX52" s="15" t="str">
        <f t="shared" si="28"/>
        <v/>
      </c>
      <c r="AY52" s="15" t="str">
        <f t="shared" si="29"/>
        <v/>
      </c>
      <c r="AZ52" s="15" t="str">
        <f t="shared" si="30"/>
        <v/>
      </c>
      <c r="BA52" s="15" t="str">
        <f t="shared" si="31"/>
        <v/>
      </c>
      <c r="BB52" s="16" t="b">
        <f t="shared" si="32"/>
        <v>0</v>
      </c>
      <c r="BC52" s="16" t="b">
        <f t="shared" si="33"/>
        <v>0</v>
      </c>
      <c r="BE52" s="37"/>
      <c r="BF52" s="37"/>
      <c r="BG52" s="37"/>
      <c r="BH52" s="51" t="str">
        <f t="shared" si="15"/>
        <v/>
      </c>
      <c r="BI52" s="51" t="str">
        <f t="shared" si="16"/>
        <v/>
      </c>
      <c r="BJ52" s="51" t="str">
        <f t="shared" si="17"/>
        <v/>
      </c>
      <c r="BK52" s="51" t="str">
        <f t="shared" si="18"/>
        <v/>
      </c>
      <c r="BL52" s="51" t="str">
        <f t="shared" si="19"/>
        <v/>
      </c>
      <c r="BM52" s="51" t="str">
        <f>IF(ISBLANK($D52),"",CHOOSE($D52,Certification!$C$32,Certification!$C$48,Certification!$C$64,Certification!$C$80,Certification!$C$96))</f>
        <v/>
      </c>
      <c r="BN52" s="51" t="str">
        <f>IF(ISBLANK($D52),"",CHOOSE($D52,Certification!$C$33,Certification!$C$49,Certification!$C$65,Certification!$C$81,Certification!$C$97))</f>
        <v/>
      </c>
      <c r="BO52" s="51" t="str">
        <f>IF(ISBLANK($D52),"",CHOOSE($D52,Certification!$C$34,Certification!$C$50,Certification!$C$66,Certification!$C$82,Certification!$C$98))</f>
        <v/>
      </c>
      <c r="BP52" s="51" t="str">
        <f>IF(ISBLANK($D52),"",CHOOSE($D52,Certification!$C$35,Certification!$C$51,Certification!$C$67,Certification!$C$83,Certification!$C$99))</f>
        <v/>
      </c>
      <c r="BQ52" s="51" t="str">
        <f>IF(ISBLANK($D52),"",CHOOSE($D52,Certification!$C$36,Certification!$C$52,Certification!$C$68,Certification!$C$84,Certification!$C$100))</f>
        <v/>
      </c>
      <c r="BR52" s="51" t="str">
        <f>IF(ISBLANK($D52),"",CHOOSE($D52,Certification!$C$37,Certification!$C$53,Certification!$C$69,Certification!$C$85,Certification!$C$101))</f>
        <v/>
      </c>
      <c r="BS52" s="167" t="str">
        <f>IF(ISBLANK($D52),"",CHOOSE($D52,Certification!$G$39,Certification!$G$55,Certification!$G$71,Certification!$G$87,Certification!$G$103))</f>
        <v/>
      </c>
      <c r="BT52" s="167" t="str">
        <f>IF(ISBLANK($D52),"",CHOOSE($D52,Certification!$G$40,Certification!$G$56,Certification!$G$72,Certification!$G$88,Certification!$G$104))</f>
        <v/>
      </c>
      <c r="BU52" s="167" t="str">
        <f>IF(ISBLANK($D52),"",CHOOSE($D52,Certification!$G$41,Certification!$G$57,Certification!$G$73,Certification!$G$89,Certification!$G$105))</f>
        <v/>
      </c>
      <c r="BV52" s="51" t="str">
        <f>IF(ISBLANK($D52),"",CHOOSE($D52,IF(ISBLANK(Certification!$C$43),"",Certification!$C$43),IF(ISBLANK(Certification!$C$59),"",Certification!$C$59),IF(ISBLANK(Certification!$C$75),"",Certification!$C$75),IF(ISBLANK(Certification!$C$91),"",Certification!$C$91),IF(ISBLANK(Certification!$C$107),"",Certification!$C$107)))</f>
        <v/>
      </c>
      <c r="BW52" s="51" t="str">
        <f>IF(ISBLANK($D52),"",CHOOSE($D52,IF(ISBLANK(Certification!$C$45),"",Certification!$C$45),IF(ISBLANK(Certification!$C$61),"",Certification!$C$61),IF(ISBLANK(Certification!$C$77),"",Certification!$C$77),IF(ISBLANK(Certification!$C$93),"",Certification!$C$93),IF(ISBLANK(Certification!$C$109),"",Certification!$C$109)))</f>
        <v/>
      </c>
      <c r="BY52" s="19" t="s">
        <v>8</v>
      </c>
    </row>
    <row r="53" spans="1:77" s="17" customFormat="1" ht="25.5" x14ac:dyDescent="0.2">
      <c r="A53" s="46">
        <v>43</v>
      </c>
      <c r="B53" s="47" t="str">
        <f t="shared" si="2"/>
        <v/>
      </c>
      <c r="C53" s="184"/>
      <c r="D53" s="25"/>
      <c r="E53" s="187"/>
      <c r="F53" s="187"/>
      <c r="G53" s="25"/>
      <c r="H53" s="25"/>
      <c r="I53" s="26"/>
      <c r="J53" s="25"/>
      <c r="K53" s="26"/>
      <c r="L53" s="26"/>
      <c r="M53" s="26"/>
      <c r="N53" s="41"/>
      <c r="O53" s="26"/>
      <c r="P53" s="41"/>
      <c r="Q53" s="26"/>
      <c r="R53" s="26"/>
      <c r="S53" s="26"/>
      <c r="T53" s="25"/>
      <c r="U53" s="26"/>
      <c r="V53" s="25"/>
      <c r="W53" s="25"/>
      <c r="X53" s="25"/>
      <c r="Y53" s="25"/>
      <c r="Z53" s="25"/>
      <c r="AA53" s="173"/>
      <c r="AB53" s="178"/>
      <c r="AC53" s="15" t="str">
        <f t="shared" si="3"/>
        <v/>
      </c>
      <c r="AD53" s="15" t="str">
        <f t="shared" si="4"/>
        <v/>
      </c>
      <c r="AE53" s="15" t="str">
        <f t="shared" si="5"/>
        <v/>
      </c>
      <c r="AF53" s="15" t="str">
        <f t="shared" si="6"/>
        <v/>
      </c>
      <c r="AG53" s="15" t="str">
        <f t="shared" si="20"/>
        <v/>
      </c>
      <c r="AH53" s="15" t="str">
        <f t="shared" si="20"/>
        <v/>
      </c>
      <c r="AI53" s="15" t="str">
        <f t="shared" si="21"/>
        <v/>
      </c>
      <c r="AJ53" s="15" t="str">
        <f t="shared" si="7"/>
        <v/>
      </c>
      <c r="AK53" s="15" t="str">
        <f t="shared" si="8"/>
        <v/>
      </c>
      <c r="AL53" s="15" t="str">
        <f t="shared" si="9"/>
        <v/>
      </c>
      <c r="AM53" s="15" t="str">
        <f t="shared" si="10"/>
        <v/>
      </c>
      <c r="AN53" s="15" t="str">
        <f t="shared" si="11"/>
        <v/>
      </c>
      <c r="AO53" s="15" t="str">
        <f t="shared" si="12"/>
        <v/>
      </c>
      <c r="AP53" s="15" t="str">
        <f t="shared" si="13"/>
        <v/>
      </c>
      <c r="AQ53" s="15" t="str">
        <f t="shared" si="22"/>
        <v/>
      </c>
      <c r="AR53" s="15" t="str">
        <f t="shared" si="23"/>
        <v/>
      </c>
      <c r="AS53" s="15" t="str">
        <f t="shared" si="24"/>
        <v/>
      </c>
      <c r="AT53" s="15" t="str">
        <f t="shared" si="25"/>
        <v/>
      </c>
      <c r="AU53" s="15" t="str">
        <f t="shared" si="14"/>
        <v/>
      </c>
      <c r="AV53" s="15" t="str">
        <f t="shared" si="26"/>
        <v/>
      </c>
      <c r="AW53" s="15" t="str">
        <f t="shared" si="27"/>
        <v/>
      </c>
      <c r="AX53" s="15" t="str">
        <f t="shared" si="28"/>
        <v/>
      </c>
      <c r="AY53" s="15" t="str">
        <f t="shared" si="29"/>
        <v/>
      </c>
      <c r="AZ53" s="15" t="str">
        <f t="shared" si="30"/>
        <v/>
      </c>
      <c r="BA53" s="15" t="str">
        <f t="shared" si="31"/>
        <v/>
      </c>
      <c r="BB53" s="16" t="b">
        <f t="shared" si="32"/>
        <v>0</v>
      </c>
      <c r="BC53" s="16" t="b">
        <f t="shared" si="33"/>
        <v>0</v>
      </c>
      <c r="BE53" s="37"/>
      <c r="BF53" s="37"/>
      <c r="BG53" s="37"/>
      <c r="BH53" s="51" t="str">
        <f t="shared" si="15"/>
        <v/>
      </c>
      <c r="BI53" s="51" t="str">
        <f t="shared" si="16"/>
        <v/>
      </c>
      <c r="BJ53" s="51" t="str">
        <f t="shared" si="17"/>
        <v/>
      </c>
      <c r="BK53" s="51" t="str">
        <f t="shared" si="18"/>
        <v/>
      </c>
      <c r="BL53" s="51" t="str">
        <f t="shared" si="19"/>
        <v/>
      </c>
      <c r="BM53" s="51" t="str">
        <f>IF(ISBLANK($D53),"",CHOOSE($D53,Certification!$C$32,Certification!$C$48,Certification!$C$64,Certification!$C$80,Certification!$C$96))</f>
        <v/>
      </c>
      <c r="BN53" s="51" t="str">
        <f>IF(ISBLANK($D53),"",CHOOSE($D53,Certification!$C$33,Certification!$C$49,Certification!$C$65,Certification!$C$81,Certification!$C$97))</f>
        <v/>
      </c>
      <c r="BO53" s="51" t="str">
        <f>IF(ISBLANK($D53),"",CHOOSE($D53,Certification!$C$34,Certification!$C$50,Certification!$C$66,Certification!$C$82,Certification!$C$98))</f>
        <v/>
      </c>
      <c r="BP53" s="51" t="str">
        <f>IF(ISBLANK($D53),"",CHOOSE($D53,Certification!$C$35,Certification!$C$51,Certification!$C$67,Certification!$C$83,Certification!$C$99))</f>
        <v/>
      </c>
      <c r="BQ53" s="51" t="str">
        <f>IF(ISBLANK($D53),"",CHOOSE($D53,Certification!$C$36,Certification!$C$52,Certification!$C$68,Certification!$C$84,Certification!$C$100))</f>
        <v/>
      </c>
      <c r="BR53" s="51" t="str">
        <f>IF(ISBLANK($D53),"",CHOOSE($D53,Certification!$C$37,Certification!$C$53,Certification!$C$69,Certification!$C$85,Certification!$C$101))</f>
        <v/>
      </c>
      <c r="BS53" s="167" t="str">
        <f>IF(ISBLANK($D53),"",CHOOSE($D53,Certification!$G$39,Certification!$G$55,Certification!$G$71,Certification!$G$87,Certification!$G$103))</f>
        <v/>
      </c>
      <c r="BT53" s="167" t="str">
        <f>IF(ISBLANK($D53),"",CHOOSE($D53,Certification!$G$40,Certification!$G$56,Certification!$G$72,Certification!$G$88,Certification!$G$104))</f>
        <v/>
      </c>
      <c r="BU53" s="167" t="str">
        <f>IF(ISBLANK($D53),"",CHOOSE($D53,Certification!$G$41,Certification!$G$57,Certification!$G$73,Certification!$G$89,Certification!$G$105))</f>
        <v/>
      </c>
      <c r="BV53" s="51" t="str">
        <f>IF(ISBLANK($D53),"",CHOOSE($D53,IF(ISBLANK(Certification!$C$43),"",Certification!$C$43),IF(ISBLANK(Certification!$C$59),"",Certification!$C$59),IF(ISBLANK(Certification!$C$75),"",Certification!$C$75),IF(ISBLANK(Certification!$C$91),"",Certification!$C$91),IF(ISBLANK(Certification!$C$107),"",Certification!$C$107)))</f>
        <v/>
      </c>
      <c r="BW53" s="51" t="str">
        <f>IF(ISBLANK($D53),"",CHOOSE($D53,IF(ISBLANK(Certification!$C$45),"",Certification!$C$45),IF(ISBLANK(Certification!$C$61),"",Certification!$C$61),IF(ISBLANK(Certification!$C$77),"",Certification!$C$77),IF(ISBLANK(Certification!$C$93),"",Certification!$C$93),IF(ISBLANK(Certification!$C$109),"",Certification!$C$109)))</f>
        <v/>
      </c>
      <c r="BY53" s="19" t="s">
        <v>8</v>
      </c>
    </row>
    <row r="54" spans="1:77" s="17" customFormat="1" ht="25.5" x14ac:dyDescent="0.2">
      <c r="A54" s="46">
        <v>44</v>
      </c>
      <c r="B54" s="47" t="str">
        <f t="shared" si="2"/>
        <v/>
      </c>
      <c r="C54" s="184"/>
      <c r="D54" s="25"/>
      <c r="E54" s="187"/>
      <c r="F54" s="187"/>
      <c r="G54" s="25"/>
      <c r="H54" s="25"/>
      <c r="I54" s="26"/>
      <c r="J54" s="25"/>
      <c r="K54" s="26"/>
      <c r="L54" s="26"/>
      <c r="M54" s="26"/>
      <c r="N54" s="41"/>
      <c r="O54" s="26"/>
      <c r="P54" s="41"/>
      <c r="Q54" s="26"/>
      <c r="R54" s="26"/>
      <c r="S54" s="26"/>
      <c r="T54" s="25"/>
      <c r="U54" s="26"/>
      <c r="V54" s="25"/>
      <c r="W54" s="25"/>
      <c r="X54" s="25"/>
      <c r="Y54" s="25"/>
      <c r="Z54" s="25"/>
      <c r="AA54" s="173"/>
      <c r="AB54" s="178"/>
      <c r="AC54" s="15" t="str">
        <f t="shared" si="3"/>
        <v/>
      </c>
      <c r="AD54" s="15" t="str">
        <f t="shared" si="4"/>
        <v/>
      </c>
      <c r="AE54" s="15" t="str">
        <f t="shared" si="5"/>
        <v/>
      </c>
      <c r="AF54" s="15" t="str">
        <f t="shared" si="6"/>
        <v/>
      </c>
      <c r="AG54" s="15" t="str">
        <f t="shared" si="20"/>
        <v/>
      </c>
      <c r="AH54" s="15" t="str">
        <f t="shared" si="20"/>
        <v/>
      </c>
      <c r="AI54" s="15" t="str">
        <f t="shared" si="21"/>
        <v/>
      </c>
      <c r="AJ54" s="15" t="str">
        <f t="shared" si="7"/>
        <v/>
      </c>
      <c r="AK54" s="15" t="str">
        <f t="shared" si="8"/>
        <v/>
      </c>
      <c r="AL54" s="15" t="str">
        <f t="shared" si="9"/>
        <v/>
      </c>
      <c r="AM54" s="15" t="str">
        <f t="shared" si="10"/>
        <v/>
      </c>
      <c r="AN54" s="15" t="str">
        <f t="shared" si="11"/>
        <v/>
      </c>
      <c r="AO54" s="15" t="str">
        <f t="shared" si="12"/>
        <v/>
      </c>
      <c r="AP54" s="15" t="str">
        <f t="shared" si="13"/>
        <v/>
      </c>
      <c r="AQ54" s="15" t="str">
        <f t="shared" si="22"/>
        <v/>
      </c>
      <c r="AR54" s="15" t="str">
        <f t="shared" si="23"/>
        <v/>
      </c>
      <c r="AS54" s="15" t="str">
        <f t="shared" si="24"/>
        <v/>
      </c>
      <c r="AT54" s="15" t="str">
        <f t="shared" si="25"/>
        <v/>
      </c>
      <c r="AU54" s="15" t="str">
        <f t="shared" si="14"/>
        <v/>
      </c>
      <c r="AV54" s="15" t="str">
        <f t="shared" si="26"/>
        <v/>
      </c>
      <c r="AW54" s="15" t="str">
        <f t="shared" si="27"/>
        <v/>
      </c>
      <c r="AX54" s="15" t="str">
        <f t="shared" si="28"/>
        <v/>
      </c>
      <c r="AY54" s="15" t="str">
        <f t="shared" si="29"/>
        <v/>
      </c>
      <c r="AZ54" s="15" t="str">
        <f t="shared" si="30"/>
        <v/>
      </c>
      <c r="BA54" s="15" t="str">
        <f t="shared" si="31"/>
        <v/>
      </c>
      <c r="BB54" s="16" t="b">
        <f t="shared" si="32"/>
        <v>0</v>
      </c>
      <c r="BC54" s="16" t="b">
        <f t="shared" si="33"/>
        <v>0</v>
      </c>
      <c r="BE54" s="37"/>
      <c r="BF54" s="37"/>
      <c r="BG54" s="37"/>
      <c r="BH54" s="51" t="str">
        <f t="shared" si="15"/>
        <v/>
      </c>
      <c r="BI54" s="51" t="str">
        <f t="shared" si="16"/>
        <v/>
      </c>
      <c r="BJ54" s="51" t="str">
        <f t="shared" si="17"/>
        <v/>
      </c>
      <c r="BK54" s="51" t="str">
        <f t="shared" si="18"/>
        <v/>
      </c>
      <c r="BL54" s="51" t="str">
        <f t="shared" si="19"/>
        <v/>
      </c>
      <c r="BM54" s="51" t="str">
        <f>IF(ISBLANK($D54),"",CHOOSE($D54,Certification!$C$32,Certification!$C$48,Certification!$C$64,Certification!$C$80,Certification!$C$96))</f>
        <v/>
      </c>
      <c r="BN54" s="51" t="str">
        <f>IF(ISBLANK($D54),"",CHOOSE($D54,Certification!$C$33,Certification!$C$49,Certification!$C$65,Certification!$C$81,Certification!$C$97))</f>
        <v/>
      </c>
      <c r="BO54" s="51" t="str">
        <f>IF(ISBLANK($D54),"",CHOOSE($D54,Certification!$C$34,Certification!$C$50,Certification!$C$66,Certification!$C$82,Certification!$C$98))</f>
        <v/>
      </c>
      <c r="BP54" s="51" t="str">
        <f>IF(ISBLANK($D54),"",CHOOSE($D54,Certification!$C$35,Certification!$C$51,Certification!$C$67,Certification!$C$83,Certification!$C$99))</f>
        <v/>
      </c>
      <c r="BQ54" s="51" t="str">
        <f>IF(ISBLANK($D54),"",CHOOSE($D54,Certification!$C$36,Certification!$C$52,Certification!$C$68,Certification!$C$84,Certification!$C$100))</f>
        <v/>
      </c>
      <c r="BR54" s="51" t="str">
        <f>IF(ISBLANK($D54),"",CHOOSE($D54,Certification!$C$37,Certification!$C$53,Certification!$C$69,Certification!$C$85,Certification!$C$101))</f>
        <v/>
      </c>
      <c r="BS54" s="167" t="str">
        <f>IF(ISBLANK($D54),"",CHOOSE($D54,Certification!$G$39,Certification!$G$55,Certification!$G$71,Certification!$G$87,Certification!$G$103))</f>
        <v/>
      </c>
      <c r="BT54" s="167" t="str">
        <f>IF(ISBLANK($D54),"",CHOOSE($D54,Certification!$G$40,Certification!$G$56,Certification!$G$72,Certification!$G$88,Certification!$G$104))</f>
        <v/>
      </c>
      <c r="BU54" s="167" t="str">
        <f>IF(ISBLANK($D54),"",CHOOSE($D54,Certification!$G$41,Certification!$G$57,Certification!$G$73,Certification!$G$89,Certification!$G$105))</f>
        <v/>
      </c>
      <c r="BV54" s="51" t="str">
        <f>IF(ISBLANK($D54),"",CHOOSE($D54,IF(ISBLANK(Certification!$C$43),"",Certification!$C$43),IF(ISBLANK(Certification!$C$59),"",Certification!$C$59),IF(ISBLANK(Certification!$C$75),"",Certification!$C$75),IF(ISBLANK(Certification!$C$91),"",Certification!$C$91),IF(ISBLANK(Certification!$C$107),"",Certification!$C$107)))</f>
        <v/>
      </c>
      <c r="BW54" s="51" t="str">
        <f>IF(ISBLANK($D54),"",CHOOSE($D54,IF(ISBLANK(Certification!$C$45),"",Certification!$C$45),IF(ISBLANK(Certification!$C$61),"",Certification!$C$61),IF(ISBLANK(Certification!$C$77),"",Certification!$C$77),IF(ISBLANK(Certification!$C$93),"",Certification!$C$93),IF(ISBLANK(Certification!$C$109),"",Certification!$C$109)))</f>
        <v/>
      </c>
      <c r="BY54" s="19" t="s">
        <v>8</v>
      </c>
    </row>
    <row r="55" spans="1:77" s="17" customFormat="1" ht="25.5" x14ac:dyDescent="0.2">
      <c r="A55" s="46">
        <v>45</v>
      </c>
      <c r="B55" s="47" t="str">
        <f t="shared" si="2"/>
        <v/>
      </c>
      <c r="C55" s="184"/>
      <c r="D55" s="25"/>
      <c r="E55" s="187"/>
      <c r="F55" s="187"/>
      <c r="G55" s="25"/>
      <c r="H55" s="25"/>
      <c r="I55" s="26"/>
      <c r="J55" s="25"/>
      <c r="K55" s="26"/>
      <c r="L55" s="26"/>
      <c r="M55" s="26"/>
      <c r="N55" s="41"/>
      <c r="O55" s="26"/>
      <c r="P55" s="41"/>
      <c r="Q55" s="26"/>
      <c r="R55" s="26"/>
      <c r="S55" s="26"/>
      <c r="T55" s="25"/>
      <c r="U55" s="26"/>
      <c r="V55" s="25"/>
      <c r="W55" s="25"/>
      <c r="X55" s="25"/>
      <c r="Y55" s="25"/>
      <c r="Z55" s="25"/>
      <c r="AA55" s="173"/>
      <c r="AB55" s="178"/>
      <c r="AC55" s="15" t="str">
        <f t="shared" si="3"/>
        <v/>
      </c>
      <c r="AD55" s="15" t="str">
        <f t="shared" si="4"/>
        <v/>
      </c>
      <c r="AE55" s="15" t="str">
        <f t="shared" si="5"/>
        <v/>
      </c>
      <c r="AF55" s="15" t="str">
        <f t="shared" si="6"/>
        <v/>
      </c>
      <c r="AG55" s="15" t="str">
        <f t="shared" si="20"/>
        <v/>
      </c>
      <c r="AH55" s="15" t="str">
        <f t="shared" si="20"/>
        <v/>
      </c>
      <c r="AI55" s="15" t="str">
        <f t="shared" si="21"/>
        <v/>
      </c>
      <c r="AJ55" s="15" t="str">
        <f t="shared" si="7"/>
        <v/>
      </c>
      <c r="AK55" s="15" t="str">
        <f t="shared" si="8"/>
        <v/>
      </c>
      <c r="AL55" s="15" t="str">
        <f t="shared" si="9"/>
        <v/>
      </c>
      <c r="AM55" s="15" t="str">
        <f t="shared" si="10"/>
        <v/>
      </c>
      <c r="AN55" s="15" t="str">
        <f t="shared" si="11"/>
        <v/>
      </c>
      <c r="AO55" s="15" t="str">
        <f t="shared" si="12"/>
        <v/>
      </c>
      <c r="AP55" s="15" t="str">
        <f t="shared" si="13"/>
        <v/>
      </c>
      <c r="AQ55" s="15" t="str">
        <f t="shared" si="22"/>
        <v/>
      </c>
      <c r="AR55" s="15" t="str">
        <f t="shared" si="23"/>
        <v/>
      </c>
      <c r="AS55" s="15" t="str">
        <f t="shared" si="24"/>
        <v/>
      </c>
      <c r="AT55" s="15" t="str">
        <f t="shared" si="25"/>
        <v/>
      </c>
      <c r="AU55" s="15" t="str">
        <f t="shared" si="14"/>
        <v/>
      </c>
      <c r="AV55" s="15" t="str">
        <f t="shared" si="26"/>
        <v/>
      </c>
      <c r="AW55" s="15" t="str">
        <f t="shared" si="27"/>
        <v/>
      </c>
      <c r="AX55" s="15" t="str">
        <f t="shared" si="28"/>
        <v/>
      </c>
      <c r="AY55" s="15" t="str">
        <f t="shared" si="29"/>
        <v/>
      </c>
      <c r="AZ55" s="15" t="str">
        <f t="shared" si="30"/>
        <v/>
      </c>
      <c r="BA55" s="15" t="str">
        <f t="shared" si="31"/>
        <v/>
      </c>
      <c r="BB55" s="16" t="b">
        <f t="shared" si="32"/>
        <v>0</v>
      </c>
      <c r="BC55" s="16" t="b">
        <f t="shared" si="33"/>
        <v>0</v>
      </c>
      <c r="BE55" s="37"/>
      <c r="BF55" s="37"/>
      <c r="BG55" s="37"/>
      <c r="BH55" s="51" t="str">
        <f t="shared" si="15"/>
        <v/>
      </c>
      <c r="BI55" s="51" t="str">
        <f t="shared" si="16"/>
        <v/>
      </c>
      <c r="BJ55" s="51" t="str">
        <f t="shared" si="17"/>
        <v/>
      </c>
      <c r="BK55" s="51" t="str">
        <f t="shared" si="18"/>
        <v/>
      </c>
      <c r="BL55" s="51" t="str">
        <f t="shared" si="19"/>
        <v/>
      </c>
      <c r="BM55" s="51" t="str">
        <f>IF(ISBLANK($D55),"",CHOOSE($D55,Certification!$C$32,Certification!$C$48,Certification!$C$64,Certification!$C$80,Certification!$C$96))</f>
        <v/>
      </c>
      <c r="BN55" s="51" t="str">
        <f>IF(ISBLANK($D55),"",CHOOSE($D55,Certification!$C$33,Certification!$C$49,Certification!$C$65,Certification!$C$81,Certification!$C$97))</f>
        <v/>
      </c>
      <c r="BO55" s="51" t="str">
        <f>IF(ISBLANK($D55),"",CHOOSE($D55,Certification!$C$34,Certification!$C$50,Certification!$C$66,Certification!$C$82,Certification!$C$98))</f>
        <v/>
      </c>
      <c r="BP55" s="51" t="str">
        <f>IF(ISBLANK($D55),"",CHOOSE($D55,Certification!$C$35,Certification!$C$51,Certification!$C$67,Certification!$C$83,Certification!$C$99))</f>
        <v/>
      </c>
      <c r="BQ55" s="51" t="str">
        <f>IF(ISBLANK($D55),"",CHOOSE($D55,Certification!$C$36,Certification!$C$52,Certification!$C$68,Certification!$C$84,Certification!$C$100))</f>
        <v/>
      </c>
      <c r="BR55" s="51" t="str">
        <f>IF(ISBLANK($D55),"",CHOOSE($D55,Certification!$C$37,Certification!$C$53,Certification!$C$69,Certification!$C$85,Certification!$C$101))</f>
        <v/>
      </c>
      <c r="BS55" s="167" t="str">
        <f>IF(ISBLANK($D55),"",CHOOSE($D55,Certification!$G$39,Certification!$G$55,Certification!$G$71,Certification!$G$87,Certification!$G$103))</f>
        <v/>
      </c>
      <c r="BT55" s="167" t="str">
        <f>IF(ISBLANK($D55),"",CHOOSE($D55,Certification!$G$40,Certification!$G$56,Certification!$G$72,Certification!$G$88,Certification!$G$104))</f>
        <v/>
      </c>
      <c r="BU55" s="167" t="str">
        <f>IF(ISBLANK($D55),"",CHOOSE($D55,Certification!$G$41,Certification!$G$57,Certification!$G$73,Certification!$G$89,Certification!$G$105))</f>
        <v/>
      </c>
      <c r="BV55" s="51" t="str">
        <f>IF(ISBLANK($D55),"",CHOOSE($D55,IF(ISBLANK(Certification!$C$43),"",Certification!$C$43),IF(ISBLANK(Certification!$C$59),"",Certification!$C$59),IF(ISBLANK(Certification!$C$75),"",Certification!$C$75),IF(ISBLANK(Certification!$C$91),"",Certification!$C$91),IF(ISBLANK(Certification!$C$107),"",Certification!$C$107)))</f>
        <v/>
      </c>
      <c r="BW55" s="51" t="str">
        <f>IF(ISBLANK($D55),"",CHOOSE($D55,IF(ISBLANK(Certification!$C$45),"",Certification!$C$45),IF(ISBLANK(Certification!$C$61),"",Certification!$C$61),IF(ISBLANK(Certification!$C$77),"",Certification!$C$77),IF(ISBLANK(Certification!$C$93),"",Certification!$C$93),IF(ISBLANK(Certification!$C$109),"",Certification!$C$109)))</f>
        <v/>
      </c>
      <c r="BY55" s="19" t="s">
        <v>8</v>
      </c>
    </row>
    <row r="56" spans="1:77" s="17" customFormat="1" ht="25.5" x14ac:dyDescent="0.2">
      <c r="A56" s="46">
        <v>46</v>
      </c>
      <c r="B56" s="47" t="str">
        <f t="shared" si="2"/>
        <v/>
      </c>
      <c r="C56" s="184"/>
      <c r="D56" s="25"/>
      <c r="E56" s="187"/>
      <c r="F56" s="187"/>
      <c r="G56" s="25"/>
      <c r="H56" s="25"/>
      <c r="I56" s="26"/>
      <c r="J56" s="25"/>
      <c r="K56" s="26"/>
      <c r="L56" s="26"/>
      <c r="M56" s="26"/>
      <c r="N56" s="41"/>
      <c r="O56" s="26"/>
      <c r="P56" s="41"/>
      <c r="Q56" s="26"/>
      <c r="R56" s="26"/>
      <c r="S56" s="26"/>
      <c r="T56" s="25"/>
      <c r="U56" s="26"/>
      <c r="V56" s="25"/>
      <c r="W56" s="25"/>
      <c r="X56" s="25"/>
      <c r="Y56" s="25"/>
      <c r="Z56" s="25"/>
      <c r="AA56" s="173"/>
      <c r="AB56" s="178"/>
      <c r="AC56" s="15" t="str">
        <f t="shared" si="3"/>
        <v/>
      </c>
      <c r="AD56" s="15" t="str">
        <f t="shared" si="4"/>
        <v/>
      </c>
      <c r="AE56" s="15" t="str">
        <f t="shared" si="5"/>
        <v/>
      </c>
      <c r="AF56" s="15" t="str">
        <f t="shared" si="6"/>
        <v/>
      </c>
      <c r="AG56" s="15" t="str">
        <f t="shared" si="20"/>
        <v/>
      </c>
      <c r="AH56" s="15" t="str">
        <f t="shared" si="20"/>
        <v/>
      </c>
      <c r="AI56" s="15" t="str">
        <f t="shared" si="21"/>
        <v/>
      </c>
      <c r="AJ56" s="15" t="str">
        <f t="shared" si="7"/>
        <v/>
      </c>
      <c r="AK56" s="15" t="str">
        <f t="shared" si="8"/>
        <v/>
      </c>
      <c r="AL56" s="15" t="str">
        <f t="shared" si="9"/>
        <v/>
      </c>
      <c r="AM56" s="15" t="str">
        <f t="shared" si="10"/>
        <v/>
      </c>
      <c r="AN56" s="15" t="str">
        <f t="shared" si="11"/>
        <v/>
      </c>
      <c r="AO56" s="15" t="str">
        <f t="shared" si="12"/>
        <v/>
      </c>
      <c r="AP56" s="15" t="str">
        <f t="shared" si="13"/>
        <v/>
      </c>
      <c r="AQ56" s="15" t="str">
        <f t="shared" si="22"/>
        <v/>
      </c>
      <c r="AR56" s="15" t="str">
        <f t="shared" si="23"/>
        <v/>
      </c>
      <c r="AS56" s="15" t="str">
        <f t="shared" si="24"/>
        <v/>
      </c>
      <c r="AT56" s="15" t="str">
        <f t="shared" si="25"/>
        <v/>
      </c>
      <c r="AU56" s="15" t="str">
        <f t="shared" si="14"/>
        <v/>
      </c>
      <c r="AV56" s="15" t="str">
        <f t="shared" si="26"/>
        <v/>
      </c>
      <c r="AW56" s="15" t="str">
        <f t="shared" si="27"/>
        <v/>
      </c>
      <c r="AX56" s="15" t="str">
        <f t="shared" si="28"/>
        <v/>
      </c>
      <c r="AY56" s="15" t="str">
        <f t="shared" si="29"/>
        <v/>
      </c>
      <c r="AZ56" s="15" t="str">
        <f t="shared" si="30"/>
        <v/>
      </c>
      <c r="BA56" s="15" t="str">
        <f t="shared" si="31"/>
        <v/>
      </c>
      <c r="BB56" s="16" t="b">
        <f t="shared" si="32"/>
        <v>0</v>
      </c>
      <c r="BC56" s="16" t="b">
        <f t="shared" si="33"/>
        <v>0</v>
      </c>
      <c r="BE56" s="37"/>
      <c r="BF56" s="37"/>
      <c r="BG56" s="37"/>
      <c r="BH56" s="51" t="str">
        <f t="shared" si="15"/>
        <v/>
      </c>
      <c r="BI56" s="51" t="str">
        <f t="shared" si="16"/>
        <v/>
      </c>
      <c r="BJ56" s="51" t="str">
        <f t="shared" si="17"/>
        <v/>
      </c>
      <c r="BK56" s="51" t="str">
        <f t="shared" si="18"/>
        <v/>
      </c>
      <c r="BL56" s="51" t="str">
        <f t="shared" si="19"/>
        <v/>
      </c>
      <c r="BM56" s="51" t="str">
        <f>IF(ISBLANK($D56),"",CHOOSE($D56,Certification!$C$32,Certification!$C$48,Certification!$C$64,Certification!$C$80,Certification!$C$96))</f>
        <v/>
      </c>
      <c r="BN56" s="51" t="str">
        <f>IF(ISBLANK($D56),"",CHOOSE($D56,Certification!$C$33,Certification!$C$49,Certification!$C$65,Certification!$C$81,Certification!$C$97))</f>
        <v/>
      </c>
      <c r="BO56" s="51" t="str">
        <f>IF(ISBLANK($D56),"",CHOOSE($D56,Certification!$C$34,Certification!$C$50,Certification!$C$66,Certification!$C$82,Certification!$C$98))</f>
        <v/>
      </c>
      <c r="BP56" s="51" t="str">
        <f>IF(ISBLANK($D56),"",CHOOSE($D56,Certification!$C$35,Certification!$C$51,Certification!$C$67,Certification!$C$83,Certification!$C$99))</f>
        <v/>
      </c>
      <c r="BQ56" s="51" t="str">
        <f>IF(ISBLANK($D56),"",CHOOSE($D56,Certification!$C$36,Certification!$C$52,Certification!$C$68,Certification!$C$84,Certification!$C$100))</f>
        <v/>
      </c>
      <c r="BR56" s="51" t="str">
        <f>IF(ISBLANK($D56),"",CHOOSE($D56,Certification!$C$37,Certification!$C$53,Certification!$C$69,Certification!$C$85,Certification!$C$101))</f>
        <v/>
      </c>
      <c r="BS56" s="167" t="str">
        <f>IF(ISBLANK($D56),"",CHOOSE($D56,Certification!$G$39,Certification!$G$55,Certification!$G$71,Certification!$G$87,Certification!$G$103))</f>
        <v/>
      </c>
      <c r="BT56" s="167" t="str">
        <f>IF(ISBLANK($D56),"",CHOOSE($D56,Certification!$G$40,Certification!$G$56,Certification!$G$72,Certification!$G$88,Certification!$G$104))</f>
        <v/>
      </c>
      <c r="BU56" s="167" t="str">
        <f>IF(ISBLANK($D56),"",CHOOSE($D56,Certification!$G$41,Certification!$G$57,Certification!$G$73,Certification!$G$89,Certification!$G$105))</f>
        <v/>
      </c>
      <c r="BV56" s="51" t="str">
        <f>IF(ISBLANK($D56),"",CHOOSE($D56,IF(ISBLANK(Certification!$C$43),"",Certification!$C$43),IF(ISBLANK(Certification!$C$59),"",Certification!$C$59),IF(ISBLANK(Certification!$C$75),"",Certification!$C$75),IF(ISBLANK(Certification!$C$91),"",Certification!$C$91),IF(ISBLANK(Certification!$C$107),"",Certification!$C$107)))</f>
        <v/>
      </c>
      <c r="BW56" s="51" t="str">
        <f>IF(ISBLANK($D56),"",CHOOSE($D56,IF(ISBLANK(Certification!$C$45),"",Certification!$C$45),IF(ISBLANK(Certification!$C$61),"",Certification!$C$61),IF(ISBLANK(Certification!$C$77),"",Certification!$C$77),IF(ISBLANK(Certification!$C$93),"",Certification!$C$93),IF(ISBLANK(Certification!$C$109),"",Certification!$C$109)))</f>
        <v/>
      </c>
      <c r="BY56" s="19" t="s">
        <v>8</v>
      </c>
    </row>
    <row r="57" spans="1:77" s="17" customFormat="1" ht="25.5" x14ac:dyDescent="0.2">
      <c r="A57" s="46">
        <v>47</v>
      </c>
      <c r="B57" s="47" t="str">
        <f t="shared" si="2"/>
        <v/>
      </c>
      <c r="C57" s="184"/>
      <c r="D57" s="25"/>
      <c r="E57" s="187"/>
      <c r="F57" s="187"/>
      <c r="G57" s="25"/>
      <c r="H57" s="25"/>
      <c r="I57" s="26"/>
      <c r="J57" s="25"/>
      <c r="K57" s="26"/>
      <c r="L57" s="26"/>
      <c r="M57" s="26"/>
      <c r="N57" s="41"/>
      <c r="O57" s="26"/>
      <c r="P57" s="41"/>
      <c r="Q57" s="26"/>
      <c r="R57" s="26"/>
      <c r="S57" s="26"/>
      <c r="T57" s="25"/>
      <c r="U57" s="26"/>
      <c r="V57" s="25"/>
      <c r="W57" s="25"/>
      <c r="X57" s="25"/>
      <c r="Y57" s="25"/>
      <c r="Z57" s="25"/>
      <c r="AA57" s="173"/>
      <c r="AB57" s="178"/>
      <c r="AC57" s="15" t="str">
        <f t="shared" si="3"/>
        <v/>
      </c>
      <c r="AD57" s="15" t="str">
        <f t="shared" si="4"/>
        <v/>
      </c>
      <c r="AE57" s="15" t="str">
        <f t="shared" si="5"/>
        <v/>
      </c>
      <c r="AF57" s="15" t="str">
        <f t="shared" si="6"/>
        <v/>
      </c>
      <c r="AG57" s="15" t="str">
        <f t="shared" si="20"/>
        <v/>
      </c>
      <c r="AH57" s="15" t="str">
        <f t="shared" si="20"/>
        <v/>
      </c>
      <c r="AI57" s="15" t="str">
        <f t="shared" si="21"/>
        <v/>
      </c>
      <c r="AJ57" s="15" t="str">
        <f t="shared" si="7"/>
        <v/>
      </c>
      <c r="AK57" s="15" t="str">
        <f t="shared" si="8"/>
        <v/>
      </c>
      <c r="AL57" s="15" t="str">
        <f t="shared" si="9"/>
        <v/>
      </c>
      <c r="AM57" s="15" t="str">
        <f t="shared" si="10"/>
        <v/>
      </c>
      <c r="AN57" s="15" t="str">
        <f t="shared" si="11"/>
        <v/>
      </c>
      <c r="AO57" s="15" t="str">
        <f t="shared" si="12"/>
        <v/>
      </c>
      <c r="AP57" s="15" t="str">
        <f t="shared" si="13"/>
        <v/>
      </c>
      <c r="AQ57" s="15" t="str">
        <f t="shared" si="22"/>
        <v/>
      </c>
      <c r="AR57" s="15" t="str">
        <f t="shared" si="23"/>
        <v/>
      </c>
      <c r="AS57" s="15" t="str">
        <f t="shared" si="24"/>
        <v/>
      </c>
      <c r="AT57" s="15" t="str">
        <f t="shared" si="25"/>
        <v/>
      </c>
      <c r="AU57" s="15" t="str">
        <f t="shared" si="14"/>
        <v/>
      </c>
      <c r="AV57" s="15" t="str">
        <f t="shared" si="26"/>
        <v/>
      </c>
      <c r="AW57" s="15" t="str">
        <f t="shared" si="27"/>
        <v/>
      </c>
      <c r="AX57" s="15" t="str">
        <f t="shared" si="28"/>
        <v/>
      </c>
      <c r="AY57" s="15" t="str">
        <f t="shared" si="29"/>
        <v/>
      </c>
      <c r="AZ57" s="15" t="str">
        <f t="shared" si="30"/>
        <v/>
      </c>
      <c r="BA57" s="15" t="str">
        <f t="shared" si="31"/>
        <v/>
      </c>
      <c r="BB57" s="16" t="b">
        <f t="shared" si="32"/>
        <v>0</v>
      </c>
      <c r="BC57" s="16" t="b">
        <f t="shared" si="33"/>
        <v>0</v>
      </c>
      <c r="BE57" s="37"/>
      <c r="BF57" s="37"/>
      <c r="BG57" s="37"/>
      <c r="BH57" s="51" t="str">
        <f t="shared" si="15"/>
        <v/>
      </c>
      <c r="BI57" s="51" t="str">
        <f t="shared" si="16"/>
        <v/>
      </c>
      <c r="BJ57" s="51" t="str">
        <f t="shared" si="17"/>
        <v/>
      </c>
      <c r="BK57" s="51" t="str">
        <f t="shared" si="18"/>
        <v/>
      </c>
      <c r="BL57" s="51" t="str">
        <f t="shared" si="19"/>
        <v/>
      </c>
      <c r="BM57" s="51" t="str">
        <f>IF(ISBLANK($D57),"",CHOOSE($D57,Certification!$C$32,Certification!$C$48,Certification!$C$64,Certification!$C$80,Certification!$C$96))</f>
        <v/>
      </c>
      <c r="BN57" s="51" t="str">
        <f>IF(ISBLANK($D57),"",CHOOSE($D57,Certification!$C$33,Certification!$C$49,Certification!$C$65,Certification!$C$81,Certification!$C$97))</f>
        <v/>
      </c>
      <c r="BO57" s="51" t="str">
        <f>IF(ISBLANK($D57),"",CHOOSE($D57,Certification!$C$34,Certification!$C$50,Certification!$C$66,Certification!$C$82,Certification!$C$98))</f>
        <v/>
      </c>
      <c r="BP57" s="51" t="str">
        <f>IF(ISBLANK($D57),"",CHOOSE($D57,Certification!$C$35,Certification!$C$51,Certification!$C$67,Certification!$C$83,Certification!$C$99))</f>
        <v/>
      </c>
      <c r="BQ57" s="51" t="str">
        <f>IF(ISBLANK($D57),"",CHOOSE($D57,Certification!$C$36,Certification!$C$52,Certification!$C$68,Certification!$C$84,Certification!$C$100))</f>
        <v/>
      </c>
      <c r="BR57" s="51" t="str">
        <f>IF(ISBLANK($D57),"",CHOOSE($D57,Certification!$C$37,Certification!$C$53,Certification!$C$69,Certification!$C$85,Certification!$C$101))</f>
        <v/>
      </c>
      <c r="BS57" s="167" t="str">
        <f>IF(ISBLANK($D57),"",CHOOSE($D57,Certification!$G$39,Certification!$G$55,Certification!$G$71,Certification!$G$87,Certification!$G$103))</f>
        <v/>
      </c>
      <c r="BT57" s="167" t="str">
        <f>IF(ISBLANK($D57),"",CHOOSE($D57,Certification!$G$40,Certification!$G$56,Certification!$G$72,Certification!$G$88,Certification!$G$104))</f>
        <v/>
      </c>
      <c r="BU57" s="167" t="str">
        <f>IF(ISBLANK($D57),"",CHOOSE($D57,Certification!$G$41,Certification!$G$57,Certification!$G$73,Certification!$G$89,Certification!$G$105))</f>
        <v/>
      </c>
      <c r="BV57" s="51" t="str">
        <f>IF(ISBLANK($D57),"",CHOOSE($D57,IF(ISBLANK(Certification!$C$43),"",Certification!$C$43),IF(ISBLANK(Certification!$C$59),"",Certification!$C$59),IF(ISBLANK(Certification!$C$75),"",Certification!$C$75),IF(ISBLANK(Certification!$C$91),"",Certification!$C$91),IF(ISBLANK(Certification!$C$107),"",Certification!$C$107)))</f>
        <v/>
      </c>
      <c r="BW57" s="51" t="str">
        <f>IF(ISBLANK($D57),"",CHOOSE($D57,IF(ISBLANK(Certification!$C$45),"",Certification!$C$45),IF(ISBLANK(Certification!$C$61),"",Certification!$C$61),IF(ISBLANK(Certification!$C$77),"",Certification!$C$77),IF(ISBLANK(Certification!$C$93),"",Certification!$C$93),IF(ISBLANK(Certification!$C$109),"",Certification!$C$109)))</f>
        <v/>
      </c>
      <c r="BY57" s="19" t="s">
        <v>8</v>
      </c>
    </row>
    <row r="58" spans="1:77" s="17" customFormat="1" ht="25.5" x14ac:dyDescent="0.2">
      <c r="A58" s="46">
        <v>48</v>
      </c>
      <c r="B58" s="47" t="str">
        <f t="shared" si="2"/>
        <v/>
      </c>
      <c r="C58" s="184"/>
      <c r="D58" s="25"/>
      <c r="E58" s="187"/>
      <c r="F58" s="187"/>
      <c r="G58" s="25"/>
      <c r="H58" s="25"/>
      <c r="I58" s="26"/>
      <c r="J58" s="25"/>
      <c r="K58" s="26"/>
      <c r="L58" s="26"/>
      <c r="M58" s="26"/>
      <c r="N58" s="41"/>
      <c r="O58" s="26"/>
      <c r="P58" s="41"/>
      <c r="Q58" s="26"/>
      <c r="R58" s="26"/>
      <c r="S58" s="26"/>
      <c r="T58" s="25"/>
      <c r="U58" s="26"/>
      <c r="V58" s="25"/>
      <c r="W58" s="25"/>
      <c r="X58" s="25"/>
      <c r="Y58" s="25"/>
      <c r="Z58" s="25"/>
      <c r="AA58" s="173"/>
      <c r="AB58" s="178"/>
      <c r="AC58" s="15" t="str">
        <f t="shared" si="3"/>
        <v/>
      </c>
      <c r="AD58" s="15" t="str">
        <f t="shared" si="4"/>
        <v/>
      </c>
      <c r="AE58" s="15" t="str">
        <f t="shared" si="5"/>
        <v/>
      </c>
      <c r="AF58" s="15" t="str">
        <f t="shared" si="6"/>
        <v/>
      </c>
      <c r="AG58" s="15" t="str">
        <f t="shared" si="20"/>
        <v/>
      </c>
      <c r="AH58" s="15" t="str">
        <f t="shared" si="20"/>
        <v/>
      </c>
      <c r="AI58" s="15" t="str">
        <f t="shared" si="21"/>
        <v/>
      </c>
      <c r="AJ58" s="15" t="str">
        <f t="shared" si="7"/>
        <v/>
      </c>
      <c r="AK58" s="15" t="str">
        <f t="shared" si="8"/>
        <v/>
      </c>
      <c r="AL58" s="15" t="str">
        <f t="shared" si="9"/>
        <v/>
      </c>
      <c r="AM58" s="15" t="str">
        <f t="shared" si="10"/>
        <v/>
      </c>
      <c r="AN58" s="15" t="str">
        <f t="shared" si="11"/>
        <v/>
      </c>
      <c r="AO58" s="15" t="str">
        <f t="shared" si="12"/>
        <v/>
      </c>
      <c r="AP58" s="15" t="str">
        <f t="shared" si="13"/>
        <v/>
      </c>
      <c r="AQ58" s="15" t="str">
        <f t="shared" si="22"/>
        <v/>
      </c>
      <c r="AR58" s="15" t="str">
        <f t="shared" si="23"/>
        <v/>
      </c>
      <c r="AS58" s="15" t="str">
        <f t="shared" si="24"/>
        <v/>
      </c>
      <c r="AT58" s="15" t="str">
        <f t="shared" si="25"/>
        <v/>
      </c>
      <c r="AU58" s="15" t="str">
        <f t="shared" si="14"/>
        <v/>
      </c>
      <c r="AV58" s="15" t="str">
        <f t="shared" si="26"/>
        <v/>
      </c>
      <c r="AW58" s="15" t="str">
        <f t="shared" si="27"/>
        <v/>
      </c>
      <c r="AX58" s="15" t="str">
        <f t="shared" si="28"/>
        <v/>
      </c>
      <c r="AY58" s="15" t="str">
        <f t="shared" si="29"/>
        <v/>
      </c>
      <c r="AZ58" s="15" t="str">
        <f t="shared" si="30"/>
        <v/>
      </c>
      <c r="BA58" s="15" t="str">
        <f t="shared" si="31"/>
        <v/>
      </c>
      <c r="BB58" s="16" t="b">
        <f t="shared" si="32"/>
        <v>0</v>
      </c>
      <c r="BC58" s="16" t="b">
        <f t="shared" si="33"/>
        <v>0</v>
      </c>
      <c r="BE58" s="37"/>
      <c r="BF58" s="37"/>
      <c r="BG58" s="37"/>
      <c r="BH58" s="51" t="str">
        <f t="shared" si="15"/>
        <v/>
      </c>
      <c r="BI58" s="51" t="str">
        <f t="shared" si="16"/>
        <v/>
      </c>
      <c r="BJ58" s="51" t="str">
        <f t="shared" si="17"/>
        <v/>
      </c>
      <c r="BK58" s="51" t="str">
        <f t="shared" si="18"/>
        <v/>
      </c>
      <c r="BL58" s="51" t="str">
        <f t="shared" si="19"/>
        <v/>
      </c>
      <c r="BM58" s="51" t="str">
        <f>IF(ISBLANK($D58),"",CHOOSE($D58,Certification!$C$32,Certification!$C$48,Certification!$C$64,Certification!$C$80,Certification!$C$96))</f>
        <v/>
      </c>
      <c r="BN58" s="51" t="str">
        <f>IF(ISBLANK($D58),"",CHOOSE($D58,Certification!$C$33,Certification!$C$49,Certification!$C$65,Certification!$C$81,Certification!$C$97))</f>
        <v/>
      </c>
      <c r="BO58" s="51" t="str">
        <f>IF(ISBLANK($D58),"",CHOOSE($D58,Certification!$C$34,Certification!$C$50,Certification!$C$66,Certification!$C$82,Certification!$C$98))</f>
        <v/>
      </c>
      <c r="BP58" s="51" t="str">
        <f>IF(ISBLANK($D58),"",CHOOSE($D58,Certification!$C$35,Certification!$C$51,Certification!$C$67,Certification!$C$83,Certification!$C$99))</f>
        <v/>
      </c>
      <c r="BQ58" s="51" t="str">
        <f>IF(ISBLANK($D58),"",CHOOSE($D58,Certification!$C$36,Certification!$C$52,Certification!$C$68,Certification!$C$84,Certification!$C$100))</f>
        <v/>
      </c>
      <c r="BR58" s="51" t="str">
        <f>IF(ISBLANK($D58),"",CHOOSE($D58,Certification!$C$37,Certification!$C$53,Certification!$C$69,Certification!$C$85,Certification!$C$101))</f>
        <v/>
      </c>
      <c r="BS58" s="167" t="str">
        <f>IF(ISBLANK($D58),"",CHOOSE($D58,Certification!$G$39,Certification!$G$55,Certification!$G$71,Certification!$G$87,Certification!$G$103))</f>
        <v/>
      </c>
      <c r="BT58" s="167" t="str">
        <f>IF(ISBLANK($D58),"",CHOOSE($D58,Certification!$G$40,Certification!$G$56,Certification!$G$72,Certification!$G$88,Certification!$G$104))</f>
        <v/>
      </c>
      <c r="BU58" s="167" t="str">
        <f>IF(ISBLANK($D58),"",CHOOSE($D58,Certification!$G$41,Certification!$G$57,Certification!$G$73,Certification!$G$89,Certification!$G$105))</f>
        <v/>
      </c>
      <c r="BV58" s="51" t="str">
        <f>IF(ISBLANK($D58),"",CHOOSE($D58,IF(ISBLANK(Certification!$C$43),"",Certification!$C$43),IF(ISBLANK(Certification!$C$59),"",Certification!$C$59),IF(ISBLANK(Certification!$C$75),"",Certification!$C$75),IF(ISBLANK(Certification!$C$91),"",Certification!$C$91),IF(ISBLANK(Certification!$C$107),"",Certification!$C$107)))</f>
        <v/>
      </c>
      <c r="BW58" s="51" t="str">
        <f>IF(ISBLANK($D58),"",CHOOSE($D58,IF(ISBLANK(Certification!$C$45),"",Certification!$C$45),IF(ISBLANK(Certification!$C$61),"",Certification!$C$61),IF(ISBLANK(Certification!$C$77),"",Certification!$C$77),IF(ISBLANK(Certification!$C$93),"",Certification!$C$93),IF(ISBLANK(Certification!$C$109),"",Certification!$C$109)))</f>
        <v/>
      </c>
      <c r="BY58" s="19" t="s">
        <v>8</v>
      </c>
    </row>
    <row r="59" spans="1:77" s="17" customFormat="1" ht="25.5" x14ac:dyDescent="0.2">
      <c r="A59" s="46">
        <v>49</v>
      </c>
      <c r="B59" s="47" t="str">
        <f t="shared" si="2"/>
        <v/>
      </c>
      <c r="C59" s="184"/>
      <c r="D59" s="25"/>
      <c r="E59" s="187"/>
      <c r="F59" s="187"/>
      <c r="G59" s="25"/>
      <c r="H59" s="25"/>
      <c r="I59" s="26"/>
      <c r="J59" s="25"/>
      <c r="K59" s="26"/>
      <c r="L59" s="26"/>
      <c r="M59" s="26"/>
      <c r="N59" s="41"/>
      <c r="O59" s="26"/>
      <c r="P59" s="41"/>
      <c r="Q59" s="26"/>
      <c r="R59" s="26"/>
      <c r="S59" s="26"/>
      <c r="T59" s="25"/>
      <c r="U59" s="26"/>
      <c r="V59" s="25"/>
      <c r="W59" s="25"/>
      <c r="X59" s="25"/>
      <c r="Y59" s="25"/>
      <c r="Z59" s="25"/>
      <c r="AA59" s="173"/>
      <c r="AB59" s="178"/>
      <c r="AC59" s="15" t="str">
        <f t="shared" si="3"/>
        <v/>
      </c>
      <c r="AD59" s="15" t="str">
        <f t="shared" si="4"/>
        <v/>
      </c>
      <c r="AE59" s="15" t="str">
        <f t="shared" si="5"/>
        <v/>
      </c>
      <c r="AF59" s="15" t="str">
        <f t="shared" si="6"/>
        <v/>
      </c>
      <c r="AG59" s="15" t="str">
        <f t="shared" si="20"/>
        <v/>
      </c>
      <c r="AH59" s="15" t="str">
        <f t="shared" si="20"/>
        <v/>
      </c>
      <c r="AI59" s="15" t="str">
        <f t="shared" si="21"/>
        <v/>
      </c>
      <c r="AJ59" s="15" t="str">
        <f t="shared" si="7"/>
        <v/>
      </c>
      <c r="AK59" s="15" t="str">
        <f t="shared" si="8"/>
        <v/>
      </c>
      <c r="AL59" s="15" t="str">
        <f t="shared" si="9"/>
        <v/>
      </c>
      <c r="AM59" s="15" t="str">
        <f t="shared" si="10"/>
        <v/>
      </c>
      <c r="AN59" s="15" t="str">
        <f t="shared" si="11"/>
        <v/>
      </c>
      <c r="AO59" s="15" t="str">
        <f t="shared" si="12"/>
        <v/>
      </c>
      <c r="AP59" s="15" t="str">
        <f t="shared" si="13"/>
        <v/>
      </c>
      <c r="AQ59" s="15" t="str">
        <f t="shared" si="22"/>
        <v/>
      </c>
      <c r="AR59" s="15" t="str">
        <f t="shared" si="23"/>
        <v/>
      </c>
      <c r="AS59" s="15" t="str">
        <f t="shared" si="24"/>
        <v/>
      </c>
      <c r="AT59" s="15" t="str">
        <f t="shared" si="25"/>
        <v/>
      </c>
      <c r="AU59" s="15" t="str">
        <f t="shared" si="14"/>
        <v/>
      </c>
      <c r="AV59" s="15" t="str">
        <f t="shared" si="26"/>
        <v/>
      </c>
      <c r="AW59" s="15" t="str">
        <f t="shared" si="27"/>
        <v/>
      </c>
      <c r="AX59" s="15" t="str">
        <f t="shared" si="28"/>
        <v/>
      </c>
      <c r="AY59" s="15" t="str">
        <f t="shared" si="29"/>
        <v/>
      </c>
      <c r="AZ59" s="15" t="str">
        <f t="shared" si="30"/>
        <v/>
      </c>
      <c r="BA59" s="15" t="str">
        <f t="shared" si="31"/>
        <v/>
      </c>
      <c r="BB59" s="16" t="b">
        <f t="shared" si="32"/>
        <v>0</v>
      </c>
      <c r="BC59" s="16" t="b">
        <f t="shared" si="33"/>
        <v>0</v>
      </c>
      <c r="BE59" s="37"/>
      <c r="BF59" s="37"/>
      <c r="BG59" s="37"/>
      <c r="BH59" s="51" t="str">
        <f t="shared" si="15"/>
        <v/>
      </c>
      <c r="BI59" s="51" t="str">
        <f t="shared" si="16"/>
        <v/>
      </c>
      <c r="BJ59" s="51" t="str">
        <f t="shared" si="17"/>
        <v/>
      </c>
      <c r="BK59" s="51" t="str">
        <f t="shared" si="18"/>
        <v/>
      </c>
      <c r="BL59" s="51" t="str">
        <f t="shared" si="19"/>
        <v/>
      </c>
      <c r="BM59" s="51" t="str">
        <f>IF(ISBLANK($D59),"",CHOOSE($D59,Certification!$C$32,Certification!$C$48,Certification!$C$64,Certification!$C$80,Certification!$C$96))</f>
        <v/>
      </c>
      <c r="BN59" s="51" t="str">
        <f>IF(ISBLANK($D59),"",CHOOSE($D59,Certification!$C$33,Certification!$C$49,Certification!$C$65,Certification!$C$81,Certification!$C$97))</f>
        <v/>
      </c>
      <c r="BO59" s="51" t="str">
        <f>IF(ISBLANK($D59),"",CHOOSE($D59,Certification!$C$34,Certification!$C$50,Certification!$C$66,Certification!$C$82,Certification!$C$98))</f>
        <v/>
      </c>
      <c r="BP59" s="51" t="str">
        <f>IF(ISBLANK($D59),"",CHOOSE($D59,Certification!$C$35,Certification!$C$51,Certification!$C$67,Certification!$C$83,Certification!$C$99))</f>
        <v/>
      </c>
      <c r="BQ59" s="51" t="str">
        <f>IF(ISBLANK($D59),"",CHOOSE($D59,Certification!$C$36,Certification!$C$52,Certification!$C$68,Certification!$C$84,Certification!$C$100))</f>
        <v/>
      </c>
      <c r="BR59" s="51" t="str">
        <f>IF(ISBLANK($D59),"",CHOOSE($D59,Certification!$C$37,Certification!$C$53,Certification!$C$69,Certification!$C$85,Certification!$C$101))</f>
        <v/>
      </c>
      <c r="BS59" s="167" t="str">
        <f>IF(ISBLANK($D59),"",CHOOSE($D59,Certification!$G$39,Certification!$G$55,Certification!$G$71,Certification!$G$87,Certification!$G$103))</f>
        <v/>
      </c>
      <c r="BT59" s="167" t="str">
        <f>IF(ISBLANK($D59),"",CHOOSE($D59,Certification!$G$40,Certification!$G$56,Certification!$G$72,Certification!$G$88,Certification!$G$104))</f>
        <v/>
      </c>
      <c r="BU59" s="167" t="str">
        <f>IF(ISBLANK($D59),"",CHOOSE($D59,Certification!$G$41,Certification!$G$57,Certification!$G$73,Certification!$G$89,Certification!$G$105))</f>
        <v/>
      </c>
      <c r="BV59" s="51" t="str">
        <f>IF(ISBLANK($D59),"",CHOOSE($D59,IF(ISBLANK(Certification!$C$43),"",Certification!$C$43),IF(ISBLANK(Certification!$C$59),"",Certification!$C$59),IF(ISBLANK(Certification!$C$75),"",Certification!$C$75),IF(ISBLANK(Certification!$C$91),"",Certification!$C$91),IF(ISBLANK(Certification!$C$107),"",Certification!$C$107)))</f>
        <v/>
      </c>
      <c r="BW59" s="51" t="str">
        <f>IF(ISBLANK($D59),"",CHOOSE($D59,IF(ISBLANK(Certification!$C$45),"",Certification!$C$45),IF(ISBLANK(Certification!$C$61),"",Certification!$C$61),IF(ISBLANK(Certification!$C$77),"",Certification!$C$77),IF(ISBLANK(Certification!$C$93),"",Certification!$C$93),IF(ISBLANK(Certification!$C$109),"",Certification!$C$109)))</f>
        <v/>
      </c>
      <c r="BY59" s="19" t="s">
        <v>8</v>
      </c>
    </row>
    <row r="60" spans="1:77" s="17" customFormat="1" ht="25.5" x14ac:dyDescent="0.2">
      <c r="A60" s="46">
        <v>50</v>
      </c>
      <c r="B60" s="47" t="str">
        <f t="shared" si="2"/>
        <v/>
      </c>
      <c r="C60" s="184"/>
      <c r="D60" s="25"/>
      <c r="E60" s="187"/>
      <c r="F60" s="187"/>
      <c r="G60" s="25"/>
      <c r="H60" s="25"/>
      <c r="I60" s="26"/>
      <c r="J60" s="25"/>
      <c r="K60" s="26"/>
      <c r="L60" s="26"/>
      <c r="M60" s="26"/>
      <c r="N60" s="41"/>
      <c r="O60" s="26"/>
      <c r="P60" s="41"/>
      <c r="Q60" s="26"/>
      <c r="R60" s="26"/>
      <c r="S60" s="26"/>
      <c r="T60" s="25"/>
      <c r="U60" s="26"/>
      <c r="V60" s="25"/>
      <c r="W60" s="25"/>
      <c r="X60" s="25"/>
      <c r="Y60" s="25"/>
      <c r="Z60" s="25"/>
      <c r="AA60" s="173"/>
      <c r="AB60" s="178"/>
      <c r="AC60" s="15" t="str">
        <f t="shared" si="3"/>
        <v/>
      </c>
      <c r="AD60" s="15" t="str">
        <f t="shared" si="4"/>
        <v/>
      </c>
      <c r="AE60" s="15" t="str">
        <f t="shared" si="5"/>
        <v/>
      </c>
      <c r="AF60" s="15" t="str">
        <f t="shared" si="6"/>
        <v/>
      </c>
      <c r="AG60" s="15" t="str">
        <f t="shared" si="20"/>
        <v/>
      </c>
      <c r="AH60" s="15" t="str">
        <f t="shared" si="20"/>
        <v/>
      </c>
      <c r="AI60" s="15" t="str">
        <f t="shared" si="21"/>
        <v/>
      </c>
      <c r="AJ60" s="15" t="str">
        <f t="shared" si="7"/>
        <v/>
      </c>
      <c r="AK60" s="15" t="str">
        <f t="shared" si="8"/>
        <v/>
      </c>
      <c r="AL60" s="15" t="str">
        <f t="shared" si="9"/>
        <v/>
      </c>
      <c r="AM60" s="15" t="str">
        <f t="shared" si="10"/>
        <v/>
      </c>
      <c r="AN60" s="15" t="str">
        <f t="shared" si="11"/>
        <v/>
      </c>
      <c r="AO60" s="15" t="str">
        <f t="shared" si="12"/>
        <v/>
      </c>
      <c r="AP60" s="15" t="str">
        <f t="shared" si="13"/>
        <v/>
      </c>
      <c r="AQ60" s="15" t="str">
        <f t="shared" si="22"/>
        <v/>
      </c>
      <c r="AR60" s="15" t="str">
        <f t="shared" si="23"/>
        <v/>
      </c>
      <c r="AS60" s="15" t="str">
        <f t="shared" si="24"/>
        <v/>
      </c>
      <c r="AT60" s="15" t="str">
        <f t="shared" si="25"/>
        <v/>
      </c>
      <c r="AU60" s="15" t="str">
        <f t="shared" si="14"/>
        <v/>
      </c>
      <c r="AV60" s="15" t="str">
        <f t="shared" si="26"/>
        <v/>
      </c>
      <c r="AW60" s="15" t="str">
        <f t="shared" si="27"/>
        <v/>
      </c>
      <c r="AX60" s="15" t="str">
        <f t="shared" si="28"/>
        <v/>
      </c>
      <c r="AY60" s="15" t="str">
        <f t="shared" si="29"/>
        <v/>
      </c>
      <c r="AZ60" s="15" t="str">
        <f t="shared" si="30"/>
        <v/>
      </c>
      <c r="BA60" s="15" t="str">
        <f t="shared" si="31"/>
        <v/>
      </c>
      <c r="BB60" s="16" t="b">
        <f t="shared" si="32"/>
        <v>0</v>
      </c>
      <c r="BC60" s="16" t="b">
        <f t="shared" si="33"/>
        <v>0</v>
      </c>
      <c r="BE60" s="37"/>
      <c r="BF60" s="37"/>
      <c r="BG60" s="37"/>
      <c r="BH60" s="51" t="str">
        <f t="shared" si="15"/>
        <v/>
      </c>
      <c r="BI60" s="51" t="str">
        <f t="shared" si="16"/>
        <v/>
      </c>
      <c r="BJ60" s="51" t="str">
        <f t="shared" si="17"/>
        <v/>
      </c>
      <c r="BK60" s="51" t="str">
        <f t="shared" si="18"/>
        <v/>
      </c>
      <c r="BL60" s="51" t="str">
        <f t="shared" si="19"/>
        <v/>
      </c>
      <c r="BM60" s="51" t="str">
        <f>IF(ISBLANK($D60),"",CHOOSE($D60,Certification!$C$32,Certification!$C$48,Certification!$C$64,Certification!$C$80,Certification!$C$96))</f>
        <v/>
      </c>
      <c r="BN60" s="51" t="str">
        <f>IF(ISBLANK($D60),"",CHOOSE($D60,Certification!$C$33,Certification!$C$49,Certification!$C$65,Certification!$C$81,Certification!$C$97))</f>
        <v/>
      </c>
      <c r="BO60" s="51" t="str">
        <f>IF(ISBLANK($D60),"",CHOOSE($D60,Certification!$C$34,Certification!$C$50,Certification!$C$66,Certification!$C$82,Certification!$C$98))</f>
        <v/>
      </c>
      <c r="BP60" s="51" t="str">
        <f>IF(ISBLANK($D60),"",CHOOSE($D60,Certification!$C$35,Certification!$C$51,Certification!$C$67,Certification!$C$83,Certification!$C$99))</f>
        <v/>
      </c>
      <c r="BQ60" s="51" t="str">
        <f>IF(ISBLANK($D60),"",CHOOSE($D60,Certification!$C$36,Certification!$C$52,Certification!$C$68,Certification!$C$84,Certification!$C$100))</f>
        <v/>
      </c>
      <c r="BR60" s="51" t="str">
        <f>IF(ISBLANK($D60),"",CHOOSE($D60,Certification!$C$37,Certification!$C$53,Certification!$C$69,Certification!$C$85,Certification!$C$101))</f>
        <v/>
      </c>
      <c r="BS60" s="167" t="str">
        <f>IF(ISBLANK($D60),"",CHOOSE($D60,Certification!$G$39,Certification!$G$55,Certification!$G$71,Certification!$G$87,Certification!$G$103))</f>
        <v/>
      </c>
      <c r="BT60" s="167" t="str">
        <f>IF(ISBLANK($D60),"",CHOOSE($D60,Certification!$G$40,Certification!$G$56,Certification!$G$72,Certification!$G$88,Certification!$G$104))</f>
        <v/>
      </c>
      <c r="BU60" s="167" t="str">
        <f>IF(ISBLANK($D60),"",CHOOSE($D60,Certification!$G$41,Certification!$G$57,Certification!$G$73,Certification!$G$89,Certification!$G$105))</f>
        <v/>
      </c>
      <c r="BV60" s="51" t="str">
        <f>IF(ISBLANK($D60),"",CHOOSE($D60,IF(ISBLANK(Certification!$C$43),"",Certification!$C$43),IF(ISBLANK(Certification!$C$59),"",Certification!$C$59),IF(ISBLANK(Certification!$C$75),"",Certification!$C$75),IF(ISBLANK(Certification!$C$91),"",Certification!$C$91),IF(ISBLANK(Certification!$C$107),"",Certification!$C$107)))</f>
        <v/>
      </c>
      <c r="BW60" s="51" t="str">
        <f>IF(ISBLANK($D60),"",CHOOSE($D60,IF(ISBLANK(Certification!$C$45),"",Certification!$C$45),IF(ISBLANK(Certification!$C$61),"",Certification!$C$61),IF(ISBLANK(Certification!$C$77),"",Certification!$C$77),IF(ISBLANK(Certification!$C$93),"",Certification!$C$93),IF(ISBLANK(Certification!$C$109),"",Certification!$C$109)))</f>
        <v/>
      </c>
      <c r="BY60" s="19" t="s">
        <v>8</v>
      </c>
    </row>
    <row r="61" spans="1:77" s="17" customFormat="1" ht="25.5" x14ac:dyDescent="0.2">
      <c r="A61" s="46">
        <v>51</v>
      </c>
      <c r="B61" s="47" t="str">
        <f t="shared" si="2"/>
        <v/>
      </c>
      <c r="C61" s="184"/>
      <c r="D61" s="25"/>
      <c r="E61" s="187"/>
      <c r="F61" s="187"/>
      <c r="G61" s="25"/>
      <c r="H61" s="25"/>
      <c r="I61" s="26"/>
      <c r="J61" s="25"/>
      <c r="K61" s="26"/>
      <c r="L61" s="26"/>
      <c r="M61" s="26"/>
      <c r="N61" s="41"/>
      <c r="O61" s="26"/>
      <c r="P61" s="41"/>
      <c r="Q61" s="26"/>
      <c r="R61" s="26"/>
      <c r="S61" s="26"/>
      <c r="T61" s="25"/>
      <c r="U61" s="26"/>
      <c r="V61" s="25"/>
      <c r="W61" s="25"/>
      <c r="X61" s="25"/>
      <c r="Y61" s="25"/>
      <c r="Z61" s="25"/>
      <c r="AA61" s="173"/>
      <c r="AB61" s="178"/>
      <c r="AC61" s="15" t="str">
        <f t="shared" si="3"/>
        <v/>
      </c>
      <c r="AD61" s="15" t="str">
        <f t="shared" si="4"/>
        <v/>
      </c>
      <c r="AE61" s="15" t="str">
        <f t="shared" si="5"/>
        <v/>
      </c>
      <c r="AF61" s="15" t="str">
        <f t="shared" si="6"/>
        <v/>
      </c>
      <c r="AG61" s="15" t="str">
        <f t="shared" si="20"/>
        <v/>
      </c>
      <c r="AH61" s="15" t="str">
        <f t="shared" si="20"/>
        <v/>
      </c>
      <c r="AI61" s="15" t="str">
        <f t="shared" si="21"/>
        <v/>
      </c>
      <c r="AJ61" s="15" t="str">
        <f t="shared" si="7"/>
        <v/>
      </c>
      <c r="AK61" s="15" t="str">
        <f t="shared" si="8"/>
        <v/>
      </c>
      <c r="AL61" s="15" t="str">
        <f t="shared" si="9"/>
        <v/>
      </c>
      <c r="AM61" s="15" t="str">
        <f t="shared" si="10"/>
        <v/>
      </c>
      <c r="AN61" s="15" t="str">
        <f t="shared" si="11"/>
        <v/>
      </c>
      <c r="AO61" s="15" t="str">
        <f t="shared" si="12"/>
        <v/>
      </c>
      <c r="AP61" s="15" t="str">
        <f t="shared" si="13"/>
        <v/>
      </c>
      <c r="AQ61" s="15" t="str">
        <f t="shared" si="22"/>
        <v/>
      </c>
      <c r="AR61" s="15" t="str">
        <f t="shared" si="23"/>
        <v/>
      </c>
      <c r="AS61" s="15" t="str">
        <f t="shared" si="24"/>
        <v/>
      </c>
      <c r="AT61" s="15" t="str">
        <f t="shared" si="25"/>
        <v/>
      </c>
      <c r="AU61" s="15" t="str">
        <f t="shared" si="14"/>
        <v/>
      </c>
      <c r="AV61" s="15" t="str">
        <f t="shared" si="26"/>
        <v/>
      </c>
      <c r="AW61" s="15" t="str">
        <f t="shared" si="27"/>
        <v/>
      </c>
      <c r="AX61" s="15" t="str">
        <f t="shared" si="28"/>
        <v/>
      </c>
      <c r="AY61" s="15" t="str">
        <f t="shared" si="29"/>
        <v/>
      </c>
      <c r="AZ61" s="15" t="str">
        <f t="shared" si="30"/>
        <v/>
      </c>
      <c r="BA61" s="15" t="str">
        <f t="shared" si="31"/>
        <v/>
      </c>
      <c r="BB61" s="16" t="b">
        <f t="shared" si="32"/>
        <v>0</v>
      </c>
      <c r="BC61" s="16" t="b">
        <f t="shared" si="33"/>
        <v>0</v>
      </c>
      <c r="BE61" s="37"/>
      <c r="BF61" s="37"/>
      <c r="BG61" s="37"/>
      <c r="BH61" s="51" t="str">
        <f t="shared" si="15"/>
        <v/>
      </c>
      <c r="BI61" s="51" t="str">
        <f t="shared" si="16"/>
        <v/>
      </c>
      <c r="BJ61" s="51" t="str">
        <f t="shared" si="17"/>
        <v/>
      </c>
      <c r="BK61" s="51" t="str">
        <f t="shared" si="18"/>
        <v/>
      </c>
      <c r="BL61" s="51" t="str">
        <f t="shared" si="19"/>
        <v/>
      </c>
      <c r="BM61" s="51" t="str">
        <f>IF(ISBLANK($D61),"",CHOOSE($D61,Certification!$C$32,Certification!$C$48,Certification!$C$64,Certification!$C$80,Certification!$C$96))</f>
        <v/>
      </c>
      <c r="BN61" s="51" t="str">
        <f>IF(ISBLANK($D61),"",CHOOSE($D61,Certification!$C$33,Certification!$C$49,Certification!$C$65,Certification!$C$81,Certification!$C$97))</f>
        <v/>
      </c>
      <c r="BO61" s="51" t="str">
        <f>IF(ISBLANK($D61),"",CHOOSE($D61,Certification!$C$34,Certification!$C$50,Certification!$C$66,Certification!$C$82,Certification!$C$98))</f>
        <v/>
      </c>
      <c r="BP61" s="51" t="str">
        <f>IF(ISBLANK($D61),"",CHOOSE($D61,Certification!$C$35,Certification!$C$51,Certification!$C$67,Certification!$C$83,Certification!$C$99))</f>
        <v/>
      </c>
      <c r="BQ61" s="51" t="str">
        <f>IF(ISBLANK($D61),"",CHOOSE($D61,Certification!$C$36,Certification!$C$52,Certification!$C$68,Certification!$C$84,Certification!$C$100))</f>
        <v/>
      </c>
      <c r="BR61" s="51" t="str">
        <f>IF(ISBLANK($D61),"",CHOOSE($D61,Certification!$C$37,Certification!$C$53,Certification!$C$69,Certification!$C$85,Certification!$C$101))</f>
        <v/>
      </c>
      <c r="BS61" s="167" t="str">
        <f>IF(ISBLANK($D61),"",CHOOSE($D61,Certification!$G$39,Certification!$G$55,Certification!$G$71,Certification!$G$87,Certification!$G$103))</f>
        <v/>
      </c>
      <c r="BT61" s="167" t="str">
        <f>IF(ISBLANK($D61),"",CHOOSE($D61,Certification!$G$40,Certification!$G$56,Certification!$G$72,Certification!$G$88,Certification!$G$104))</f>
        <v/>
      </c>
      <c r="BU61" s="167" t="str">
        <f>IF(ISBLANK($D61),"",CHOOSE($D61,Certification!$G$41,Certification!$G$57,Certification!$G$73,Certification!$G$89,Certification!$G$105))</f>
        <v/>
      </c>
      <c r="BV61" s="51" t="str">
        <f>IF(ISBLANK($D61),"",CHOOSE($D61,IF(ISBLANK(Certification!$C$43),"",Certification!$C$43),IF(ISBLANK(Certification!$C$59),"",Certification!$C$59),IF(ISBLANK(Certification!$C$75),"",Certification!$C$75),IF(ISBLANK(Certification!$C$91),"",Certification!$C$91),IF(ISBLANK(Certification!$C$107),"",Certification!$C$107)))</f>
        <v/>
      </c>
      <c r="BW61" s="51" t="str">
        <f>IF(ISBLANK($D61),"",CHOOSE($D61,IF(ISBLANK(Certification!$C$45),"",Certification!$C$45),IF(ISBLANK(Certification!$C$61),"",Certification!$C$61),IF(ISBLANK(Certification!$C$77),"",Certification!$C$77),IF(ISBLANK(Certification!$C$93),"",Certification!$C$93),IF(ISBLANK(Certification!$C$109),"",Certification!$C$109)))</f>
        <v/>
      </c>
      <c r="BY61" s="19" t="s">
        <v>8</v>
      </c>
    </row>
    <row r="62" spans="1:77" s="17" customFormat="1" ht="25.5" x14ac:dyDescent="0.2">
      <c r="A62" s="46">
        <v>52</v>
      </c>
      <c r="B62" s="47" t="str">
        <f t="shared" si="2"/>
        <v/>
      </c>
      <c r="C62" s="184"/>
      <c r="D62" s="25"/>
      <c r="E62" s="187"/>
      <c r="F62" s="187"/>
      <c r="G62" s="25"/>
      <c r="H62" s="25"/>
      <c r="I62" s="26"/>
      <c r="J62" s="25"/>
      <c r="K62" s="26"/>
      <c r="L62" s="26"/>
      <c r="M62" s="26"/>
      <c r="N62" s="41"/>
      <c r="O62" s="26"/>
      <c r="P62" s="41"/>
      <c r="Q62" s="26"/>
      <c r="R62" s="26"/>
      <c r="S62" s="26"/>
      <c r="T62" s="25"/>
      <c r="U62" s="26"/>
      <c r="V62" s="25"/>
      <c r="W62" s="25"/>
      <c r="X62" s="25"/>
      <c r="Y62" s="25"/>
      <c r="Z62" s="25"/>
      <c r="AA62" s="173"/>
      <c r="AB62" s="178"/>
      <c r="AC62" s="15" t="str">
        <f t="shared" si="3"/>
        <v/>
      </c>
      <c r="AD62" s="15" t="str">
        <f t="shared" si="4"/>
        <v/>
      </c>
      <c r="AE62" s="15" t="str">
        <f t="shared" si="5"/>
        <v/>
      </c>
      <c r="AF62" s="15" t="str">
        <f t="shared" si="6"/>
        <v/>
      </c>
      <c r="AG62" s="15" t="str">
        <f t="shared" si="20"/>
        <v/>
      </c>
      <c r="AH62" s="15" t="str">
        <f t="shared" si="20"/>
        <v/>
      </c>
      <c r="AI62" s="15" t="str">
        <f t="shared" si="21"/>
        <v/>
      </c>
      <c r="AJ62" s="15" t="str">
        <f t="shared" si="7"/>
        <v/>
      </c>
      <c r="AK62" s="15" t="str">
        <f t="shared" si="8"/>
        <v/>
      </c>
      <c r="AL62" s="15" t="str">
        <f t="shared" si="9"/>
        <v/>
      </c>
      <c r="AM62" s="15" t="str">
        <f t="shared" si="10"/>
        <v/>
      </c>
      <c r="AN62" s="15" t="str">
        <f t="shared" si="11"/>
        <v/>
      </c>
      <c r="AO62" s="15" t="str">
        <f t="shared" si="12"/>
        <v/>
      </c>
      <c r="AP62" s="15" t="str">
        <f t="shared" si="13"/>
        <v/>
      </c>
      <c r="AQ62" s="15" t="str">
        <f t="shared" si="22"/>
        <v/>
      </c>
      <c r="AR62" s="15" t="str">
        <f t="shared" si="23"/>
        <v/>
      </c>
      <c r="AS62" s="15" t="str">
        <f t="shared" si="24"/>
        <v/>
      </c>
      <c r="AT62" s="15" t="str">
        <f t="shared" si="25"/>
        <v/>
      </c>
      <c r="AU62" s="15" t="str">
        <f t="shared" si="14"/>
        <v/>
      </c>
      <c r="AV62" s="15" t="str">
        <f t="shared" si="26"/>
        <v/>
      </c>
      <c r="AW62" s="15" t="str">
        <f t="shared" si="27"/>
        <v/>
      </c>
      <c r="AX62" s="15" t="str">
        <f t="shared" si="28"/>
        <v/>
      </c>
      <c r="AY62" s="15" t="str">
        <f t="shared" si="29"/>
        <v/>
      </c>
      <c r="AZ62" s="15" t="str">
        <f t="shared" si="30"/>
        <v/>
      </c>
      <c r="BA62" s="15" t="str">
        <f t="shared" si="31"/>
        <v/>
      </c>
      <c r="BB62" s="16" t="b">
        <f t="shared" si="32"/>
        <v>0</v>
      </c>
      <c r="BC62" s="16" t="b">
        <f t="shared" si="33"/>
        <v>0</v>
      </c>
      <c r="BE62" s="37"/>
      <c r="BF62" s="37"/>
      <c r="BG62" s="37"/>
      <c r="BH62" s="51" t="str">
        <f t="shared" si="15"/>
        <v/>
      </c>
      <c r="BI62" s="51" t="str">
        <f t="shared" si="16"/>
        <v/>
      </c>
      <c r="BJ62" s="51" t="str">
        <f t="shared" si="17"/>
        <v/>
      </c>
      <c r="BK62" s="51" t="str">
        <f t="shared" si="18"/>
        <v/>
      </c>
      <c r="BL62" s="51" t="str">
        <f t="shared" si="19"/>
        <v/>
      </c>
      <c r="BM62" s="51" t="str">
        <f>IF(ISBLANK($D62),"",CHOOSE($D62,Certification!$C$32,Certification!$C$48,Certification!$C$64,Certification!$C$80,Certification!$C$96))</f>
        <v/>
      </c>
      <c r="BN62" s="51" t="str">
        <f>IF(ISBLANK($D62),"",CHOOSE($D62,Certification!$C$33,Certification!$C$49,Certification!$C$65,Certification!$C$81,Certification!$C$97))</f>
        <v/>
      </c>
      <c r="BO62" s="51" t="str">
        <f>IF(ISBLANK($D62),"",CHOOSE($D62,Certification!$C$34,Certification!$C$50,Certification!$C$66,Certification!$C$82,Certification!$C$98))</f>
        <v/>
      </c>
      <c r="BP62" s="51" t="str">
        <f>IF(ISBLANK($D62),"",CHOOSE($D62,Certification!$C$35,Certification!$C$51,Certification!$C$67,Certification!$C$83,Certification!$C$99))</f>
        <v/>
      </c>
      <c r="BQ62" s="51" t="str">
        <f>IF(ISBLANK($D62),"",CHOOSE($D62,Certification!$C$36,Certification!$C$52,Certification!$C$68,Certification!$C$84,Certification!$C$100))</f>
        <v/>
      </c>
      <c r="BR62" s="51" t="str">
        <f>IF(ISBLANK($D62),"",CHOOSE($D62,Certification!$C$37,Certification!$C$53,Certification!$C$69,Certification!$C$85,Certification!$C$101))</f>
        <v/>
      </c>
      <c r="BS62" s="167" t="str">
        <f>IF(ISBLANK($D62),"",CHOOSE($D62,Certification!$G$39,Certification!$G$55,Certification!$G$71,Certification!$G$87,Certification!$G$103))</f>
        <v/>
      </c>
      <c r="BT62" s="167" t="str">
        <f>IF(ISBLANK($D62),"",CHOOSE($D62,Certification!$G$40,Certification!$G$56,Certification!$G$72,Certification!$G$88,Certification!$G$104))</f>
        <v/>
      </c>
      <c r="BU62" s="167" t="str">
        <f>IF(ISBLANK($D62),"",CHOOSE($D62,Certification!$G$41,Certification!$G$57,Certification!$G$73,Certification!$G$89,Certification!$G$105))</f>
        <v/>
      </c>
      <c r="BV62" s="51" t="str">
        <f>IF(ISBLANK($D62),"",CHOOSE($D62,IF(ISBLANK(Certification!$C$43),"",Certification!$C$43),IF(ISBLANK(Certification!$C$59),"",Certification!$C$59),IF(ISBLANK(Certification!$C$75),"",Certification!$C$75),IF(ISBLANK(Certification!$C$91),"",Certification!$C$91),IF(ISBLANK(Certification!$C$107),"",Certification!$C$107)))</f>
        <v/>
      </c>
      <c r="BW62" s="51" t="str">
        <f>IF(ISBLANK($D62),"",CHOOSE($D62,IF(ISBLANK(Certification!$C$45),"",Certification!$C$45),IF(ISBLANK(Certification!$C$61),"",Certification!$C$61),IF(ISBLANK(Certification!$C$77),"",Certification!$C$77),IF(ISBLANK(Certification!$C$93),"",Certification!$C$93),IF(ISBLANK(Certification!$C$109),"",Certification!$C$109)))</f>
        <v/>
      </c>
      <c r="BY62" s="19" t="s">
        <v>8</v>
      </c>
    </row>
    <row r="63" spans="1:77" s="17" customFormat="1" ht="25.5" x14ac:dyDescent="0.2">
      <c r="A63" s="46">
        <v>53</v>
      </c>
      <c r="B63" s="47" t="str">
        <f t="shared" si="2"/>
        <v/>
      </c>
      <c r="C63" s="184"/>
      <c r="D63" s="25"/>
      <c r="E63" s="187"/>
      <c r="F63" s="187"/>
      <c r="G63" s="25"/>
      <c r="H63" s="25"/>
      <c r="I63" s="26"/>
      <c r="J63" s="25"/>
      <c r="K63" s="26"/>
      <c r="L63" s="26"/>
      <c r="M63" s="26"/>
      <c r="N63" s="41"/>
      <c r="O63" s="26"/>
      <c r="P63" s="41"/>
      <c r="Q63" s="26"/>
      <c r="R63" s="26"/>
      <c r="S63" s="26"/>
      <c r="T63" s="25"/>
      <c r="U63" s="26"/>
      <c r="V63" s="25"/>
      <c r="W63" s="25"/>
      <c r="X63" s="25"/>
      <c r="Y63" s="25"/>
      <c r="Z63" s="25"/>
      <c r="AA63" s="173"/>
      <c r="AB63" s="178"/>
      <c r="AC63" s="15" t="str">
        <f t="shared" si="3"/>
        <v/>
      </c>
      <c r="AD63" s="15" t="str">
        <f t="shared" si="4"/>
        <v/>
      </c>
      <c r="AE63" s="15" t="str">
        <f t="shared" si="5"/>
        <v/>
      </c>
      <c r="AF63" s="15" t="str">
        <f t="shared" si="6"/>
        <v/>
      </c>
      <c r="AG63" s="15" t="str">
        <f t="shared" si="20"/>
        <v/>
      </c>
      <c r="AH63" s="15" t="str">
        <f t="shared" si="20"/>
        <v/>
      </c>
      <c r="AI63" s="15" t="str">
        <f t="shared" si="21"/>
        <v/>
      </c>
      <c r="AJ63" s="15" t="str">
        <f t="shared" si="7"/>
        <v/>
      </c>
      <c r="AK63" s="15" t="str">
        <f t="shared" si="8"/>
        <v/>
      </c>
      <c r="AL63" s="15" t="str">
        <f t="shared" si="9"/>
        <v/>
      </c>
      <c r="AM63" s="15" t="str">
        <f t="shared" si="10"/>
        <v/>
      </c>
      <c r="AN63" s="15" t="str">
        <f t="shared" si="11"/>
        <v/>
      </c>
      <c r="AO63" s="15" t="str">
        <f t="shared" si="12"/>
        <v/>
      </c>
      <c r="AP63" s="15" t="str">
        <f t="shared" si="13"/>
        <v/>
      </c>
      <c r="AQ63" s="15" t="str">
        <f t="shared" si="22"/>
        <v/>
      </c>
      <c r="AR63" s="15" t="str">
        <f t="shared" si="23"/>
        <v/>
      </c>
      <c r="AS63" s="15" t="str">
        <f t="shared" si="24"/>
        <v/>
      </c>
      <c r="AT63" s="15" t="str">
        <f t="shared" si="25"/>
        <v/>
      </c>
      <c r="AU63" s="15" t="str">
        <f t="shared" si="14"/>
        <v/>
      </c>
      <c r="AV63" s="15" t="str">
        <f t="shared" si="26"/>
        <v/>
      </c>
      <c r="AW63" s="15" t="str">
        <f t="shared" si="27"/>
        <v/>
      </c>
      <c r="AX63" s="15" t="str">
        <f t="shared" si="28"/>
        <v/>
      </c>
      <c r="AY63" s="15" t="str">
        <f t="shared" si="29"/>
        <v/>
      </c>
      <c r="AZ63" s="15" t="str">
        <f t="shared" si="30"/>
        <v/>
      </c>
      <c r="BA63" s="15" t="str">
        <f t="shared" si="31"/>
        <v/>
      </c>
      <c r="BB63" s="16" t="b">
        <f t="shared" si="32"/>
        <v>0</v>
      </c>
      <c r="BC63" s="16" t="b">
        <f t="shared" si="33"/>
        <v>0</v>
      </c>
      <c r="BE63" s="37"/>
      <c r="BF63" s="37"/>
      <c r="BG63" s="37"/>
      <c r="BH63" s="51" t="str">
        <f t="shared" si="15"/>
        <v/>
      </c>
      <c r="BI63" s="51" t="str">
        <f t="shared" si="16"/>
        <v/>
      </c>
      <c r="BJ63" s="51" t="str">
        <f t="shared" si="17"/>
        <v/>
      </c>
      <c r="BK63" s="51" t="str">
        <f t="shared" si="18"/>
        <v/>
      </c>
      <c r="BL63" s="51" t="str">
        <f t="shared" si="19"/>
        <v/>
      </c>
      <c r="BM63" s="51" t="str">
        <f>IF(ISBLANK($D63),"",CHOOSE($D63,Certification!$C$32,Certification!$C$48,Certification!$C$64,Certification!$C$80,Certification!$C$96))</f>
        <v/>
      </c>
      <c r="BN63" s="51" t="str">
        <f>IF(ISBLANK($D63),"",CHOOSE($D63,Certification!$C$33,Certification!$C$49,Certification!$C$65,Certification!$C$81,Certification!$C$97))</f>
        <v/>
      </c>
      <c r="BO63" s="51" t="str">
        <f>IF(ISBLANK($D63),"",CHOOSE($D63,Certification!$C$34,Certification!$C$50,Certification!$C$66,Certification!$C$82,Certification!$C$98))</f>
        <v/>
      </c>
      <c r="BP63" s="51" t="str">
        <f>IF(ISBLANK($D63),"",CHOOSE($D63,Certification!$C$35,Certification!$C$51,Certification!$C$67,Certification!$C$83,Certification!$C$99))</f>
        <v/>
      </c>
      <c r="BQ63" s="51" t="str">
        <f>IF(ISBLANK($D63),"",CHOOSE($D63,Certification!$C$36,Certification!$C$52,Certification!$C$68,Certification!$C$84,Certification!$C$100))</f>
        <v/>
      </c>
      <c r="BR63" s="51" t="str">
        <f>IF(ISBLANK($D63),"",CHOOSE($D63,Certification!$C$37,Certification!$C$53,Certification!$C$69,Certification!$C$85,Certification!$C$101))</f>
        <v/>
      </c>
      <c r="BS63" s="167" t="str">
        <f>IF(ISBLANK($D63),"",CHOOSE($D63,Certification!$G$39,Certification!$G$55,Certification!$G$71,Certification!$G$87,Certification!$G$103))</f>
        <v/>
      </c>
      <c r="BT63" s="167" t="str">
        <f>IF(ISBLANK($D63),"",CHOOSE($D63,Certification!$G$40,Certification!$G$56,Certification!$G$72,Certification!$G$88,Certification!$G$104))</f>
        <v/>
      </c>
      <c r="BU63" s="167" t="str">
        <f>IF(ISBLANK($D63),"",CHOOSE($D63,Certification!$G$41,Certification!$G$57,Certification!$G$73,Certification!$G$89,Certification!$G$105))</f>
        <v/>
      </c>
      <c r="BV63" s="51" t="str">
        <f>IF(ISBLANK($D63),"",CHOOSE($D63,IF(ISBLANK(Certification!$C$43),"",Certification!$C$43),IF(ISBLANK(Certification!$C$59),"",Certification!$C$59),IF(ISBLANK(Certification!$C$75),"",Certification!$C$75),IF(ISBLANK(Certification!$C$91),"",Certification!$C$91),IF(ISBLANK(Certification!$C$107),"",Certification!$C$107)))</f>
        <v/>
      </c>
      <c r="BW63" s="51" t="str">
        <f>IF(ISBLANK($D63),"",CHOOSE($D63,IF(ISBLANK(Certification!$C$45),"",Certification!$C$45),IF(ISBLANK(Certification!$C$61),"",Certification!$C$61),IF(ISBLANK(Certification!$C$77),"",Certification!$C$77),IF(ISBLANK(Certification!$C$93),"",Certification!$C$93),IF(ISBLANK(Certification!$C$109),"",Certification!$C$109)))</f>
        <v/>
      </c>
      <c r="BY63" s="19" t="s">
        <v>8</v>
      </c>
    </row>
    <row r="64" spans="1:77" s="17" customFormat="1" ht="25.5" x14ac:dyDescent="0.2">
      <c r="A64" s="46">
        <v>54</v>
      </c>
      <c r="B64" s="47" t="str">
        <f t="shared" si="2"/>
        <v/>
      </c>
      <c r="C64" s="184"/>
      <c r="D64" s="25"/>
      <c r="E64" s="187"/>
      <c r="F64" s="187"/>
      <c r="G64" s="25"/>
      <c r="H64" s="25"/>
      <c r="I64" s="26"/>
      <c r="J64" s="25"/>
      <c r="K64" s="26"/>
      <c r="L64" s="26"/>
      <c r="M64" s="26"/>
      <c r="N64" s="41"/>
      <c r="O64" s="26"/>
      <c r="P64" s="41"/>
      <c r="Q64" s="26"/>
      <c r="R64" s="26"/>
      <c r="S64" s="26"/>
      <c r="T64" s="25"/>
      <c r="U64" s="26"/>
      <c r="V64" s="25"/>
      <c r="W64" s="25"/>
      <c r="X64" s="25"/>
      <c r="Y64" s="25"/>
      <c r="Z64" s="25"/>
      <c r="AA64" s="173"/>
      <c r="AB64" s="178"/>
      <c r="AC64" s="15" t="str">
        <f t="shared" si="3"/>
        <v/>
      </c>
      <c r="AD64" s="15" t="str">
        <f t="shared" si="4"/>
        <v/>
      </c>
      <c r="AE64" s="15" t="str">
        <f t="shared" si="5"/>
        <v/>
      </c>
      <c r="AF64" s="15" t="str">
        <f t="shared" si="6"/>
        <v/>
      </c>
      <c r="AG64" s="15" t="str">
        <f t="shared" si="20"/>
        <v/>
      </c>
      <c r="AH64" s="15" t="str">
        <f t="shared" si="20"/>
        <v/>
      </c>
      <c r="AI64" s="15" t="str">
        <f t="shared" si="21"/>
        <v/>
      </c>
      <c r="AJ64" s="15" t="str">
        <f t="shared" si="7"/>
        <v/>
      </c>
      <c r="AK64" s="15" t="str">
        <f t="shared" si="8"/>
        <v/>
      </c>
      <c r="AL64" s="15" t="str">
        <f t="shared" si="9"/>
        <v/>
      </c>
      <c r="AM64" s="15" t="str">
        <f t="shared" si="10"/>
        <v/>
      </c>
      <c r="AN64" s="15" t="str">
        <f t="shared" si="11"/>
        <v/>
      </c>
      <c r="AO64" s="15" t="str">
        <f t="shared" si="12"/>
        <v/>
      </c>
      <c r="AP64" s="15" t="str">
        <f t="shared" si="13"/>
        <v/>
      </c>
      <c r="AQ64" s="15" t="str">
        <f t="shared" si="22"/>
        <v/>
      </c>
      <c r="AR64" s="15" t="str">
        <f t="shared" si="23"/>
        <v/>
      </c>
      <c r="AS64" s="15" t="str">
        <f t="shared" si="24"/>
        <v/>
      </c>
      <c r="AT64" s="15" t="str">
        <f t="shared" si="25"/>
        <v/>
      </c>
      <c r="AU64" s="15" t="str">
        <f t="shared" si="14"/>
        <v/>
      </c>
      <c r="AV64" s="15" t="str">
        <f t="shared" si="26"/>
        <v/>
      </c>
      <c r="AW64" s="15" t="str">
        <f t="shared" si="27"/>
        <v/>
      </c>
      <c r="AX64" s="15" t="str">
        <f t="shared" si="28"/>
        <v/>
      </c>
      <c r="AY64" s="15" t="str">
        <f t="shared" si="29"/>
        <v/>
      </c>
      <c r="AZ64" s="15" t="str">
        <f t="shared" si="30"/>
        <v/>
      </c>
      <c r="BA64" s="15" t="str">
        <f t="shared" si="31"/>
        <v/>
      </c>
      <c r="BB64" s="16" t="b">
        <f t="shared" si="32"/>
        <v>0</v>
      </c>
      <c r="BC64" s="16" t="b">
        <f t="shared" si="33"/>
        <v>0</v>
      </c>
      <c r="BE64" s="37"/>
      <c r="BF64" s="37"/>
      <c r="BG64" s="37"/>
      <c r="BH64" s="51" t="str">
        <f t="shared" si="15"/>
        <v/>
      </c>
      <c r="BI64" s="51" t="str">
        <f t="shared" si="16"/>
        <v/>
      </c>
      <c r="BJ64" s="51" t="str">
        <f t="shared" si="17"/>
        <v/>
      </c>
      <c r="BK64" s="51" t="str">
        <f t="shared" si="18"/>
        <v/>
      </c>
      <c r="BL64" s="51" t="str">
        <f t="shared" si="19"/>
        <v/>
      </c>
      <c r="BM64" s="51" t="str">
        <f>IF(ISBLANK($D64),"",CHOOSE($D64,Certification!$C$32,Certification!$C$48,Certification!$C$64,Certification!$C$80,Certification!$C$96))</f>
        <v/>
      </c>
      <c r="BN64" s="51" t="str">
        <f>IF(ISBLANK($D64),"",CHOOSE($D64,Certification!$C$33,Certification!$C$49,Certification!$C$65,Certification!$C$81,Certification!$C$97))</f>
        <v/>
      </c>
      <c r="BO64" s="51" t="str">
        <f>IF(ISBLANK($D64),"",CHOOSE($D64,Certification!$C$34,Certification!$C$50,Certification!$C$66,Certification!$C$82,Certification!$C$98))</f>
        <v/>
      </c>
      <c r="BP64" s="51" t="str">
        <f>IF(ISBLANK($D64),"",CHOOSE($D64,Certification!$C$35,Certification!$C$51,Certification!$C$67,Certification!$C$83,Certification!$C$99))</f>
        <v/>
      </c>
      <c r="BQ64" s="51" t="str">
        <f>IF(ISBLANK($D64),"",CHOOSE($D64,Certification!$C$36,Certification!$C$52,Certification!$C$68,Certification!$C$84,Certification!$C$100))</f>
        <v/>
      </c>
      <c r="BR64" s="51" t="str">
        <f>IF(ISBLANK($D64),"",CHOOSE($D64,Certification!$C$37,Certification!$C$53,Certification!$C$69,Certification!$C$85,Certification!$C$101))</f>
        <v/>
      </c>
      <c r="BS64" s="167" t="str">
        <f>IF(ISBLANK($D64),"",CHOOSE($D64,Certification!$G$39,Certification!$G$55,Certification!$G$71,Certification!$G$87,Certification!$G$103))</f>
        <v/>
      </c>
      <c r="BT64" s="167" t="str">
        <f>IF(ISBLANK($D64),"",CHOOSE($D64,Certification!$G$40,Certification!$G$56,Certification!$G$72,Certification!$G$88,Certification!$G$104))</f>
        <v/>
      </c>
      <c r="BU64" s="167" t="str">
        <f>IF(ISBLANK($D64),"",CHOOSE($D64,Certification!$G$41,Certification!$G$57,Certification!$G$73,Certification!$G$89,Certification!$G$105))</f>
        <v/>
      </c>
      <c r="BV64" s="51" t="str">
        <f>IF(ISBLANK($D64),"",CHOOSE($D64,IF(ISBLANK(Certification!$C$43),"",Certification!$C$43),IF(ISBLANK(Certification!$C$59),"",Certification!$C$59),IF(ISBLANK(Certification!$C$75),"",Certification!$C$75),IF(ISBLANK(Certification!$C$91),"",Certification!$C$91),IF(ISBLANK(Certification!$C$107),"",Certification!$C$107)))</f>
        <v/>
      </c>
      <c r="BW64" s="51" t="str">
        <f>IF(ISBLANK($D64),"",CHOOSE($D64,IF(ISBLANK(Certification!$C$45),"",Certification!$C$45),IF(ISBLANK(Certification!$C$61),"",Certification!$C$61),IF(ISBLANK(Certification!$C$77),"",Certification!$C$77),IF(ISBLANK(Certification!$C$93),"",Certification!$C$93),IF(ISBLANK(Certification!$C$109),"",Certification!$C$109)))</f>
        <v/>
      </c>
      <c r="BY64" s="19" t="s">
        <v>8</v>
      </c>
    </row>
    <row r="65" spans="1:77" s="17" customFormat="1" ht="25.5" x14ac:dyDescent="0.2">
      <c r="A65" s="46">
        <v>55</v>
      </c>
      <c r="B65" s="47" t="str">
        <f t="shared" si="2"/>
        <v/>
      </c>
      <c r="C65" s="184"/>
      <c r="D65" s="25"/>
      <c r="E65" s="187"/>
      <c r="F65" s="187"/>
      <c r="G65" s="25"/>
      <c r="H65" s="25"/>
      <c r="I65" s="26"/>
      <c r="J65" s="25"/>
      <c r="K65" s="26"/>
      <c r="L65" s="26"/>
      <c r="M65" s="26"/>
      <c r="N65" s="41"/>
      <c r="O65" s="26"/>
      <c r="P65" s="41"/>
      <c r="Q65" s="26"/>
      <c r="R65" s="26"/>
      <c r="S65" s="26"/>
      <c r="T65" s="25"/>
      <c r="U65" s="26"/>
      <c r="V65" s="25"/>
      <c r="W65" s="25"/>
      <c r="X65" s="25"/>
      <c r="Y65" s="25"/>
      <c r="Z65" s="25"/>
      <c r="AA65" s="173"/>
      <c r="AB65" s="178"/>
      <c r="AC65" s="15" t="str">
        <f t="shared" si="3"/>
        <v/>
      </c>
      <c r="AD65" s="15" t="str">
        <f t="shared" si="4"/>
        <v/>
      </c>
      <c r="AE65" s="15" t="str">
        <f t="shared" si="5"/>
        <v/>
      </c>
      <c r="AF65" s="15" t="str">
        <f t="shared" si="6"/>
        <v/>
      </c>
      <c r="AG65" s="15" t="str">
        <f t="shared" si="20"/>
        <v/>
      </c>
      <c r="AH65" s="15" t="str">
        <f t="shared" si="20"/>
        <v/>
      </c>
      <c r="AI65" s="15" t="str">
        <f t="shared" si="21"/>
        <v/>
      </c>
      <c r="AJ65" s="15" t="str">
        <f t="shared" si="7"/>
        <v/>
      </c>
      <c r="AK65" s="15" t="str">
        <f t="shared" si="8"/>
        <v/>
      </c>
      <c r="AL65" s="15" t="str">
        <f t="shared" si="9"/>
        <v/>
      </c>
      <c r="AM65" s="15" t="str">
        <f t="shared" si="10"/>
        <v/>
      </c>
      <c r="AN65" s="15" t="str">
        <f t="shared" si="11"/>
        <v/>
      </c>
      <c r="AO65" s="15" t="str">
        <f t="shared" si="12"/>
        <v/>
      </c>
      <c r="AP65" s="15" t="str">
        <f t="shared" si="13"/>
        <v/>
      </c>
      <c r="AQ65" s="15" t="str">
        <f t="shared" si="22"/>
        <v/>
      </c>
      <c r="AR65" s="15" t="str">
        <f t="shared" si="23"/>
        <v/>
      </c>
      <c r="AS65" s="15" t="str">
        <f t="shared" si="24"/>
        <v/>
      </c>
      <c r="AT65" s="15" t="str">
        <f t="shared" si="25"/>
        <v/>
      </c>
      <c r="AU65" s="15" t="str">
        <f t="shared" si="14"/>
        <v/>
      </c>
      <c r="AV65" s="15" t="str">
        <f t="shared" si="26"/>
        <v/>
      </c>
      <c r="AW65" s="15" t="str">
        <f t="shared" si="27"/>
        <v/>
      </c>
      <c r="AX65" s="15" t="str">
        <f t="shared" si="28"/>
        <v/>
      </c>
      <c r="AY65" s="15" t="str">
        <f t="shared" si="29"/>
        <v/>
      </c>
      <c r="AZ65" s="15" t="str">
        <f t="shared" si="30"/>
        <v/>
      </c>
      <c r="BA65" s="15" t="str">
        <f t="shared" si="31"/>
        <v/>
      </c>
      <c r="BB65" s="16" t="b">
        <f t="shared" si="32"/>
        <v>0</v>
      </c>
      <c r="BC65" s="16" t="b">
        <f t="shared" si="33"/>
        <v>0</v>
      </c>
      <c r="BE65" s="37"/>
      <c r="BF65" s="37"/>
      <c r="BG65" s="37"/>
      <c r="BH65" s="51" t="str">
        <f t="shared" si="15"/>
        <v/>
      </c>
      <c r="BI65" s="51" t="str">
        <f t="shared" si="16"/>
        <v/>
      </c>
      <c r="BJ65" s="51" t="str">
        <f t="shared" si="17"/>
        <v/>
      </c>
      <c r="BK65" s="51" t="str">
        <f t="shared" si="18"/>
        <v/>
      </c>
      <c r="BL65" s="51" t="str">
        <f t="shared" si="19"/>
        <v/>
      </c>
      <c r="BM65" s="51" t="str">
        <f>IF(ISBLANK($D65),"",CHOOSE($D65,Certification!$C$32,Certification!$C$48,Certification!$C$64,Certification!$C$80,Certification!$C$96))</f>
        <v/>
      </c>
      <c r="BN65" s="51" t="str">
        <f>IF(ISBLANK($D65),"",CHOOSE($D65,Certification!$C$33,Certification!$C$49,Certification!$C$65,Certification!$C$81,Certification!$C$97))</f>
        <v/>
      </c>
      <c r="BO65" s="51" t="str">
        <f>IF(ISBLANK($D65),"",CHOOSE($D65,Certification!$C$34,Certification!$C$50,Certification!$C$66,Certification!$C$82,Certification!$C$98))</f>
        <v/>
      </c>
      <c r="BP65" s="51" t="str">
        <f>IF(ISBLANK($D65),"",CHOOSE($D65,Certification!$C$35,Certification!$C$51,Certification!$C$67,Certification!$C$83,Certification!$C$99))</f>
        <v/>
      </c>
      <c r="BQ65" s="51" t="str">
        <f>IF(ISBLANK($D65),"",CHOOSE($D65,Certification!$C$36,Certification!$C$52,Certification!$C$68,Certification!$C$84,Certification!$C$100))</f>
        <v/>
      </c>
      <c r="BR65" s="51" t="str">
        <f>IF(ISBLANK($D65),"",CHOOSE($D65,Certification!$C$37,Certification!$C$53,Certification!$C$69,Certification!$C$85,Certification!$C$101))</f>
        <v/>
      </c>
      <c r="BS65" s="167" t="str">
        <f>IF(ISBLANK($D65),"",CHOOSE($D65,Certification!$G$39,Certification!$G$55,Certification!$G$71,Certification!$G$87,Certification!$G$103))</f>
        <v/>
      </c>
      <c r="BT65" s="167" t="str">
        <f>IF(ISBLANK($D65),"",CHOOSE($D65,Certification!$G$40,Certification!$G$56,Certification!$G$72,Certification!$G$88,Certification!$G$104))</f>
        <v/>
      </c>
      <c r="BU65" s="167" t="str">
        <f>IF(ISBLANK($D65),"",CHOOSE($D65,Certification!$G$41,Certification!$G$57,Certification!$G$73,Certification!$G$89,Certification!$G$105))</f>
        <v/>
      </c>
      <c r="BV65" s="51" t="str">
        <f>IF(ISBLANK($D65),"",CHOOSE($D65,IF(ISBLANK(Certification!$C$43),"",Certification!$C$43),IF(ISBLANK(Certification!$C$59),"",Certification!$C$59),IF(ISBLANK(Certification!$C$75),"",Certification!$C$75),IF(ISBLANK(Certification!$C$91),"",Certification!$C$91),IF(ISBLANK(Certification!$C$107),"",Certification!$C$107)))</f>
        <v/>
      </c>
      <c r="BW65" s="51" t="str">
        <f>IF(ISBLANK($D65),"",CHOOSE($D65,IF(ISBLANK(Certification!$C$45),"",Certification!$C$45),IF(ISBLANK(Certification!$C$61),"",Certification!$C$61),IF(ISBLANK(Certification!$C$77),"",Certification!$C$77),IF(ISBLANK(Certification!$C$93),"",Certification!$C$93),IF(ISBLANK(Certification!$C$109),"",Certification!$C$109)))</f>
        <v/>
      </c>
      <c r="BY65" s="19" t="s">
        <v>8</v>
      </c>
    </row>
    <row r="66" spans="1:77" s="17" customFormat="1" ht="25.5" x14ac:dyDescent="0.2">
      <c r="A66" s="46">
        <v>56</v>
      </c>
      <c r="B66" s="47" t="str">
        <f t="shared" si="2"/>
        <v/>
      </c>
      <c r="C66" s="184"/>
      <c r="D66" s="25"/>
      <c r="E66" s="187"/>
      <c r="F66" s="187"/>
      <c r="G66" s="25"/>
      <c r="H66" s="25"/>
      <c r="I66" s="26"/>
      <c r="J66" s="25"/>
      <c r="K66" s="26"/>
      <c r="L66" s="26"/>
      <c r="M66" s="26"/>
      <c r="N66" s="41"/>
      <c r="O66" s="26"/>
      <c r="P66" s="41"/>
      <c r="Q66" s="26"/>
      <c r="R66" s="26"/>
      <c r="S66" s="26"/>
      <c r="T66" s="25"/>
      <c r="U66" s="26"/>
      <c r="V66" s="25"/>
      <c r="W66" s="25"/>
      <c r="X66" s="25"/>
      <c r="Y66" s="25"/>
      <c r="Z66" s="25"/>
      <c r="AA66" s="173"/>
      <c r="AB66" s="178"/>
      <c r="AC66" s="15" t="str">
        <f t="shared" si="3"/>
        <v/>
      </c>
      <c r="AD66" s="15" t="str">
        <f t="shared" si="4"/>
        <v/>
      </c>
      <c r="AE66" s="15" t="str">
        <f t="shared" si="5"/>
        <v/>
      </c>
      <c r="AF66" s="15" t="str">
        <f t="shared" si="6"/>
        <v/>
      </c>
      <c r="AG66" s="15" t="str">
        <f t="shared" si="20"/>
        <v/>
      </c>
      <c r="AH66" s="15" t="str">
        <f t="shared" si="20"/>
        <v/>
      </c>
      <c r="AI66" s="15" t="str">
        <f t="shared" si="21"/>
        <v/>
      </c>
      <c r="AJ66" s="15" t="str">
        <f t="shared" si="7"/>
        <v/>
      </c>
      <c r="AK66" s="15" t="str">
        <f t="shared" si="8"/>
        <v/>
      </c>
      <c r="AL66" s="15" t="str">
        <f t="shared" si="9"/>
        <v/>
      </c>
      <c r="AM66" s="15" t="str">
        <f t="shared" si="10"/>
        <v/>
      </c>
      <c r="AN66" s="15" t="str">
        <f t="shared" si="11"/>
        <v/>
      </c>
      <c r="AO66" s="15" t="str">
        <f t="shared" si="12"/>
        <v/>
      </c>
      <c r="AP66" s="15" t="str">
        <f t="shared" si="13"/>
        <v/>
      </c>
      <c r="AQ66" s="15" t="str">
        <f t="shared" si="22"/>
        <v/>
      </c>
      <c r="AR66" s="15" t="str">
        <f t="shared" si="23"/>
        <v/>
      </c>
      <c r="AS66" s="15" t="str">
        <f t="shared" si="24"/>
        <v/>
      </c>
      <c r="AT66" s="15" t="str">
        <f t="shared" si="25"/>
        <v/>
      </c>
      <c r="AU66" s="15" t="str">
        <f t="shared" si="14"/>
        <v/>
      </c>
      <c r="AV66" s="15" t="str">
        <f t="shared" si="26"/>
        <v/>
      </c>
      <c r="AW66" s="15" t="str">
        <f t="shared" si="27"/>
        <v/>
      </c>
      <c r="AX66" s="15" t="str">
        <f t="shared" si="28"/>
        <v/>
      </c>
      <c r="AY66" s="15" t="str">
        <f t="shared" si="29"/>
        <v/>
      </c>
      <c r="AZ66" s="15" t="str">
        <f t="shared" si="30"/>
        <v/>
      </c>
      <c r="BA66" s="15" t="str">
        <f t="shared" si="31"/>
        <v/>
      </c>
      <c r="BB66" s="16" t="b">
        <f t="shared" si="32"/>
        <v>0</v>
      </c>
      <c r="BC66" s="16" t="b">
        <f t="shared" si="33"/>
        <v>0</v>
      </c>
      <c r="BE66" s="38"/>
      <c r="BF66" s="37"/>
      <c r="BG66" s="37"/>
      <c r="BH66" s="51" t="str">
        <f t="shared" si="15"/>
        <v/>
      </c>
      <c r="BI66" s="51" t="str">
        <f t="shared" si="16"/>
        <v/>
      </c>
      <c r="BJ66" s="51" t="str">
        <f t="shared" si="17"/>
        <v/>
      </c>
      <c r="BK66" s="51" t="str">
        <f t="shared" si="18"/>
        <v/>
      </c>
      <c r="BL66" s="51" t="str">
        <f t="shared" si="19"/>
        <v/>
      </c>
      <c r="BM66" s="51" t="str">
        <f>IF(ISBLANK($D66),"",CHOOSE($D66,Certification!$C$32,Certification!$C$48,Certification!$C$64,Certification!$C$80,Certification!$C$96))</f>
        <v/>
      </c>
      <c r="BN66" s="51" t="str">
        <f>IF(ISBLANK($D66),"",CHOOSE($D66,Certification!$C$33,Certification!$C$49,Certification!$C$65,Certification!$C$81,Certification!$C$97))</f>
        <v/>
      </c>
      <c r="BO66" s="51" t="str">
        <f>IF(ISBLANK($D66),"",CHOOSE($D66,Certification!$C$34,Certification!$C$50,Certification!$C$66,Certification!$C$82,Certification!$C$98))</f>
        <v/>
      </c>
      <c r="BP66" s="51" t="str">
        <f>IF(ISBLANK($D66),"",CHOOSE($D66,Certification!$C$35,Certification!$C$51,Certification!$C$67,Certification!$C$83,Certification!$C$99))</f>
        <v/>
      </c>
      <c r="BQ66" s="51" t="str">
        <f>IF(ISBLANK($D66),"",CHOOSE($D66,Certification!$C$36,Certification!$C$52,Certification!$C$68,Certification!$C$84,Certification!$C$100))</f>
        <v/>
      </c>
      <c r="BR66" s="51" t="str">
        <f>IF(ISBLANK($D66),"",CHOOSE($D66,Certification!$C$37,Certification!$C$53,Certification!$C$69,Certification!$C$85,Certification!$C$101))</f>
        <v/>
      </c>
      <c r="BS66" s="167" t="str">
        <f>IF(ISBLANK($D66),"",CHOOSE($D66,Certification!$G$39,Certification!$G$55,Certification!$G$71,Certification!$G$87,Certification!$G$103))</f>
        <v/>
      </c>
      <c r="BT66" s="167" t="str">
        <f>IF(ISBLANK($D66),"",CHOOSE($D66,Certification!$G$40,Certification!$G$56,Certification!$G$72,Certification!$G$88,Certification!$G$104))</f>
        <v/>
      </c>
      <c r="BU66" s="167" t="str">
        <f>IF(ISBLANK($D66),"",CHOOSE($D66,Certification!$G$41,Certification!$G$57,Certification!$G$73,Certification!$G$89,Certification!$G$105))</f>
        <v/>
      </c>
      <c r="BV66" s="51" t="str">
        <f>IF(ISBLANK($D66),"",CHOOSE($D66,IF(ISBLANK(Certification!$C$43),"",Certification!$C$43),IF(ISBLANK(Certification!$C$59),"",Certification!$C$59),IF(ISBLANK(Certification!$C$75),"",Certification!$C$75),IF(ISBLANK(Certification!$C$91),"",Certification!$C$91),IF(ISBLANK(Certification!$C$107),"",Certification!$C$107)))</f>
        <v/>
      </c>
      <c r="BW66" s="51" t="str">
        <f>IF(ISBLANK($D66),"",CHOOSE($D66,IF(ISBLANK(Certification!$C$45),"",Certification!$C$45),IF(ISBLANK(Certification!$C$61),"",Certification!$C$61),IF(ISBLANK(Certification!$C$77),"",Certification!$C$77),IF(ISBLANK(Certification!$C$93),"",Certification!$C$93),IF(ISBLANK(Certification!$C$109),"",Certification!$C$109)))</f>
        <v/>
      </c>
      <c r="BY66" s="19" t="s">
        <v>8</v>
      </c>
    </row>
    <row r="67" spans="1:77" s="17" customFormat="1" ht="25.5" x14ac:dyDescent="0.2">
      <c r="A67" s="46">
        <v>57</v>
      </c>
      <c r="B67" s="47" t="str">
        <f t="shared" si="2"/>
        <v/>
      </c>
      <c r="C67" s="184"/>
      <c r="D67" s="25"/>
      <c r="E67" s="187"/>
      <c r="F67" s="187"/>
      <c r="G67" s="25"/>
      <c r="H67" s="25"/>
      <c r="I67" s="26"/>
      <c r="J67" s="25"/>
      <c r="K67" s="26"/>
      <c r="L67" s="26"/>
      <c r="M67" s="26"/>
      <c r="N67" s="41"/>
      <c r="O67" s="26"/>
      <c r="P67" s="41"/>
      <c r="Q67" s="26"/>
      <c r="R67" s="26"/>
      <c r="S67" s="26"/>
      <c r="T67" s="25"/>
      <c r="U67" s="26"/>
      <c r="V67" s="25"/>
      <c r="W67" s="25"/>
      <c r="X67" s="25"/>
      <c r="Y67" s="25"/>
      <c r="Z67" s="25"/>
      <c r="AA67" s="173"/>
      <c r="AB67" s="178"/>
      <c r="AC67" s="15" t="str">
        <f t="shared" si="3"/>
        <v/>
      </c>
      <c r="AD67" s="15" t="str">
        <f t="shared" si="4"/>
        <v/>
      </c>
      <c r="AE67" s="15" t="str">
        <f t="shared" si="5"/>
        <v/>
      </c>
      <c r="AF67" s="15" t="str">
        <f t="shared" si="6"/>
        <v/>
      </c>
      <c r="AG67" s="15" t="str">
        <f t="shared" si="20"/>
        <v/>
      </c>
      <c r="AH67" s="15" t="str">
        <f t="shared" si="20"/>
        <v/>
      </c>
      <c r="AI67" s="15" t="str">
        <f t="shared" si="21"/>
        <v/>
      </c>
      <c r="AJ67" s="15" t="str">
        <f t="shared" si="7"/>
        <v/>
      </c>
      <c r="AK67" s="15" t="str">
        <f t="shared" si="8"/>
        <v/>
      </c>
      <c r="AL67" s="15" t="str">
        <f t="shared" si="9"/>
        <v/>
      </c>
      <c r="AM67" s="15" t="str">
        <f t="shared" si="10"/>
        <v/>
      </c>
      <c r="AN67" s="15" t="str">
        <f t="shared" si="11"/>
        <v/>
      </c>
      <c r="AO67" s="15" t="str">
        <f t="shared" si="12"/>
        <v/>
      </c>
      <c r="AP67" s="15" t="str">
        <f t="shared" si="13"/>
        <v/>
      </c>
      <c r="AQ67" s="15" t="str">
        <f t="shared" si="22"/>
        <v/>
      </c>
      <c r="AR67" s="15" t="str">
        <f t="shared" si="23"/>
        <v/>
      </c>
      <c r="AS67" s="15" t="str">
        <f t="shared" si="24"/>
        <v/>
      </c>
      <c r="AT67" s="15" t="str">
        <f t="shared" si="25"/>
        <v/>
      </c>
      <c r="AU67" s="15" t="str">
        <f t="shared" si="14"/>
        <v/>
      </c>
      <c r="AV67" s="15" t="str">
        <f t="shared" si="26"/>
        <v/>
      </c>
      <c r="AW67" s="15" t="str">
        <f t="shared" si="27"/>
        <v/>
      </c>
      <c r="AX67" s="15" t="str">
        <f t="shared" si="28"/>
        <v/>
      </c>
      <c r="AY67" s="15" t="str">
        <f t="shared" si="29"/>
        <v/>
      </c>
      <c r="AZ67" s="15" t="str">
        <f t="shared" si="30"/>
        <v/>
      </c>
      <c r="BA67" s="15" t="str">
        <f t="shared" si="31"/>
        <v/>
      </c>
      <c r="BB67" s="16" t="b">
        <f t="shared" si="32"/>
        <v>0</v>
      </c>
      <c r="BC67" s="16" t="b">
        <f t="shared" si="33"/>
        <v>0</v>
      </c>
      <c r="BE67" s="38"/>
      <c r="BF67" s="37"/>
      <c r="BG67" s="37"/>
      <c r="BH67" s="51" t="str">
        <f t="shared" si="15"/>
        <v/>
      </c>
      <c r="BI67" s="51" t="str">
        <f t="shared" si="16"/>
        <v/>
      </c>
      <c r="BJ67" s="51" t="str">
        <f t="shared" si="17"/>
        <v/>
      </c>
      <c r="BK67" s="51" t="str">
        <f t="shared" si="18"/>
        <v/>
      </c>
      <c r="BL67" s="51" t="str">
        <f t="shared" si="19"/>
        <v/>
      </c>
      <c r="BM67" s="51" t="str">
        <f>IF(ISBLANK($D67),"",CHOOSE($D67,Certification!$C$32,Certification!$C$48,Certification!$C$64,Certification!$C$80,Certification!$C$96))</f>
        <v/>
      </c>
      <c r="BN67" s="51" t="str">
        <f>IF(ISBLANK($D67),"",CHOOSE($D67,Certification!$C$33,Certification!$C$49,Certification!$C$65,Certification!$C$81,Certification!$C$97))</f>
        <v/>
      </c>
      <c r="BO67" s="51" t="str">
        <f>IF(ISBLANK($D67),"",CHOOSE($D67,Certification!$C$34,Certification!$C$50,Certification!$C$66,Certification!$C$82,Certification!$C$98))</f>
        <v/>
      </c>
      <c r="BP67" s="51" t="str">
        <f>IF(ISBLANK($D67),"",CHOOSE($D67,Certification!$C$35,Certification!$C$51,Certification!$C$67,Certification!$C$83,Certification!$C$99))</f>
        <v/>
      </c>
      <c r="BQ67" s="51" t="str">
        <f>IF(ISBLANK($D67),"",CHOOSE($D67,Certification!$C$36,Certification!$C$52,Certification!$C$68,Certification!$C$84,Certification!$C$100))</f>
        <v/>
      </c>
      <c r="BR67" s="51" t="str">
        <f>IF(ISBLANK($D67),"",CHOOSE($D67,Certification!$C$37,Certification!$C$53,Certification!$C$69,Certification!$C$85,Certification!$C$101))</f>
        <v/>
      </c>
      <c r="BS67" s="167" t="str">
        <f>IF(ISBLANK($D67),"",CHOOSE($D67,Certification!$G$39,Certification!$G$55,Certification!$G$71,Certification!$G$87,Certification!$G$103))</f>
        <v/>
      </c>
      <c r="BT67" s="167" t="str">
        <f>IF(ISBLANK($D67),"",CHOOSE($D67,Certification!$G$40,Certification!$G$56,Certification!$G$72,Certification!$G$88,Certification!$G$104))</f>
        <v/>
      </c>
      <c r="BU67" s="167" t="str">
        <f>IF(ISBLANK($D67),"",CHOOSE($D67,Certification!$G$41,Certification!$G$57,Certification!$G$73,Certification!$G$89,Certification!$G$105))</f>
        <v/>
      </c>
      <c r="BV67" s="51" t="str">
        <f>IF(ISBLANK($D67),"",CHOOSE($D67,IF(ISBLANK(Certification!$C$43),"",Certification!$C$43),IF(ISBLANK(Certification!$C$59),"",Certification!$C$59),IF(ISBLANK(Certification!$C$75),"",Certification!$C$75),IF(ISBLANK(Certification!$C$91),"",Certification!$C$91),IF(ISBLANK(Certification!$C$107),"",Certification!$C$107)))</f>
        <v/>
      </c>
      <c r="BW67" s="51" t="str">
        <f>IF(ISBLANK($D67),"",CHOOSE($D67,IF(ISBLANK(Certification!$C$45),"",Certification!$C$45),IF(ISBLANK(Certification!$C$61),"",Certification!$C$61),IF(ISBLANK(Certification!$C$77),"",Certification!$C$77),IF(ISBLANK(Certification!$C$93),"",Certification!$C$93),IF(ISBLANK(Certification!$C$109),"",Certification!$C$109)))</f>
        <v/>
      </c>
      <c r="BY67" s="19" t="s">
        <v>8</v>
      </c>
    </row>
    <row r="68" spans="1:77" s="17" customFormat="1" ht="25.5" x14ac:dyDescent="0.2">
      <c r="A68" s="46">
        <v>58</v>
      </c>
      <c r="B68" s="47" t="str">
        <f t="shared" si="2"/>
        <v/>
      </c>
      <c r="C68" s="184"/>
      <c r="D68" s="25"/>
      <c r="E68" s="187"/>
      <c r="F68" s="187"/>
      <c r="G68" s="25"/>
      <c r="H68" s="25"/>
      <c r="I68" s="26"/>
      <c r="J68" s="25"/>
      <c r="K68" s="26"/>
      <c r="L68" s="26"/>
      <c r="M68" s="26"/>
      <c r="N68" s="41"/>
      <c r="O68" s="26"/>
      <c r="P68" s="41"/>
      <c r="Q68" s="26"/>
      <c r="R68" s="26"/>
      <c r="S68" s="26"/>
      <c r="T68" s="25"/>
      <c r="U68" s="26"/>
      <c r="V68" s="25"/>
      <c r="W68" s="25"/>
      <c r="X68" s="25"/>
      <c r="Y68" s="25"/>
      <c r="Z68" s="25"/>
      <c r="AA68" s="173"/>
      <c r="AB68" s="178"/>
      <c r="AC68" s="15" t="str">
        <f t="shared" si="3"/>
        <v/>
      </c>
      <c r="AD68" s="15" t="str">
        <f t="shared" si="4"/>
        <v/>
      </c>
      <c r="AE68" s="15" t="str">
        <f t="shared" si="5"/>
        <v/>
      </c>
      <c r="AF68" s="15" t="str">
        <f t="shared" si="6"/>
        <v/>
      </c>
      <c r="AG68" s="15" t="str">
        <f t="shared" si="20"/>
        <v/>
      </c>
      <c r="AH68" s="15" t="str">
        <f t="shared" si="20"/>
        <v/>
      </c>
      <c r="AI68" s="15" t="str">
        <f t="shared" si="21"/>
        <v/>
      </c>
      <c r="AJ68" s="15" t="str">
        <f t="shared" si="7"/>
        <v/>
      </c>
      <c r="AK68" s="15" t="str">
        <f t="shared" si="8"/>
        <v/>
      </c>
      <c r="AL68" s="15" t="str">
        <f t="shared" si="9"/>
        <v/>
      </c>
      <c r="AM68" s="15" t="str">
        <f t="shared" si="10"/>
        <v/>
      </c>
      <c r="AN68" s="15" t="str">
        <f t="shared" si="11"/>
        <v/>
      </c>
      <c r="AO68" s="15" t="str">
        <f t="shared" si="12"/>
        <v/>
      </c>
      <c r="AP68" s="15" t="str">
        <f t="shared" si="13"/>
        <v/>
      </c>
      <c r="AQ68" s="15" t="str">
        <f t="shared" si="22"/>
        <v/>
      </c>
      <c r="AR68" s="15" t="str">
        <f t="shared" si="23"/>
        <v/>
      </c>
      <c r="AS68" s="15" t="str">
        <f t="shared" si="24"/>
        <v/>
      </c>
      <c r="AT68" s="15" t="str">
        <f t="shared" si="25"/>
        <v/>
      </c>
      <c r="AU68" s="15" t="str">
        <f t="shared" si="14"/>
        <v/>
      </c>
      <c r="AV68" s="15" t="str">
        <f t="shared" si="26"/>
        <v/>
      </c>
      <c r="AW68" s="15" t="str">
        <f t="shared" si="27"/>
        <v/>
      </c>
      <c r="AX68" s="15" t="str">
        <f t="shared" si="28"/>
        <v/>
      </c>
      <c r="AY68" s="15" t="str">
        <f t="shared" si="29"/>
        <v/>
      </c>
      <c r="AZ68" s="15" t="str">
        <f t="shared" si="30"/>
        <v/>
      </c>
      <c r="BA68" s="15" t="str">
        <f t="shared" si="31"/>
        <v/>
      </c>
      <c r="BB68" s="16" t="b">
        <f t="shared" si="32"/>
        <v>0</v>
      </c>
      <c r="BC68" s="16" t="b">
        <f t="shared" si="33"/>
        <v>0</v>
      </c>
      <c r="BE68" s="38"/>
      <c r="BF68" s="37"/>
      <c r="BG68" s="37"/>
      <c r="BH68" s="51" t="str">
        <f t="shared" si="15"/>
        <v/>
      </c>
      <c r="BI68" s="51" t="str">
        <f t="shared" si="16"/>
        <v/>
      </c>
      <c r="BJ68" s="51" t="str">
        <f t="shared" si="17"/>
        <v/>
      </c>
      <c r="BK68" s="51" t="str">
        <f t="shared" si="18"/>
        <v/>
      </c>
      <c r="BL68" s="51" t="str">
        <f t="shared" si="19"/>
        <v/>
      </c>
      <c r="BM68" s="51" t="str">
        <f>IF(ISBLANK($D68),"",CHOOSE($D68,Certification!$C$32,Certification!$C$48,Certification!$C$64,Certification!$C$80,Certification!$C$96))</f>
        <v/>
      </c>
      <c r="BN68" s="51" t="str">
        <f>IF(ISBLANK($D68),"",CHOOSE($D68,Certification!$C$33,Certification!$C$49,Certification!$C$65,Certification!$C$81,Certification!$C$97))</f>
        <v/>
      </c>
      <c r="BO68" s="51" t="str">
        <f>IF(ISBLANK($D68),"",CHOOSE($D68,Certification!$C$34,Certification!$C$50,Certification!$C$66,Certification!$C$82,Certification!$C$98))</f>
        <v/>
      </c>
      <c r="BP68" s="51" t="str">
        <f>IF(ISBLANK($D68),"",CHOOSE($D68,Certification!$C$35,Certification!$C$51,Certification!$C$67,Certification!$C$83,Certification!$C$99))</f>
        <v/>
      </c>
      <c r="BQ68" s="51" t="str">
        <f>IF(ISBLANK($D68),"",CHOOSE($D68,Certification!$C$36,Certification!$C$52,Certification!$C$68,Certification!$C$84,Certification!$C$100))</f>
        <v/>
      </c>
      <c r="BR68" s="51" t="str">
        <f>IF(ISBLANK($D68),"",CHOOSE($D68,Certification!$C$37,Certification!$C$53,Certification!$C$69,Certification!$C$85,Certification!$C$101))</f>
        <v/>
      </c>
      <c r="BS68" s="167" t="str">
        <f>IF(ISBLANK($D68),"",CHOOSE($D68,Certification!$G$39,Certification!$G$55,Certification!$G$71,Certification!$G$87,Certification!$G$103))</f>
        <v/>
      </c>
      <c r="BT68" s="167" t="str">
        <f>IF(ISBLANK($D68),"",CHOOSE($D68,Certification!$G$40,Certification!$G$56,Certification!$G$72,Certification!$G$88,Certification!$G$104))</f>
        <v/>
      </c>
      <c r="BU68" s="167" t="str">
        <f>IF(ISBLANK($D68),"",CHOOSE($D68,Certification!$G$41,Certification!$G$57,Certification!$G$73,Certification!$G$89,Certification!$G$105))</f>
        <v/>
      </c>
      <c r="BV68" s="51" t="str">
        <f>IF(ISBLANK($D68),"",CHOOSE($D68,IF(ISBLANK(Certification!$C$43),"",Certification!$C$43),IF(ISBLANK(Certification!$C$59),"",Certification!$C$59),IF(ISBLANK(Certification!$C$75),"",Certification!$C$75),IF(ISBLANK(Certification!$C$91),"",Certification!$C$91),IF(ISBLANK(Certification!$C$107),"",Certification!$C$107)))</f>
        <v/>
      </c>
      <c r="BW68" s="51" t="str">
        <f>IF(ISBLANK($D68),"",CHOOSE($D68,IF(ISBLANK(Certification!$C$45),"",Certification!$C$45),IF(ISBLANK(Certification!$C$61),"",Certification!$C$61),IF(ISBLANK(Certification!$C$77),"",Certification!$C$77),IF(ISBLANK(Certification!$C$93),"",Certification!$C$93),IF(ISBLANK(Certification!$C$109),"",Certification!$C$109)))</f>
        <v/>
      </c>
      <c r="BY68" s="19" t="s">
        <v>8</v>
      </c>
    </row>
    <row r="69" spans="1:77" s="17" customFormat="1" ht="25.5" x14ac:dyDescent="0.2">
      <c r="A69" s="46">
        <v>59</v>
      </c>
      <c r="B69" s="47" t="str">
        <f t="shared" si="2"/>
        <v/>
      </c>
      <c r="C69" s="184"/>
      <c r="D69" s="25"/>
      <c r="E69" s="187"/>
      <c r="F69" s="187"/>
      <c r="G69" s="25"/>
      <c r="H69" s="25"/>
      <c r="I69" s="26"/>
      <c r="J69" s="25"/>
      <c r="K69" s="26"/>
      <c r="L69" s="26"/>
      <c r="M69" s="26"/>
      <c r="N69" s="41"/>
      <c r="O69" s="26"/>
      <c r="P69" s="41"/>
      <c r="Q69" s="26"/>
      <c r="R69" s="26"/>
      <c r="S69" s="26"/>
      <c r="T69" s="25"/>
      <c r="U69" s="26"/>
      <c r="V69" s="25"/>
      <c r="W69" s="25"/>
      <c r="X69" s="25"/>
      <c r="Y69" s="25"/>
      <c r="Z69" s="25"/>
      <c r="AA69" s="173"/>
      <c r="AB69" s="178"/>
      <c r="AC69" s="15" t="str">
        <f t="shared" si="3"/>
        <v/>
      </c>
      <c r="AD69" s="15" t="str">
        <f t="shared" si="4"/>
        <v/>
      </c>
      <c r="AE69" s="15" t="str">
        <f t="shared" si="5"/>
        <v/>
      </c>
      <c r="AF69" s="15" t="str">
        <f t="shared" si="6"/>
        <v/>
      </c>
      <c r="AG69" s="15" t="str">
        <f t="shared" si="20"/>
        <v/>
      </c>
      <c r="AH69" s="15" t="str">
        <f t="shared" si="20"/>
        <v/>
      </c>
      <c r="AI69" s="15" t="str">
        <f t="shared" si="21"/>
        <v/>
      </c>
      <c r="AJ69" s="15" t="str">
        <f t="shared" si="7"/>
        <v/>
      </c>
      <c r="AK69" s="15" t="str">
        <f t="shared" si="8"/>
        <v/>
      </c>
      <c r="AL69" s="15" t="str">
        <f t="shared" si="9"/>
        <v/>
      </c>
      <c r="AM69" s="15" t="str">
        <f t="shared" si="10"/>
        <v/>
      </c>
      <c r="AN69" s="15" t="str">
        <f t="shared" si="11"/>
        <v/>
      </c>
      <c r="AO69" s="15" t="str">
        <f t="shared" si="12"/>
        <v/>
      </c>
      <c r="AP69" s="15" t="str">
        <f t="shared" si="13"/>
        <v/>
      </c>
      <c r="AQ69" s="15" t="str">
        <f t="shared" si="22"/>
        <v/>
      </c>
      <c r="AR69" s="15" t="str">
        <f t="shared" si="23"/>
        <v/>
      </c>
      <c r="AS69" s="15" t="str">
        <f t="shared" si="24"/>
        <v/>
      </c>
      <c r="AT69" s="15" t="str">
        <f t="shared" si="25"/>
        <v/>
      </c>
      <c r="AU69" s="15" t="str">
        <f t="shared" si="14"/>
        <v/>
      </c>
      <c r="AV69" s="15" t="str">
        <f t="shared" si="26"/>
        <v/>
      </c>
      <c r="AW69" s="15" t="str">
        <f t="shared" si="27"/>
        <v/>
      </c>
      <c r="AX69" s="15" t="str">
        <f t="shared" si="28"/>
        <v/>
      </c>
      <c r="AY69" s="15" t="str">
        <f t="shared" si="29"/>
        <v/>
      </c>
      <c r="AZ69" s="15" t="str">
        <f t="shared" si="30"/>
        <v/>
      </c>
      <c r="BA69" s="15" t="str">
        <f t="shared" si="31"/>
        <v/>
      </c>
      <c r="BB69" s="16" t="b">
        <f t="shared" si="32"/>
        <v>0</v>
      </c>
      <c r="BC69" s="16" t="b">
        <f t="shared" si="33"/>
        <v>0</v>
      </c>
      <c r="BE69" s="38"/>
      <c r="BF69" s="37"/>
      <c r="BG69" s="37"/>
      <c r="BH69" s="51" t="str">
        <f t="shared" si="15"/>
        <v/>
      </c>
      <c r="BI69" s="51" t="str">
        <f t="shared" si="16"/>
        <v/>
      </c>
      <c r="BJ69" s="51" t="str">
        <f t="shared" si="17"/>
        <v/>
      </c>
      <c r="BK69" s="51" t="str">
        <f t="shared" si="18"/>
        <v/>
      </c>
      <c r="BL69" s="51" t="str">
        <f t="shared" si="19"/>
        <v/>
      </c>
      <c r="BM69" s="51" t="str">
        <f>IF(ISBLANK($D69),"",CHOOSE($D69,Certification!$C$32,Certification!$C$48,Certification!$C$64,Certification!$C$80,Certification!$C$96))</f>
        <v/>
      </c>
      <c r="BN69" s="51" t="str">
        <f>IF(ISBLANK($D69),"",CHOOSE($D69,Certification!$C$33,Certification!$C$49,Certification!$C$65,Certification!$C$81,Certification!$C$97))</f>
        <v/>
      </c>
      <c r="BO69" s="51" t="str">
        <f>IF(ISBLANK($D69),"",CHOOSE($D69,Certification!$C$34,Certification!$C$50,Certification!$C$66,Certification!$C$82,Certification!$C$98))</f>
        <v/>
      </c>
      <c r="BP69" s="51" t="str">
        <f>IF(ISBLANK($D69),"",CHOOSE($D69,Certification!$C$35,Certification!$C$51,Certification!$C$67,Certification!$C$83,Certification!$C$99))</f>
        <v/>
      </c>
      <c r="BQ69" s="51" t="str">
        <f>IF(ISBLANK($D69),"",CHOOSE($D69,Certification!$C$36,Certification!$C$52,Certification!$C$68,Certification!$C$84,Certification!$C$100))</f>
        <v/>
      </c>
      <c r="BR69" s="51" t="str">
        <f>IF(ISBLANK($D69),"",CHOOSE($D69,Certification!$C$37,Certification!$C$53,Certification!$C$69,Certification!$C$85,Certification!$C$101))</f>
        <v/>
      </c>
      <c r="BS69" s="167" t="str">
        <f>IF(ISBLANK($D69),"",CHOOSE($D69,Certification!$G$39,Certification!$G$55,Certification!$G$71,Certification!$G$87,Certification!$G$103))</f>
        <v/>
      </c>
      <c r="BT69" s="167" t="str">
        <f>IF(ISBLANK($D69),"",CHOOSE($D69,Certification!$G$40,Certification!$G$56,Certification!$G$72,Certification!$G$88,Certification!$G$104))</f>
        <v/>
      </c>
      <c r="BU69" s="167" t="str">
        <f>IF(ISBLANK($D69),"",CHOOSE($D69,Certification!$G$41,Certification!$G$57,Certification!$G$73,Certification!$G$89,Certification!$G$105))</f>
        <v/>
      </c>
      <c r="BV69" s="51" t="str">
        <f>IF(ISBLANK($D69),"",CHOOSE($D69,IF(ISBLANK(Certification!$C$43),"",Certification!$C$43),IF(ISBLANK(Certification!$C$59),"",Certification!$C$59),IF(ISBLANK(Certification!$C$75),"",Certification!$C$75),IF(ISBLANK(Certification!$C$91),"",Certification!$C$91),IF(ISBLANK(Certification!$C$107),"",Certification!$C$107)))</f>
        <v/>
      </c>
      <c r="BW69" s="51" t="str">
        <f>IF(ISBLANK($D69),"",CHOOSE($D69,IF(ISBLANK(Certification!$C$45),"",Certification!$C$45),IF(ISBLANK(Certification!$C$61),"",Certification!$C$61),IF(ISBLANK(Certification!$C$77),"",Certification!$C$77),IF(ISBLANK(Certification!$C$93),"",Certification!$C$93),IF(ISBLANK(Certification!$C$109),"",Certification!$C$109)))</f>
        <v/>
      </c>
      <c r="BY69" s="19" t="s">
        <v>8</v>
      </c>
    </row>
    <row r="70" spans="1:77" s="17" customFormat="1" ht="25.5" x14ac:dyDescent="0.2">
      <c r="A70" s="46">
        <v>60</v>
      </c>
      <c r="B70" s="47" t="str">
        <f t="shared" si="2"/>
        <v/>
      </c>
      <c r="C70" s="184"/>
      <c r="D70" s="25"/>
      <c r="E70" s="187"/>
      <c r="F70" s="187"/>
      <c r="G70" s="25"/>
      <c r="H70" s="25"/>
      <c r="I70" s="26"/>
      <c r="J70" s="25"/>
      <c r="K70" s="26"/>
      <c r="L70" s="26"/>
      <c r="M70" s="26"/>
      <c r="N70" s="41"/>
      <c r="O70" s="26"/>
      <c r="P70" s="41"/>
      <c r="Q70" s="26"/>
      <c r="R70" s="26"/>
      <c r="S70" s="26"/>
      <c r="T70" s="25"/>
      <c r="U70" s="26"/>
      <c r="V70" s="25"/>
      <c r="W70" s="25"/>
      <c r="X70" s="25"/>
      <c r="Y70" s="25"/>
      <c r="Z70" s="25"/>
      <c r="AA70" s="173"/>
      <c r="AB70" s="178"/>
      <c r="AC70" s="15" t="str">
        <f t="shared" si="3"/>
        <v/>
      </c>
      <c r="AD70" s="15" t="str">
        <f t="shared" si="4"/>
        <v/>
      </c>
      <c r="AE70" s="15" t="str">
        <f t="shared" si="5"/>
        <v/>
      </c>
      <c r="AF70" s="15" t="str">
        <f t="shared" si="6"/>
        <v/>
      </c>
      <c r="AG70" s="15" t="str">
        <f t="shared" si="20"/>
        <v/>
      </c>
      <c r="AH70" s="15" t="str">
        <f t="shared" si="20"/>
        <v/>
      </c>
      <c r="AI70" s="15" t="str">
        <f t="shared" si="21"/>
        <v/>
      </c>
      <c r="AJ70" s="15" t="str">
        <f t="shared" si="7"/>
        <v/>
      </c>
      <c r="AK70" s="15" t="str">
        <f t="shared" si="8"/>
        <v/>
      </c>
      <c r="AL70" s="15" t="str">
        <f t="shared" si="9"/>
        <v/>
      </c>
      <c r="AM70" s="15" t="str">
        <f t="shared" si="10"/>
        <v/>
      </c>
      <c r="AN70" s="15" t="str">
        <f t="shared" si="11"/>
        <v/>
      </c>
      <c r="AO70" s="15" t="str">
        <f t="shared" si="12"/>
        <v/>
      </c>
      <c r="AP70" s="15" t="str">
        <f t="shared" si="13"/>
        <v/>
      </c>
      <c r="AQ70" s="15" t="str">
        <f t="shared" si="22"/>
        <v/>
      </c>
      <c r="AR70" s="15" t="str">
        <f t="shared" si="23"/>
        <v/>
      </c>
      <c r="AS70" s="15" t="str">
        <f t="shared" si="24"/>
        <v/>
      </c>
      <c r="AT70" s="15" t="str">
        <f t="shared" si="25"/>
        <v/>
      </c>
      <c r="AU70" s="15" t="str">
        <f t="shared" si="14"/>
        <v/>
      </c>
      <c r="AV70" s="15" t="str">
        <f t="shared" si="26"/>
        <v/>
      </c>
      <c r="AW70" s="15" t="str">
        <f t="shared" si="27"/>
        <v/>
      </c>
      <c r="AX70" s="15" t="str">
        <f t="shared" si="28"/>
        <v/>
      </c>
      <c r="AY70" s="15" t="str">
        <f t="shared" si="29"/>
        <v/>
      </c>
      <c r="AZ70" s="15" t="str">
        <f t="shared" si="30"/>
        <v/>
      </c>
      <c r="BA70" s="15" t="str">
        <f t="shared" si="31"/>
        <v/>
      </c>
      <c r="BB70" s="16" t="b">
        <f t="shared" si="32"/>
        <v>0</v>
      </c>
      <c r="BC70" s="16" t="b">
        <f t="shared" si="33"/>
        <v>0</v>
      </c>
      <c r="BE70" s="38"/>
      <c r="BF70" s="37"/>
      <c r="BG70" s="37"/>
      <c r="BH70" s="51" t="str">
        <f t="shared" si="15"/>
        <v/>
      </c>
      <c r="BI70" s="51" t="str">
        <f t="shared" si="16"/>
        <v/>
      </c>
      <c r="BJ70" s="51" t="str">
        <f t="shared" si="17"/>
        <v/>
      </c>
      <c r="BK70" s="51" t="str">
        <f t="shared" si="18"/>
        <v/>
      </c>
      <c r="BL70" s="51" t="str">
        <f t="shared" si="19"/>
        <v/>
      </c>
      <c r="BM70" s="51" t="str">
        <f>IF(ISBLANK($D70),"",CHOOSE($D70,Certification!$C$32,Certification!$C$48,Certification!$C$64,Certification!$C$80,Certification!$C$96))</f>
        <v/>
      </c>
      <c r="BN70" s="51" t="str">
        <f>IF(ISBLANK($D70),"",CHOOSE($D70,Certification!$C$33,Certification!$C$49,Certification!$C$65,Certification!$C$81,Certification!$C$97))</f>
        <v/>
      </c>
      <c r="BO70" s="51" t="str">
        <f>IF(ISBLANK($D70),"",CHOOSE($D70,Certification!$C$34,Certification!$C$50,Certification!$C$66,Certification!$C$82,Certification!$C$98))</f>
        <v/>
      </c>
      <c r="BP70" s="51" t="str">
        <f>IF(ISBLANK($D70),"",CHOOSE($D70,Certification!$C$35,Certification!$C$51,Certification!$C$67,Certification!$C$83,Certification!$C$99))</f>
        <v/>
      </c>
      <c r="BQ70" s="51" t="str">
        <f>IF(ISBLANK($D70),"",CHOOSE($D70,Certification!$C$36,Certification!$C$52,Certification!$C$68,Certification!$C$84,Certification!$C$100))</f>
        <v/>
      </c>
      <c r="BR70" s="51" t="str">
        <f>IF(ISBLANK($D70),"",CHOOSE($D70,Certification!$C$37,Certification!$C$53,Certification!$C$69,Certification!$C$85,Certification!$C$101))</f>
        <v/>
      </c>
      <c r="BS70" s="167" t="str">
        <f>IF(ISBLANK($D70),"",CHOOSE($D70,Certification!$G$39,Certification!$G$55,Certification!$G$71,Certification!$G$87,Certification!$G$103))</f>
        <v/>
      </c>
      <c r="BT70" s="167" t="str">
        <f>IF(ISBLANK($D70),"",CHOOSE($D70,Certification!$G$40,Certification!$G$56,Certification!$G$72,Certification!$G$88,Certification!$G$104))</f>
        <v/>
      </c>
      <c r="BU70" s="167" t="str">
        <f>IF(ISBLANK($D70),"",CHOOSE($D70,Certification!$G$41,Certification!$G$57,Certification!$G$73,Certification!$G$89,Certification!$G$105))</f>
        <v/>
      </c>
      <c r="BV70" s="51" t="str">
        <f>IF(ISBLANK($D70),"",CHOOSE($D70,IF(ISBLANK(Certification!$C$43),"",Certification!$C$43),IF(ISBLANK(Certification!$C$59),"",Certification!$C$59),IF(ISBLANK(Certification!$C$75),"",Certification!$C$75),IF(ISBLANK(Certification!$C$91),"",Certification!$C$91),IF(ISBLANK(Certification!$C$107),"",Certification!$C$107)))</f>
        <v/>
      </c>
      <c r="BW70" s="51" t="str">
        <f>IF(ISBLANK($D70),"",CHOOSE($D70,IF(ISBLANK(Certification!$C$45),"",Certification!$C$45),IF(ISBLANK(Certification!$C$61),"",Certification!$C$61),IF(ISBLANK(Certification!$C$77),"",Certification!$C$77),IF(ISBLANK(Certification!$C$93),"",Certification!$C$93),IF(ISBLANK(Certification!$C$109),"",Certification!$C$109)))</f>
        <v/>
      </c>
      <c r="BY70" s="19" t="s">
        <v>8</v>
      </c>
    </row>
    <row r="71" spans="1:77" s="17" customFormat="1" ht="25.5" x14ac:dyDescent="0.2">
      <c r="A71" s="46">
        <v>61</v>
      </c>
      <c r="B71" s="47" t="str">
        <f t="shared" si="2"/>
        <v/>
      </c>
      <c r="C71" s="184"/>
      <c r="D71" s="25"/>
      <c r="E71" s="187"/>
      <c r="F71" s="187"/>
      <c r="G71" s="25"/>
      <c r="H71" s="25"/>
      <c r="I71" s="26"/>
      <c r="J71" s="25"/>
      <c r="K71" s="26"/>
      <c r="L71" s="26"/>
      <c r="M71" s="26"/>
      <c r="N71" s="41"/>
      <c r="O71" s="26"/>
      <c r="P71" s="41"/>
      <c r="Q71" s="26"/>
      <c r="R71" s="26"/>
      <c r="S71" s="26"/>
      <c r="T71" s="25"/>
      <c r="U71" s="26"/>
      <c r="V71" s="25"/>
      <c r="W71" s="25"/>
      <c r="X71" s="25"/>
      <c r="Y71" s="25"/>
      <c r="Z71" s="25"/>
      <c r="AA71" s="173"/>
      <c r="AB71" s="178"/>
      <c r="AC71" s="15" t="str">
        <f t="shared" si="3"/>
        <v/>
      </c>
      <c r="AD71" s="15" t="str">
        <f t="shared" si="4"/>
        <v/>
      </c>
      <c r="AE71" s="15" t="str">
        <f t="shared" si="5"/>
        <v/>
      </c>
      <c r="AF71" s="15" t="str">
        <f t="shared" si="6"/>
        <v/>
      </c>
      <c r="AG71" s="15" t="str">
        <f t="shared" si="20"/>
        <v/>
      </c>
      <c r="AH71" s="15" t="str">
        <f t="shared" si="20"/>
        <v/>
      </c>
      <c r="AI71" s="15" t="str">
        <f t="shared" si="21"/>
        <v/>
      </c>
      <c r="AJ71" s="15" t="str">
        <f t="shared" si="7"/>
        <v/>
      </c>
      <c r="AK71" s="15" t="str">
        <f t="shared" si="8"/>
        <v/>
      </c>
      <c r="AL71" s="15" t="str">
        <f t="shared" si="9"/>
        <v/>
      </c>
      <c r="AM71" s="15" t="str">
        <f t="shared" si="10"/>
        <v/>
      </c>
      <c r="AN71" s="15" t="str">
        <f t="shared" si="11"/>
        <v/>
      </c>
      <c r="AO71" s="15" t="str">
        <f t="shared" si="12"/>
        <v/>
      </c>
      <c r="AP71" s="15" t="str">
        <f t="shared" si="13"/>
        <v/>
      </c>
      <c r="AQ71" s="15" t="str">
        <f t="shared" si="22"/>
        <v/>
      </c>
      <c r="AR71" s="15" t="str">
        <f t="shared" si="23"/>
        <v/>
      </c>
      <c r="AS71" s="15" t="str">
        <f t="shared" si="24"/>
        <v/>
      </c>
      <c r="AT71" s="15" t="str">
        <f t="shared" si="25"/>
        <v/>
      </c>
      <c r="AU71" s="15" t="str">
        <f t="shared" si="14"/>
        <v/>
      </c>
      <c r="AV71" s="15" t="str">
        <f t="shared" si="26"/>
        <v/>
      </c>
      <c r="AW71" s="15" t="str">
        <f t="shared" si="27"/>
        <v/>
      </c>
      <c r="AX71" s="15" t="str">
        <f t="shared" si="28"/>
        <v/>
      </c>
      <c r="AY71" s="15" t="str">
        <f t="shared" si="29"/>
        <v/>
      </c>
      <c r="AZ71" s="15" t="str">
        <f t="shared" si="30"/>
        <v/>
      </c>
      <c r="BA71" s="15" t="str">
        <f t="shared" si="31"/>
        <v/>
      </c>
      <c r="BB71" s="16" t="b">
        <f t="shared" si="32"/>
        <v>0</v>
      </c>
      <c r="BC71" s="16" t="b">
        <f t="shared" si="33"/>
        <v>0</v>
      </c>
      <c r="BE71" s="38"/>
      <c r="BF71" s="37"/>
      <c r="BG71" s="37"/>
      <c r="BH71" s="51" t="str">
        <f t="shared" si="15"/>
        <v/>
      </c>
      <c r="BI71" s="51" t="str">
        <f t="shared" si="16"/>
        <v/>
      </c>
      <c r="BJ71" s="51" t="str">
        <f t="shared" si="17"/>
        <v/>
      </c>
      <c r="BK71" s="51" t="str">
        <f t="shared" si="18"/>
        <v/>
      </c>
      <c r="BL71" s="51" t="str">
        <f t="shared" si="19"/>
        <v/>
      </c>
      <c r="BM71" s="51" t="str">
        <f>IF(ISBLANK($D71),"",CHOOSE($D71,Certification!$C$32,Certification!$C$48,Certification!$C$64,Certification!$C$80,Certification!$C$96))</f>
        <v/>
      </c>
      <c r="BN71" s="51" t="str">
        <f>IF(ISBLANK($D71),"",CHOOSE($D71,Certification!$C$33,Certification!$C$49,Certification!$C$65,Certification!$C$81,Certification!$C$97))</f>
        <v/>
      </c>
      <c r="BO71" s="51" t="str">
        <f>IF(ISBLANK($D71),"",CHOOSE($D71,Certification!$C$34,Certification!$C$50,Certification!$C$66,Certification!$C$82,Certification!$C$98))</f>
        <v/>
      </c>
      <c r="BP71" s="51" t="str">
        <f>IF(ISBLANK($D71),"",CHOOSE($D71,Certification!$C$35,Certification!$C$51,Certification!$C$67,Certification!$C$83,Certification!$C$99))</f>
        <v/>
      </c>
      <c r="BQ71" s="51" t="str">
        <f>IF(ISBLANK($D71),"",CHOOSE($D71,Certification!$C$36,Certification!$C$52,Certification!$C$68,Certification!$C$84,Certification!$C$100))</f>
        <v/>
      </c>
      <c r="BR71" s="51" t="str">
        <f>IF(ISBLANK($D71),"",CHOOSE($D71,Certification!$C$37,Certification!$C$53,Certification!$C$69,Certification!$C$85,Certification!$C$101))</f>
        <v/>
      </c>
      <c r="BS71" s="167" t="str">
        <f>IF(ISBLANK($D71),"",CHOOSE($D71,Certification!$G$39,Certification!$G$55,Certification!$G$71,Certification!$G$87,Certification!$G$103))</f>
        <v/>
      </c>
      <c r="BT71" s="167" t="str">
        <f>IF(ISBLANK($D71),"",CHOOSE($D71,Certification!$G$40,Certification!$G$56,Certification!$G$72,Certification!$G$88,Certification!$G$104))</f>
        <v/>
      </c>
      <c r="BU71" s="167" t="str">
        <f>IF(ISBLANK($D71),"",CHOOSE($D71,Certification!$G$41,Certification!$G$57,Certification!$G$73,Certification!$G$89,Certification!$G$105))</f>
        <v/>
      </c>
      <c r="BV71" s="51" t="str">
        <f>IF(ISBLANK($D71),"",CHOOSE($D71,IF(ISBLANK(Certification!$C$43),"",Certification!$C$43),IF(ISBLANK(Certification!$C$59),"",Certification!$C$59),IF(ISBLANK(Certification!$C$75),"",Certification!$C$75),IF(ISBLANK(Certification!$C$91),"",Certification!$C$91),IF(ISBLANK(Certification!$C$107),"",Certification!$C$107)))</f>
        <v/>
      </c>
      <c r="BW71" s="51" t="str">
        <f>IF(ISBLANK($D71),"",CHOOSE($D71,IF(ISBLANK(Certification!$C$45),"",Certification!$C$45),IF(ISBLANK(Certification!$C$61),"",Certification!$C$61),IF(ISBLANK(Certification!$C$77),"",Certification!$C$77),IF(ISBLANK(Certification!$C$93),"",Certification!$C$93),IF(ISBLANK(Certification!$C$109),"",Certification!$C$109)))</f>
        <v/>
      </c>
      <c r="BY71" s="19" t="s">
        <v>8</v>
      </c>
    </row>
    <row r="72" spans="1:77" s="17" customFormat="1" ht="25.5" x14ac:dyDescent="0.2">
      <c r="A72" s="46">
        <v>62</v>
      </c>
      <c r="B72" s="47" t="str">
        <f t="shared" si="2"/>
        <v/>
      </c>
      <c r="C72" s="184"/>
      <c r="D72" s="25"/>
      <c r="E72" s="187"/>
      <c r="F72" s="187"/>
      <c r="G72" s="25"/>
      <c r="H72" s="25"/>
      <c r="I72" s="26"/>
      <c r="J72" s="25"/>
      <c r="K72" s="26"/>
      <c r="L72" s="26"/>
      <c r="M72" s="26"/>
      <c r="N72" s="41"/>
      <c r="O72" s="26"/>
      <c r="P72" s="41"/>
      <c r="Q72" s="26"/>
      <c r="R72" s="26"/>
      <c r="S72" s="26"/>
      <c r="T72" s="25"/>
      <c r="U72" s="26"/>
      <c r="V72" s="25"/>
      <c r="W72" s="25"/>
      <c r="X72" s="25"/>
      <c r="Y72" s="25"/>
      <c r="Z72" s="25"/>
      <c r="AA72" s="173"/>
      <c r="AB72" s="178"/>
      <c r="AC72" s="15" t="str">
        <f t="shared" si="3"/>
        <v/>
      </c>
      <c r="AD72" s="15" t="str">
        <f t="shared" si="4"/>
        <v/>
      </c>
      <c r="AE72" s="15" t="str">
        <f t="shared" si="5"/>
        <v/>
      </c>
      <c r="AF72" s="15" t="str">
        <f t="shared" si="6"/>
        <v/>
      </c>
      <c r="AG72" s="15" t="str">
        <f t="shared" si="20"/>
        <v/>
      </c>
      <c r="AH72" s="15" t="str">
        <f t="shared" si="20"/>
        <v/>
      </c>
      <c r="AI72" s="15" t="str">
        <f t="shared" si="21"/>
        <v/>
      </c>
      <c r="AJ72" s="15" t="str">
        <f t="shared" si="7"/>
        <v/>
      </c>
      <c r="AK72" s="15" t="str">
        <f t="shared" si="8"/>
        <v/>
      </c>
      <c r="AL72" s="15" t="str">
        <f t="shared" si="9"/>
        <v/>
      </c>
      <c r="AM72" s="15" t="str">
        <f t="shared" si="10"/>
        <v/>
      </c>
      <c r="AN72" s="15" t="str">
        <f t="shared" si="11"/>
        <v/>
      </c>
      <c r="AO72" s="15" t="str">
        <f t="shared" si="12"/>
        <v/>
      </c>
      <c r="AP72" s="15" t="str">
        <f t="shared" si="13"/>
        <v/>
      </c>
      <c r="AQ72" s="15" t="str">
        <f t="shared" si="22"/>
        <v/>
      </c>
      <c r="AR72" s="15" t="str">
        <f t="shared" si="23"/>
        <v/>
      </c>
      <c r="AS72" s="15" t="str">
        <f t="shared" si="24"/>
        <v/>
      </c>
      <c r="AT72" s="15" t="str">
        <f t="shared" si="25"/>
        <v/>
      </c>
      <c r="AU72" s="15" t="str">
        <f t="shared" si="14"/>
        <v/>
      </c>
      <c r="AV72" s="15" t="str">
        <f t="shared" si="26"/>
        <v/>
      </c>
      <c r="AW72" s="15" t="str">
        <f t="shared" si="27"/>
        <v/>
      </c>
      <c r="AX72" s="15" t="str">
        <f t="shared" si="28"/>
        <v/>
      </c>
      <c r="AY72" s="15" t="str">
        <f t="shared" si="29"/>
        <v/>
      </c>
      <c r="AZ72" s="15" t="str">
        <f t="shared" si="30"/>
        <v/>
      </c>
      <c r="BA72" s="15" t="str">
        <f t="shared" si="31"/>
        <v/>
      </c>
      <c r="BB72" s="16" t="b">
        <f t="shared" si="32"/>
        <v>0</v>
      </c>
      <c r="BC72" s="16" t="b">
        <f t="shared" si="33"/>
        <v>0</v>
      </c>
      <c r="BE72" s="38"/>
      <c r="BF72" s="37"/>
      <c r="BG72" s="37"/>
      <c r="BH72" s="51" t="str">
        <f t="shared" si="15"/>
        <v/>
      </c>
      <c r="BI72" s="51" t="str">
        <f t="shared" si="16"/>
        <v/>
      </c>
      <c r="BJ72" s="51" t="str">
        <f t="shared" si="17"/>
        <v/>
      </c>
      <c r="BK72" s="51" t="str">
        <f t="shared" si="18"/>
        <v/>
      </c>
      <c r="BL72" s="51" t="str">
        <f t="shared" si="19"/>
        <v/>
      </c>
      <c r="BM72" s="51" t="str">
        <f>IF(ISBLANK($D72),"",CHOOSE($D72,Certification!$C$32,Certification!$C$48,Certification!$C$64,Certification!$C$80,Certification!$C$96))</f>
        <v/>
      </c>
      <c r="BN72" s="51" t="str">
        <f>IF(ISBLANK($D72),"",CHOOSE($D72,Certification!$C$33,Certification!$C$49,Certification!$C$65,Certification!$C$81,Certification!$C$97))</f>
        <v/>
      </c>
      <c r="BO72" s="51" t="str">
        <f>IF(ISBLANK($D72),"",CHOOSE($D72,Certification!$C$34,Certification!$C$50,Certification!$C$66,Certification!$C$82,Certification!$C$98))</f>
        <v/>
      </c>
      <c r="BP72" s="51" t="str">
        <f>IF(ISBLANK($D72),"",CHOOSE($D72,Certification!$C$35,Certification!$C$51,Certification!$C$67,Certification!$C$83,Certification!$C$99))</f>
        <v/>
      </c>
      <c r="BQ72" s="51" t="str">
        <f>IF(ISBLANK($D72),"",CHOOSE($D72,Certification!$C$36,Certification!$C$52,Certification!$C$68,Certification!$C$84,Certification!$C$100))</f>
        <v/>
      </c>
      <c r="BR72" s="51" t="str">
        <f>IF(ISBLANK($D72),"",CHOOSE($D72,Certification!$C$37,Certification!$C$53,Certification!$C$69,Certification!$C$85,Certification!$C$101))</f>
        <v/>
      </c>
      <c r="BS72" s="167" t="str">
        <f>IF(ISBLANK($D72),"",CHOOSE($D72,Certification!$G$39,Certification!$G$55,Certification!$G$71,Certification!$G$87,Certification!$G$103))</f>
        <v/>
      </c>
      <c r="BT72" s="167" t="str">
        <f>IF(ISBLANK($D72),"",CHOOSE($D72,Certification!$G$40,Certification!$G$56,Certification!$G$72,Certification!$G$88,Certification!$G$104))</f>
        <v/>
      </c>
      <c r="BU72" s="167" t="str">
        <f>IF(ISBLANK($D72),"",CHOOSE($D72,Certification!$G$41,Certification!$G$57,Certification!$G$73,Certification!$G$89,Certification!$G$105))</f>
        <v/>
      </c>
      <c r="BV72" s="51" t="str">
        <f>IF(ISBLANK($D72),"",CHOOSE($D72,IF(ISBLANK(Certification!$C$43),"",Certification!$C$43),IF(ISBLANK(Certification!$C$59),"",Certification!$C$59),IF(ISBLANK(Certification!$C$75),"",Certification!$C$75),IF(ISBLANK(Certification!$C$91),"",Certification!$C$91),IF(ISBLANK(Certification!$C$107),"",Certification!$C$107)))</f>
        <v/>
      </c>
      <c r="BW72" s="51" t="str">
        <f>IF(ISBLANK($D72),"",CHOOSE($D72,IF(ISBLANK(Certification!$C$45),"",Certification!$C$45),IF(ISBLANK(Certification!$C$61),"",Certification!$C$61),IF(ISBLANK(Certification!$C$77),"",Certification!$C$77),IF(ISBLANK(Certification!$C$93),"",Certification!$C$93),IF(ISBLANK(Certification!$C$109),"",Certification!$C$109)))</f>
        <v/>
      </c>
      <c r="BY72" s="19" t="s">
        <v>8</v>
      </c>
    </row>
    <row r="73" spans="1:77" s="17" customFormat="1" ht="25.5" x14ac:dyDescent="0.2">
      <c r="A73" s="46">
        <v>63</v>
      </c>
      <c r="B73" s="47" t="str">
        <f t="shared" si="2"/>
        <v/>
      </c>
      <c r="C73" s="184"/>
      <c r="D73" s="25"/>
      <c r="E73" s="187"/>
      <c r="F73" s="187"/>
      <c r="G73" s="25"/>
      <c r="H73" s="25"/>
      <c r="I73" s="26"/>
      <c r="J73" s="25"/>
      <c r="K73" s="26"/>
      <c r="L73" s="26"/>
      <c r="M73" s="26"/>
      <c r="N73" s="41"/>
      <c r="O73" s="26"/>
      <c r="P73" s="41"/>
      <c r="Q73" s="26"/>
      <c r="R73" s="26"/>
      <c r="S73" s="26"/>
      <c r="T73" s="25"/>
      <c r="U73" s="26"/>
      <c r="V73" s="25"/>
      <c r="W73" s="25"/>
      <c r="X73" s="25"/>
      <c r="Y73" s="25"/>
      <c r="Z73" s="25"/>
      <c r="AA73" s="173"/>
      <c r="AB73" s="178"/>
      <c r="AC73" s="15" t="str">
        <f t="shared" si="3"/>
        <v/>
      </c>
      <c r="AD73" s="15" t="str">
        <f t="shared" si="4"/>
        <v/>
      </c>
      <c r="AE73" s="15" t="str">
        <f t="shared" si="5"/>
        <v/>
      </c>
      <c r="AF73" s="15" t="str">
        <f t="shared" si="6"/>
        <v/>
      </c>
      <c r="AG73" s="15" t="str">
        <f t="shared" si="20"/>
        <v/>
      </c>
      <c r="AH73" s="15" t="str">
        <f t="shared" si="20"/>
        <v/>
      </c>
      <c r="AI73" s="15" t="str">
        <f t="shared" si="21"/>
        <v/>
      </c>
      <c r="AJ73" s="15" t="str">
        <f t="shared" si="7"/>
        <v/>
      </c>
      <c r="AK73" s="15" t="str">
        <f t="shared" si="8"/>
        <v/>
      </c>
      <c r="AL73" s="15" t="str">
        <f t="shared" si="9"/>
        <v/>
      </c>
      <c r="AM73" s="15" t="str">
        <f t="shared" si="10"/>
        <v/>
      </c>
      <c r="AN73" s="15" t="str">
        <f t="shared" si="11"/>
        <v/>
      </c>
      <c r="AO73" s="15" t="str">
        <f t="shared" si="12"/>
        <v/>
      </c>
      <c r="AP73" s="15" t="str">
        <f t="shared" si="13"/>
        <v/>
      </c>
      <c r="AQ73" s="15" t="str">
        <f t="shared" si="22"/>
        <v/>
      </c>
      <c r="AR73" s="15" t="str">
        <f t="shared" si="23"/>
        <v/>
      </c>
      <c r="AS73" s="15" t="str">
        <f t="shared" si="24"/>
        <v/>
      </c>
      <c r="AT73" s="15" t="str">
        <f t="shared" si="25"/>
        <v/>
      </c>
      <c r="AU73" s="15" t="str">
        <f t="shared" si="14"/>
        <v/>
      </c>
      <c r="AV73" s="15" t="str">
        <f t="shared" si="26"/>
        <v/>
      </c>
      <c r="AW73" s="15" t="str">
        <f t="shared" si="27"/>
        <v/>
      </c>
      <c r="AX73" s="15" t="str">
        <f t="shared" si="28"/>
        <v/>
      </c>
      <c r="AY73" s="15" t="str">
        <f t="shared" si="29"/>
        <v/>
      </c>
      <c r="AZ73" s="15" t="str">
        <f t="shared" si="30"/>
        <v/>
      </c>
      <c r="BA73" s="15" t="str">
        <f t="shared" si="31"/>
        <v/>
      </c>
      <c r="BB73" s="16" t="b">
        <f t="shared" si="32"/>
        <v>0</v>
      </c>
      <c r="BC73" s="16" t="b">
        <f t="shared" si="33"/>
        <v>0</v>
      </c>
      <c r="BF73" s="18"/>
      <c r="BG73" s="18"/>
      <c r="BH73" s="51" t="str">
        <f t="shared" si="15"/>
        <v/>
      </c>
      <c r="BI73" s="51" t="str">
        <f t="shared" si="16"/>
        <v/>
      </c>
      <c r="BJ73" s="51" t="str">
        <f t="shared" si="17"/>
        <v/>
      </c>
      <c r="BK73" s="51" t="str">
        <f t="shared" si="18"/>
        <v/>
      </c>
      <c r="BL73" s="51" t="str">
        <f t="shared" si="19"/>
        <v/>
      </c>
      <c r="BM73" s="51" t="str">
        <f>IF(ISBLANK($D73),"",CHOOSE($D73,Certification!$C$32,Certification!$C$48,Certification!$C$64,Certification!$C$80,Certification!$C$96))</f>
        <v/>
      </c>
      <c r="BN73" s="51" t="str">
        <f>IF(ISBLANK($D73),"",CHOOSE($D73,Certification!$C$33,Certification!$C$49,Certification!$C$65,Certification!$C$81,Certification!$C$97))</f>
        <v/>
      </c>
      <c r="BO73" s="51" t="str">
        <f>IF(ISBLANK($D73),"",CHOOSE($D73,Certification!$C$34,Certification!$C$50,Certification!$C$66,Certification!$C$82,Certification!$C$98))</f>
        <v/>
      </c>
      <c r="BP73" s="51" t="str">
        <f>IF(ISBLANK($D73),"",CHOOSE($D73,Certification!$C$35,Certification!$C$51,Certification!$C$67,Certification!$C$83,Certification!$C$99))</f>
        <v/>
      </c>
      <c r="BQ73" s="51" t="str">
        <f>IF(ISBLANK($D73),"",CHOOSE($D73,Certification!$C$36,Certification!$C$52,Certification!$C$68,Certification!$C$84,Certification!$C$100))</f>
        <v/>
      </c>
      <c r="BR73" s="51" t="str">
        <f>IF(ISBLANK($D73),"",CHOOSE($D73,Certification!$C$37,Certification!$C$53,Certification!$C$69,Certification!$C$85,Certification!$C$101))</f>
        <v/>
      </c>
      <c r="BS73" s="167" t="str">
        <f>IF(ISBLANK($D73),"",CHOOSE($D73,Certification!$G$39,Certification!$G$55,Certification!$G$71,Certification!$G$87,Certification!$G$103))</f>
        <v/>
      </c>
      <c r="BT73" s="167" t="str">
        <f>IF(ISBLANK($D73),"",CHOOSE($D73,Certification!$G$40,Certification!$G$56,Certification!$G$72,Certification!$G$88,Certification!$G$104))</f>
        <v/>
      </c>
      <c r="BU73" s="167" t="str">
        <f>IF(ISBLANK($D73),"",CHOOSE($D73,Certification!$G$41,Certification!$G$57,Certification!$G$73,Certification!$G$89,Certification!$G$105))</f>
        <v/>
      </c>
      <c r="BV73" s="51" t="str">
        <f>IF(ISBLANK($D73),"",CHOOSE($D73,IF(ISBLANK(Certification!$C$43),"",Certification!$C$43),IF(ISBLANK(Certification!$C$59),"",Certification!$C$59),IF(ISBLANK(Certification!$C$75),"",Certification!$C$75),IF(ISBLANK(Certification!$C$91),"",Certification!$C$91),IF(ISBLANK(Certification!$C$107),"",Certification!$C$107)))</f>
        <v/>
      </c>
      <c r="BW73" s="51" t="str">
        <f>IF(ISBLANK($D73),"",CHOOSE($D73,IF(ISBLANK(Certification!$C$45),"",Certification!$C$45),IF(ISBLANK(Certification!$C$61),"",Certification!$C$61),IF(ISBLANK(Certification!$C$77),"",Certification!$C$77),IF(ISBLANK(Certification!$C$93),"",Certification!$C$93),IF(ISBLANK(Certification!$C$109),"",Certification!$C$109)))</f>
        <v/>
      </c>
      <c r="BY73" s="19" t="s">
        <v>8</v>
      </c>
    </row>
    <row r="74" spans="1:77" s="17" customFormat="1" ht="25.5" x14ac:dyDescent="0.2">
      <c r="A74" s="46">
        <v>64</v>
      </c>
      <c r="B74" s="47" t="str">
        <f t="shared" si="2"/>
        <v/>
      </c>
      <c r="C74" s="184"/>
      <c r="D74" s="25"/>
      <c r="E74" s="187"/>
      <c r="F74" s="187"/>
      <c r="G74" s="25"/>
      <c r="H74" s="25"/>
      <c r="I74" s="26"/>
      <c r="J74" s="25"/>
      <c r="K74" s="26"/>
      <c r="L74" s="26"/>
      <c r="M74" s="26"/>
      <c r="N74" s="41"/>
      <c r="O74" s="26"/>
      <c r="P74" s="41"/>
      <c r="Q74" s="26"/>
      <c r="R74" s="26"/>
      <c r="S74" s="26"/>
      <c r="T74" s="25"/>
      <c r="U74" s="26"/>
      <c r="V74" s="25"/>
      <c r="W74" s="25"/>
      <c r="X74" s="25"/>
      <c r="Y74" s="25"/>
      <c r="Z74" s="25"/>
      <c r="AA74" s="173"/>
      <c r="AB74" s="178"/>
      <c r="AC74" s="15" t="str">
        <f t="shared" si="3"/>
        <v/>
      </c>
      <c r="AD74" s="15" t="str">
        <f t="shared" si="4"/>
        <v/>
      </c>
      <c r="AE74" s="15" t="str">
        <f t="shared" si="5"/>
        <v/>
      </c>
      <c r="AF74" s="15" t="str">
        <f t="shared" si="6"/>
        <v/>
      </c>
      <c r="AG74" s="15" t="str">
        <f t="shared" si="20"/>
        <v/>
      </c>
      <c r="AH74" s="15" t="str">
        <f t="shared" si="20"/>
        <v/>
      </c>
      <c r="AI74" s="15" t="str">
        <f t="shared" si="21"/>
        <v/>
      </c>
      <c r="AJ74" s="15" t="str">
        <f t="shared" si="7"/>
        <v/>
      </c>
      <c r="AK74" s="15" t="str">
        <f t="shared" si="8"/>
        <v/>
      </c>
      <c r="AL74" s="15" t="str">
        <f t="shared" si="9"/>
        <v/>
      </c>
      <c r="AM74" s="15" t="str">
        <f t="shared" si="10"/>
        <v/>
      </c>
      <c r="AN74" s="15" t="str">
        <f t="shared" si="11"/>
        <v/>
      </c>
      <c r="AO74" s="15" t="str">
        <f t="shared" si="12"/>
        <v/>
      </c>
      <c r="AP74" s="15" t="str">
        <f t="shared" si="13"/>
        <v/>
      </c>
      <c r="AQ74" s="15" t="str">
        <f t="shared" si="22"/>
        <v/>
      </c>
      <c r="AR74" s="15" t="str">
        <f t="shared" si="23"/>
        <v/>
      </c>
      <c r="AS74" s="15" t="str">
        <f t="shared" si="24"/>
        <v/>
      </c>
      <c r="AT74" s="15" t="str">
        <f t="shared" si="25"/>
        <v/>
      </c>
      <c r="AU74" s="15" t="str">
        <f t="shared" si="14"/>
        <v/>
      </c>
      <c r="AV74" s="15" t="str">
        <f t="shared" si="26"/>
        <v/>
      </c>
      <c r="AW74" s="15" t="str">
        <f t="shared" si="27"/>
        <v/>
      </c>
      <c r="AX74" s="15" t="str">
        <f t="shared" si="28"/>
        <v/>
      </c>
      <c r="AY74" s="15" t="str">
        <f t="shared" si="29"/>
        <v/>
      </c>
      <c r="AZ74" s="15" t="str">
        <f t="shared" si="30"/>
        <v/>
      </c>
      <c r="BA74" s="15" t="str">
        <f t="shared" si="31"/>
        <v/>
      </c>
      <c r="BB74" s="16" t="b">
        <f t="shared" si="32"/>
        <v>0</v>
      </c>
      <c r="BC74" s="16" t="b">
        <f t="shared" si="33"/>
        <v>0</v>
      </c>
      <c r="BF74" s="18"/>
      <c r="BG74" s="18"/>
      <c r="BH74" s="51" t="str">
        <f t="shared" si="15"/>
        <v/>
      </c>
      <c r="BI74" s="51" t="str">
        <f t="shared" si="16"/>
        <v/>
      </c>
      <c r="BJ74" s="51" t="str">
        <f t="shared" si="17"/>
        <v/>
      </c>
      <c r="BK74" s="51" t="str">
        <f t="shared" si="18"/>
        <v/>
      </c>
      <c r="BL74" s="51" t="str">
        <f t="shared" si="19"/>
        <v/>
      </c>
      <c r="BM74" s="51" t="str">
        <f>IF(ISBLANK($D74),"",CHOOSE($D74,Certification!$C$32,Certification!$C$48,Certification!$C$64,Certification!$C$80,Certification!$C$96))</f>
        <v/>
      </c>
      <c r="BN74" s="51" t="str">
        <f>IF(ISBLANK($D74),"",CHOOSE($D74,Certification!$C$33,Certification!$C$49,Certification!$C$65,Certification!$C$81,Certification!$C$97))</f>
        <v/>
      </c>
      <c r="BO74" s="51" t="str">
        <f>IF(ISBLANK($D74),"",CHOOSE($D74,Certification!$C$34,Certification!$C$50,Certification!$C$66,Certification!$C$82,Certification!$C$98))</f>
        <v/>
      </c>
      <c r="BP74" s="51" t="str">
        <f>IF(ISBLANK($D74),"",CHOOSE($D74,Certification!$C$35,Certification!$C$51,Certification!$C$67,Certification!$C$83,Certification!$C$99))</f>
        <v/>
      </c>
      <c r="BQ74" s="51" t="str">
        <f>IF(ISBLANK($D74),"",CHOOSE($D74,Certification!$C$36,Certification!$C$52,Certification!$C$68,Certification!$C$84,Certification!$C$100))</f>
        <v/>
      </c>
      <c r="BR74" s="51" t="str">
        <f>IF(ISBLANK($D74),"",CHOOSE($D74,Certification!$C$37,Certification!$C$53,Certification!$C$69,Certification!$C$85,Certification!$C$101))</f>
        <v/>
      </c>
      <c r="BS74" s="167" t="str">
        <f>IF(ISBLANK($D74),"",CHOOSE($D74,Certification!$G$39,Certification!$G$55,Certification!$G$71,Certification!$G$87,Certification!$G$103))</f>
        <v/>
      </c>
      <c r="BT74" s="167" t="str">
        <f>IF(ISBLANK($D74),"",CHOOSE($D74,Certification!$G$40,Certification!$G$56,Certification!$G$72,Certification!$G$88,Certification!$G$104))</f>
        <v/>
      </c>
      <c r="BU74" s="167" t="str">
        <f>IF(ISBLANK($D74),"",CHOOSE($D74,Certification!$G$41,Certification!$G$57,Certification!$G$73,Certification!$G$89,Certification!$G$105))</f>
        <v/>
      </c>
      <c r="BV74" s="51" t="str">
        <f>IF(ISBLANK($D74),"",CHOOSE($D74,IF(ISBLANK(Certification!$C$43),"",Certification!$C$43),IF(ISBLANK(Certification!$C$59),"",Certification!$C$59),IF(ISBLANK(Certification!$C$75),"",Certification!$C$75),IF(ISBLANK(Certification!$C$91),"",Certification!$C$91),IF(ISBLANK(Certification!$C$107),"",Certification!$C$107)))</f>
        <v/>
      </c>
      <c r="BW74" s="51" t="str">
        <f>IF(ISBLANK($D74),"",CHOOSE($D74,IF(ISBLANK(Certification!$C$45),"",Certification!$C$45),IF(ISBLANK(Certification!$C$61),"",Certification!$C$61),IF(ISBLANK(Certification!$C$77),"",Certification!$C$77),IF(ISBLANK(Certification!$C$93),"",Certification!$C$93),IF(ISBLANK(Certification!$C$109),"",Certification!$C$109)))</f>
        <v/>
      </c>
      <c r="BY74" s="19" t="s">
        <v>8</v>
      </c>
    </row>
    <row r="75" spans="1:77" s="17" customFormat="1" ht="25.5" x14ac:dyDescent="0.2">
      <c r="A75" s="46">
        <v>65</v>
      </c>
      <c r="B75" s="47" t="str">
        <f t="shared" ref="B75:B109" si="34">IF(COUNTIF(AC75:BA75,"")=No_of_Columns,"",IF(COUNTIF(AC75:BA75,"ok")=No_of_Columns,"ok","Error"))</f>
        <v/>
      </c>
      <c r="C75" s="184"/>
      <c r="D75" s="25"/>
      <c r="E75" s="187"/>
      <c r="F75" s="187"/>
      <c r="G75" s="25"/>
      <c r="H75" s="25"/>
      <c r="I75" s="26"/>
      <c r="J75" s="25"/>
      <c r="K75" s="26"/>
      <c r="L75" s="26"/>
      <c r="M75" s="26"/>
      <c r="N75" s="41"/>
      <c r="O75" s="26"/>
      <c r="P75" s="41"/>
      <c r="Q75" s="26"/>
      <c r="R75" s="26"/>
      <c r="S75" s="26"/>
      <c r="T75" s="25"/>
      <c r="U75" s="26"/>
      <c r="V75" s="25"/>
      <c r="W75" s="25"/>
      <c r="X75" s="25"/>
      <c r="Y75" s="25"/>
      <c r="Z75" s="25"/>
      <c r="AA75" s="173"/>
      <c r="AB75" s="178"/>
      <c r="AC75" s="15" t="str">
        <f t="shared" ref="AC75:AC109" si="35">IF(COUNTA($C75:$AA75)=0,"",IF(ISBLANK($C75),"Empty cell","ok"))</f>
        <v/>
      </c>
      <c r="AD75" s="15" t="str">
        <f t="shared" ref="AD75:AD109" si="36">IF(COUNTA($C75:$AA75)=0,"",IF($BF$13=3,IF(ISBLANK(D75),"Empty cell",IF(ISNUMBER(D75),IF(D75=INT(D75),IF(D75&gt;0,IF(D75&lt;=$BF$14,"ok","Entry must be a positive integer &lt;= "&amp;$BF$14),"Entry must be a positive integer &lt;= "&amp;$BF$14),"Entry must be a positive integer &lt;= "&amp;$BF$14),"Entry must be a positive integer &lt;= "&amp;$BF$14)),IF(ISBLANK(D75),"ok","Submitter is not a Third-Party Rep.")))</f>
        <v/>
      </c>
      <c r="AE75" s="15" t="str">
        <f t="shared" ref="AE75:AE109" si="37">IF(COUNTA($C75:$AA75)=0,"",IF(ISBLANK($E75),"Empty cell","ok"))</f>
        <v/>
      </c>
      <c r="AF75" s="15" t="str">
        <f t="shared" ref="AF75:AF109" si="38">IF(COUNTA($C75:$AA75)=0,"",IF(ISBLANK($F75),"Empty cell","ok"))</f>
        <v/>
      </c>
      <c r="AG75" s="15" t="str">
        <f t="shared" si="20"/>
        <v/>
      </c>
      <c r="AH75" s="15" t="str">
        <f t="shared" si="20"/>
        <v/>
      </c>
      <c r="AI75" s="15" t="str">
        <f t="shared" si="21"/>
        <v/>
      </c>
      <c r="AJ75" s="15" t="str">
        <f t="shared" ref="AJ75:AJ109" si="39">IF(COUNTA($C75:$AA75)=0,"",IF(ISBLANK($J75),"Empty cell",IF($J75&lt;1,"Prod. Cl. should be an int. betw. 1 and "&amp;No_of_Product_Classes,IF($J75&gt;No_of_Product_Classes,"Prod. Cl. should be an int. betw. 1 and "&amp;No_of_Product_Classes,IF($J75=INT($J75),"ok","Prod. Cl. should be an int. betw. 1 and "&amp;No_of_Product_Classes)))))</f>
        <v/>
      </c>
      <c r="AK75" s="15" t="str">
        <f t="shared" ref="AK75:AK109" si="40">IF(COUNTA($C75:$AA75)=0,"","ok")</f>
        <v/>
      </c>
      <c r="AL75" s="15" t="str">
        <f t="shared" ref="AL75:AL109" si="41">IF(COUNTA($C75:$AA75)=0,"",IF(I75="d","ok",IF(ISBLANK($L75),"Empty cell",IF(ISNUMBER(L75)=FALSE,"Entry should be a positive integer",IF($L75&lt;1,"Entry should be a positive integer",IF($L75=INT($L75),"ok","Entry should be a positive integer"))))))</f>
        <v/>
      </c>
      <c r="AM75" s="15" t="str">
        <f t="shared" ref="AM75:AM109" si="42">IF(COUNTA($C75:$AA75)=0,"",IF(I75="d","ok",IF(ISBLANK(M75),"Empty cell",IF(M75="yes","ok",IF(M75="y","ok",IF(M75="no","ok",IF(M75="n","ok","Entry should be either 'yes', 'y', 'no' or 'n'")))))))</f>
        <v/>
      </c>
      <c r="AN75" s="15" t="str">
        <f t="shared" ref="AN75:AN109" si="43">IF(COUNTA($C75:$AA75)=0,"",IF(I75="d","ok",IF(ISBLANK(M75),IF(ISBLANK(N75),"ok","Waiver question not answered"),IF(OR(M75="yes",M75="y"),IF(ISBLANK(N75),"Empty cell",IF(ISNUMBER(N75),IF(N75&lt;1,"Entry should be a date in M/D/YYYY format","ok"),"Entry should be a date in M/D/YYYY format")),IF(OR(M75="no",M75="n"),IF(ISBLANK(N75),"ok","No entry should be made in cell"),IF(ISBLANK(N75),"ok","No entry should be made in cell"))))))</f>
        <v/>
      </c>
      <c r="AO75" s="15" t="str">
        <f t="shared" ref="AO75:AO109" si="44">IF(COUNTA($C75:$AA75)=0,"",IF(I75="d","ok",IF(ISBLANK(O75),"Empty cell",IF(O75="yes","ok",IF(O75="y","ok",IF(O75="no","ok",IF(O75="n","ok","Entry should be either 'yes', 'y', 'no' or 'n'")))))))</f>
        <v/>
      </c>
      <c r="AP75" s="15" t="str">
        <f t="shared" ref="AP75:AP109" si="45">IF(COUNTA($C75:$AA75)=0,"",IF(I75="d","ok",IF(ISBLANK(O75),IF(ISBLANK(P75),"ok","Exemption question not answered"),IF(OR(O75="yes",O75="y"),IF(ISBLANK(P75),"Empty cell",IF(ISNUMBER(P75),IF(P75&lt;1,"Entry should be a date in M/D/YYYY format","ok"),"Entry should be a date in M/D/YYYY format")),IF(OR(O75="no",O75="n"),IF(ISBLANK(P75),"ok","No entry should be made in cell"),IF(ISBLANK(P75),"ok","No entry should be made in cell"))))))</f>
        <v/>
      </c>
      <c r="AQ75" s="15" t="str">
        <f t="shared" si="22"/>
        <v/>
      </c>
      <c r="AR75" s="15" t="str">
        <f t="shared" si="23"/>
        <v/>
      </c>
      <c r="AS75" s="15" t="str">
        <f t="shared" si="24"/>
        <v/>
      </c>
      <c r="AT75" s="15" t="str">
        <f t="shared" si="25"/>
        <v/>
      </c>
      <c r="AU75" s="15" t="str">
        <f t="shared" ref="AU75:AU110" si="46">IF(COUNTA($C75:$AA75)=0,"","ok")</f>
        <v/>
      </c>
      <c r="AV75" s="15" t="str">
        <f t="shared" si="26"/>
        <v/>
      </c>
      <c r="AW75" s="15" t="str">
        <f t="shared" si="27"/>
        <v/>
      </c>
      <c r="AX75" s="15" t="str">
        <f t="shared" si="28"/>
        <v/>
      </c>
      <c r="AY75" s="15" t="str">
        <f t="shared" si="29"/>
        <v/>
      </c>
      <c r="AZ75" s="15" t="str">
        <f t="shared" si="30"/>
        <v/>
      </c>
      <c r="BA75" s="15" t="str">
        <f t="shared" si="31"/>
        <v/>
      </c>
      <c r="BB75" s="16" t="b">
        <f t="shared" si="32"/>
        <v>0</v>
      </c>
      <c r="BC75" s="16" t="b">
        <f t="shared" si="33"/>
        <v>0</v>
      </c>
      <c r="BF75" s="18"/>
      <c r="BG75" s="18"/>
      <c r="BH75" s="51" t="str">
        <f t="shared" ref="BH75:BH109" si="47">IF($AJ75="ok",VLOOKUP($J75,PrClDesc,2),"")</f>
        <v/>
      </c>
      <c r="BI75" s="51" t="str">
        <f t="shared" ref="BI75:BI109" si="48">IF($AJ75="ok",VLOOKUP($J75,PrClDesc,3),"")</f>
        <v/>
      </c>
      <c r="BJ75" s="51" t="str">
        <f t="shared" ref="BJ75:BJ109" si="49">IF($AJ75="ok",VLOOKUP($J75,PrClDesc,4),"")</f>
        <v/>
      </c>
      <c r="BK75" s="51" t="str">
        <f t="shared" ref="BK75:BK109" si="50">IF($AJ75="ok",VLOOKUP($J75,PrClDesc,5),"")</f>
        <v/>
      </c>
      <c r="BL75" s="51" t="str">
        <f t="shared" ref="BL75:BL109" si="51">IF($AJ75="ok",VLOOKUP($J75,PrClDesc,6),"")</f>
        <v/>
      </c>
      <c r="BM75" s="51" t="str">
        <f>IF(ISBLANK($D75),"",CHOOSE($D75,Certification!$C$32,Certification!$C$48,Certification!$C$64,Certification!$C$80,Certification!$C$96))</f>
        <v/>
      </c>
      <c r="BN75" s="51" t="str">
        <f>IF(ISBLANK($D75),"",CHOOSE($D75,Certification!$C$33,Certification!$C$49,Certification!$C$65,Certification!$C$81,Certification!$C$97))</f>
        <v/>
      </c>
      <c r="BO75" s="51" t="str">
        <f>IF(ISBLANK($D75),"",CHOOSE($D75,Certification!$C$34,Certification!$C$50,Certification!$C$66,Certification!$C$82,Certification!$C$98))</f>
        <v/>
      </c>
      <c r="BP75" s="51" t="str">
        <f>IF(ISBLANK($D75),"",CHOOSE($D75,Certification!$C$35,Certification!$C$51,Certification!$C$67,Certification!$C$83,Certification!$C$99))</f>
        <v/>
      </c>
      <c r="BQ75" s="51" t="str">
        <f>IF(ISBLANK($D75),"",CHOOSE($D75,Certification!$C$36,Certification!$C$52,Certification!$C$68,Certification!$C$84,Certification!$C$100))</f>
        <v/>
      </c>
      <c r="BR75" s="51" t="str">
        <f>IF(ISBLANK($D75),"",CHOOSE($D75,Certification!$C$37,Certification!$C$53,Certification!$C$69,Certification!$C$85,Certification!$C$101))</f>
        <v/>
      </c>
      <c r="BS75" s="167" t="str">
        <f>IF(ISBLANK($D75),"",CHOOSE($D75,Certification!$G$39,Certification!$G$55,Certification!$G$71,Certification!$G$87,Certification!$G$103))</f>
        <v/>
      </c>
      <c r="BT75" s="167" t="str">
        <f>IF(ISBLANK($D75),"",CHOOSE($D75,Certification!$G$40,Certification!$G$56,Certification!$G$72,Certification!$G$88,Certification!$G$104))</f>
        <v/>
      </c>
      <c r="BU75" s="167" t="str">
        <f>IF(ISBLANK($D75),"",CHOOSE($D75,Certification!$G$41,Certification!$G$57,Certification!$G$73,Certification!$G$89,Certification!$G$105))</f>
        <v/>
      </c>
      <c r="BV75" s="51" t="str">
        <f>IF(ISBLANK($D75),"",CHOOSE($D75,IF(ISBLANK(Certification!$C$43),"",Certification!$C$43),IF(ISBLANK(Certification!$C$59),"",Certification!$C$59),IF(ISBLANK(Certification!$C$75),"",Certification!$C$75),IF(ISBLANK(Certification!$C$91),"",Certification!$C$91),IF(ISBLANK(Certification!$C$107),"",Certification!$C$107)))</f>
        <v/>
      </c>
      <c r="BW75" s="51" t="str">
        <f>IF(ISBLANK($D75),"",CHOOSE($D75,IF(ISBLANK(Certification!$C$45),"",Certification!$C$45),IF(ISBLANK(Certification!$C$61),"",Certification!$C$61),IF(ISBLANK(Certification!$C$77),"",Certification!$C$77),IF(ISBLANK(Certification!$C$93),"",Certification!$C$93),IF(ISBLANK(Certification!$C$109),"",Certification!$C$109)))</f>
        <v/>
      </c>
      <c r="BY75" s="19" t="s">
        <v>8</v>
      </c>
    </row>
    <row r="76" spans="1:77" s="17" customFormat="1" ht="25.5" x14ac:dyDescent="0.2">
      <c r="A76" s="46">
        <v>66</v>
      </c>
      <c r="B76" s="47" t="str">
        <f t="shared" si="34"/>
        <v/>
      </c>
      <c r="C76" s="184"/>
      <c r="D76" s="25"/>
      <c r="E76" s="187"/>
      <c r="F76" s="187"/>
      <c r="G76" s="25"/>
      <c r="H76" s="25"/>
      <c r="I76" s="26"/>
      <c r="J76" s="25"/>
      <c r="K76" s="26"/>
      <c r="L76" s="26"/>
      <c r="M76" s="26"/>
      <c r="N76" s="41"/>
      <c r="O76" s="26"/>
      <c r="P76" s="41"/>
      <c r="Q76" s="26"/>
      <c r="R76" s="26"/>
      <c r="S76" s="26"/>
      <c r="T76" s="25"/>
      <c r="U76" s="26"/>
      <c r="V76" s="25"/>
      <c r="W76" s="25"/>
      <c r="X76" s="25"/>
      <c r="Y76" s="25"/>
      <c r="Z76" s="25"/>
      <c r="AA76" s="173"/>
      <c r="AB76" s="178"/>
      <c r="AC76" s="15" t="str">
        <f t="shared" si="35"/>
        <v/>
      </c>
      <c r="AD76" s="15" t="str">
        <f t="shared" si="36"/>
        <v/>
      </c>
      <c r="AE76" s="15" t="str">
        <f t="shared" si="37"/>
        <v/>
      </c>
      <c r="AF76" s="15" t="str">
        <f t="shared" si="38"/>
        <v/>
      </c>
      <c r="AG76" s="15" t="str">
        <f t="shared" ref="AG76:AH110" si="52">IF(COUNTA($C76:$AA76)=0,"",IF(AND(ISBLANK($G76),ISBLANK($H76)),"Empty cell",IF(AND(ISBLANK($G76)=FALSE,ISBLANK($H76)=FALSE),"Entries should not be in both Individual and Private Model cells","ok")))</f>
        <v/>
      </c>
      <c r="AH76" s="15" t="str">
        <f t="shared" si="52"/>
        <v/>
      </c>
      <c r="AI76" s="15" t="str">
        <f t="shared" ref="AI76:AI110" si="53">IF(COUNTA($C76:$AA76)=0,"",IF(ISBLANK($I76),"Empty cell",IF(OR($I76="n",$I76="d",$I76="c",$I76="e",$I76="f",$I76="ETO"),"ok","Should be n, eto, d, c, e, or f")))</f>
        <v/>
      </c>
      <c r="AJ76" s="15" t="str">
        <f t="shared" si="39"/>
        <v/>
      </c>
      <c r="AK76" s="15" t="str">
        <f t="shared" si="40"/>
        <v/>
      </c>
      <c r="AL76" s="15" t="str">
        <f t="shared" si="41"/>
        <v/>
      </c>
      <c r="AM76" s="15" t="str">
        <f t="shared" si="42"/>
        <v/>
      </c>
      <c r="AN76" s="15" t="str">
        <f t="shared" si="43"/>
        <v/>
      </c>
      <c r="AO76" s="15" t="str">
        <f t="shared" si="44"/>
        <v/>
      </c>
      <c r="AP76" s="15" t="str">
        <f t="shared" si="45"/>
        <v/>
      </c>
      <c r="AQ76" s="15" t="str">
        <f t="shared" ref="AQ76:AQ110" si="54">IF(COUNTA($C76:$AA76)=0,"",IF(I76="d","ok",IF(ISBLANK(Q76),"Empty cell",IF(Q76="yes","ok",IF(Q76="y","ok",IF(Q76="no","ok",IF(Q76="n","ok","Entry should be either 'yes', 'y', 'no' or 'n'")))))))</f>
        <v/>
      </c>
      <c r="AR76" s="15" t="str">
        <f t="shared" ref="AR76:AR110" si="55">IF(COUNTA($C76:$AA76)=0,"",IF(I76="d","ok",IF(ISBLANK(Q76),IF(ISBLANK(R76),"ok","AEDM question not answered"),IF(OR(Q76="yes",Q76="y"),IF(ISBLANK(R76),"Empty cell","ok"),IF(OR(Q76="no",Q76="n"),IF(ISBLANK(R76),"ok","No entry should be made in cell"),IF(ISBLANK(R76),"ok","No entry should be made in cell"))))))</f>
        <v/>
      </c>
      <c r="AS76" s="15" t="str">
        <f t="shared" ref="AS76:AS110" si="56">IF(COUNTA($C76:$AA76)=0,"",IF(I76="d","ok",IF(ISBLANK(Q76),IF(ISBLANK(S76),"ok","AEDM question not answered"),IF(OR(Q76="yes",Q76="y"),IF(ISBLANK(S76),"Empty cell",IF(S76="yes","ok",IF(S76="y","ok",IF(S76="no","ok",IF(S76="n","ok","Entry should be either 'yes', 'y', 'no' or 'n'"))))),IF(OR(Q76="no",Q76="n"),IF(ISBLANK(S76),"ok","Answer to AEDM question is not 'yes'"),"Answer to AEDM question is not 'yes'")))))</f>
        <v/>
      </c>
      <c r="AT76" s="15" t="str">
        <f t="shared" ref="AT76:AT110" si="57">IF(COUNTA($C76:$AA76)=0,"",IF($I76="d","ok",IF(ISBLANK(T76),"Empty cell",IF(ISNUMBER(T76),IF(T76&gt;=-459.67,"ok","Entry must be &gt;= negative 459.67 (absolute zero)"),"Entry should be a number"))))</f>
        <v/>
      </c>
      <c r="AU76" s="15" t="str">
        <f t="shared" si="46"/>
        <v/>
      </c>
      <c r="AV76" s="15" t="str">
        <f t="shared" ref="AV76:AV109" si="58">IF(COUNTA($C76:$AA76)=0,"",IF($I76="d","ok",IF(ISBLANK($J76),"No product class entered",IF(AND($J76&gt;=1,$J76&lt;=5),IF(ISBLANK($V76),"ok","No entry should be made"),IF(ISBLANK($V76),"Empty cell",IF(AND($J76&gt;=6,$J76&lt;=43),IF(OR(V76="HCS",V76="HCT",V76="HZO",V76="SOC",V76="SVO",V76="VCS",V76="VCT",V76="VOP"),"ok","Entry should be one of HCS, HCT, HZO, SOC, SVO, VCS, VCT, or VOP"),"Error in product class"))))))</f>
        <v/>
      </c>
      <c r="AW76" s="15" t="str">
        <f t="shared" ref="AW76:AW109" si="59">IF(COUNTA($C76:$AA76)=0,"",IF(I76="d","ok",IF(ISBLANK($W76),"Empty cell",IF(OR(W76="RC",W76="SC"),"ok","Entry should be one of RC or SC"))))</f>
        <v/>
      </c>
      <c r="AX76" s="15" t="str">
        <f t="shared" ref="AX76:AX110" si="60">IF(COUNTA($C76:$AA76)=0,"",IF($I76="d","ok",IF(ISBLANK($J76),"No product class entered",IF(OR(AND($J76&gt;=1,$J76&lt;=5),AND($J76&gt;=17,$J76&lt;=20),$J76=34,$J76=35,$J76=42,$J76=43),IF(ISBLANK($X76),"ok","No entry should be made"),IF(ISBLANK($X76),"Empty cell",IF(OR(AND($J76&gt;=6,$J76&lt;=16),AND($J76&gt;=21,$J76&lt;=33),AND($J76&gt;=36,$J76&lt;=41),$J76=44),IF(BB76=TRUE,"ok","Entry should be a positive decimal"),"Error in product class"))))))</f>
        <v/>
      </c>
      <c r="AY76" s="15" t="str">
        <f t="shared" ref="AY76:AY110" si="61">IF(COUNTA($C76:$AA76)=0,"",IF($I76="d","ok",IF(ISBLANK($J76),"No product class entered",IF(OR(AND($J76&gt;=6,$J76&lt;=16),AND($J76&gt;=21,$J76&lt;=33),AND($J76&gt;=36,$J76&lt;=41),$J76=44),IF(ISBLANK($Y76),"ok","No entry should be made"),IF(ISBLANK($Y76),"Empty cell",IF(OR(AND($J76&gt;=1,$J76&lt;=5),AND($J76&gt;=17,$J76&lt;=20),$J76=34,$J76=35,$J76=42,$J76=43),IF(BC76=TRUE,"ok","Entry should be a positive decimal"),"Error in product class"))))))</f>
        <v/>
      </c>
      <c r="AZ76" s="15" t="str">
        <f t="shared" ref="AZ76:AZ110" si="62">IF(COUNTA($C76:$AA76)=0,"",IF($I76="d","ok",IF(ISBLANK(Z76),"Empty cell",IF(ISNUMBER(Z76),IF(Z76&gt;0,"ok","Entry should be greater than 0"),"Entry should be a number"))))</f>
        <v/>
      </c>
      <c r="BA76" s="15" t="str">
        <f t="shared" ref="BA76:BA79" si="63">IF(COUNTA($C76:$AA76)=0,"",IF($I76="d","ok",IF(ISBLANK($AA76),"Empty cell",IF(RIGHT(AA76,4)=".pdf",IF(LEFT(AA76,3)="DOE",IF(ISNUMBER(VALUE(MID(AA76,4,4))),"ok","Filename is not in correct format"),"Filename is not in correct format"),"Filename is not in correct format"))))</f>
        <v/>
      </c>
      <c r="BB76" s="16" t="b">
        <f t="shared" ref="BB76:BB109" si="64">AND(ISNUMBER($X76),$X76&gt;0)</f>
        <v>0</v>
      </c>
      <c r="BC76" s="16" t="b">
        <f t="shared" ref="BC76:BC109" si="65">AND(ISNUMBER($Y76),$Y76&gt;0)</f>
        <v>0</v>
      </c>
      <c r="BF76" s="18"/>
      <c r="BG76" s="18"/>
      <c r="BH76" s="51" t="str">
        <f t="shared" si="47"/>
        <v/>
      </c>
      <c r="BI76" s="51" t="str">
        <f t="shared" si="48"/>
        <v/>
      </c>
      <c r="BJ76" s="51" t="str">
        <f t="shared" si="49"/>
        <v/>
      </c>
      <c r="BK76" s="51" t="str">
        <f t="shared" si="50"/>
        <v/>
      </c>
      <c r="BL76" s="51" t="str">
        <f t="shared" si="51"/>
        <v/>
      </c>
      <c r="BM76" s="51" t="str">
        <f>IF(ISBLANK($D76),"",CHOOSE($D76,Certification!$C$32,Certification!$C$48,Certification!$C$64,Certification!$C$80,Certification!$C$96))</f>
        <v/>
      </c>
      <c r="BN76" s="51" t="str">
        <f>IF(ISBLANK($D76),"",CHOOSE($D76,Certification!$C$33,Certification!$C$49,Certification!$C$65,Certification!$C$81,Certification!$C$97))</f>
        <v/>
      </c>
      <c r="BO76" s="51" t="str">
        <f>IF(ISBLANK($D76),"",CHOOSE($D76,Certification!$C$34,Certification!$C$50,Certification!$C$66,Certification!$C$82,Certification!$C$98))</f>
        <v/>
      </c>
      <c r="BP76" s="51" t="str">
        <f>IF(ISBLANK($D76),"",CHOOSE($D76,Certification!$C$35,Certification!$C$51,Certification!$C$67,Certification!$C$83,Certification!$C$99))</f>
        <v/>
      </c>
      <c r="BQ76" s="51" t="str">
        <f>IF(ISBLANK($D76),"",CHOOSE($D76,Certification!$C$36,Certification!$C$52,Certification!$C$68,Certification!$C$84,Certification!$C$100))</f>
        <v/>
      </c>
      <c r="BR76" s="51" t="str">
        <f>IF(ISBLANK($D76),"",CHOOSE($D76,Certification!$C$37,Certification!$C$53,Certification!$C$69,Certification!$C$85,Certification!$C$101))</f>
        <v/>
      </c>
      <c r="BS76" s="167" t="str">
        <f>IF(ISBLANK($D76),"",CHOOSE($D76,Certification!$G$39,Certification!$G$55,Certification!$G$71,Certification!$G$87,Certification!$G$103))</f>
        <v/>
      </c>
      <c r="BT76" s="167" t="str">
        <f>IF(ISBLANK($D76),"",CHOOSE($D76,Certification!$G$40,Certification!$G$56,Certification!$G$72,Certification!$G$88,Certification!$G$104))</f>
        <v/>
      </c>
      <c r="BU76" s="167" t="str">
        <f>IF(ISBLANK($D76),"",CHOOSE($D76,Certification!$G$41,Certification!$G$57,Certification!$G$73,Certification!$G$89,Certification!$G$105))</f>
        <v/>
      </c>
      <c r="BV76" s="51" t="str">
        <f>IF(ISBLANK($D76),"",CHOOSE($D76,IF(ISBLANK(Certification!$C$43),"",Certification!$C$43),IF(ISBLANK(Certification!$C$59),"",Certification!$C$59),IF(ISBLANK(Certification!$C$75),"",Certification!$C$75),IF(ISBLANK(Certification!$C$91),"",Certification!$C$91),IF(ISBLANK(Certification!$C$107),"",Certification!$C$107)))</f>
        <v/>
      </c>
      <c r="BW76" s="51" t="str">
        <f>IF(ISBLANK($D76),"",CHOOSE($D76,IF(ISBLANK(Certification!$C$45),"",Certification!$C$45),IF(ISBLANK(Certification!$C$61),"",Certification!$C$61),IF(ISBLANK(Certification!$C$77),"",Certification!$C$77),IF(ISBLANK(Certification!$C$93),"",Certification!$C$93),IF(ISBLANK(Certification!$C$109),"",Certification!$C$109)))</f>
        <v/>
      </c>
      <c r="BY76" s="19" t="s">
        <v>8</v>
      </c>
    </row>
    <row r="77" spans="1:77" s="17" customFormat="1" ht="25.5" x14ac:dyDescent="0.2">
      <c r="A77" s="46">
        <v>67</v>
      </c>
      <c r="B77" s="47" t="str">
        <f t="shared" si="34"/>
        <v/>
      </c>
      <c r="C77" s="184"/>
      <c r="D77" s="25"/>
      <c r="E77" s="187"/>
      <c r="F77" s="187"/>
      <c r="G77" s="25"/>
      <c r="H77" s="25"/>
      <c r="I77" s="26"/>
      <c r="J77" s="25"/>
      <c r="K77" s="26"/>
      <c r="L77" s="26"/>
      <c r="M77" s="26"/>
      <c r="N77" s="41"/>
      <c r="O77" s="26"/>
      <c r="P77" s="41"/>
      <c r="Q77" s="26"/>
      <c r="R77" s="26"/>
      <c r="S77" s="26"/>
      <c r="T77" s="25"/>
      <c r="U77" s="26"/>
      <c r="V77" s="25"/>
      <c r="W77" s="25"/>
      <c r="X77" s="25"/>
      <c r="Y77" s="25"/>
      <c r="Z77" s="25"/>
      <c r="AA77" s="173"/>
      <c r="AB77" s="178"/>
      <c r="AC77" s="15" t="str">
        <f t="shared" si="35"/>
        <v/>
      </c>
      <c r="AD77" s="15" t="str">
        <f t="shared" si="36"/>
        <v/>
      </c>
      <c r="AE77" s="15" t="str">
        <f t="shared" si="37"/>
        <v/>
      </c>
      <c r="AF77" s="15" t="str">
        <f t="shared" si="38"/>
        <v/>
      </c>
      <c r="AG77" s="15" t="str">
        <f t="shared" si="52"/>
        <v/>
      </c>
      <c r="AH77" s="15" t="str">
        <f t="shared" si="52"/>
        <v/>
      </c>
      <c r="AI77" s="15" t="str">
        <f t="shared" si="53"/>
        <v/>
      </c>
      <c r="AJ77" s="15" t="str">
        <f t="shared" si="39"/>
        <v/>
      </c>
      <c r="AK77" s="15" t="str">
        <f t="shared" si="40"/>
        <v/>
      </c>
      <c r="AL77" s="15" t="str">
        <f t="shared" si="41"/>
        <v/>
      </c>
      <c r="AM77" s="15" t="str">
        <f t="shared" si="42"/>
        <v/>
      </c>
      <c r="AN77" s="15" t="str">
        <f t="shared" si="43"/>
        <v/>
      </c>
      <c r="AO77" s="15" t="str">
        <f t="shared" si="44"/>
        <v/>
      </c>
      <c r="AP77" s="15" t="str">
        <f t="shared" si="45"/>
        <v/>
      </c>
      <c r="AQ77" s="15" t="str">
        <f t="shared" si="54"/>
        <v/>
      </c>
      <c r="AR77" s="15" t="str">
        <f t="shared" si="55"/>
        <v/>
      </c>
      <c r="AS77" s="15" t="str">
        <f t="shared" si="56"/>
        <v/>
      </c>
      <c r="AT77" s="15" t="str">
        <f t="shared" si="57"/>
        <v/>
      </c>
      <c r="AU77" s="15" t="str">
        <f t="shared" si="46"/>
        <v/>
      </c>
      <c r="AV77" s="15" t="str">
        <f t="shared" si="58"/>
        <v/>
      </c>
      <c r="AW77" s="15" t="str">
        <f t="shared" si="59"/>
        <v/>
      </c>
      <c r="AX77" s="15" t="str">
        <f t="shared" si="60"/>
        <v/>
      </c>
      <c r="AY77" s="15" t="str">
        <f t="shared" si="61"/>
        <v/>
      </c>
      <c r="AZ77" s="15" t="str">
        <f t="shared" si="62"/>
        <v/>
      </c>
      <c r="BA77" s="15" t="str">
        <f t="shared" si="63"/>
        <v/>
      </c>
      <c r="BB77" s="16" t="b">
        <f t="shared" si="64"/>
        <v>0</v>
      </c>
      <c r="BC77" s="16" t="b">
        <f t="shared" si="65"/>
        <v>0</v>
      </c>
      <c r="BF77" s="18"/>
      <c r="BG77" s="18"/>
      <c r="BH77" s="51" t="str">
        <f t="shared" si="47"/>
        <v/>
      </c>
      <c r="BI77" s="51" t="str">
        <f t="shared" si="48"/>
        <v/>
      </c>
      <c r="BJ77" s="51" t="str">
        <f t="shared" si="49"/>
        <v/>
      </c>
      <c r="BK77" s="51" t="str">
        <f t="shared" si="50"/>
        <v/>
      </c>
      <c r="BL77" s="51" t="str">
        <f t="shared" si="51"/>
        <v/>
      </c>
      <c r="BM77" s="51" t="str">
        <f>IF(ISBLANK($D77),"",CHOOSE($D77,Certification!$C$32,Certification!$C$48,Certification!$C$64,Certification!$C$80,Certification!$C$96))</f>
        <v/>
      </c>
      <c r="BN77" s="51" t="str">
        <f>IF(ISBLANK($D77),"",CHOOSE($D77,Certification!$C$33,Certification!$C$49,Certification!$C$65,Certification!$C$81,Certification!$C$97))</f>
        <v/>
      </c>
      <c r="BO77" s="51" t="str">
        <f>IF(ISBLANK($D77),"",CHOOSE($D77,Certification!$C$34,Certification!$C$50,Certification!$C$66,Certification!$C$82,Certification!$C$98))</f>
        <v/>
      </c>
      <c r="BP77" s="51" t="str">
        <f>IF(ISBLANK($D77),"",CHOOSE($D77,Certification!$C$35,Certification!$C$51,Certification!$C$67,Certification!$C$83,Certification!$C$99))</f>
        <v/>
      </c>
      <c r="BQ77" s="51" t="str">
        <f>IF(ISBLANK($D77),"",CHOOSE($D77,Certification!$C$36,Certification!$C$52,Certification!$C$68,Certification!$C$84,Certification!$C$100))</f>
        <v/>
      </c>
      <c r="BR77" s="51" t="str">
        <f>IF(ISBLANK($D77),"",CHOOSE($D77,Certification!$C$37,Certification!$C$53,Certification!$C$69,Certification!$C$85,Certification!$C$101))</f>
        <v/>
      </c>
      <c r="BS77" s="167" t="str">
        <f>IF(ISBLANK($D77),"",CHOOSE($D77,Certification!$G$39,Certification!$G$55,Certification!$G$71,Certification!$G$87,Certification!$G$103))</f>
        <v/>
      </c>
      <c r="BT77" s="167" t="str">
        <f>IF(ISBLANK($D77),"",CHOOSE($D77,Certification!$G$40,Certification!$G$56,Certification!$G$72,Certification!$G$88,Certification!$G$104))</f>
        <v/>
      </c>
      <c r="BU77" s="167" t="str">
        <f>IF(ISBLANK($D77),"",CHOOSE($D77,Certification!$G$41,Certification!$G$57,Certification!$G$73,Certification!$G$89,Certification!$G$105))</f>
        <v/>
      </c>
      <c r="BV77" s="51" t="str">
        <f>IF(ISBLANK($D77),"",CHOOSE($D77,IF(ISBLANK(Certification!$C$43),"",Certification!$C$43),IF(ISBLANK(Certification!$C$59),"",Certification!$C$59),IF(ISBLANK(Certification!$C$75),"",Certification!$C$75),IF(ISBLANK(Certification!$C$91),"",Certification!$C$91),IF(ISBLANK(Certification!$C$107),"",Certification!$C$107)))</f>
        <v/>
      </c>
      <c r="BW77" s="51" t="str">
        <f>IF(ISBLANK($D77),"",CHOOSE($D77,IF(ISBLANK(Certification!$C$45),"",Certification!$C$45),IF(ISBLANK(Certification!$C$61),"",Certification!$C$61),IF(ISBLANK(Certification!$C$77),"",Certification!$C$77),IF(ISBLANK(Certification!$C$93),"",Certification!$C$93),IF(ISBLANK(Certification!$C$109),"",Certification!$C$109)))</f>
        <v/>
      </c>
      <c r="BY77" s="19" t="s">
        <v>8</v>
      </c>
    </row>
    <row r="78" spans="1:77" s="17" customFormat="1" ht="25.5" x14ac:dyDescent="0.2">
      <c r="A78" s="46">
        <v>68</v>
      </c>
      <c r="B78" s="47" t="str">
        <f t="shared" si="34"/>
        <v/>
      </c>
      <c r="C78" s="184"/>
      <c r="D78" s="25"/>
      <c r="E78" s="187"/>
      <c r="F78" s="187"/>
      <c r="G78" s="25"/>
      <c r="H78" s="25"/>
      <c r="I78" s="26"/>
      <c r="J78" s="25"/>
      <c r="K78" s="26"/>
      <c r="L78" s="26"/>
      <c r="M78" s="26"/>
      <c r="N78" s="41"/>
      <c r="O78" s="26"/>
      <c r="P78" s="41"/>
      <c r="Q78" s="26"/>
      <c r="R78" s="26"/>
      <c r="S78" s="26"/>
      <c r="T78" s="25"/>
      <c r="U78" s="26"/>
      <c r="V78" s="25"/>
      <c r="W78" s="25"/>
      <c r="X78" s="25"/>
      <c r="Y78" s="25"/>
      <c r="Z78" s="25"/>
      <c r="AA78" s="173"/>
      <c r="AB78" s="178"/>
      <c r="AC78" s="15" t="str">
        <f t="shared" si="35"/>
        <v/>
      </c>
      <c r="AD78" s="15" t="str">
        <f t="shared" si="36"/>
        <v/>
      </c>
      <c r="AE78" s="15" t="str">
        <f t="shared" si="37"/>
        <v/>
      </c>
      <c r="AF78" s="15" t="str">
        <f t="shared" si="38"/>
        <v/>
      </c>
      <c r="AG78" s="15" t="str">
        <f t="shared" si="52"/>
        <v/>
      </c>
      <c r="AH78" s="15" t="str">
        <f t="shared" si="52"/>
        <v/>
      </c>
      <c r="AI78" s="15" t="str">
        <f t="shared" si="53"/>
        <v/>
      </c>
      <c r="AJ78" s="15" t="str">
        <f t="shared" si="39"/>
        <v/>
      </c>
      <c r="AK78" s="15" t="str">
        <f t="shared" si="40"/>
        <v/>
      </c>
      <c r="AL78" s="15" t="str">
        <f t="shared" si="41"/>
        <v/>
      </c>
      <c r="AM78" s="15" t="str">
        <f t="shared" si="42"/>
        <v/>
      </c>
      <c r="AN78" s="15" t="str">
        <f t="shared" si="43"/>
        <v/>
      </c>
      <c r="AO78" s="15" t="str">
        <f t="shared" si="44"/>
        <v/>
      </c>
      <c r="AP78" s="15" t="str">
        <f t="shared" si="45"/>
        <v/>
      </c>
      <c r="AQ78" s="15" t="str">
        <f t="shared" si="54"/>
        <v/>
      </c>
      <c r="AR78" s="15" t="str">
        <f t="shared" si="55"/>
        <v/>
      </c>
      <c r="AS78" s="15" t="str">
        <f t="shared" si="56"/>
        <v/>
      </c>
      <c r="AT78" s="15" t="str">
        <f t="shared" si="57"/>
        <v/>
      </c>
      <c r="AU78" s="15" t="str">
        <f t="shared" si="46"/>
        <v/>
      </c>
      <c r="AV78" s="15" t="str">
        <f t="shared" si="58"/>
        <v/>
      </c>
      <c r="AW78" s="15" t="str">
        <f t="shared" si="59"/>
        <v/>
      </c>
      <c r="AX78" s="15" t="str">
        <f t="shared" si="60"/>
        <v/>
      </c>
      <c r="AY78" s="15" t="str">
        <f t="shared" si="61"/>
        <v/>
      </c>
      <c r="AZ78" s="15" t="str">
        <f t="shared" si="62"/>
        <v/>
      </c>
      <c r="BA78" s="15" t="str">
        <f t="shared" si="63"/>
        <v/>
      </c>
      <c r="BB78" s="16" t="b">
        <f t="shared" si="64"/>
        <v>0</v>
      </c>
      <c r="BC78" s="16" t="b">
        <f t="shared" si="65"/>
        <v>0</v>
      </c>
      <c r="BF78" s="18"/>
      <c r="BG78" s="18"/>
      <c r="BH78" s="51" t="str">
        <f t="shared" si="47"/>
        <v/>
      </c>
      <c r="BI78" s="51" t="str">
        <f t="shared" si="48"/>
        <v/>
      </c>
      <c r="BJ78" s="51" t="str">
        <f t="shared" si="49"/>
        <v/>
      </c>
      <c r="BK78" s="51" t="str">
        <f t="shared" si="50"/>
        <v/>
      </c>
      <c r="BL78" s="51" t="str">
        <f t="shared" si="51"/>
        <v/>
      </c>
      <c r="BM78" s="51" t="str">
        <f>IF(ISBLANK($D78),"",CHOOSE($D78,Certification!$C$32,Certification!$C$48,Certification!$C$64,Certification!$C$80,Certification!$C$96))</f>
        <v/>
      </c>
      <c r="BN78" s="51" t="str">
        <f>IF(ISBLANK($D78),"",CHOOSE($D78,Certification!$C$33,Certification!$C$49,Certification!$C$65,Certification!$C$81,Certification!$C$97))</f>
        <v/>
      </c>
      <c r="BO78" s="51" t="str">
        <f>IF(ISBLANK($D78),"",CHOOSE($D78,Certification!$C$34,Certification!$C$50,Certification!$C$66,Certification!$C$82,Certification!$C$98))</f>
        <v/>
      </c>
      <c r="BP78" s="51" t="str">
        <f>IF(ISBLANK($D78),"",CHOOSE($D78,Certification!$C$35,Certification!$C$51,Certification!$C$67,Certification!$C$83,Certification!$C$99))</f>
        <v/>
      </c>
      <c r="BQ78" s="51" t="str">
        <f>IF(ISBLANK($D78),"",CHOOSE($D78,Certification!$C$36,Certification!$C$52,Certification!$C$68,Certification!$C$84,Certification!$C$100))</f>
        <v/>
      </c>
      <c r="BR78" s="51" t="str">
        <f>IF(ISBLANK($D78),"",CHOOSE($D78,Certification!$C$37,Certification!$C$53,Certification!$C$69,Certification!$C$85,Certification!$C$101))</f>
        <v/>
      </c>
      <c r="BS78" s="167" t="str">
        <f>IF(ISBLANK($D78),"",CHOOSE($D78,Certification!$G$39,Certification!$G$55,Certification!$G$71,Certification!$G$87,Certification!$G$103))</f>
        <v/>
      </c>
      <c r="BT78" s="167" t="str">
        <f>IF(ISBLANK($D78),"",CHOOSE($D78,Certification!$G$40,Certification!$G$56,Certification!$G$72,Certification!$G$88,Certification!$G$104))</f>
        <v/>
      </c>
      <c r="BU78" s="167" t="str">
        <f>IF(ISBLANK($D78),"",CHOOSE($D78,Certification!$G$41,Certification!$G$57,Certification!$G$73,Certification!$G$89,Certification!$G$105))</f>
        <v/>
      </c>
      <c r="BV78" s="51" t="str">
        <f>IF(ISBLANK($D78),"",CHOOSE($D78,IF(ISBLANK(Certification!$C$43),"",Certification!$C$43),IF(ISBLANK(Certification!$C$59),"",Certification!$C$59),IF(ISBLANK(Certification!$C$75),"",Certification!$C$75),IF(ISBLANK(Certification!$C$91),"",Certification!$C$91),IF(ISBLANK(Certification!$C$107),"",Certification!$C$107)))</f>
        <v/>
      </c>
      <c r="BW78" s="51" t="str">
        <f>IF(ISBLANK($D78),"",CHOOSE($D78,IF(ISBLANK(Certification!$C$45),"",Certification!$C$45),IF(ISBLANK(Certification!$C$61),"",Certification!$C$61),IF(ISBLANK(Certification!$C$77),"",Certification!$C$77),IF(ISBLANK(Certification!$C$93),"",Certification!$C$93),IF(ISBLANK(Certification!$C$109),"",Certification!$C$109)))</f>
        <v/>
      </c>
      <c r="BY78" s="19" t="s">
        <v>8</v>
      </c>
    </row>
    <row r="79" spans="1:77" s="17" customFormat="1" ht="25.5" x14ac:dyDescent="0.2">
      <c r="A79" s="46">
        <v>69</v>
      </c>
      <c r="B79" s="47" t="str">
        <f t="shared" si="34"/>
        <v/>
      </c>
      <c r="C79" s="184"/>
      <c r="D79" s="25"/>
      <c r="E79" s="187"/>
      <c r="F79" s="187"/>
      <c r="G79" s="25"/>
      <c r="H79" s="25"/>
      <c r="I79" s="26"/>
      <c r="J79" s="25"/>
      <c r="K79" s="26"/>
      <c r="L79" s="26"/>
      <c r="M79" s="26"/>
      <c r="N79" s="41"/>
      <c r="O79" s="26"/>
      <c r="P79" s="41"/>
      <c r="Q79" s="26"/>
      <c r="R79" s="26"/>
      <c r="S79" s="26"/>
      <c r="T79" s="25"/>
      <c r="U79" s="26"/>
      <c r="V79" s="25"/>
      <c r="W79" s="25"/>
      <c r="X79" s="25"/>
      <c r="Y79" s="25"/>
      <c r="Z79" s="25"/>
      <c r="AA79" s="173"/>
      <c r="AB79" s="178"/>
      <c r="AC79" s="15" t="str">
        <f t="shared" si="35"/>
        <v/>
      </c>
      <c r="AD79" s="15" t="str">
        <f t="shared" si="36"/>
        <v/>
      </c>
      <c r="AE79" s="15" t="str">
        <f t="shared" si="37"/>
        <v/>
      </c>
      <c r="AF79" s="15" t="str">
        <f t="shared" si="38"/>
        <v/>
      </c>
      <c r="AG79" s="15" t="str">
        <f t="shared" si="52"/>
        <v/>
      </c>
      <c r="AH79" s="15" t="str">
        <f t="shared" si="52"/>
        <v/>
      </c>
      <c r="AI79" s="15" t="str">
        <f t="shared" si="53"/>
        <v/>
      </c>
      <c r="AJ79" s="15" t="str">
        <f t="shared" si="39"/>
        <v/>
      </c>
      <c r="AK79" s="15" t="str">
        <f t="shared" si="40"/>
        <v/>
      </c>
      <c r="AL79" s="15" t="str">
        <f t="shared" si="41"/>
        <v/>
      </c>
      <c r="AM79" s="15" t="str">
        <f t="shared" si="42"/>
        <v/>
      </c>
      <c r="AN79" s="15" t="str">
        <f t="shared" si="43"/>
        <v/>
      </c>
      <c r="AO79" s="15" t="str">
        <f t="shared" si="44"/>
        <v/>
      </c>
      <c r="AP79" s="15" t="str">
        <f t="shared" si="45"/>
        <v/>
      </c>
      <c r="AQ79" s="15" t="str">
        <f t="shared" si="54"/>
        <v/>
      </c>
      <c r="AR79" s="15" t="str">
        <f t="shared" si="55"/>
        <v/>
      </c>
      <c r="AS79" s="15" t="str">
        <f t="shared" si="56"/>
        <v/>
      </c>
      <c r="AT79" s="15" t="str">
        <f t="shared" si="57"/>
        <v/>
      </c>
      <c r="AU79" s="15" t="str">
        <f t="shared" si="46"/>
        <v/>
      </c>
      <c r="AV79" s="15" t="str">
        <f t="shared" si="58"/>
        <v/>
      </c>
      <c r="AW79" s="15" t="str">
        <f t="shared" si="59"/>
        <v/>
      </c>
      <c r="AX79" s="15" t="str">
        <f t="shared" si="60"/>
        <v/>
      </c>
      <c r="AY79" s="15" t="str">
        <f t="shared" si="61"/>
        <v/>
      </c>
      <c r="AZ79" s="15" t="str">
        <f t="shared" si="62"/>
        <v/>
      </c>
      <c r="BA79" s="15" t="str">
        <f t="shared" si="63"/>
        <v/>
      </c>
      <c r="BB79" s="16" t="b">
        <f t="shared" si="64"/>
        <v>0</v>
      </c>
      <c r="BC79" s="16" t="b">
        <f t="shared" si="65"/>
        <v>0</v>
      </c>
      <c r="BF79" s="18"/>
      <c r="BG79" s="18"/>
      <c r="BH79" s="51" t="str">
        <f t="shared" si="47"/>
        <v/>
      </c>
      <c r="BI79" s="51" t="str">
        <f t="shared" si="48"/>
        <v/>
      </c>
      <c r="BJ79" s="51" t="str">
        <f t="shared" si="49"/>
        <v/>
      </c>
      <c r="BK79" s="51" t="str">
        <f t="shared" si="50"/>
        <v/>
      </c>
      <c r="BL79" s="51" t="str">
        <f t="shared" si="51"/>
        <v/>
      </c>
      <c r="BM79" s="51" t="str">
        <f>IF(ISBLANK($D79),"",CHOOSE($D79,Certification!$C$32,Certification!$C$48,Certification!$C$64,Certification!$C$80,Certification!$C$96))</f>
        <v/>
      </c>
      <c r="BN79" s="51" t="str">
        <f>IF(ISBLANK($D79),"",CHOOSE($D79,Certification!$C$33,Certification!$C$49,Certification!$C$65,Certification!$C$81,Certification!$C$97))</f>
        <v/>
      </c>
      <c r="BO79" s="51" t="str">
        <f>IF(ISBLANK($D79),"",CHOOSE($D79,Certification!$C$34,Certification!$C$50,Certification!$C$66,Certification!$C$82,Certification!$C$98))</f>
        <v/>
      </c>
      <c r="BP79" s="51" t="str">
        <f>IF(ISBLANK($D79),"",CHOOSE($D79,Certification!$C$35,Certification!$C$51,Certification!$C$67,Certification!$C$83,Certification!$C$99))</f>
        <v/>
      </c>
      <c r="BQ79" s="51" t="str">
        <f>IF(ISBLANK($D79),"",CHOOSE($D79,Certification!$C$36,Certification!$C$52,Certification!$C$68,Certification!$C$84,Certification!$C$100))</f>
        <v/>
      </c>
      <c r="BR79" s="51" t="str">
        <f>IF(ISBLANK($D79),"",CHOOSE($D79,Certification!$C$37,Certification!$C$53,Certification!$C$69,Certification!$C$85,Certification!$C$101))</f>
        <v/>
      </c>
      <c r="BS79" s="167" t="str">
        <f>IF(ISBLANK($D79),"",CHOOSE($D79,Certification!$G$39,Certification!$G$55,Certification!$G$71,Certification!$G$87,Certification!$G$103))</f>
        <v/>
      </c>
      <c r="BT79" s="167" t="str">
        <f>IF(ISBLANK($D79),"",CHOOSE($D79,Certification!$G$40,Certification!$G$56,Certification!$G$72,Certification!$G$88,Certification!$G$104))</f>
        <v/>
      </c>
      <c r="BU79" s="167" t="str">
        <f>IF(ISBLANK($D79),"",CHOOSE($D79,Certification!$G$41,Certification!$G$57,Certification!$G$73,Certification!$G$89,Certification!$G$105))</f>
        <v/>
      </c>
      <c r="BV79" s="51" t="str">
        <f>IF(ISBLANK($D79),"",CHOOSE($D79,IF(ISBLANK(Certification!$C$43),"",Certification!$C$43),IF(ISBLANK(Certification!$C$59),"",Certification!$C$59),IF(ISBLANK(Certification!$C$75),"",Certification!$C$75),IF(ISBLANK(Certification!$C$91),"",Certification!$C$91),IF(ISBLANK(Certification!$C$107),"",Certification!$C$107)))</f>
        <v/>
      </c>
      <c r="BW79" s="51" t="str">
        <f>IF(ISBLANK($D79),"",CHOOSE($D79,IF(ISBLANK(Certification!$C$45),"",Certification!$C$45),IF(ISBLANK(Certification!$C$61),"",Certification!$C$61),IF(ISBLANK(Certification!$C$77),"",Certification!$C$77),IF(ISBLANK(Certification!$C$93),"",Certification!$C$93),IF(ISBLANK(Certification!$C$109),"",Certification!$C$109)))</f>
        <v/>
      </c>
      <c r="BY79" s="19" t="s">
        <v>8</v>
      </c>
    </row>
    <row r="80" spans="1:77" s="17" customFormat="1" ht="25.5" x14ac:dyDescent="0.2">
      <c r="A80" s="46">
        <v>70</v>
      </c>
      <c r="B80" s="47" t="str">
        <f t="shared" si="34"/>
        <v/>
      </c>
      <c r="C80" s="184"/>
      <c r="D80" s="25"/>
      <c r="E80" s="187"/>
      <c r="F80" s="187"/>
      <c r="G80" s="25"/>
      <c r="H80" s="25"/>
      <c r="I80" s="26"/>
      <c r="J80" s="25"/>
      <c r="K80" s="26"/>
      <c r="L80" s="26"/>
      <c r="M80" s="26"/>
      <c r="N80" s="41"/>
      <c r="O80" s="26"/>
      <c r="P80" s="41"/>
      <c r="Q80" s="26"/>
      <c r="R80" s="26"/>
      <c r="S80" s="26"/>
      <c r="T80" s="25"/>
      <c r="U80" s="26"/>
      <c r="V80" s="25"/>
      <c r="W80" s="25"/>
      <c r="X80" s="25"/>
      <c r="Y80" s="25"/>
      <c r="Z80" s="25"/>
      <c r="AA80" s="173"/>
      <c r="AB80" s="178"/>
      <c r="AC80" s="15" t="str">
        <f t="shared" si="35"/>
        <v/>
      </c>
      <c r="AD80" s="15" t="str">
        <f t="shared" si="36"/>
        <v/>
      </c>
      <c r="AE80" s="15" t="str">
        <f t="shared" si="37"/>
        <v/>
      </c>
      <c r="AF80" s="15" t="str">
        <f t="shared" si="38"/>
        <v/>
      </c>
      <c r="AG80" s="15" t="str">
        <f t="shared" si="52"/>
        <v/>
      </c>
      <c r="AH80" s="15" t="str">
        <f t="shared" si="52"/>
        <v/>
      </c>
      <c r="AI80" s="15" t="str">
        <f t="shared" si="53"/>
        <v/>
      </c>
      <c r="AJ80" s="15" t="str">
        <f t="shared" si="39"/>
        <v/>
      </c>
      <c r="AK80" s="15" t="str">
        <f t="shared" si="40"/>
        <v/>
      </c>
      <c r="AL80" s="15" t="str">
        <f t="shared" si="41"/>
        <v/>
      </c>
      <c r="AM80" s="15" t="str">
        <f t="shared" si="42"/>
        <v/>
      </c>
      <c r="AN80" s="15" t="str">
        <f t="shared" si="43"/>
        <v/>
      </c>
      <c r="AO80" s="15" t="str">
        <f t="shared" si="44"/>
        <v/>
      </c>
      <c r="AP80" s="15" t="str">
        <f t="shared" si="45"/>
        <v/>
      </c>
      <c r="AQ80" s="15" t="str">
        <f t="shared" si="54"/>
        <v/>
      </c>
      <c r="AR80" s="15" t="str">
        <f t="shared" si="55"/>
        <v/>
      </c>
      <c r="AS80" s="15" t="str">
        <f t="shared" si="56"/>
        <v/>
      </c>
      <c r="AT80" s="15" t="str">
        <f t="shared" si="57"/>
        <v/>
      </c>
      <c r="AU80" s="15" t="str">
        <f t="shared" si="46"/>
        <v/>
      </c>
      <c r="AV80" s="15" t="str">
        <f t="shared" si="58"/>
        <v/>
      </c>
      <c r="AW80" s="15" t="str">
        <f t="shared" si="59"/>
        <v/>
      </c>
      <c r="AX80" s="15" t="str">
        <f t="shared" si="60"/>
        <v/>
      </c>
      <c r="AY80" s="15" t="str">
        <f t="shared" si="61"/>
        <v/>
      </c>
      <c r="AZ80" s="15" t="str">
        <f t="shared" si="62"/>
        <v/>
      </c>
      <c r="BA80" s="15" t="str">
        <f>IF(COUNTA($C80:$AA80)=0,"",IF($I80="d","ok",IF(ISBLANK($AA80),"Empty cell",IF(RIGHT(AA80,4)=".pdf",IF(LEFT(AA80,3)="DOE",IF(ISNUMBER(VALUE(MID(AA80,4,4))),"ok","Filename is not in correct format"),"Filename is not in correct format"),"Filename is not in correct format"))))</f>
        <v/>
      </c>
      <c r="BB80" s="16" t="b">
        <f t="shared" si="64"/>
        <v>0</v>
      </c>
      <c r="BC80" s="16" t="b">
        <f t="shared" si="65"/>
        <v>0</v>
      </c>
      <c r="BF80" s="18"/>
      <c r="BG80" s="18"/>
      <c r="BH80" s="51" t="str">
        <f t="shared" si="47"/>
        <v/>
      </c>
      <c r="BI80" s="51" t="str">
        <f t="shared" si="48"/>
        <v/>
      </c>
      <c r="BJ80" s="51" t="str">
        <f t="shared" si="49"/>
        <v/>
      </c>
      <c r="BK80" s="51" t="str">
        <f t="shared" si="50"/>
        <v/>
      </c>
      <c r="BL80" s="51" t="str">
        <f t="shared" si="51"/>
        <v/>
      </c>
      <c r="BM80" s="51" t="str">
        <f>IF(ISBLANK($D80),"",CHOOSE($D80,Certification!$C$32,Certification!$C$48,Certification!$C$64,Certification!$C$80,Certification!$C$96))</f>
        <v/>
      </c>
      <c r="BN80" s="51" t="str">
        <f>IF(ISBLANK($D80),"",CHOOSE($D80,Certification!$C$33,Certification!$C$49,Certification!$C$65,Certification!$C$81,Certification!$C$97))</f>
        <v/>
      </c>
      <c r="BO80" s="51" t="str">
        <f>IF(ISBLANK($D80),"",CHOOSE($D80,Certification!$C$34,Certification!$C$50,Certification!$C$66,Certification!$C$82,Certification!$C$98))</f>
        <v/>
      </c>
      <c r="BP80" s="51" t="str">
        <f>IF(ISBLANK($D80),"",CHOOSE($D80,Certification!$C$35,Certification!$C$51,Certification!$C$67,Certification!$C$83,Certification!$C$99))</f>
        <v/>
      </c>
      <c r="BQ80" s="51" t="str">
        <f>IF(ISBLANK($D80),"",CHOOSE($D80,Certification!$C$36,Certification!$C$52,Certification!$C$68,Certification!$C$84,Certification!$C$100))</f>
        <v/>
      </c>
      <c r="BR80" s="51" t="str">
        <f>IF(ISBLANK($D80),"",CHOOSE($D80,Certification!$C$37,Certification!$C$53,Certification!$C$69,Certification!$C$85,Certification!$C$101))</f>
        <v/>
      </c>
      <c r="BS80" s="167" t="str">
        <f>IF(ISBLANK($D80),"",CHOOSE($D80,Certification!$G$39,Certification!$G$55,Certification!$G$71,Certification!$G$87,Certification!$G$103))</f>
        <v/>
      </c>
      <c r="BT80" s="167" t="str">
        <f>IF(ISBLANK($D80),"",CHOOSE($D80,Certification!$G$40,Certification!$G$56,Certification!$G$72,Certification!$G$88,Certification!$G$104))</f>
        <v/>
      </c>
      <c r="BU80" s="167" t="str">
        <f>IF(ISBLANK($D80),"",CHOOSE($D80,Certification!$G$41,Certification!$G$57,Certification!$G$73,Certification!$G$89,Certification!$G$105))</f>
        <v/>
      </c>
      <c r="BV80" s="51" t="str">
        <f>IF(ISBLANK($D80),"",CHOOSE($D80,IF(ISBLANK(Certification!$C$43),"",Certification!$C$43),IF(ISBLANK(Certification!$C$59),"",Certification!$C$59),IF(ISBLANK(Certification!$C$75),"",Certification!$C$75),IF(ISBLANK(Certification!$C$91),"",Certification!$C$91),IF(ISBLANK(Certification!$C$107),"",Certification!$C$107)))</f>
        <v/>
      </c>
      <c r="BW80" s="51" t="str">
        <f>IF(ISBLANK($D80),"",CHOOSE($D80,IF(ISBLANK(Certification!$C$45),"",Certification!$C$45),IF(ISBLANK(Certification!$C$61),"",Certification!$C$61),IF(ISBLANK(Certification!$C$77),"",Certification!$C$77),IF(ISBLANK(Certification!$C$93),"",Certification!$C$93),IF(ISBLANK(Certification!$C$109),"",Certification!$C$109)))</f>
        <v/>
      </c>
      <c r="BY80" s="19" t="s">
        <v>8</v>
      </c>
    </row>
    <row r="81" spans="1:77" s="17" customFormat="1" ht="25.5" x14ac:dyDescent="0.2">
      <c r="A81" s="46">
        <v>71</v>
      </c>
      <c r="B81" s="47" t="str">
        <f t="shared" si="34"/>
        <v/>
      </c>
      <c r="C81" s="184"/>
      <c r="D81" s="25"/>
      <c r="E81" s="187"/>
      <c r="F81" s="187"/>
      <c r="G81" s="25"/>
      <c r="H81" s="25"/>
      <c r="I81" s="26"/>
      <c r="J81" s="25"/>
      <c r="K81" s="26"/>
      <c r="L81" s="26"/>
      <c r="M81" s="26"/>
      <c r="N81" s="41"/>
      <c r="O81" s="26"/>
      <c r="P81" s="41"/>
      <c r="Q81" s="26"/>
      <c r="R81" s="26"/>
      <c r="S81" s="26"/>
      <c r="T81" s="25"/>
      <c r="U81" s="26"/>
      <c r="V81" s="25"/>
      <c r="W81" s="25"/>
      <c r="X81" s="25"/>
      <c r="Y81" s="25"/>
      <c r="Z81" s="25"/>
      <c r="AA81" s="173"/>
      <c r="AB81" s="178"/>
      <c r="AC81" s="15" t="str">
        <f t="shared" si="35"/>
        <v/>
      </c>
      <c r="AD81" s="15" t="str">
        <f t="shared" si="36"/>
        <v/>
      </c>
      <c r="AE81" s="15" t="str">
        <f t="shared" si="37"/>
        <v/>
      </c>
      <c r="AF81" s="15" t="str">
        <f t="shared" si="38"/>
        <v/>
      </c>
      <c r="AG81" s="15" t="str">
        <f t="shared" si="52"/>
        <v/>
      </c>
      <c r="AH81" s="15" t="str">
        <f t="shared" si="52"/>
        <v/>
      </c>
      <c r="AI81" s="15" t="str">
        <f t="shared" si="53"/>
        <v/>
      </c>
      <c r="AJ81" s="15" t="str">
        <f t="shared" si="39"/>
        <v/>
      </c>
      <c r="AK81" s="15" t="str">
        <f t="shared" si="40"/>
        <v/>
      </c>
      <c r="AL81" s="15" t="str">
        <f t="shared" si="41"/>
        <v/>
      </c>
      <c r="AM81" s="15" t="str">
        <f t="shared" si="42"/>
        <v/>
      </c>
      <c r="AN81" s="15" t="str">
        <f t="shared" si="43"/>
        <v/>
      </c>
      <c r="AO81" s="15" t="str">
        <f t="shared" si="44"/>
        <v/>
      </c>
      <c r="AP81" s="15" t="str">
        <f t="shared" si="45"/>
        <v/>
      </c>
      <c r="AQ81" s="15" t="str">
        <f t="shared" si="54"/>
        <v/>
      </c>
      <c r="AR81" s="15" t="str">
        <f t="shared" si="55"/>
        <v/>
      </c>
      <c r="AS81" s="15" t="str">
        <f t="shared" si="56"/>
        <v/>
      </c>
      <c r="AT81" s="15" t="str">
        <f t="shared" si="57"/>
        <v/>
      </c>
      <c r="AU81" s="15" t="str">
        <f t="shared" si="46"/>
        <v/>
      </c>
      <c r="AV81" s="15" t="str">
        <f t="shared" si="58"/>
        <v/>
      </c>
      <c r="AW81" s="15" t="str">
        <f t="shared" si="59"/>
        <v/>
      </c>
      <c r="AX81" s="15" t="str">
        <f t="shared" si="60"/>
        <v/>
      </c>
      <c r="AY81" s="15" t="str">
        <f t="shared" si="61"/>
        <v/>
      </c>
      <c r="AZ81" s="15" t="str">
        <f t="shared" si="62"/>
        <v/>
      </c>
      <c r="BA81" s="15" t="str">
        <f t="shared" ref="BA81:BA110" si="66">IF(COUNTA($C81:$AA81)=0,"",IF($I81="d","ok",IF(ISBLANK($AA81),"Empty cell",IF(RIGHT(AA81,4)=".pdf",IF(LEFT(AA81,3)="DOE",IF(ISNUMBER(VALUE(MID(AA81,4,4))),"ok","Filename is not in correct format"),"Filename is not in correct format"),"Filename is not in correct format"))))</f>
        <v/>
      </c>
      <c r="BB81" s="16" t="b">
        <f t="shared" si="64"/>
        <v>0</v>
      </c>
      <c r="BC81" s="16" t="b">
        <f t="shared" si="65"/>
        <v>0</v>
      </c>
      <c r="BF81" s="18"/>
      <c r="BG81" s="18"/>
      <c r="BH81" s="51" t="str">
        <f t="shared" si="47"/>
        <v/>
      </c>
      <c r="BI81" s="51" t="str">
        <f t="shared" si="48"/>
        <v/>
      </c>
      <c r="BJ81" s="51" t="str">
        <f t="shared" si="49"/>
        <v/>
      </c>
      <c r="BK81" s="51" t="str">
        <f t="shared" si="50"/>
        <v/>
      </c>
      <c r="BL81" s="51" t="str">
        <f t="shared" si="51"/>
        <v/>
      </c>
      <c r="BM81" s="51" t="str">
        <f>IF(ISBLANK($D81),"",CHOOSE($D81,Certification!$C$32,Certification!$C$48,Certification!$C$64,Certification!$C$80,Certification!$C$96))</f>
        <v/>
      </c>
      <c r="BN81" s="51" t="str">
        <f>IF(ISBLANK($D81),"",CHOOSE($D81,Certification!$C$33,Certification!$C$49,Certification!$C$65,Certification!$C$81,Certification!$C$97))</f>
        <v/>
      </c>
      <c r="BO81" s="51" t="str">
        <f>IF(ISBLANK($D81),"",CHOOSE($D81,Certification!$C$34,Certification!$C$50,Certification!$C$66,Certification!$C$82,Certification!$C$98))</f>
        <v/>
      </c>
      <c r="BP81" s="51" t="str">
        <f>IF(ISBLANK($D81),"",CHOOSE($D81,Certification!$C$35,Certification!$C$51,Certification!$C$67,Certification!$C$83,Certification!$C$99))</f>
        <v/>
      </c>
      <c r="BQ81" s="51" t="str">
        <f>IF(ISBLANK($D81),"",CHOOSE($D81,Certification!$C$36,Certification!$C$52,Certification!$C$68,Certification!$C$84,Certification!$C$100))</f>
        <v/>
      </c>
      <c r="BR81" s="51" t="str">
        <f>IF(ISBLANK($D81),"",CHOOSE($D81,Certification!$C$37,Certification!$C$53,Certification!$C$69,Certification!$C$85,Certification!$C$101))</f>
        <v/>
      </c>
      <c r="BS81" s="167" t="str">
        <f>IF(ISBLANK($D81),"",CHOOSE($D81,Certification!$G$39,Certification!$G$55,Certification!$G$71,Certification!$G$87,Certification!$G$103))</f>
        <v/>
      </c>
      <c r="BT81" s="167" t="str">
        <f>IF(ISBLANK($D81),"",CHOOSE($D81,Certification!$G$40,Certification!$G$56,Certification!$G$72,Certification!$G$88,Certification!$G$104))</f>
        <v/>
      </c>
      <c r="BU81" s="167" t="str">
        <f>IF(ISBLANK($D81),"",CHOOSE($D81,Certification!$G$41,Certification!$G$57,Certification!$G$73,Certification!$G$89,Certification!$G$105))</f>
        <v/>
      </c>
      <c r="BV81" s="51" t="str">
        <f>IF(ISBLANK($D81),"",CHOOSE($D81,IF(ISBLANK(Certification!$C$43),"",Certification!$C$43),IF(ISBLANK(Certification!$C$59),"",Certification!$C$59),IF(ISBLANK(Certification!$C$75),"",Certification!$C$75),IF(ISBLANK(Certification!$C$91),"",Certification!$C$91),IF(ISBLANK(Certification!$C$107),"",Certification!$C$107)))</f>
        <v/>
      </c>
      <c r="BW81" s="51" t="str">
        <f>IF(ISBLANK($D81),"",CHOOSE($D81,IF(ISBLANK(Certification!$C$45),"",Certification!$C$45),IF(ISBLANK(Certification!$C$61),"",Certification!$C$61),IF(ISBLANK(Certification!$C$77),"",Certification!$C$77),IF(ISBLANK(Certification!$C$93),"",Certification!$C$93),IF(ISBLANK(Certification!$C$109),"",Certification!$C$109)))</f>
        <v/>
      </c>
      <c r="BY81" s="19" t="s">
        <v>8</v>
      </c>
    </row>
    <row r="82" spans="1:77" s="17" customFormat="1" ht="25.5" x14ac:dyDescent="0.2">
      <c r="A82" s="46">
        <v>72</v>
      </c>
      <c r="B82" s="47" t="str">
        <f t="shared" si="34"/>
        <v/>
      </c>
      <c r="C82" s="184"/>
      <c r="D82" s="25"/>
      <c r="E82" s="187"/>
      <c r="F82" s="187"/>
      <c r="G82" s="25"/>
      <c r="H82" s="25"/>
      <c r="I82" s="26"/>
      <c r="J82" s="25"/>
      <c r="K82" s="26"/>
      <c r="L82" s="26"/>
      <c r="M82" s="26"/>
      <c r="N82" s="41"/>
      <c r="O82" s="26"/>
      <c r="P82" s="41"/>
      <c r="Q82" s="26"/>
      <c r="R82" s="26"/>
      <c r="S82" s="26"/>
      <c r="T82" s="25"/>
      <c r="U82" s="26"/>
      <c r="V82" s="25"/>
      <c r="W82" s="25"/>
      <c r="X82" s="25"/>
      <c r="Y82" s="25"/>
      <c r="Z82" s="25"/>
      <c r="AA82" s="173"/>
      <c r="AB82" s="178"/>
      <c r="AC82" s="15" t="str">
        <f t="shared" si="35"/>
        <v/>
      </c>
      <c r="AD82" s="15" t="str">
        <f t="shared" si="36"/>
        <v/>
      </c>
      <c r="AE82" s="15" t="str">
        <f t="shared" si="37"/>
        <v/>
      </c>
      <c r="AF82" s="15" t="str">
        <f t="shared" si="38"/>
        <v/>
      </c>
      <c r="AG82" s="15" t="str">
        <f t="shared" si="52"/>
        <v/>
      </c>
      <c r="AH82" s="15" t="str">
        <f t="shared" si="52"/>
        <v/>
      </c>
      <c r="AI82" s="15" t="str">
        <f t="shared" si="53"/>
        <v/>
      </c>
      <c r="AJ82" s="15" t="str">
        <f t="shared" si="39"/>
        <v/>
      </c>
      <c r="AK82" s="15" t="str">
        <f t="shared" si="40"/>
        <v/>
      </c>
      <c r="AL82" s="15" t="str">
        <f t="shared" si="41"/>
        <v/>
      </c>
      <c r="AM82" s="15" t="str">
        <f t="shared" si="42"/>
        <v/>
      </c>
      <c r="AN82" s="15" t="str">
        <f t="shared" si="43"/>
        <v/>
      </c>
      <c r="AO82" s="15" t="str">
        <f t="shared" si="44"/>
        <v/>
      </c>
      <c r="AP82" s="15" t="str">
        <f t="shared" si="45"/>
        <v/>
      </c>
      <c r="AQ82" s="15" t="str">
        <f t="shared" si="54"/>
        <v/>
      </c>
      <c r="AR82" s="15" t="str">
        <f t="shared" si="55"/>
        <v/>
      </c>
      <c r="AS82" s="15" t="str">
        <f t="shared" si="56"/>
        <v/>
      </c>
      <c r="AT82" s="15" t="str">
        <f t="shared" si="57"/>
        <v/>
      </c>
      <c r="AU82" s="15" t="str">
        <f t="shared" si="46"/>
        <v/>
      </c>
      <c r="AV82" s="15" t="str">
        <f t="shared" si="58"/>
        <v/>
      </c>
      <c r="AW82" s="15" t="str">
        <f t="shared" si="59"/>
        <v/>
      </c>
      <c r="AX82" s="15" t="str">
        <f t="shared" si="60"/>
        <v/>
      </c>
      <c r="AY82" s="15" t="str">
        <f t="shared" si="61"/>
        <v/>
      </c>
      <c r="AZ82" s="15" t="str">
        <f t="shared" si="62"/>
        <v/>
      </c>
      <c r="BA82" s="15" t="str">
        <f t="shared" si="66"/>
        <v/>
      </c>
      <c r="BB82" s="16" t="b">
        <f t="shared" si="64"/>
        <v>0</v>
      </c>
      <c r="BC82" s="16" t="b">
        <f t="shared" si="65"/>
        <v>0</v>
      </c>
      <c r="BF82" s="18"/>
      <c r="BG82" s="18"/>
      <c r="BH82" s="51" t="str">
        <f t="shared" si="47"/>
        <v/>
      </c>
      <c r="BI82" s="51" t="str">
        <f t="shared" si="48"/>
        <v/>
      </c>
      <c r="BJ82" s="51" t="str">
        <f t="shared" si="49"/>
        <v/>
      </c>
      <c r="BK82" s="51" t="str">
        <f t="shared" si="50"/>
        <v/>
      </c>
      <c r="BL82" s="51" t="str">
        <f t="shared" si="51"/>
        <v/>
      </c>
      <c r="BM82" s="51" t="str">
        <f>IF(ISBLANK($D82),"",CHOOSE($D82,Certification!$C$32,Certification!$C$48,Certification!$C$64,Certification!$C$80,Certification!$C$96))</f>
        <v/>
      </c>
      <c r="BN82" s="51" t="str">
        <f>IF(ISBLANK($D82),"",CHOOSE($D82,Certification!$C$33,Certification!$C$49,Certification!$C$65,Certification!$C$81,Certification!$C$97))</f>
        <v/>
      </c>
      <c r="BO82" s="51" t="str">
        <f>IF(ISBLANK($D82),"",CHOOSE($D82,Certification!$C$34,Certification!$C$50,Certification!$C$66,Certification!$C$82,Certification!$C$98))</f>
        <v/>
      </c>
      <c r="BP82" s="51" t="str">
        <f>IF(ISBLANK($D82),"",CHOOSE($D82,Certification!$C$35,Certification!$C$51,Certification!$C$67,Certification!$C$83,Certification!$C$99))</f>
        <v/>
      </c>
      <c r="BQ82" s="51" t="str">
        <f>IF(ISBLANK($D82),"",CHOOSE($D82,Certification!$C$36,Certification!$C$52,Certification!$C$68,Certification!$C$84,Certification!$C$100))</f>
        <v/>
      </c>
      <c r="BR82" s="51" t="str">
        <f>IF(ISBLANK($D82),"",CHOOSE($D82,Certification!$C$37,Certification!$C$53,Certification!$C$69,Certification!$C$85,Certification!$C$101))</f>
        <v/>
      </c>
      <c r="BS82" s="167" t="str">
        <f>IF(ISBLANK($D82),"",CHOOSE($D82,Certification!$G$39,Certification!$G$55,Certification!$G$71,Certification!$G$87,Certification!$G$103))</f>
        <v/>
      </c>
      <c r="BT82" s="167" t="str">
        <f>IF(ISBLANK($D82),"",CHOOSE($D82,Certification!$G$40,Certification!$G$56,Certification!$G$72,Certification!$G$88,Certification!$G$104))</f>
        <v/>
      </c>
      <c r="BU82" s="167" t="str">
        <f>IF(ISBLANK($D82),"",CHOOSE($D82,Certification!$G$41,Certification!$G$57,Certification!$G$73,Certification!$G$89,Certification!$G$105))</f>
        <v/>
      </c>
      <c r="BV82" s="51" t="str">
        <f>IF(ISBLANK($D82),"",CHOOSE($D82,IF(ISBLANK(Certification!$C$43),"",Certification!$C$43),IF(ISBLANK(Certification!$C$59),"",Certification!$C$59),IF(ISBLANK(Certification!$C$75),"",Certification!$C$75),IF(ISBLANK(Certification!$C$91),"",Certification!$C$91),IF(ISBLANK(Certification!$C$107),"",Certification!$C$107)))</f>
        <v/>
      </c>
      <c r="BW82" s="51" t="str">
        <f>IF(ISBLANK($D82),"",CHOOSE($D82,IF(ISBLANK(Certification!$C$45),"",Certification!$C$45),IF(ISBLANK(Certification!$C$61),"",Certification!$C$61),IF(ISBLANK(Certification!$C$77),"",Certification!$C$77),IF(ISBLANK(Certification!$C$93),"",Certification!$C$93),IF(ISBLANK(Certification!$C$109),"",Certification!$C$109)))</f>
        <v/>
      </c>
      <c r="BY82" s="19" t="s">
        <v>8</v>
      </c>
    </row>
    <row r="83" spans="1:77" s="17" customFormat="1" ht="25.5" x14ac:dyDescent="0.2">
      <c r="A83" s="46">
        <v>73</v>
      </c>
      <c r="B83" s="47" t="str">
        <f t="shared" si="34"/>
        <v/>
      </c>
      <c r="C83" s="184"/>
      <c r="D83" s="25"/>
      <c r="E83" s="187"/>
      <c r="F83" s="187"/>
      <c r="G83" s="25"/>
      <c r="H83" s="25"/>
      <c r="I83" s="26"/>
      <c r="J83" s="25"/>
      <c r="K83" s="26"/>
      <c r="L83" s="26"/>
      <c r="M83" s="26"/>
      <c r="N83" s="41"/>
      <c r="O83" s="26"/>
      <c r="P83" s="41"/>
      <c r="Q83" s="26"/>
      <c r="R83" s="26"/>
      <c r="S83" s="26"/>
      <c r="T83" s="25"/>
      <c r="U83" s="26"/>
      <c r="V83" s="25"/>
      <c r="W83" s="25"/>
      <c r="X83" s="25"/>
      <c r="Y83" s="25"/>
      <c r="Z83" s="25"/>
      <c r="AA83" s="173"/>
      <c r="AB83" s="178"/>
      <c r="AC83" s="15" t="str">
        <f t="shared" si="35"/>
        <v/>
      </c>
      <c r="AD83" s="15" t="str">
        <f t="shared" si="36"/>
        <v/>
      </c>
      <c r="AE83" s="15" t="str">
        <f t="shared" si="37"/>
        <v/>
      </c>
      <c r="AF83" s="15" t="str">
        <f t="shared" si="38"/>
        <v/>
      </c>
      <c r="AG83" s="15" t="str">
        <f t="shared" si="52"/>
        <v/>
      </c>
      <c r="AH83" s="15" t="str">
        <f t="shared" si="52"/>
        <v/>
      </c>
      <c r="AI83" s="15" t="str">
        <f t="shared" si="53"/>
        <v/>
      </c>
      <c r="AJ83" s="15" t="str">
        <f t="shared" si="39"/>
        <v/>
      </c>
      <c r="AK83" s="15" t="str">
        <f t="shared" si="40"/>
        <v/>
      </c>
      <c r="AL83" s="15" t="str">
        <f t="shared" si="41"/>
        <v/>
      </c>
      <c r="AM83" s="15" t="str">
        <f t="shared" si="42"/>
        <v/>
      </c>
      <c r="AN83" s="15" t="str">
        <f t="shared" si="43"/>
        <v/>
      </c>
      <c r="AO83" s="15" t="str">
        <f t="shared" si="44"/>
        <v/>
      </c>
      <c r="AP83" s="15" t="str">
        <f t="shared" si="45"/>
        <v/>
      </c>
      <c r="AQ83" s="15" t="str">
        <f t="shared" si="54"/>
        <v/>
      </c>
      <c r="AR83" s="15" t="str">
        <f t="shared" si="55"/>
        <v/>
      </c>
      <c r="AS83" s="15" t="str">
        <f t="shared" si="56"/>
        <v/>
      </c>
      <c r="AT83" s="15" t="str">
        <f t="shared" si="57"/>
        <v/>
      </c>
      <c r="AU83" s="15" t="str">
        <f t="shared" si="46"/>
        <v/>
      </c>
      <c r="AV83" s="15" t="str">
        <f t="shared" si="58"/>
        <v/>
      </c>
      <c r="AW83" s="15" t="str">
        <f t="shared" si="59"/>
        <v/>
      </c>
      <c r="AX83" s="15" t="str">
        <f t="shared" si="60"/>
        <v/>
      </c>
      <c r="AY83" s="15" t="str">
        <f t="shared" si="61"/>
        <v/>
      </c>
      <c r="AZ83" s="15" t="str">
        <f t="shared" si="62"/>
        <v/>
      </c>
      <c r="BA83" s="15" t="str">
        <f t="shared" si="66"/>
        <v/>
      </c>
      <c r="BB83" s="16" t="b">
        <f t="shared" si="64"/>
        <v>0</v>
      </c>
      <c r="BC83" s="16" t="b">
        <f t="shared" si="65"/>
        <v>0</v>
      </c>
      <c r="BF83" s="18"/>
      <c r="BG83" s="18"/>
      <c r="BH83" s="51" t="str">
        <f t="shared" si="47"/>
        <v/>
      </c>
      <c r="BI83" s="51" t="str">
        <f t="shared" si="48"/>
        <v/>
      </c>
      <c r="BJ83" s="51" t="str">
        <f t="shared" si="49"/>
        <v/>
      </c>
      <c r="BK83" s="51" t="str">
        <f t="shared" si="50"/>
        <v/>
      </c>
      <c r="BL83" s="51" t="str">
        <f t="shared" si="51"/>
        <v/>
      </c>
      <c r="BM83" s="51" t="str">
        <f>IF(ISBLANK($D83),"",CHOOSE($D83,Certification!$C$32,Certification!$C$48,Certification!$C$64,Certification!$C$80,Certification!$C$96))</f>
        <v/>
      </c>
      <c r="BN83" s="51" t="str">
        <f>IF(ISBLANK($D83),"",CHOOSE($D83,Certification!$C$33,Certification!$C$49,Certification!$C$65,Certification!$C$81,Certification!$C$97))</f>
        <v/>
      </c>
      <c r="BO83" s="51" t="str">
        <f>IF(ISBLANK($D83),"",CHOOSE($D83,Certification!$C$34,Certification!$C$50,Certification!$C$66,Certification!$C$82,Certification!$C$98))</f>
        <v/>
      </c>
      <c r="BP83" s="51" t="str">
        <f>IF(ISBLANK($D83),"",CHOOSE($D83,Certification!$C$35,Certification!$C$51,Certification!$C$67,Certification!$C$83,Certification!$C$99))</f>
        <v/>
      </c>
      <c r="BQ83" s="51" t="str">
        <f>IF(ISBLANK($D83),"",CHOOSE($D83,Certification!$C$36,Certification!$C$52,Certification!$C$68,Certification!$C$84,Certification!$C$100))</f>
        <v/>
      </c>
      <c r="BR83" s="51" t="str">
        <f>IF(ISBLANK($D83),"",CHOOSE($D83,Certification!$C$37,Certification!$C$53,Certification!$C$69,Certification!$C$85,Certification!$C$101))</f>
        <v/>
      </c>
      <c r="BS83" s="167" t="str">
        <f>IF(ISBLANK($D83),"",CHOOSE($D83,Certification!$G$39,Certification!$G$55,Certification!$G$71,Certification!$G$87,Certification!$G$103))</f>
        <v/>
      </c>
      <c r="BT83" s="167" t="str">
        <f>IF(ISBLANK($D83),"",CHOOSE($D83,Certification!$G$40,Certification!$G$56,Certification!$G$72,Certification!$G$88,Certification!$G$104))</f>
        <v/>
      </c>
      <c r="BU83" s="167" t="str">
        <f>IF(ISBLANK($D83),"",CHOOSE($D83,Certification!$G$41,Certification!$G$57,Certification!$G$73,Certification!$G$89,Certification!$G$105))</f>
        <v/>
      </c>
      <c r="BV83" s="51" t="str">
        <f>IF(ISBLANK($D83),"",CHOOSE($D83,IF(ISBLANK(Certification!$C$43),"",Certification!$C$43),IF(ISBLANK(Certification!$C$59),"",Certification!$C$59),IF(ISBLANK(Certification!$C$75),"",Certification!$C$75),IF(ISBLANK(Certification!$C$91),"",Certification!$C$91),IF(ISBLANK(Certification!$C$107),"",Certification!$C$107)))</f>
        <v/>
      </c>
      <c r="BW83" s="51" t="str">
        <f>IF(ISBLANK($D83),"",CHOOSE($D83,IF(ISBLANK(Certification!$C$45),"",Certification!$C$45),IF(ISBLANK(Certification!$C$61),"",Certification!$C$61),IF(ISBLANK(Certification!$C$77),"",Certification!$C$77),IF(ISBLANK(Certification!$C$93),"",Certification!$C$93),IF(ISBLANK(Certification!$C$109),"",Certification!$C$109)))</f>
        <v/>
      </c>
      <c r="BY83" s="19" t="s">
        <v>8</v>
      </c>
    </row>
    <row r="84" spans="1:77" s="17" customFormat="1" ht="25.5" x14ac:dyDescent="0.2">
      <c r="A84" s="46">
        <v>74</v>
      </c>
      <c r="B84" s="47" t="str">
        <f t="shared" si="34"/>
        <v/>
      </c>
      <c r="C84" s="184"/>
      <c r="D84" s="25"/>
      <c r="E84" s="187"/>
      <c r="F84" s="187"/>
      <c r="G84" s="25"/>
      <c r="H84" s="25"/>
      <c r="I84" s="26"/>
      <c r="J84" s="25"/>
      <c r="K84" s="26"/>
      <c r="L84" s="26"/>
      <c r="M84" s="26"/>
      <c r="N84" s="41"/>
      <c r="O84" s="26"/>
      <c r="P84" s="41"/>
      <c r="Q84" s="26"/>
      <c r="R84" s="26"/>
      <c r="S84" s="26"/>
      <c r="T84" s="25"/>
      <c r="U84" s="26"/>
      <c r="V84" s="25"/>
      <c r="W84" s="25"/>
      <c r="X84" s="25"/>
      <c r="Y84" s="25"/>
      <c r="Z84" s="25"/>
      <c r="AA84" s="173"/>
      <c r="AB84" s="178"/>
      <c r="AC84" s="15" t="str">
        <f t="shared" si="35"/>
        <v/>
      </c>
      <c r="AD84" s="15" t="str">
        <f t="shared" si="36"/>
        <v/>
      </c>
      <c r="AE84" s="15" t="str">
        <f t="shared" si="37"/>
        <v/>
      </c>
      <c r="AF84" s="15" t="str">
        <f t="shared" si="38"/>
        <v/>
      </c>
      <c r="AG84" s="15" t="str">
        <f t="shared" si="52"/>
        <v/>
      </c>
      <c r="AH84" s="15" t="str">
        <f t="shared" si="52"/>
        <v/>
      </c>
      <c r="AI84" s="15" t="str">
        <f t="shared" si="53"/>
        <v/>
      </c>
      <c r="AJ84" s="15" t="str">
        <f t="shared" si="39"/>
        <v/>
      </c>
      <c r="AK84" s="15" t="str">
        <f t="shared" si="40"/>
        <v/>
      </c>
      <c r="AL84" s="15" t="str">
        <f t="shared" si="41"/>
        <v/>
      </c>
      <c r="AM84" s="15" t="str">
        <f t="shared" si="42"/>
        <v/>
      </c>
      <c r="AN84" s="15" t="str">
        <f t="shared" si="43"/>
        <v/>
      </c>
      <c r="AO84" s="15" t="str">
        <f t="shared" si="44"/>
        <v/>
      </c>
      <c r="AP84" s="15" t="str">
        <f t="shared" si="45"/>
        <v/>
      </c>
      <c r="AQ84" s="15" t="str">
        <f t="shared" si="54"/>
        <v/>
      </c>
      <c r="AR84" s="15" t="str">
        <f t="shared" si="55"/>
        <v/>
      </c>
      <c r="AS84" s="15" t="str">
        <f t="shared" si="56"/>
        <v/>
      </c>
      <c r="AT84" s="15" t="str">
        <f t="shared" si="57"/>
        <v/>
      </c>
      <c r="AU84" s="15" t="str">
        <f t="shared" si="46"/>
        <v/>
      </c>
      <c r="AV84" s="15" t="str">
        <f t="shared" si="58"/>
        <v/>
      </c>
      <c r="AW84" s="15" t="str">
        <f t="shared" si="59"/>
        <v/>
      </c>
      <c r="AX84" s="15" t="str">
        <f t="shared" si="60"/>
        <v/>
      </c>
      <c r="AY84" s="15" t="str">
        <f t="shared" si="61"/>
        <v/>
      </c>
      <c r="AZ84" s="15" t="str">
        <f t="shared" si="62"/>
        <v/>
      </c>
      <c r="BA84" s="15" t="str">
        <f t="shared" si="66"/>
        <v/>
      </c>
      <c r="BB84" s="16" t="b">
        <f t="shared" si="64"/>
        <v>0</v>
      </c>
      <c r="BC84" s="16" t="b">
        <f t="shared" si="65"/>
        <v>0</v>
      </c>
      <c r="BF84" s="18"/>
      <c r="BG84" s="18"/>
      <c r="BH84" s="51" t="str">
        <f t="shared" si="47"/>
        <v/>
      </c>
      <c r="BI84" s="51" t="str">
        <f t="shared" si="48"/>
        <v/>
      </c>
      <c r="BJ84" s="51" t="str">
        <f t="shared" si="49"/>
        <v/>
      </c>
      <c r="BK84" s="51" t="str">
        <f t="shared" si="50"/>
        <v/>
      </c>
      <c r="BL84" s="51" t="str">
        <f t="shared" si="51"/>
        <v/>
      </c>
      <c r="BM84" s="51" t="str">
        <f>IF(ISBLANK($D84),"",CHOOSE($D84,Certification!$C$32,Certification!$C$48,Certification!$C$64,Certification!$C$80,Certification!$C$96))</f>
        <v/>
      </c>
      <c r="BN84" s="51" t="str">
        <f>IF(ISBLANK($D84),"",CHOOSE($D84,Certification!$C$33,Certification!$C$49,Certification!$C$65,Certification!$C$81,Certification!$C$97))</f>
        <v/>
      </c>
      <c r="BO84" s="51" t="str">
        <f>IF(ISBLANK($D84),"",CHOOSE($D84,Certification!$C$34,Certification!$C$50,Certification!$C$66,Certification!$C$82,Certification!$C$98))</f>
        <v/>
      </c>
      <c r="BP84" s="51" t="str">
        <f>IF(ISBLANK($D84),"",CHOOSE($D84,Certification!$C$35,Certification!$C$51,Certification!$C$67,Certification!$C$83,Certification!$C$99))</f>
        <v/>
      </c>
      <c r="BQ84" s="51" t="str">
        <f>IF(ISBLANK($D84),"",CHOOSE($D84,Certification!$C$36,Certification!$C$52,Certification!$C$68,Certification!$C$84,Certification!$C$100))</f>
        <v/>
      </c>
      <c r="BR84" s="51" t="str">
        <f>IF(ISBLANK($D84),"",CHOOSE($D84,Certification!$C$37,Certification!$C$53,Certification!$C$69,Certification!$C$85,Certification!$C$101))</f>
        <v/>
      </c>
      <c r="BS84" s="167" t="str">
        <f>IF(ISBLANK($D84),"",CHOOSE($D84,Certification!$G$39,Certification!$G$55,Certification!$G$71,Certification!$G$87,Certification!$G$103))</f>
        <v/>
      </c>
      <c r="BT84" s="167" t="str">
        <f>IF(ISBLANK($D84),"",CHOOSE($D84,Certification!$G$40,Certification!$G$56,Certification!$G$72,Certification!$G$88,Certification!$G$104))</f>
        <v/>
      </c>
      <c r="BU84" s="167" t="str">
        <f>IF(ISBLANK($D84),"",CHOOSE($D84,Certification!$G$41,Certification!$G$57,Certification!$G$73,Certification!$G$89,Certification!$G$105))</f>
        <v/>
      </c>
      <c r="BV84" s="51" t="str">
        <f>IF(ISBLANK($D84),"",CHOOSE($D84,IF(ISBLANK(Certification!$C$43),"",Certification!$C$43),IF(ISBLANK(Certification!$C$59),"",Certification!$C$59),IF(ISBLANK(Certification!$C$75),"",Certification!$C$75),IF(ISBLANK(Certification!$C$91),"",Certification!$C$91),IF(ISBLANK(Certification!$C$107),"",Certification!$C$107)))</f>
        <v/>
      </c>
      <c r="BW84" s="51" t="str">
        <f>IF(ISBLANK($D84),"",CHOOSE($D84,IF(ISBLANK(Certification!$C$45),"",Certification!$C$45),IF(ISBLANK(Certification!$C$61),"",Certification!$C$61),IF(ISBLANK(Certification!$C$77),"",Certification!$C$77),IF(ISBLANK(Certification!$C$93),"",Certification!$C$93),IF(ISBLANK(Certification!$C$109),"",Certification!$C$109)))</f>
        <v/>
      </c>
      <c r="BY84" s="19" t="s">
        <v>8</v>
      </c>
    </row>
    <row r="85" spans="1:77" s="17" customFormat="1" ht="25.5" x14ac:dyDescent="0.2">
      <c r="A85" s="46">
        <v>75</v>
      </c>
      <c r="B85" s="47" t="str">
        <f t="shared" si="34"/>
        <v/>
      </c>
      <c r="C85" s="184"/>
      <c r="D85" s="25"/>
      <c r="E85" s="187"/>
      <c r="F85" s="187"/>
      <c r="G85" s="25"/>
      <c r="H85" s="25"/>
      <c r="I85" s="26"/>
      <c r="J85" s="25"/>
      <c r="K85" s="26"/>
      <c r="L85" s="26"/>
      <c r="M85" s="26"/>
      <c r="N85" s="41"/>
      <c r="O85" s="26"/>
      <c r="P85" s="41"/>
      <c r="Q85" s="26"/>
      <c r="R85" s="26"/>
      <c r="S85" s="26"/>
      <c r="T85" s="25"/>
      <c r="U85" s="26"/>
      <c r="V85" s="25"/>
      <c r="W85" s="25"/>
      <c r="X85" s="25"/>
      <c r="Y85" s="25"/>
      <c r="Z85" s="25"/>
      <c r="AA85" s="173"/>
      <c r="AB85" s="178"/>
      <c r="AC85" s="15" t="str">
        <f t="shared" si="35"/>
        <v/>
      </c>
      <c r="AD85" s="15" t="str">
        <f t="shared" si="36"/>
        <v/>
      </c>
      <c r="AE85" s="15" t="str">
        <f t="shared" si="37"/>
        <v/>
      </c>
      <c r="AF85" s="15" t="str">
        <f t="shared" si="38"/>
        <v/>
      </c>
      <c r="AG85" s="15" t="str">
        <f t="shared" si="52"/>
        <v/>
      </c>
      <c r="AH85" s="15" t="str">
        <f t="shared" si="52"/>
        <v/>
      </c>
      <c r="AI85" s="15" t="str">
        <f t="shared" si="53"/>
        <v/>
      </c>
      <c r="AJ85" s="15" t="str">
        <f t="shared" si="39"/>
        <v/>
      </c>
      <c r="AK85" s="15" t="str">
        <f t="shared" si="40"/>
        <v/>
      </c>
      <c r="AL85" s="15" t="str">
        <f t="shared" si="41"/>
        <v/>
      </c>
      <c r="AM85" s="15" t="str">
        <f t="shared" si="42"/>
        <v/>
      </c>
      <c r="AN85" s="15" t="str">
        <f t="shared" si="43"/>
        <v/>
      </c>
      <c r="AO85" s="15" t="str">
        <f t="shared" si="44"/>
        <v/>
      </c>
      <c r="AP85" s="15" t="str">
        <f t="shared" si="45"/>
        <v/>
      </c>
      <c r="AQ85" s="15" t="str">
        <f t="shared" si="54"/>
        <v/>
      </c>
      <c r="AR85" s="15" t="str">
        <f t="shared" si="55"/>
        <v/>
      </c>
      <c r="AS85" s="15" t="str">
        <f t="shared" si="56"/>
        <v/>
      </c>
      <c r="AT85" s="15" t="str">
        <f t="shared" si="57"/>
        <v/>
      </c>
      <c r="AU85" s="15" t="str">
        <f t="shared" si="46"/>
        <v/>
      </c>
      <c r="AV85" s="15" t="str">
        <f t="shared" si="58"/>
        <v/>
      </c>
      <c r="AW85" s="15" t="str">
        <f t="shared" si="59"/>
        <v/>
      </c>
      <c r="AX85" s="15" t="str">
        <f t="shared" si="60"/>
        <v/>
      </c>
      <c r="AY85" s="15" t="str">
        <f t="shared" si="61"/>
        <v/>
      </c>
      <c r="AZ85" s="15" t="str">
        <f t="shared" si="62"/>
        <v/>
      </c>
      <c r="BA85" s="15" t="str">
        <f t="shared" si="66"/>
        <v/>
      </c>
      <c r="BB85" s="16" t="b">
        <f t="shared" si="64"/>
        <v>0</v>
      </c>
      <c r="BC85" s="16" t="b">
        <f t="shared" si="65"/>
        <v>0</v>
      </c>
      <c r="BF85" s="18"/>
      <c r="BG85" s="18"/>
      <c r="BH85" s="51" t="str">
        <f t="shared" si="47"/>
        <v/>
      </c>
      <c r="BI85" s="51" t="str">
        <f t="shared" si="48"/>
        <v/>
      </c>
      <c r="BJ85" s="51" t="str">
        <f t="shared" si="49"/>
        <v/>
      </c>
      <c r="BK85" s="51" t="str">
        <f t="shared" si="50"/>
        <v/>
      </c>
      <c r="BL85" s="51" t="str">
        <f t="shared" si="51"/>
        <v/>
      </c>
      <c r="BM85" s="51" t="str">
        <f>IF(ISBLANK($D85),"",CHOOSE($D85,Certification!$C$32,Certification!$C$48,Certification!$C$64,Certification!$C$80,Certification!$C$96))</f>
        <v/>
      </c>
      <c r="BN85" s="51" t="str">
        <f>IF(ISBLANK($D85),"",CHOOSE($D85,Certification!$C$33,Certification!$C$49,Certification!$C$65,Certification!$C$81,Certification!$C$97))</f>
        <v/>
      </c>
      <c r="BO85" s="51" t="str">
        <f>IF(ISBLANK($D85),"",CHOOSE($D85,Certification!$C$34,Certification!$C$50,Certification!$C$66,Certification!$C$82,Certification!$C$98))</f>
        <v/>
      </c>
      <c r="BP85" s="51" t="str">
        <f>IF(ISBLANK($D85),"",CHOOSE($D85,Certification!$C$35,Certification!$C$51,Certification!$C$67,Certification!$C$83,Certification!$C$99))</f>
        <v/>
      </c>
      <c r="BQ85" s="51" t="str">
        <f>IF(ISBLANK($D85),"",CHOOSE($D85,Certification!$C$36,Certification!$C$52,Certification!$C$68,Certification!$C$84,Certification!$C$100))</f>
        <v/>
      </c>
      <c r="BR85" s="51" t="str">
        <f>IF(ISBLANK($D85),"",CHOOSE($D85,Certification!$C$37,Certification!$C$53,Certification!$C$69,Certification!$C$85,Certification!$C$101))</f>
        <v/>
      </c>
      <c r="BS85" s="167" t="str">
        <f>IF(ISBLANK($D85),"",CHOOSE($D85,Certification!$G$39,Certification!$G$55,Certification!$G$71,Certification!$G$87,Certification!$G$103))</f>
        <v/>
      </c>
      <c r="BT85" s="167" t="str">
        <f>IF(ISBLANK($D85),"",CHOOSE($D85,Certification!$G$40,Certification!$G$56,Certification!$G$72,Certification!$G$88,Certification!$G$104))</f>
        <v/>
      </c>
      <c r="BU85" s="167" t="str">
        <f>IF(ISBLANK($D85),"",CHOOSE($D85,Certification!$G$41,Certification!$G$57,Certification!$G$73,Certification!$G$89,Certification!$G$105))</f>
        <v/>
      </c>
      <c r="BV85" s="51" t="str">
        <f>IF(ISBLANK($D85),"",CHOOSE($D85,IF(ISBLANK(Certification!$C$43),"",Certification!$C$43),IF(ISBLANK(Certification!$C$59),"",Certification!$C$59),IF(ISBLANK(Certification!$C$75),"",Certification!$C$75),IF(ISBLANK(Certification!$C$91),"",Certification!$C$91),IF(ISBLANK(Certification!$C$107),"",Certification!$C$107)))</f>
        <v/>
      </c>
      <c r="BW85" s="51" t="str">
        <f>IF(ISBLANK($D85),"",CHOOSE($D85,IF(ISBLANK(Certification!$C$45),"",Certification!$C$45),IF(ISBLANK(Certification!$C$61),"",Certification!$C$61),IF(ISBLANK(Certification!$C$77),"",Certification!$C$77),IF(ISBLANK(Certification!$C$93),"",Certification!$C$93),IF(ISBLANK(Certification!$C$109),"",Certification!$C$109)))</f>
        <v/>
      </c>
      <c r="BY85" s="19" t="s">
        <v>8</v>
      </c>
    </row>
    <row r="86" spans="1:77" s="17" customFormat="1" ht="25.5" x14ac:dyDescent="0.2">
      <c r="A86" s="46">
        <v>76</v>
      </c>
      <c r="B86" s="47" t="str">
        <f t="shared" si="34"/>
        <v/>
      </c>
      <c r="C86" s="184"/>
      <c r="D86" s="25"/>
      <c r="E86" s="187"/>
      <c r="F86" s="187"/>
      <c r="G86" s="25"/>
      <c r="H86" s="25"/>
      <c r="I86" s="26"/>
      <c r="J86" s="25"/>
      <c r="K86" s="26"/>
      <c r="L86" s="26"/>
      <c r="M86" s="26"/>
      <c r="N86" s="41"/>
      <c r="O86" s="26"/>
      <c r="P86" s="41"/>
      <c r="Q86" s="26"/>
      <c r="R86" s="26"/>
      <c r="S86" s="26"/>
      <c r="T86" s="25"/>
      <c r="U86" s="26"/>
      <c r="V86" s="25"/>
      <c r="W86" s="25"/>
      <c r="X86" s="25"/>
      <c r="Y86" s="25"/>
      <c r="Z86" s="25"/>
      <c r="AA86" s="173"/>
      <c r="AB86" s="178"/>
      <c r="AC86" s="15" t="str">
        <f t="shared" si="35"/>
        <v/>
      </c>
      <c r="AD86" s="15" t="str">
        <f t="shared" si="36"/>
        <v/>
      </c>
      <c r="AE86" s="15" t="str">
        <f t="shared" si="37"/>
        <v/>
      </c>
      <c r="AF86" s="15" t="str">
        <f t="shared" si="38"/>
        <v/>
      </c>
      <c r="AG86" s="15" t="str">
        <f t="shared" si="52"/>
        <v/>
      </c>
      <c r="AH86" s="15" t="str">
        <f t="shared" si="52"/>
        <v/>
      </c>
      <c r="AI86" s="15" t="str">
        <f t="shared" si="53"/>
        <v/>
      </c>
      <c r="AJ86" s="15" t="str">
        <f t="shared" si="39"/>
        <v/>
      </c>
      <c r="AK86" s="15" t="str">
        <f t="shared" si="40"/>
        <v/>
      </c>
      <c r="AL86" s="15" t="str">
        <f t="shared" si="41"/>
        <v/>
      </c>
      <c r="AM86" s="15" t="str">
        <f t="shared" si="42"/>
        <v/>
      </c>
      <c r="AN86" s="15" t="str">
        <f t="shared" si="43"/>
        <v/>
      </c>
      <c r="AO86" s="15" t="str">
        <f t="shared" si="44"/>
        <v/>
      </c>
      <c r="AP86" s="15" t="str">
        <f t="shared" si="45"/>
        <v/>
      </c>
      <c r="AQ86" s="15" t="str">
        <f t="shared" si="54"/>
        <v/>
      </c>
      <c r="AR86" s="15" t="str">
        <f t="shared" si="55"/>
        <v/>
      </c>
      <c r="AS86" s="15" t="str">
        <f t="shared" si="56"/>
        <v/>
      </c>
      <c r="AT86" s="15" t="str">
        <f t="shared" si="57"/>
        <v/>
      </c>
      <c r="AU86" s="15" t="str">
        <f t="shared" si="46"/>
        <v/>
      </c>
      <c r="AV86" s="15" t="str">
        <f t="shared" si="58"/>
        <v/>
      </c>
      <c r="AW86" s="15" t="str">
        <f t="shared" si="59"/>
        <v/>
      </c>
      <c r="AX86" s="15" t="str">
        <f t="shared" si="60"/>
        <v/>
      </c>
      <c r="AY86" s="15" t="str">
        <f t="shared" si="61"/>
        <v/>
      </c>
      <c r="AZ86" s="15" t="str">
        <f t="shared" si="62"/>
        <v/>
      </c>
      <c r="BA86" s="15" t="str">
        <f t="shared" si="66"/>
        <v/>
      </c>
      <c r="BB86" s="16" t="b">
        <f t="shared" si="64"/>
        <v>0</v>
      </c>
      <c r="BC86" s="16" t="b">
        <f t="shared" si="65"/>
        <v>0</v>
      </c>
      <c r="BF86" s="18"/>
      <c r="BG86" s="18"/>
      <c r="BH86" s="51" t="str">
        <f t="shared" si="47"/>
        <v/>
      </c>
      <c r="BI86" s="51" t="str">
        <f t="shared" si="48"/>
        <v/>
      </c>
      <c r="BJ86" s="51" t="str">
        <f t="shared" si="49"/>
        <v/>
      </c>
      <c r="BK86" s="51" t="str">
        <f t="shared" si="50"/>
        <v/>
      </c>
      <c r="BL86" s="51" t="str">
        <f t="shared" si="51"/>
        <v/>
      </c>
      <c r="BM86" s="51" t="str">
        <f>IF(ISBLANK($D86),"",CHOOSE($D86,Certification!$C$32,Certification!$C$48,Certification!$C$64,Certification!$C$80,Certification!$C$96))</f>
        <v/>
      </c>
      <c r="BN86" s="51" t="str">
        <f>IF(ISBLANK($D86),"",CHOOSE($D86,Certification!$C$33,Certification!$C$49,Certification!$C$65,Certification!$C$81,Certification!$C$97))</f>
        <v/>
      </c>
      <c r="BO86" s="51" t="str">
        <f>IF(ISBLANK($D86),"",CHOOSE($D86,Certification!$C$34,Certification!$C$50,Certification!$C$66,Certification!$C$82,Certification!$C$98))</f>
        <v/>
      </c>
      <c r="BP86" s="51" t="str">
        <f>IF(ISBLANK($D86),"",CHOOSE($D86,Certification!$C$35,Certification!$C$51,Certification!$C$67,Certification!$C$83,Certification!$C$99))</f>
        <v/>
      </c>
      <c r="BQ86" s="51" t="str">
        <f>IF(ISBLANK($D86),"",CHOOSE($D86,Certification!$C$36,Certification!$C$52,Certification!$C$68,Certification!$C$84,Certification!$C$100))</f>
        <v/>
      </c>
      <c r="BR86" s="51" t="str">
        <f>IF(ISBLANK($D86),"",CHOOSE($D86,Certification!$C$37,Certification!$C$53,Certification!$C$69,Certification!$C$85,Certification!$C$101))</f>
        <v/>
      </c>
      <c r="BS86" s="167" t="str">
        <f>IF(ISBLANK($D86),"",CHOOSE($D86,Certification!$G$39,Certification!$G$55,Certification!$G$71,Certification!$G$87,Certification!$G$103))</f>
        <v/>
      </c>
      <c r="BT86" s="167" t="str">
        <f>IF(ISBLANK($D86),"",CHOOSE($D86,Certification!$G$40,Certification!$G$56,Certification!$G$72,Certification!$G$88,Certification!$G$104))</f>
        <v/>
      </c>
      <c r="BU86" s="167" t="str">
        <f>IF(ISBLANK($D86),"",CHOOSE($D86,Certification!$G$41,Certification!$G$57,Certification!$G$73,Certification!$G$89,Certification!$G$105))</f>
        <v/>
      </c>
      <c r="BV86" s="51" t="str">
        <f>IF(ISBLANK($D86),"",CHOOSE($D86,IF(ISBLANK(Certification!$C$43),"",Certification!$C$43),IF(ISBLANK(Certification!$C$59),"",Certification!$C$59),IF(ISBLANK(Certification!$C$75),"",Certification!$C$75),IF(ISBLANK(Certification!$C$91),"",Certification!$C$91),IF(ISBLANK(Certification!$C$107),"",Certification!$C$107)))</f>
        <v/>
      </c>
      <c r="BW86" s="51" t="str">
        <f>IF(ISBLANK($D86),"",CHOOSE($D86,IF(ISBLANK(Certification!$C$45),"",Certification!$C$45),IF(ISBLANK(Certification!$C$61),"",Certification!$C$61),IF(ISBLANK(Certification!$C$77),"",Certification!$C$77),IF(ISBLANK(Certification!$C$93),"",Certification!$C$93),IF(ISBLANK(Certification!$C$109),"",Certification!$C$109)))</f>
        <v/>
      </c>
      <c r="BY86" s="19" t="s">
        <v>8</v>
      </c>
    </row>
    <row r="87" spans="1:77" s="17" customFormat="1" ht="25.5" x14ac:dyDescent="0.2">
      <c r="A87" s="46">
        <v>77</v>
      </c>
      <c r="B87" s="47" t="str">
        <f t="shared" si="34"/>
        <v/>
      </c>
      <c r="C87" s="184"/>
      <c r="D87" s="25"/>
      <c r="E87" s="187"/>
      <c r="F87" s="187"/>
      <c r="G87" s="25"/>
      <c r="H87" s="25"/>
      <c r="I87" s="26"/>
      <c r="J87" s="25"/>
      <c r="K87" s="26"/>
      <c r="L87" s="26"/>
      <c r="M87" s="26"/>
      <c r="N87" s="41"/>
      <c r="O87" s="26"/>
      <c r="P87" s="41"/>
      <c r="Q87" s="26"/>
      <c r="R87" s="26"/>
      <c r="S87" s="26"/>
      <c r="T87" s="25"/>
      <c r="U87" s="26"/>
      <c r="V87" s="25"/>
      <c r="W87" s="25"/>
      <c r="X87" s="25"/>
      <c r="Y87" s="25"/>
      <c r="Z87" s="25"/>
      <c r="AA87" s="173"/>
      <c r="AB87" s="178"/>
      <c r="AC87" s="15" t="str">
        <f t="shared" si="35"/>
        <v/>
      </c>
      <c r="AD87" s="15" t="str">
        <f t="shared" si="36"/>
        <v/>
      </c>
      <c r="AE87" s="15" t="str">
        <f t="shared" si="37"/>
        <v/>
      </c>
      <c r="AF87" s="15" t="str">
        <f t="shared" si="38"/>
        <v/>
      </c>
      <c r="AG87" s="15" t="str">
        <f t="shared" si="52"/>
        <v/>
      </c>
      <c r="AH87" s="15" t="str">
        <f t="shared" si="52"/>
        <v/>
      </c>
      <c r="AI87" s="15" t="str">
        <f t="shared" si="53"/>
        <v/>
      </c>
      <c r="AJ87" s="15" t="str">
        <f t="shared" si="39"/>
        <v/>
      </c>
      <c r="AK87" s="15" t="str">
        <f t="shared" si="40"/>
        <v/>
      </c>
      <c r="AL87" s="15" t="str">
        <f t="shared" si="41"/>
        <v/>
      </c>
      <c r="AM87" s="15" t="str">
        <f t="shared" si="42"/>
        <v/>
      </c>
      <c r="AN87" s="15" t="str">
        <f t="shared" si="43"/>
        <v/>
      </c>
      <c r="AO87" s="15" t="str">
        <f t="shared" si="44"/>
        <v/>
      </c>
      <c r="AP87" s="15" t="str">
        <f t="shared" si="45"/>
        <v/>
      </c>
      <c r="AQ87" s="15" t="str">
        <f t="shared" si="54"/>
        <v/>
      </c>
      <c r="AR87" s="15" t="str">
        <f t="shared" si="55"/>
        <v/>
      </c>
      <c r="AS87" s="15" t="str">
        <f t="shared" si="56"/>
        <v/>
      </c>
      <c r="AT87" s="15" t="str">
        <f t="shared" si="57"/>
        <v/>
      </c>
      <c r="AU87" s="15" t="str">
        <f t="shared" si="46"/>
        <v/>
      </c>
      <c r="AV87" s="15" t="str">
        <f t="shared" si="58"/>
        <v/>
      </c>
      <c r="AW87" s="15" t="str">
        <f t="shared" si="59"/>
        <v/>
      </c>
      <c r="AX87" s="15" t="str">
        <f t="shared" si="60"/>
        <v/>
      </c>
      <c r="AY87" s="15" t="str">
        <f t="shared" si="61"/>
        <v/>
      </c>
      <c r="AZ87" s="15" t="str">
        <f t="shared" si="62"/>
        <v/>
      </c>
      <c r="BA87" s="15" t="str">
        <f t="shared" si="66"/>
        <v/>
      </c>
      <c r="BB87" s="16" t="b">
        <f t="shared" si="64"/>
        <v>0</v>
      </c>
      <c r="BC87" s="16" t="b">
        <f t="shared" si="65"/>
        <v>0</v>
      </c>
      <c r="BF87" s="18"/>
      <c r="BG87" s="18"/>
      <c r="BH87" s="51" t="str">
        <f t="shared" si="47"/>
        <v/>
      </c>
      <c r="BI87" s="51" t="str">
        <f t="shared" si="48"/>
        <v/>
      </c>
      <c r="BJ87" s="51" t="str">
        <f t="shared" si="49"/>
        <v/>
      </c>
      <c r="BK87" s="51" t="str">
        <f t="shared" si="50"/>
        <v/>
      </c>
      <c r="BL87" s="51" t="str">
        <f t="shared" si="51"/>
        <v/>
      </c>
      <c r="BM87" s="51" t="str">
        <f>IF(ISBLANK($D87),"",CHOOSE($D87,Certification!$C$32,Certification!$C$48,Certification!$C$64,Certification!$C$80,Certification!$C$96))</f>
        <v/>
      </c>
      <c r="BN87" s="51" t="str">
        <f>IF(ISBLANK($D87),"",CHOOSE($D87,Certification!$C$33,Certification!$C$49,Certification!$C$65,Certification!$C$81,Certification!$C$97))</f>
        <v/>
      </c>
      <c r="BO87" s="51" t="str">
        <f>IF(ISBLANK($D87),"",CHOOSE($D87,Certification!$C$34,Certification!$C$50,Certification!$C$66,Certification!$C$82,Certification!$C$98))</f>
        <v/>
      </c>
      <c r="BP87" s="51" t="str">
        <f>IF(ISBLANK($D87),"",CHOOSE($D87,Certification!$C$35,Certification!$C$51,Certification!$C$67,Certification!$C$83,Certification!$C$99))</f>
        <v/>
      </c>
      <c r="BQ87" s="51" t="str">
        <f>IF(ISBLANK($D87),"",CHOOSE($D87,Certification!$C$36,Certification!$C$52,Certification!$C$68,Certification!$C$84,Certification!$C$100))</f>
        <v/>
      </c>
      <c r="BR87" s="51" t="str">
        <f>IF(ISBLANK($D87),"",CHOOSE($D87,Certification!$C$37,Certification!$C$53,Certification!$C$69,Certification!$C$85,Certification!$C$101))</f>
        <v/>
      </c>
      <c r="BS87" s="167" t="str">
        <f>IF(ISBLANK($D87),"",CHOOSE($D87,Certification!$G$39,Certification!$G$55,Certification!$G$71,Certification!$G$87,Certification!$G$103))</f>
        <v/>
      </c>
      <c r="BT87" s="167" t="str">
        <f>IF(ISBLANK($D87),"",CHOOSE($D87,Certification!$G$40,Certification!$G$56,Certification!$G$72,Certification!$G$88,Certification!$G$104))</f>
        <v/>
      </c>
      <c r="BU87" s="167" t="str">
        <f>IF(ISBLANK($D87),"",CHOOSE($D87,Certification!$G$41,Certification!$G$57,Certification!$G$73,Certification!$G$89,Certification!$G$105))</f>
        <v/>
      </c>
      <c r="BV87" s="51" t="str">
        <f>IF(ISBLANK($D87),"",CHOOSE($D87,IF(ISBLANK(Certification!$C$43),"",Certification!$C$43),IF(ISBLANK(Certification!$C$59),"",Certification!$C$59),IF(ISBLANK(Certification!$C$75),"",Certification!$C$75),IF(ISBLANK(Certification!$C$91),"",Certification!$C$91),IF(ISBLANK(Certification!$C$107),"",Certification!$C$107)))</f>
        <v/>
      </c>
      <c r="BW87" s="51" t="str">
        <f>IF(ISBLANK($D87),"",CHOOSE($D87,IF(ISBLANK(Certification!$C$45),"",Certification!$C$45),IF(ISBLANK(Certification!$C$61),"",Certification!$C$61),IF(ISBLANK(Certification!$C$77),"",Certification!$C$77),IF(ISBLANK(Certification!$C$93),"",Certification!$C$93),IF(ISBLANK(Certification!$C$109),"",Certification!$C$109)))</f>
        <v/>
      </c>
      <c r="BY87" s="19" t="s">
        <v>8</v>
      </c>
    </row>
    <row r="88" spans="1:77" s="17" customFormat="1" ht="25.5" x14ac:dyDescent="0.2">
      <c r="A88" s="46">
        <v>78</v>
      </c>
      <c r="B88" s="47" t="str">
        <f t="shared" si="34"/>
        <v/>
      </c>
      <c r="C88" s="184"/>
      <c r="D88" s="25"/>
      <c r="E88" s="187"/>
      <c r="F88" s="187"/>
      <c r="G88" s="25"/>
      <c r="H88" s="25"/>
      <c r="I88" s="26"/>
      <c r="J88" s="25"/>
      <c r="K88" s="26"/>
      <c r="L88" s="26"/>
      <c r="M88" s="26"/>
      <c r="N88" s="41"/>
      <c r="O88" s="26"/>
      <c r="P88" s="41"/>
      <c r="Q88" s="26"/>
      <c r="R88" s="26"/>
      <c r="S88" s="26"/>
      <c r="T88" s="25"/>
      <c r="U88" s="26"/>
      <c r="V88" s="25"/>
      <c r="W88" s="25"/>
      <c r="X88" s="25"/>
      <c r="Y88" s="25"/>
      <c r="Z88" s="25"/>
      <c r="AA88" s="173"/>
      <c r="AB88" s="178"/>
      <c r="AC88" s="15" t="str">
        <f t="shared" si="35"/>
        <v/>
      </c>
      <c r="AD88" s="15" t="str">
        <f t="shared" si="36"/>
        <v/>
      </c>
      <c r="AE88" s="15" t="str">
        <f t="shared" si="37"/>
        <v/>
      </c>
      <c r="AF88" s="15" t="str">
        <f t="shared" si="38"/>
        <v/>
      </c>
      <c r="AG88" s="15" t="str">
        <f t="shared" si="52"/>
        <v/>
      </c>
      <c r="AH88" s="15" t="str">
        <f t="shared" si="52"/>
        <v/>
      </c>
      <c r="AI88" s="15" t="str">
        <f t="shared" si="53"/>
        <v/>
      </c>
      <c r="AJ88" s="15" t="str">
        <f t="shared" si="39"/>
        <v/>
      </c>
      <c r="AK88" s="15" t="str">
        <f t="shared" si="40"/>
        <v/>
      </c>
      <c r="AL88" s="15" t="str">
        <f t="shared" si="41"/>
        <v/>
      </c>
      <c r="AM88" s="15" t="str">
        <f t="shared" si="42"/>
        <v/>
      </c>
      <c r="AN88" s="15" t="str">
        <f t="shared" si="43"/>
        <v/>
      </c>
      <c r="AO88" s="15" t="str">
        <f t="shared" si="44"/>
        <v/>
      </c>
      <c r="AP88" s="15" t="str">
        <f t="shared" si="45"/>
        <v/>
      </c>
      <c r="AQ88" s="15" t="str">
        <f t="shared" si="54"/>
        <v/>
      </c>
      <c r="AR88" s="15" t="str">
        <f t="shared" si="55"/>
        <v/>
      </c>
      <c r="AS88" s="15" t="str">
        <f t="shared" si="56"/>
        <v/>
      </c>
      <c r="AT88" s="15" t="str">
        <f t="shared" si="57"/>
        <v/>
      </c>
      <c r="AU88" s="15" t="str">
        <f t="shared" si="46"/>
        <v/>
      </c>
      <c r="AV88" s="15" t="str">
        <f t="shared" si="58"/>
        <v/>
      </c>
      <c r="AW88" s="15" t="str">
        <f t="shared" si="59"/>
        <v/>
      </c>
      <c r="AX88" s="15" t="str">
        <f t="shared" si="60"/>
        <v/>
      </c>
      <c r="AY88" s="15" t="str">
        <f t="shared" si="61"/>
        <v/>
      </c>
      <c r="AZ88" s="15" t="str">
        <f t="shared" si="62"/>
        <v/>
      </c>
      <c r="BA88" s="15" t="str">
        <f t="shared" si="66"/>
        <v/>
      </c>
      <c r="BB88" s="16" t="b">
        <f t="shared" si="64"/>
        <v>0</v>
      </c>
      <c r="BC88" s="16" t="b">
        <f t="shared" si="65"/>
        <v>0</v>
      </c>
      <c r="BF88" s="18"/>
      <c r="BG88" s="18"/>
      <c r="BH88" s="51" t="str">
        <f t="shared" si="47"/>
        <v/>
      </c>
      <c r="BI88" s="51" t="str">
        <f t="shared" si="48"/>
        <v/>
      </c>
      <c r="BJ88" s="51" t="str">
        <f t="shared" si="49"/>
        <v/>
      </c>
      <c r="BK88" s="51" t="str">
        <f t="shared" si="50"/>
        <v/>
      </c>
      <c r="BL88" s="51" t="str">
        <f t="shared" si="51"/>
        <v/>
      </c>
      <c r="BM88" s="51" t="str">
        <f>IF(ISBLANK($D88),"",CHOOSE($D88,Certification!$C$32,Certification!$C$48,Certification!$C$64,Certification!$C$80,Certification!$C$96))</f>
        <v/>
      </c>
      <c r="BN88" s="51" t="str">
        <f>IF(ISBLANK($D88),"",CHOOSE($D88,Certification!$C$33,Certification!$C$49,Certification!$C$65,Certification!$C$81,Certification!$C$97))</f>
        <v/>
      </c>
      <c r="BO88" s="51" t="str">
        <f>IF(ISBLANK($D88),"",CHOOSE($D88,Certification!$C$34,Certification!$C$50,Certification!$C$66,Certification!$C$82,Certification!$C$98))</f>
        <v/>
      </c>
      <c r="BP88" s="51" t="str">
        <f>IF(ISBLANK($D88),"",CHOOSE($D88,Certification!$C$35,Certification!$C$51,Certification!$C$67,Certification!$C$83,Certification!$C$99))</f>
        <v/>
      </c>
      <c r="BQ88" s="51" t="str">
        <f>IF(ISBLANK($D88),"",CHOOSE($D88,Certification!$C$36,Certification!$C$52,Certification!$C$68,Certification!$C$84,Certification!$C$100))</f>
        <v/>
      </c>
      <c r="BR88" s="51" t="str">
        <f>IF(ISBLANK($D88),"",CHOOSE($D88,Certification!$C$37,Certification!$C$53,Certification!$C$69,Certification!$C$85,Certification!$C$101))</f>
        <v/>
      </c>
      <c r="BS88" s="167" t="str">
        <f>IF(ISBLANK($D88),"",CHOOSE($D88,Certification!$G$39,Certification!$G$55,Certification!$G$71,Certification!$G$87,Certification!$G$103))</f>
        <v/>
      </c>
      <c r="BT88" s="167" t="str">
        <f>IF(ISBLANK($D88),"",CHOOSE($D88,Certification!$G$40,Certification!$G$56,Certification!$G$72,Certification!$G$88,Certification!$G$104))</f>
        <v/>
      </c>
      <c r="BU88" s="167" t="str">
        <f>IF(ISBLANK($D88),"",CHOOSE($D88,Certification!$G$41,Certification!$G$57,Certification!$G$73,Certification!$G$89,Certification!$G$105))</f>
        <v/>
      </c>
      <c r="BV88" s="51" t="str">
        <f>IF(ISBLANK($D88),"",CHOOSE($D88,IF(ISBLANK(Certification!$C$43),"",Certification!$C$43),IF(ISBLANK(Certification!$C$59),"",Certification!$C$59),IF(ISBLANK(Certification!$C$75),"",Certification!$C$75),IF(ISBLANK(Certification!$C$91),"",Certification!$C$91),IF(ISBLANK(Certification!$C$107),"",Certification!$C$107)))</f>
        <v/>
      </c>
      <c r="BW88" s="51" t="str">
        <f>IF(ISBLANK($D88),"",CHOOSE($D88,IF(ISBLANK(Certification!$C$45),"",Certification!$C$45),IF(ISBLANK(Certification!$C$61),"",Certification!$C$61),IF(ISBLANK(Certification!$C$77),"",Certification!$C$77),IF(ISBLANK(Certification!$C$93),"",Certification!$C$93),IF(ISBLANK(Certification!$C$109),"",Certification!$C$109)))</f>
        <v/>
      </c>
      <c r="BY88" s="19" t="s">
        <v>8</v>
      </c>
    </row>
    <row r="89" spans="1:77" s="17" customFormat="1" ht="25.5" x14ac:dyDescent="0.2">
      <c r="A89" s="46">
        <v>79</v>
      </c>
      <c r="B89" s="47" t="str">
        <f t="shared" si="34"/>
        <v/>
      </c>
      <c r="C89" s="184"/>
      <c r="D89" s="25"/>
      <c r="E89" s="187"/>
      <c r="F89" s="187"/>
      <c r="G89" s="25"/>
      <c r="H89" s="25"/>
      <c r="I89" s="26"/>
      <c r="J89" s="25"/>
      <c r="K89" s="26"/>
      <c r="L89" s="26"/>
      <c r="M89" s="26"/>
      <c r="N89" s="41"/>
      <c r="O89" s="26"/>
      <c r="P89" s="41"/>
      <c r="Q89" s="26"/>
      <c r="R89" s="26"/>
      <c r="S89" s="26"/>
      <c r="T89" s="25"/>
      <c r="U89" s="26"/>
      <c r="V89" s="25"/>
      <c r="W89" s="25"/>
      <c r="X89" s="25"/>
      <c r="Y89" s="25"/>
      <c r="Z89" s="25"/>
      <c r="AA89" s="173"/>
      <c r="AB89" s="178"/>
      <c r="AC89" s="15" t="str">
        <f t="shared" si="35"/>
        <v/>
      </c>
      <c r="AD89" s="15" t="str">
        <f t="shared" si="36"/>
        <v/>
      </c>
      <c r="AE89" s="15" t="str">
        <f t="shared" si="37"/>
        <v/>
      </c>
      <c r="AF89" s="15" t="str">
        <f t="shared" si="38"/>
        <v/>
      </c>
      <c r="AG89" s="15" t="str">
        <f t="shared" si="52"/>
        <v/>
      </c>
      <c r="AH89" s="15" t="str">
        <f t="shared" si="52"/>
        <v/>
      </c>
      <c r="AI89" s="15" t="str">
        <f t="shared" si="53"/>
        <v/>
      </c>
      <c r="AJ89" s="15" t="str">
        <f t="shared" si="39"/>
        <v/>
      </c>
      <c r="AK89" s="15" t="str">
        <f t="shared" si="40"/>
        <v/>
      </c>
      <c r="AL89" s="15" t="str">
        <f t="shared" si="41"/>
        <v/>
      </c>
      <c r="AM89" s="15" t="str">
        <f t="shared" si="42"/>
        <v/>
      </c>
      <c r="AN89" s="15" t="str">
        <f t="shared" si="43"/>
        <v/>
      </c>
      <c r="AO89" s="15" t="str">
        <f t="shared" si="44"/>
        <v/>
      </c>
      <c r="AP89" s="15" t="str">
        <f t="shared" si="45"/>
        <v/>
      </c>
      <c r="AQ89" s="15" t="str">
        <f t="shared" si="54"/>
        <v/>
      </c>
      <c r="AR89" s="15" t="str">
        <f t="shared" si="55"/>
        <v/>
      </c>
      <c r="AS89" s="15" t="str">
        <f t="shared" si="56"/>
        <v/>
      </c>
      <c r="AT89" s="15" t="str">
        <f t="shared" si="57"/>
        <v/>
      </c>
      <c r="AU89" s="15" t="str">
        <f t="shared" si="46"/>
        <v/>
      </c>
      <c r="AV89" s="15" t="str">
        <f t="shared" si="58"/>
        <v/>
      </c>
      <c r="AW89" s="15" t="str">
        <f t="shared" si="59"/>
        <v/>
      </c>
      <c r="AX89" s="15" t="str">
        <f t="shared" si="60"/>
        <v/>
      </c>
      <c r="AY89" s="15" t="str">
        <f t="shared" si="61"/>
        <v/>
      </c>
      <c r="AZ89" s="15" t="str">
        <f t="shared" si="62"/>
        <v/>
      </c>
      <c r="BA89" s="15" t="str">
        <f t="shared" si="66"/>
        <v/>
      </c>
      <c r="BB89" s="16" t="b">
        <f t="shared" si="64"/>
        <v>0</v>
      </c>
      <c r="BC89" s="16" t="b">
        <f t="shared" si="65"/>
        <v>0</v>
      </c>
      <c r="BF89" s="18"/>
      <c r="BG89" s="18"/>
      <c r="BH89" s="51" t="str">
        <f t="shared" si="47"/>
        <v/>
      </c>
      <c r="BI89" s="51" t="str">
        <f t="shared" si="48"/>
        <v/>
      </c>
      <c r="BJ89" s="51" t="str">
        <f t="shared" si="49"/>
        <v/>
      </c>
      <c r="BK89" s="51" t="str">
        <f t="shared" si="50"/>
        <v/>
      </c>
      <c r="BL89" s="51" t="str">
        <f t="shared" si="51"/>
        <v/>
      </c>
      <c r="BM89" s="51" t="str">
        <f>IF(ISBLANK($D89),"",CHOOSE($D89,Certification!$C$32,Certification!$C$48,Certification!$C$64,Certification!$C$80,Certification!$C$96))</f>
        <v/>
      </c>
      <c r="BN89" s="51" t="str">
        <f>IF(ISBLANK($D89),"",CHOOSE($D89,Certification!$C$33,Certification!$C$49,Certification!$C$65,Certification!$C$81,Certification!$C$97))</f>
        <v/>
      </c>
      <c r="BO89" s="51" t="str">
        <f>IF(ISBLANK($D89),"",CHOOSE($D89,Certification!$C$34,Certification!$C$50,Certification!$C$66,Certification!$C$82,Certification!$C$98))</f>
        <v/>
      </c>
      <c r="BP89" s="51" t="str">
        <f>IF(ISBLANK($D89),"",CHOOSE($D89,Certification!$C$35,Certification!$C$51,Certification!$C$67,Certification!$C$83,Certification!$C$99))</f>
        <v/>
      </c>
      <c r="BQ89" s="51" t="str">
        <f>IF(ISBLANK($D89),"",CHOOSE($D89,Certification!$C$36,Certification!$C$52,Certification!$C$68,Certification!$C$84,Certification!$C$100))</f>
        <v/>
      </c>
      <c r="BR89" s="51" t="str">
        <f>IF(ISBLANK($D89),"",CHOOSE($D89,Certification!$C$37,Certification!$C$53,Certification!$C$69,Certification!$C$85,Certification!$C$101))</f>
        <v/>
      </c>
      <c r="BS89" s="167" t="str">
        <f>IF(ISBLANK($D89),"",CHOOSE($D89,Certification!$G$39,Certification!$G$55,Certification!$G$71,Certification!$G$87,Certification!$G$103))</f>
        <v/>
      </c>
      <c r="BT89" s="167" t="str">
        <f>IF(ISBLANK($D89),"",CHOOSE($D89,Certification!$G$40,Certification!$G$56,Certification!$G$72,Certification!$G$88,Certification!$G$104))</f>
        <v/>
      </c>
      <c r="BU89" s="167" t="str">
        <f>IF(ISBLANK($D89),"",CHOOSE($D89,Certification!$G$41,Certification!$G$57,Certification!$G$73,Certification!$G$89,Certification!$G$105))</f>
        <v/>
      </c>
      <c r="BV89" s="51" t="str">
        <f>IF(ISBLANK($D89),"",CHOOSE($D89,IF(ISBLANK(Certification!$C$43),"",Certification!$C$43),IF(ISBLANK(Certification!$C$59),"",Certification!$C$59),IF(ISBLANK(Certification!$C$75),"",Certification!$C$75),IF(ISBLANK(Certification!$C$91),"",Certification!$C$91),IF(ISBLANK(Certification!$C$107),"",Certification!$C$107)))</f>
        <v/>
      </c>
      <c r="BW89" s="51" t="str">
        <f>IF(ISBLANK($D89),"",CHOOSE($D89,IF(ISBLANK(Certification!$C$45),"",Certification!$C$45),IF(ISBLANK(Certification!$C$61),"",Certification!$C$61),IF(ISBLANK(Certification!$C$77),"",Certification!$C$77),IF(ISBLANK(Certification!$C$93),"",Certification!$C$93),IF(ISBLANK(Certification!$C$109),"",Certification!$C$109)))</f>
        <v/>
      </c>
      <c r="BY89" s="19" t="s">
        <v>8</v>
      </c>
    </row>
    <row r="90" spans="1:77" s="17" customFormat="1" ht="25.5" x14ac:dyDescent="0.2">
      <c r="A90" s="46">
        <v>80</v>
      </c>
      <c r="B90" s="47" t="str">
        <f t="shared" si="34"/>
        <v/>
      </c>
      <c r="C90" s="184"/>
      <c r="D90" s="25"/>
      <c r="E90" s="187"/>
      <c r="F90" s="187"/>
      <c r="G90" s="25"/>
      <c r="H90" s="25"/>
      <c r="I90" s="26"/>
      <c r="J90" s="25"/>
      <c r="K90" s="26"/>
      <c r="L90" s="26"/>
      <c r="M90" s="26"/>
      <c r="N90" s="41"/>
      <c r="O90" s="26"/>
      <c r="P90" s="41"/>
      <c r="Q90" s="26"/>
      <c r="R90" s="26"/>
      <c r="S90" s="26"/>
      <c r="T90" s="25"/>
      <c r="U90" s="26"/>
      <c r="V90" s="25"/>
      <c r="W90" s="25"/>
      <c r="X90" s="25"/>
      <c r="Y90" s="25"/>
      <c r="Z90" s="25"/>
      <c r="AA90" s="173"/>
      <c r="AB90" s="178"/>
      <c r="AC90" s="15" t="str">
        <f t="shared" si="35"/>
        <v/>
      </c>
      <c r="AD90" s="15" t="str">
        <f t="shared" si="36"/>
        <v/>
      </c>
      <c r="AE90" s="15" t="str">
        <f t="shared" si="37"/>
        <v/>
      </c>
      <c r="AF90" s="15" t="str">
        <f t="shared" si="38"/>
        <v/>
      </c>
      <c r="AG90" s="15" t="str">
        <f t="shared" si="52"/>
        <v/>
      </c>
      <c r="AH90" s="15" t="str">
        <f t="shared" si="52"/>
        <v/>
      </c>
      <c r="AI90" s="15" t="str">
        <f t="shared" si="53"/>
        <v/>
      </c>
      <c r="AJ90" s="15" t="str">
        <f t="shared" si="39"/>
        <v/>
      </c>
      <c r="AK90" s="15" t="str">
        <f t="shared" si="40"/>
        <v/>
      </c>
      <c r="AL90" s="15" t="str">
        <f t="shared" si="41"/>
        <v/>
      </c>
      <c r="AM90" s="15" t="str">
        <f t="shared" si="42"/>
        <v/>
      </c>
      <c r="AN90" s="15" t="str">
        <f t="shared" si="43"/>
        <v/>
      </c>
      <c r="AO90" s="15" t="str">
        <f t="shared" si="44"/>
        <v/>
      </c>
      <c r="AP90" s="15" t="str">
        <f t="shared" si="45"/>
        <v/>
      </c>
      <c r="AQ90" s="15" t="str">
        <f t="shared" si="54"/>
        <v/>
      </c>
      <c r="AR90" s="15" t="str">
        <f t="shared" si="55"/>
        <v/>
      </c>
      <c r="AS90" s="15" t="str">
        <f t="shared" si="56"/>
        <v/>
      </c>
      <c r="AT90" s="15" t="str">
        <f t="shared" si="57"/>
        <v/>
      </c>
      <c r="AU90" s="15" t="str">
        <f t="shared" si="46"/>
        <v/>
      </c>
      <c r="AV90" s="15" t="str">
        <f t="shared" si="58"/>
        <v/>
      </c>
      <c r="AW90" s="15" t="str">
        <f t="shared" si="59"/>
        <v/>
      </c>
      <c r="AX90" s="15" t="str">
        <f t="shared" si="60"/>
        <v/>
      </c>
      <c r="AY90" s="15" t="str">
        <f t="shared" si="61"/>
        <v/>
      </c>
      <c r="AZ90" s="15" t="str">
        <f t="shared" si="62"/>
        <v/>
      </c>
      <c r="BA90" s="15" t="str">
        <f t="shared" si="66"/>
        <v/>
      </c>
      <c r="BB90" s="16" t="b">
        <f t="shared" si="64"/>
        <v>0</v>
      </c>
      <c r="BC90" s="16" t="b">
        <f t="shared" si="65"/>
        <v>0</v>
      </c>
      <c r="BF90" s="18"/>
      <c r="BG90" s="18"/>
      <c r="BH90" s="51" t="str">
        <f t="shared" si="47"/>
        <v/>
      </c>
      <c r="BI90" s="51" t="str">
        <f t="shared" si="48"/>
        <v/>
      </c>
      <c r="BJ90" s="51" t="str">
        <f t="shared" si="49"/>
        <v/>
      </c>
      <c r="BK90" s="51" t="str">
        <f t="shared" si="50"/>
        <v/>
      </c>
      <c r="BL90" s="51" t="str">
        <f t="shared" si="51"/>
        <v/>
      </c>
      <c r="BM90" s="51" t="str">
        <f>IF(ISBLANK($D90),"",CHOOSE($D90,Certification!$C$32,Certification!$C$48,Certification!$C$64,Certification!$C$80,Certification!$C$96))</f>
        <v/>
      </c>
      <c r="BN90" s="51" t="str">
        <f>IF(ISBLANK($D90),"",CHOOSE($D90,Certification!$C$33,Certification!$C$49,Certification!$C$65,Certification!$C$81,Certification!$C$97))</f>
        <v/>
      </c>
      <c r="BO90" s="51" t="str">
        <f>IF(ISBLANK($D90),"",CHOOSE($D90,Certification!$C$34,Certification!$C$50,Certification!$C$66,Certification!$C$82,Certification!$C$98))</f>
        <v/>
      </c>
      <c r="BP90" s="51" t="str">
        <f>IF(ISBLANK($D90),"",CHOOSE($D90,Certification!$C$35,Certification!$C$51,Certification!$C$67,Certification!$C$83,Certification!$C$99))</f>
        <v/>
      </c>
      <c r="BQ90" s="51" t="str">
        <f>IF(ISBLANK($D90),"",CHOOSE($D90,Certification!$C$36,Certification!$C$52,Certification!$C$68,Certification!$C$84,Certification!$C$100))</f>
        <v/>
      </c>
      <c r="BR90" s="51" t="str">
        <f>IF(ISBLANK($D90),"",CHOOSE($D90,Certification!$C$37,Certification!$C$53,Certification!$C$69,Certification!$C$85,Certification!$C$101))</f>
        <v/>
      </c>
      <c r="BS90" s="167" t="str">
        <f>IF(ISBLANK($D90),"",CHOOSE($D90,Certification!$G$39,Certification!$G$55,Certification!$G$71,Certification!$G$87,Certification!$G$103))</f>
        <v/>
      </c>
      <c r="BT90" s="167" t="str">
        <f>IF(ISBLANK($D90),"",CHOOSE($D90,Certification!$G$40,Certification!$G$56,Certification!$G$72,Certification!$G$88,Certification!$G$104))</f>
        <v/>
      </c>
      <c r="BU90" s="167" t="str">
        <f>IF(ISBLANK($D90),"",CHOOSE($D90,Certification!$G$41,Certification!$G$57,Certification!$G$73,Certification!$G$89,Certification!$G$105))</f>
        <v/>
      </c>
      <c r="BV90" s="51" t="str">
        <f>IF(ISBLANK($D90),"",CHOOSE($D90,IF(ISBLANK(Certification!$C$43),"",Certification!$C$43),IF(ISBLANK(Certification!$C$59),"",Certification!$C$59),IF(ISBLANK(Certification!$C$75),"",Certification!$C$75),IF(ISBLANK(Certification!$C$91),"",Certification!$C$91),IF(ISBLANK(Certification!$C$107),"",Certification!$C$107)))</f>
        <v/>
      </c>
      <c r="BW90" s="51" t="str">
        <f>IF(ISBLANK($D90),"",CHOOSE($D90,IF(ISBLANK(Certification!$C$45),"",Certification!$C$45),IF(ISBLANK(Certification!$C$61),"",Certification!$C$61),IF(ISBLANK(Certification!$C$77),"",Certification!$C$77),IF(ISBLANK(Certification!$C$93),"",Certification!$C$93),IF(ISBLANK(Certification!$C$109),"",Certification!$C$109)))</f>
        <v/>
      </c>
      <c r="BY90" s="19" t="s">
        <v>8</v>
      </c>
    </row>
    <row r="91" spans="1:77" s="17" customFormat="1" ht="25.5" x14ac:dyDescent="0.2">
      <c r="A91" s="46">
        <v>81</v>
      </c>
      <c r="B91" s="47" t="str">
        <f t="shared" si="34"/>
        <v/>
      </c>
      <c r="C91" s="184"/>
      <c r="D91" s="25"/>
      <c r="E91" s="187"/>
      <c r="F91" s="187"/>
      <c r="G91" s="25"/>
      <c r="H91" s="25"/>
      <c r="I91" s="26"/>
      <c r="J91" s="25"/>
      <c r="K91" s="26"/>
      <c r="L91" s="26"/>
      <c r="M91" s="26"/>
      <c r="N91" s="41"/>
      <c r="O91" s="26"/>
      <c r="P91" s="41"/>
      <c r="Q91" s="26"/>
      <c r="R91" s="26"/>
      <c r="S91" s="26"/>
      <c r="T91" s="25"/>
      <c r="U91" s="26"/>
      <c r="V91" s="25"/>
      <c r="W91" s="25"/>
      <c r="X91" s="25"/>
      <c r="Y91" s="25"/>
      <c r="Z91" s="25"/>
      <c r="AA91" s="173"/>
      <c r="AB91" s="178"/>
      <c r="AC91" s="15" t="str">
        <f t="shared" si="35"/>
        <v/>
      </c>
      <c r="AD91" s="15" t="str">
        <f t="shared" si="36"/>
        <v/>
      </c>
      <c r="AE91" s="15" t="str">
        <f t="shared" si="37"/>
        <v/>
      </c>
      <c r="AF91" s="15" t="str">
        <f t="shared" si="38"/>
        <v/>
      </c>
      <c r="AG91" s="15" t="str">
        <f t="shared" si="52"/>
        <v/>
      </c>
      <c r="AH91" s="15" t="str">
        <f t="shared" si="52"/>
        <v/>
      </c>
      <c r="AI91" s="15" t="str">
        <f t="shared" si="53"/>
        <v/>
      </c>
      <c r="AJ91" s="15" t="str">
        <f t="shared" si="39"/>
        <v/>
      </c>
      <c r="AK91" s="15" t="str">
        <f t="shared" si="40"/>
        <v/>
      </c>
      <c r="AL91" s="15" t="str">
        <f t="shared" si="41"/>
        <v/>
      </c>
      <c r="AM91" s="15" t="str">
        <f t="shared" si="42"/>
        <v/>
      </c>
      <c r="AN91" s="15" t="str">
        <f t="shared" si="43"/>
        <v/>
      </c>
      <c r="AO91" s="15" t="str">
        <f t="shared" si="44"/>
        <v/>
      </c>
      <c r="AP91" s="15" t="str">
        <f t="shared" si="45"/>
        <v/>
      </c>
      <c r="AQ91" s="15" t="str">
        <f t="shared" si="54"/>
        <v/>
      </c>
      <c r="AR91" s="15" t="str">
        <f t="shared" si="55"/>
        <v/>
      </c>
      <c r="AS91" s="15" t="str">
        <f t="shared" si="56"/>
        <v/>
      </c>
      <c r="AT91" s="15" t="str">
        <f t="shared" si="57"/>
        <v/>
      </c>
      <c r="AU91" s="15" t="str">
        <f t="shared" si="46"/>
        <v/>
      </c>
      <c r="AV91" s="15" t="str">
        <f t="shared" si="58"/>
        <v/>
      </c>
      <c r="AW91" s="15" t="str">
        <f t="shared" si="59"/>
        <v/>
      </c>
      <c r="AX91" s="15" t="str">
        <f t="shared" si="60"/>
        <v/>
      </c>
      <c r="AY91" s="15" t="str">
        <f t="shared" si="61"/>
        <v/>
      </c>
      <c r="AZ91" s="15" t="str">
        <f t="shared" si="62"/>
        <v/>
      </c>
      <c r="BA91" s="15" t="str">
        <f t="shared" si="66"/>
        <v/>
      </c>
      <c r="BB91" s="16" t="b">
        <f t="shared" si="64"/>
        <v>0</v>
      </c>
      <c r="BC91" s="16" t="b">
        <f t="shared" si="65"/>
        <v>0</v>
      </c>
      <c r="BF91" s="18"/>
      <c r="BG91" s="18"/>
      <c r="BH91" s="51" t="str">
        <f t="shared" si="47"/>
        <v/>
      </c>
      <c r="BI91" s="51" t="str">
        <f t="shared" si="48"/>
        <v/>
      </c>
      <c r="BJ91" s="51" t="str">
        <f t="shared" si="49"/>
        <v/>
      </c>
      <c r="BK91" s="51" t="str">
        <f t="shared" si="50"/>
        <v/>
      </c>
      <c r="BL91" s="51" t="str">
        <f t="shared" si="51"/>
        <v/>
      </c>
      <c r="BM91" s="51" t="str">
        <f>IF(ISBLANK($D91),"",CHOOSE($D91,Certification!$C$32,Certification!$C$48,Certification!$C$64,Certification!$C$80,Certification!$C$96))</f>
        <v/>
      </c>
      <c r="BN91" s="51" t="str">
        <f>IF(ISBLANK($D91),"",CHOOSE($D91,Certification!$C$33,Certification!$C$49,Certification!$C$65,Certification!$C$81,Certification!$C$97))</f>
        <v/>
      </c>
      <c r="BO91" s="51" t="str">
        <f>IF(ISBLANK($D91),"",CHOOSE($D91,Certification!$C$34,Certification!$C$50,Certification!$C$66,Certification!$C$82,Certification!$C$98))</f>
        <v/>
      </c>
      <c r="BP91" s="51" t="str">
        <f>IF(ISBLANK($D91),"",CHOOSE($D91,Certification!$C$35,Certification!$C$51,Certification!$C$67,Certification!$C$83,Certification!$C$99))</f>
        <v/>
      </c>
      <c r="BQ91" s="51" t="str">
        <f>IF(ISBLANK($D91),"",CHOOSE($D91,Certification!$C$36,Certification!$C$52,Certification!$C$68,Certification!$C$84,Certification!$C$100))</f>
        <v/>
      </c>
      <c r="BR91" s="51" t="str">
        <f>IF(ISBLANK($D91),"",CHOOSE($D91,Certification!$C$37,Certification!$C$53,Certification!$C$69,Certification!$C$85,Certification!$C$101))</f>
        <v/>
      </c>
      <c r="BS91" s="167" t="str">
        <f>IF(ISBLANK($D91),"",CHOOSE($D91,Certification!$G$39,Certification!$G$55,Certification!$G$71,Certification!$G$87,Certification!$G$103))</f>
        <v/>
      </c>
      <c r="BT91" s="167" t="str">
        <f>IF(ISBLANK($D91),"",CHOOSE($D91,Certification!$G$40,Certification!$G$56,Certification!$G$72,Certification!$G$88,Certification!$G$104))</f>
        <v/>
      </c>
      <c r="BU91" s="167" t="str">
        <f>IF(ISBLANK($D91),"",CHOOSE($D91,Certification!$G$41,Certification!$G$57,Certification!$G$73,Certification!$G$89,Certification!$G$105))</f>
        <v/>
      </c>
      <c r="BV91" s="51" t="str">
        <f>IF(ISBLANK($D91),"",CHOOSE($D91,IF(ISBLANK(Certification!$C$43),"",Certification!$C$43),IF(ISBLANK(Certification!$C$59),"",Certification!$C$59),IF(ISBLANK(Certification!$C$75),"",Certification!$C$75),IF(ISBLANK(Certification!$C$91),"",Certification!$C$91),IF(ISBLANK(Certification!$C$107),"",Certification!$C$107)))</f>
        <v/>
      </c>
      <c r="BW91" s="51" t="str">
        <f>IF(ISBLANK($D91),"",CHOOSE($D91,IF(ISBLANK(Certification!$C$45),"",Certification!$C$45),IF(ISBLANK(Certification!$C$61),"",Certification!$C$61),IF(ISBLANK(Certification!$C$77),"",Certification!$C$77),IF(ISBLANK(Certification!$C$93),"",Certification!$C$93),IF(ISBLANK(Certification!$C$109),"",Certification!$C$109)))</f>
        <v/>
      </c>
      <c r="BY91" s="19" t="s">
        <v>8</v>
      </c>
    </row>
    <row r="92" spans="1:77" s="17" customFormat="1" ht="25.5" x14ac:dyDescent="0.2">
      <c r="A92" s="46">
        <v>82</v>
      </c>
      <c r="B92" s="47" t="str">
        <f t="shared" si="34"/>
        <v/>
      </c>
      <c r="C92" s="184"/>
      <c r="D92" s="25"/>
      <c r="E92" s="187"/>
      <c r="F92" s="187"/>
      <c r="G92" s="25"/>
      <c r="H92" s="25"/>
      <c r="I92" s="26"/>
      <c r="J92" s="25"/>
      <c r="K92" s="26"/>
      <c r="L92" s="26"/>
      <c r="M92" s="26"/>
      <c r="N92" s="41"/>
      <c r="O92" s="26"/>
      <c r="P92" s="41"/>
      <c r="Q92" s="26"/>
      <c r="R92" s="26"/>
      <c r="S92" s="26"/>
      <c r="T92" s="25"/>
      <c r="U92" s="26"/>
      <c r="V92" s="25"/>
      <c r="W92" s="25"/>
      <c r="X92" s="25"/>
      <c r="Y92" s="25"/>
      <c r="Z92" s="25"/>
      <c r="AA92" s="173"/>
      <c r="AB92" s="178"/>
      <c r="AC92" s="15" t="str">
        <f t="shared" si="35"/>
        <v/>
      </c>
      <c r="AD92" s="15" t="str">
        <f t="shared" si="36"/>
        <v/>
      </c>
      <c r="AE92" s="15" t="str">
        <f t="shared" si="37"/>
        <v/>
      </c>
      <c r="AF92" s="15" t="str">
        <f t="shared" si="38"/>
        <v/>
      </c>
      <c r="AG92" s="15" t="str">
        <f t="shared" si="52"/>
        <v/>
      </c>
      <c r="AH92" s="15" t="str">
        <f t="shared" si="52"/>
        <v/>
      </c>
      <c r="AI92" s="15" t="str">
        <f t="shared" si="53"/>
        <v/>
      </c>
      <c r="AJ92" s="15" t="str">
        <f t="shared" si="39"/>
        <v/>
      </c>
      <c r="AK92" s="15" t="str">
        <f t="shared" si="40"/>
        <v/>
      </c>
      <c r="AL92" s="15" t="str">
        <f t="shared" si="41"/>
        <v/>
      </c>
      <c r="AM92" s="15" t="str">
        <f t="shared" si="42"/>
        <v/>
      </c>
      <c r="AN92" s="15" t="str">
        <f t="shared" si="43"/>
        <v/>
      </c>
      <c r="AO92" s="15" t="str">
        <f t="shared" si="44"/>
        <v/>
      </c>
      <c r="AP92" s="15" t="str">
        <f t="shared" si="45"/>
        <v/>
      </c>
      <c r="AQ92" s="15" t="str">
        <f t="shared" si="54"/>
        <v/>
      </c>
      <c r="AR92" s="15" t="str">
        <f t="shared" si="55"/>
        <v/>
      </c>
      <c r="AS92" s="15" t="str">
        <f t="shared" si="56"/>
        <v/>
      </c>
      <c r="AT92" s="15" t="str">
        <f t="shared" si="57"/>
        <v/>
      </c>
      <c r="AU92" s="15" t="str">
        <f t="shared" si="46"/>
        <v/>
      </c>
      <c r="AV92" s="15" t="str">
        <f t="shared" si="58"/>
        <v/>
      </c>
      <c r="AW92" s="15" t="str">
        <f t="shared" si="59"/>
        <v/>
      </c>
      <c r="AX92" s="15" t="str">
        <f t="shared" si="60"/>
        <v/>
      </c>
      <c r="AY92" s="15" t="str">
        <f t="shared" si="61"/>
        <v/>
      </c>
      <c r="AZ92" s="15" t="str">
        <f t="shared" si="62"/>
        <v/>
      </c>
      <c r="BA92" s="15" t="str">
        <f t="shared" si="66"/>
        <v/>
      </c>
      <c r="BB92" s="16" t="b">
        <f t="shared" si="64"/>
        <v>0</v>
      </c>
      <c r="BC92" s="16" t="b">
        <f t="shared" si="65"/>
        <v>0</v>
      </c>
      <c r="BF92" s="18"/>
      <c r="BG92" s="18"/>
      <c r="BH92" s="51" t="str">
        <f t="shared" si="47"/>
        <v/>
      </c>
      <c r="BI92" s="51" t="str">
        <f t="shared" si="48"/>
        <v/>
      </c>
      <c r="BJ92" s="51" t="str">
        <f t="shared" si="49"/>
        <v/>
      </c>
      <c r="BK92" s="51" t="str">
        <f t="shared" si="50"/>
        <v/>
      </c>
      <c r="BL92" s="51" t="str">
        <f t="shared" si="51"/>
        <v/>
      </c>
      <c r="BM92" s="51" t="str">
        <f>IF(ISBLANK($D92),"",CHOOSE($D92,Certification!$C$32,Certification!$C$48,Certification!$C$64,Certification!$C$80,Certification!$C$96))</f>
        <v/>
      </c>
      <c r="BN92" s="51" t="str">
        <f>IF(ISBLANK($D92),"",CHOOSE($D92,Certification!$C$33,Certification!$C$49,Certification!$C$65,Certification!$C$81,Certification!$C$97))</f>
        <v/>
      </c>
      <c r="BO92" s="51" t="str">
        <f>IF(ISBLANK($D92),"",CHOOSE($D92,Certification!$C$34,Certification!$C$50,Certification!$C$66,Certification!$C$82,Certification!$C$98))</f>
        <v/>
      </c>
      <c r="BP92" s="51" t="str">
        <f>IF(ISBLANK($D92),"",CHOOSE($D92,Certification!$C$35,Certification!$C$51,Certification!$C$67,Certification!$C$83,Certification!$C$99))</f>
        <v/>
      </c>
      <c r="BQ92" s="51" t="str">
        <f>IF(ISBLANK($D92),"",CHOOSE($D92,Certification!$C$36,Certification!$C$52,Certification!$C$68,Certification!$C$84,Certification!$C$100))</f>
        <v/>
      </c>
      <c r="BR92" s="51" t="str">
        <f>IF(ISBLANK($D92),"",CHOOSE($D92,Certification!$C$37,Certification!$C$53,Certification!$C$69,Certification!$C$85,Certification!$C$101))</f>
        <v/>
      </c>
      <c r="BS92" s="167" t="str">
        <f>IF(ISBLANK($D92),"",CHOOSE($D92,Certification!$G$39,Certification!$G$55,Certification!$G$71,Certification!$G$87,Certification!$G$103))</f>
        <v/>
      </c>
      <c r="BT92" s="167" t="str">
        <f>IF(ISBLANK($D92),"",CHOOSE($D92,Certification!$G$40,Certification!$G$56,Certification!$G$72,Certification!$G$88,Certification!$G$104))</f>
        <v/>
      </c>
      <c r="BU92" s="167" t="str">
        <f>IF(ISBLANK($D92),"",CHOOSE($D92,Certification!$G$41,Certification!$G$57,Certification!$G$73,Certification!$G$89,Certification!$G$105))</f>
        <v/>
      </c>
      <c r="BV92" s="51" t="str">
        <f>IF(ISBLANK($D92),"",CHOOSE($D92,IF(ISBLANK(Certification!$C$43),"",Certification!$C$43),IF(ISBLANK(Certification!$C$59),"",Certification!$C$59),IF(ISBLANK(Certification!$C$75),"",Certification!$C$75),IF(ISBLANK(Certification!$C$91),"",Certification!$C$91),IF(ISBLANK(Certification!$C$107),"",Certification!$C$107)))</f>
        <v/>
      </c>
      <c r="BW92" s="51" t="str">
        <f>IF(ISBLANK($D92),"",CHOOSE($D92,IF(ISBLANK(Certification!$C$45),"",Certification!$C$45),IF(ISBLANK(Certification!$C$61),"",Certification!$C$61),IF(ISBLANK(Certification!$C$77),"",Certification!$C$77),IF(ISBLANK(Certification!$C$93),"",Certification!$C$93),IF(ISBLANK(Certification!$C$109),"",Certification!$C$109)))</f>
        <v/>
      </c>
      <c r="BY92" s="19" t="s">
        <v>8</v>
      </c>
    </row>
    <row r="93" spans="1:77" s="17" customFormat="1" ht="25.5" x14ac:dyDescent="0.2">
      <c r="A93" s="46">
        <v>83</v>
      </c>
      <c r="B93" s="47" t="str">
        <f t="shared" si="34"/>
        <v/>
      </c>
      <c r="C93" s="184"/>
      <c r="D93" s="25"/>
      <c r="E93" s="187"/>
      <c r="F93" s="187"/>
      <c r="G93" s="25"/>
      <c r="H93" s="25"/>
      <c r="I93" s="26"/>
      <c r="J93" s="25"/>
      <c r="K93" s="26"/>
      <c r="L93" s="26"/>
      <c r="M93" s="26"/>
      <c r="N93" s="41"/>
      <c r="O93" s="26"/>
      <c r="P93" s="41"/>
      <c r="Q93" s="26"/>
      <c r="R93" s="26"/>
      <c r="S93" s="26"/>
      <c r="T93" s="25"/>
      <c r="U93" s="26"/>
      <c r="V93" s="25"/>
      <c r="W93" s="25"/>
      <c r="X93" s="25"/>
      <c r="Y93" s="25"/>
      <c r="Z93" s="25"/>
      <c r="AA93" s="173"/>
      <c r="AB93" s="178"/>
      <c r="AC93" s="15" t="str">
        <f t="shared" si="35"/>
        <v/>
      </c>
      <c r="AD93" s="15" t="str">
        <f t="shared" si="36"/>
        <v/>
      </c>
      <c r="AE93" s="15" t="str">
        <f t="shared" si="37"/>
        <v/>
      </c>
      <c r="AF93" s="15" t="str">
        <f t="shared" si="38"/>
        <v/>
      </c>
      <c r="AG93" s="15" t="str">
        <f t="shared" si="52"/>
        <v/>
      </c>
      <c r="AH93" s="15" t="str">
        <f t="shared" si="52"/>
        <v/>
      </c>
      <c r="AI93" s="15" t="str">
        <f t="shared" si="53"/>
        <v/>
      </c>
      <c r="AJ93" s="15" t="str">
        <f t="shared" si="39"/>
        <v/>
      </c>
      <c r="AK93" s="15" t="str">
        <f t="shared" si="40"/>
        <v/>
      </c>
      <c r="AL93" s="15" t="str">
        <f t="shared" si="41"/>
        <v/>
      </c>
      <c r="AM93" s="15" t="str">
        <f t="shared" si="42"/>
        <v/>
      </c>
      <c r="AN93" s="15" t="str">
        <f t="shared" si="43"/>
        <v/>
      </c>
      <c r="AO93" s="15" t="str">
        <f t="shared" si="44"/>
        <v/>
      </c>
      <c r="AP93" s="15" t="str">
        <f t="shared" si="45"/>
        <v/>
      </c>
      <c r="AQ93" s="15" t="str">
        <f t="shared" si="54"/>
        <v/>
      </c>
      <c r="AR93" s="15" t="str">
        <f t="shared" si="55"/>
        <v/>
      </c>
      <c r="AS93" s="15" t="str">
        <f t="shared" si="56"/>
        <v/>
      </c>
      <c r="AT93" s="15" t="str">
        <f t="shared" si="57"/>
        <v/>
      </c>
      <c r="AU93" s="15" t="str">
        <f t="shared" si="46"/>
        <v/>
      </c>
      <c r="AV93" s="15" t="str">
        <f t="shared" si="58"/>
        <v/>
      </c>
      <c r="AW93" s="15" t="str">
        <f t="shared" si="59"/>
        <v/>
      </c>
      <c r="AX93" s="15" t="str">
        <f t="shared" si="60"/>
        <v/>
      </c>
      <c r="AY93" s="15" t="str">
        <f t="shared" si="61"/>
        <v/>
      </c>
      <c r="AZ93" s="15" t="str">
        <f t="shared" si="62"/>
        <v/>
      </c>
      <c r="BA93" s="15" t="str">
        <f t="shared" si="66"/>
        <v/>
      </c>
      <c r="BB93" s="16" t="b">
        <f t="shared" si="64"/>
        <v>0</v>
      </c>
      <c r="BC93" s="16" t="b">
        <f t="shared" si="65"/>
        <v>0</v>
      </c>
      <c r="BF93" s="18"/>
      <c r="BG93" s="18"/>
      <c r="BH93" s="51" t="str">
        <f t="shared" si="47"/>
        <v/>
      </c>
      <c r="BI93" s="51" t="str">
        <f t="shared" si="48"/>
        <v/>
      </c>
      <c r="BJ93" s="51" t="str">
        <f t="shared" si="49"/>
        <v/>
      </c>
      <c r="BK93" s="51" t="str">
        <f t="shared" si="50"/>
        <v/>
      </c>
      <c r="BL93" s="51" t="str">
        <f t="shared" si="51"/>
        <v/>
      </c>
      <c r="BM93" s="51" t="str">
        <f>IF(ISBLANK($D93),"",CHOOSE($D93,Certification!$C$32,Certification!$C$48,Certification!$C$64,Certification!$C$80,Certification!$C$96))</f>
        <v/>
      </c>
      <c r="BN93" s="51" t="str">
        <f>IF(ISBLANK($D93),"",CHOOSE($D93,Certification!$C$33,Certification!$C$49,Certification!$C$65,Certification!$C$81,Certification!$C$97))</f>
        <v/>
      </c>
      <c r="BO93" s="51" t="str">
        <f>IF(ISBLANK($D93),"",CHOOSE($D93,Certification!$C$34,Certification!$C$50,Certification!$C$66,Certification!$C$82,Certification!$C$98))</f>
        <v/>
      </c>
      <c r="BP93" s="51" t="str">
        <f>IF(ISBLANK($D93),"",CHOOSE($D93,Certification!$C$35,Certification!$C$51,Certification!$C$67,Certification!$C$83,Certification!$C$99))</f>
        <v/>
      </c>
      <c r="BQ93" s="51" t="str">
        <f>IF(ISBLANK($D93),"",CHOOSE($D93,Certification!$C$36,Certification!$C$52,Certification!$C$68,Certification!$C$84,Certification!$C$100))</f>
        <v/>
      </c>
      <c r="BR93" s="51" t="str">
        <f>IF(ISBLANK($D93),"",CHOOSE($D93,Certification!$C$37,Certification!$C$53,Certification!$C$69,Certification!$C$85,Certification!$C$101))</f>
        <v/>
      </c>
      <c r="BS93" s="167" t="str">
        <f>IF(ISBLANK($D93),"",CHOOSE($D93,Certification!$G$39,Certification!$G$55,Certification!$G$71,Certification!$G$87,Certification!$G$103))</f>
        <v/>
      </c>
      <c r="BT93" s="167" t="str">
        <f>IF(ISBLANK($D93),"",CHOOSE($D93,Certification!$G$40,Certification!$G$56,Certification!$G$72,Certification!$G$88,Certification!$G$104))</f>
        <v/>
      </c>
      <c r="BU93" s="167" t="str">
        <f>IF(ISBLANK($D93),"",CHOOSE($D93,Certification!$G$41,Certification!$G$57,Certification!$G$73,Certification!$G$89,Certification!$G$105))</f>
        <v/>
      </c>
      <c r="BV93" s="51" t="str">
        <f>IF(ISBLANK($D93),"",CHOOSE($D93,IF(ISBLANK(Certification!$C$43),"",Certification!$C$43),IF(ISBLANK(Certification!$C$59),"",Certification!$C$59),IF(ISBLANK(Certification!$C$75),"",Certification!$C$75),IF(ISBLANK(Certification!$C$91),"",Certification!$C$91),IF(ISBLANK(Certification!$C$107),"",Certification!$C$107)))</f>
        <v/>
      </c>
      <c r="BW93" s="51" t="str">
        <f>IF(ISBLANK($D93),"",CHOOSE($D93,IF(ISBLANK(Certification!$C$45),"",Certification!$C$45),IF(ISBLANK(Certification!$C$61),"",Certification!$C$61),IF(ISBLANK(Certification!$C$77),"",Certification!$C$77),IF(ISBLANK(Certification!$C$93),"",Certification!$C$93),IF(ISBLANK(Certification!$C$109),"",Certification!$C$109)))</f>
        <v/>
      </c>
      <c r="BY93" s="19" t="s">
        <v>8</v>
      </c>
    </row>
    <row r="94" spans="1:77" s="17" customFormat="1" ht="25.5" x14ac:dyDescent="0.2">
      <c r="A94" s="46">
        <v>84</v>
      </c>
      <c r="B94" s="47" t="str">
        <f t="shared" si="34"/>
        <v/>
      </c>
      <c r="C94" s="184"/>
      <c r="D94" s="25"/>
      <c r="E94" s="187"/>
      <c r="F94" s="187"/>
      <c r="G94" s="25"/>
      <c r="H94" s="25"/>
      <c r="I94" s="26"/>
      <c r="J94" s="25"/>
      <c r="K94" s="26"/>
      <c r="L94" s="26"/>
      <c r="M94" s="26"/>
      <c r="N94" s="41"/>
      <c r="O94" s="26"/>
      <c r="P94" s="41"/>
      <c r="Q94" s="26"/>
      <c r="R94" s="26"/>
      <c r="S94" s="26"/>
      <c r="T94" s="25"/>
      <c r="U94" s="26"/>
      <c r="V94" s="25"/>
      <c r="W94" s="25"/>
      <c r="X94" s="25"/>
      <c r="Y94" s="25"/>
      <c r="Z94" s="25"/>
      <c r="AA94" s="173"/>
      <c r="AB94" s="178"/>
      <c r="AC94" s="15" t="str">
        <f t="shared" si="35"/>
        <v/>
      </c>
      <c r="AD94" s="15" t="str">
        <f t="shared" si="36"/>
        <v/>
      </c>
      <c r="AE94" s="15" t="str">
        <f t="shared" si="37"/>
        <v/>
      </c>
      <c r="AF94" s="15" t="str">
        <f t="shared" si="38"/>
        <v/>
      </c>
      <c r="AG94" s="15" t="str">
        <f t="shared" si="52"/>
        <v/>
      </c>
      <c r="AH94" s="15" t="str">
        <f t="shared" si="52"/>
        <v/>
      </c>
      <c r="AI94" s="15" t="str">
        <f t="shared" si="53"/>
        <v/>
      </c>
      <c r="AJ94" s="15" t="str">
        <f t="shared" si="39"/>
        <v/>
      </c>
      <c r="AK94" s="15" t="str">
        <f t="shared" si="40"/>
        <v/>
      </c>
      <c r="AL94" s="15" t="str">
        <f t="shared" si="41"/>
        <v/>
      </c>
      <c r="AM94" s="15" t="str">
        <f t="shared" si="42"/>
        <v/>
      </c>
      <c r="AN94" s="15" t="str">
        <f t="shared" si="43"/>
        <v/>
      </c>
      <c r="AO94" s="15" t="str">
        <f t="shared" si="44"/>
        <v/>
      </c>
      <c r="AP94" s="15" t="str">
        <f t="shared" si="45"/>
        <v/>
      </c>
      <c r="AQ94" s="15" t="str">
        <f t="shared" si="54"/>
        <v/>
      </c>
      <c r="AR94" s="15" t="str">
        <f t="shared" si="55"/>
        <v/>
      </c>
      <c r="AS94" s="15" t="str">
        <f t="shared" si="56"/>
        <v/>
      </c>
      <c r="AT94" s="15" t="str">
        <f t="shared" si="57"/>
        <v/>
      </c>
      <c r="AU94" s="15" t="str">
        <f t="shared" si="46"/>
        <v/>
      </c>
      <c r="AV94" s="15" t="str">
        <f t="shared" si="58"/>
        <v/>
      </c>
      <c r="AW94" s="15" t="str">
        <f t="shared" si="59"/>
        <v/>
      </c>
      <c r="AX94" s="15" t="str">
        <f t="shared" si="60"/>
        <v/>
      </c>
      <c r="AY94" s="15" t="str">
        <f t="shared" si="61"/>
        <v/>
      </c>
      <c r="AZ94" s="15" t="str">
        <f t="shared" si="62"/>
        <v/>
      </c>
      <c r="BA94" s="15" t="str">
        <f t="shared" si="66"/>
        <v/>
      </c>
      <c r="BB94" s="16" t="b">
        <f t="shared" si="64"/>
        <v>0</v>
      </c>
      <c r="BC94" s="16" t="b">
        <f t="shared" si="65"/>
        <v>0</v>
      </c>
      <c r="BF94" s="18"/>
      <c r="BG94" s="18"/>
      <c r="BH94" s="51" t="str">
        <f t="shared" si="47"/>
        <v/>
      </c>
      <c r="BI94" s="51" t="str">
        <f t="shared" si="48"/>
        <v/>
      </c>
      <c r="BJ94" s="51" t="str">
        <f t="shared" si="49"/>
        <v/>
      </c>
      <c r="BK94" s="51" t="str">
        <f t="shared" si="50"/>
        <v/>
      </c>
      <c r="BL94" s="51" t="str">
        <f t="shared" si="51"/>
        <v/>
      </c>
      <c r="BM94" s="51" t="str">
        <f>IF(ISBLANK($D94),"",CHOOSE($D94,Certification!$C$32,Certification!$C$48,Certification!$C$64,Certification!$C$80,Certification!$C$96))</f>
        <v/>
      </c>
      <c r="BN94" s="51" t="str">
        <f>IF(ISBLANK($D94),"",CHOOSE($D94,Certification!$C$33,Certification!$C$49,Certification!$C$65,Certification!$C$81,Certification!$C$97))</f>
        <v/>
      </c>
      <c r="BO94" s="51" t="str">
        <f>IF(ISBLANK($D94),"",CHOOSE($D94,Certification!$C$34,Certification!$C$50,Certification!$C$66,Certification!$C$82,Certification!$C$98))</f>
        <v/>
      </c>
      <c r="BP94" s="51" t="str">
        <f>IF(ISBLANK($D94),"",CHOOSE($D94,Certification!$C$35,Certification!$C$51,Certification!$C$67,Certification!$C$83,Certification!$C$99))</f>
        <v/>
      </c>
      <c r="BQ94" s="51" t="str">
        <f>IF(ISBLANK($D94),"",CHOOSE($D94,Certification!$C$36,Certification!$C$52,Certification!$C$68,Certification!$C$84,Certification!$C$100))</f>
        <v/>
      </c>
      <c r="BR94" s="51" t="str">
        <f>IF(ISBLANK($D94),"",CHOOSE($D94,Certification!$C$37,Certification!$C$53,Certification!$C$69,Certification!$C$85,Certification!$C$101))</f>
        <v/>
      </c>
      <c r="BS94" s="167" t="str">
        <f>IF(ISBLANK($D94),"",CHOOSE($D94,Certification!$G$39,Certification!$G$55,Certification!$G$71,Certification!$G$87,Certification!$G$103))</f>
        <v/>
      </c>
      <c r="BT94" s="167" t="str">
        <f>IF(ISBLANK($D94),"",CHOOSE($D94,Certification!$G$40,Certification!$G$56,Certification!$G$72,Certification!$G$88,Certification!$G$104))</f>
        <v/>
      </c>
      <c r="BU94" s="167" t="str">
        <f>IF(ISBLANK($D94),"",CHOOSE($D94,Certification!$G$41,Certification!$G$57,Certification!$G$73,Certification!$G$89,Certification!$G$105))</f>
        <v/>
      </c>
      <c r="BV94" s="51" t="str">
        <f>IF(ISBLANK($D94),"",CHOOSE($D94,IF(ISBLANK(Certification!$C$43),"",Certification!$C$43),IF(ISBLANK(Certification!$C$59),"",Certification!$C$59),IF(ISBLANK(Certification!$C$75),"",Certification!$C$75),IF(ISBLANK(Certification!$C$91),"",Certification!$C$91),IF(ISBLANK(Certification!$C$107),"",Certification!$C$107)))</f>
        <v/>
      </c>
      <c r="BW94" s="51" t="str">
        <f>IF(ISBLANK($D94),"",CHOOSE($D94,IF(ISBLANK(Certification!$C$45),"",Certification!$C$45),IF(ISBLANK(Certification!$C$61),"",Certification!$C$61),IF(ISBLANK(Certification!$C$77),"",Certification!$C$77),IF(ISBLANK(Certification!$C$93),"",Certification!$C$93),IF(ISBLANK(Certification!$C$109),"",Certification!$C$109)))</f>
        <v/>
      </c>
      <c r="BY94" s="19" t="s">
        <v>8</v>
      </c>
    </row>
    <row r="95" spans="1:77" s="17" customFormat="1" ht="25.5" x14ac:dyDescent="0.2">
      <c r="A95" s="46">
        <v>85</v>
      </c>
      <c r="B95" s="47" t="str">
        <f t="shared" si="34"/>
        <v/>
      </c>
      <c r="C95" s="184"/>
      <c r="D95" s="25"/>
      <c r="E95" s="187"/>
      <c r="F95" s="187"/>
      <c r="G95" s="25"/>
      <c r="H95" s="25"/>
      <c r="I95" s="26"/>
      <c r="J95" s="25"/>
      <c r="K95" s="26"/>
      <c r="L95" s="26"/>
      <c r="M95" s="26"/>
      <c r="N95" s="41"/>
      <c r="O95" s="26"/>
      <c r="P95" s="41"/>
      <c r="Q95" s="26"/>
      <c r="R95" s="26"/>
      <c r="S95" s="26"/>
      <c r="T95" s="25"/>
      <c r="U95" s="26"/>
      <c r="V95" s="25"/>
      <c r="W95" s="25"/>
      <c r="X95" s="25"/>
      <c r="Y95" s="25"/>
      <c r="Z95" s="25"/>
      <c r="AA95" s="173"/>
      <c r="AB95" s="178"/>
      <c r="AC95" s="15" t="str">
        <f t="shared" si="35"/>
        <v/>
      </c>
      <c r="AD95" s="15" t="str">
        <f t="shared" si="36"/>
        <v/>
      </c>
      <c r="AE95" s="15" t="str">
        <f t="shared" si="37"/>
        <v/>
      </c>
      <c r="AF95" s="15" t="str">
        <f t="shared" si="38"/>
        <v/>
      </c>
      <c r="AG95" s="15" t="str">
        <f t="shared" si="52"/>
        <v/>
      </c>
      <c r="AH95" s="15" t="str">
        <f t="shared" si="52"/>
        <v/>
      </c>
      <c r="AI95" s="15" t="str">
        <f t="shared" si="53"/>
        <v/>
      </c>
      <c r="AJ95" s="15" t="str">
        <f t="shared" si="39"/>
        <v/>
      </c>
      <c r="AK95" s="15" t="str">
        <f t="shared" si="40"/>
        <v/>
      </c>
      <c r="AL95" s="15" t="str">
        <f t="shared" si="41"/>
        <v/>
      </c>
      <c r="AM95" s="15" t="str">
        <f t="shared" si="42"/>
        <v/>
      </c>
      <c r="AN95" s="15" t="str">
        <f t="shared" si="43"/>
        <v/>
      </c>
      <c r="AO95" s="15" t="str">
        <f t="shared" si="44"/>
        <v/>
      </c>
      <c r="AP95" s="15" t="str">
        <f t="shared" si="45"/>
        <v/>
      </c>
      <c r="AQ95" s="15" t="str">
        <f t="shared" si="54"/>
        <v/>
      </c>
      <c r="AR95" s="15" t="str">
        <f t="shared" si="55"/>
        <v/>
      </c>
      <c r="AS95" s="15" t="str">
        <f t="shared" si="56"/>
        <v/>
      </c>
      <c r="AT95" s="15" t="str">
        <f t="shared" si="57"/>
        <v/>
      </c>
      <c r="AU95" s="15" t="str">
        <f t="shared" si="46"/>
        <v/>
      </c>
      <c r="AV95" s="15" t="str">
        <f t="shared" si="58"/>
        <v/>
      </c>
      <c r="AW95" s="15" t="str">
        <f t="shared" si="59"/>
        <v/>
      </c>
      <c r="AX95" s="15" t="str">
        <f t="shared" si="60"/>
        <v/>
      </c>
      <c r="AY95" s="15" t="str">
        <f t="shared" si="61"/>
        <v/>
      </c>
      <c r="AZ95" s="15" t="str">
        <f t="shared" si="62"/>
        <v/>
      </c>
      <c r="BA95" s="15" t="str">
        <f t="shared" si="66"/>
        <v/>
      </c>
      <c r="BB95" s="16" t="b">
        <f t="shared" si="64"/>
        <v>0</v>
      </c>
      <c r="BC95" s="16" t="b">
        <f t="shared" si="65"/>
        <v>0</v>
      </c>
      <c r="BF95" s="18"/>
      <c r="BG95" s="18"/>
      <c r="BH95" s="51" t="str">
        <f t="shared" si="47"/>
        <v/>
      </c>
      <c r="BI95" s="51" t="str">
        <f t="shared" si="48"/>
        <v/>
      </c>
      <c r="BJ95" s="51" t="str">
        <f t="shared" si="49"/>
        <v/>
      </c>
      <c r="BK95" s="51" t="str">
        <f t="shared" si="50"/>
        <v/>
      </c>
      <c r="BL95" s="51" t="str">
        <f t="shared" si="51"/>
        <v/>
      </c>
      <c r="BM95" s="51" t="str">
        <f>IF(ISBLANK($D95),"",CHOOSE($D95,Certification!$C$32,Certification!$C$48,Certification!$C$64,Certification!$C$80,Certification!$C$96))</f>
        <v/>
      </c>
      <c r="BN95" s="51" t="str">
        <f>IF(ISBLANK($D95),"",CHOOSE($D95,Certification!$C$33,Certification!$C$49,Certification!$C$65,Certification!$C$81,Certification!$C$97))</f>
        <v/>
      </c>
      <c r="BO95" s="51" t="str">
        <f>IF(ISBLANK($D95),"",CHOOSE($D95,Certification!$C$34,Certification!$C$50,Certification!$C$66,Certification!$C$82,Certification!$C$98))</f>
        <v/>
      </c>
      <c r="BP95" s="51" t="str">
        <f>IF(ISBLANK($D95),"",CHOOSE($D95,Certification!$C$35,Certification!$C$51,Certification!$C$67,Certification!$C$83,Certification!$C$99))</f>
        <v/>
      </c>
      <c r="BQ95" s="51" t="str">
        <f>IF(ISBLANK($D95),"",CHOOSE($D95,Certification!$C$36,Certification!$C$52,Certification!$C$68,Certification!$C$84,Certification!$C$100))</f>
        <v/>
      </c>
      <c r="BR95" s="51" t="str">
        <f>IF(ISBLANK($D95),"",CHOOSE($D95,Certification!$C$37,Certification!$C$53,Certification!$C$69,Certification!$C$85,Certification!$C$101))</f>
        <v/>
      </c>
      <c r="BS95" s="167" t="str">
        <f>IF(ISBLANK($D95),"",CHOOSE($D95,Certification!$G$39,Certification!$G$55,Certification!$G$71,Certification!$G$87,Certification!$G$103))</f>
        <v/>
      </c>
      <c r="BT95" s="167" t="str">
        <f>IF(ISBLANK($D95),"",CHOOSE($D95,Certification!$G$40,Certification!$G$56,Certification!$G$72,Certification!$G$88,Certification!$G$104))</f>
        <v/>
      </c>
      <c r="BU95" s="167" t="str">
        <f>IF(ISBLANK($D95),"",CHOOSE($D95,Certification!$G$41,Certification!$G$57,Certification!$G$73,Certification!$G$89,Certification!$G$105))</f>
        <v/>
      </c>
      <c r="BV95" s="51" t="str">
        <f>IF(ISBLANK($D95),"",CHOOSE($D95,IF(ISBLANK(Certification!$C$43),"",Certification!$C$43),IF(ISBLANK(Certification!$C$59),"",Certification!$C$59),IF(ISBLANK(Certification!$C$75),"",Certification!$C$75),IF(ISBLANK(Certification!$C$91),"",Certification!$C$91),IF(ISBLANK(Certification!$C$107),"",Certification!$C$107)))</f>
        <v/>
      </c>
      <c r="BW95" s="51" t="str">
        <f>IF(ISBLANK($D95),"",CHOOSE($D95,IF(ISBLANK(Certification!$C$45),"",Certification!$C$45),IF(ISBLANK(Certification!$C$61),"",Certification!$C$61),IF(ISBLANK(Certification!$C$77),"",Certification!$C$77),IF(ISBLANK(Certification!$C$93),"",Certification!$C$93),IF(ISBLANK(Certification!$C$109),"",Certification!$C$109)))</f>
        <v/>
      </c>
      <c r="BY95" s="19" t="s">
        <v>8</v>
      </c>
    </row>
    <row r="96" spans="1:77" s="17" customFormat="1" ht="25.5" x14ac:dyDescent="0.2">
      <c r="A96" s="46">
        <v>86</v>
      </c>
      <c r="B96" s="47" t="str">
        <f t="shared" si="34"/>
        <v/>
      </c>
      <c r="C96" s="184"/>
      <c r="D96" s="25"/>
      <c r="E96" s="187"/>
      <c r="F96" s="187"/>
      <c r="G96" s="25"/>
      <c r="H96" s="25"/>
      <c r="I96" s="26"/>
      <c r="J96" s="25"/>
      <c r="K96" s="26"/>
      <c r="L96" s="26"/>
      <c r="M96" s="26"/>
      <c r="N96" s="41"/>
      <c r="O96" s="26"/>
      <c r="P96" s="41"/>
      <c r="Q96" s="26"/>
      <c r="R96" s="26"/>
      <c r="S96" s="26"/>
      <c r="T96" s="25"/>
      <c r="U96" s="26"/>
      <c r="V96" s="25"/>
      <c r="W96" s="25"/>
      <c r="X96" s="25"/>
      <c r="Y96" s="25"/>
      <c r="Z96" s="25"/>
      <c r="AA96" s="173"/>
      <c r="AB96" s="178"/>
      <c r="AC96" s="15" t="str">
        <f t="shared" si="35"/>
        <v/>
      </c>
      <c r="AD96" s="15" t="str">
        <f t="shared" si="36"/>
        <v/>
      </c>
      <c r="AE96" s="15" t="str">
        <f t="shared" si="37"/>
        <v/>
      </c>
      <c r="AF96" s="15" t="str">
        <f t="shared" si="38"/>
        <v/>
      </c>
      <c r="AG96" s="15" t="str">
        <f t="shared" si="52"/>
        <v/>
      </c>
      <c r="AH96" s="15" t="str">
        <f t="shared" si="52"/>
        <v/>
      </c>
      <c r="AI96" s="15" t="str">
        <f t="shared" si="53"/>
        <v/>
      </c>
      <c r="AJ96" s="15" t="str">
        <f t="shared" si="39"/>
        <v/>
      </c>
      <c r="AK96" s="15" t="str">
        <f t="shared" si="40"/>
        <v/>
      </c>
      <c r="AL96" s="15" t="str">
        <f t="shared" si="41"/>
        <v/>
      </c>
      <c r="AM96" s="15" t="str">
        <f t="shared" si="42"/>
        <v/>
      </c>
      <c r="AN96" s="15" t="str">
        <f t="shared" si="43"/>
        <v/>
      </c>
      <c r="AO96" s="15" t="str">
        <f t="shared" si="44"/>
        <v/>
      </c>
      <c r="AP96" s="15" t="str">
        <f t="shared" si="45"/>
        <v/>
      </c>
      <c r="AQ96" s="15" t="str">
        <f t="shared" si="54"/>
        <v/>
      </c>
      <c r="AR96" s="15" t="str">
        <f t="shared" si="55"/>
        <v/>
      </c>
      <c r="AS96" s="15" t="str">
        <f t="shared" si="56"/>
        <v/>
      </c>
      <c r="AT96" s="15" t="str">
        <f t="shared" si="57"/>
        <v/>
      </c>
      <c r="AU96" s="15" t="str">
        <f t="shared" si="46"/>
        <v/>
      </c>
      <c r="AV96" s="15" t="str">
        <f t="shared" si="58"/>
        <v/>
      </c>
      <c r="AW96" s="15" t="str">
        <f t="shared" si="59"/>
        <v/>
      </c>
      <c r="AX96" s="15" t="str">
        <f t="shared" si="60"/>
        <v/>
      </c>
      <c r="AY96" s="15" t="str">
        <f t="shared" si="61"/>
        <v/>
      </c>
      <c r="AZ96" s="15" t="str">
        <f t="shared" si="62"/>
        <v/>
      </c>
      <c r="BA96" s="15" t="str">
        <f t="shared" si="66"/>
        <v/>
      </c>
      <c r="BB96" s="16" t="b">
        <f t="shared" si="64"/>
        <v>0</v>
      </c>
      <c r="BC96" s="16" t="b">
        <f t="shared" si="65"/>
        <v>0</v>
      </c>
      <c r="BF96" s="18"/>
      <c r="BG96" s="18"/>
      <c r="BH96" s="51" t="str">
        <f t="shared" si="47"/>
        <v/>
      </c>
      <c r="BI96" s="51" t="str">
        <f t="shared" si="48"/>
        <v/>
      </c>
      <c r="BJ96" s="51" t="str">
        <f t="shared" si="49"/>
        <v/>
      </c>
      <c r="BK96" s="51" t="str">
        <f t="shared" si="50"/>
        <v/>
      </c>
      <c r="BL96" s="51" t="str">
        <f t="shared" si="51"/>
        <v/>
      </c>
      <c r="BM96" s="51" t="str">
        <f>IF(ISBLANK($D96),"",CHOOSE($D96,Certification!$C$32,Certification!$C$48,Certification!$C$64,Certification!$C$80,Certification!$C$96))</f>
        <v/>
      </c>
      <c r="BN96" s="51" t="str">
        <f>IF(ISBLANK($D96),"",CHOOSE($D96,Certification!$C$33,Certification!$C$49,Certification!$C$65,Certification!$C$81,Certification!$C$97))</f>
        <v/>
      </c>
      <c r="BO96" s="51" t="str">
        <f>IF(ISBLANK($D96),"",CHOOSE($D96,Certification!$C$34,Certification!$C$50,Certification!$C$66,Certification!$C$82,Certification!$C$98))</f>
        <v/>
      </c>
      <c r="BP96" s="51" t="str">
        <f>IF(ISBLANK($D96),"",CHOOSE($D96,Certification!$C$35,Certification!$C$51,Certification!$C$67,Certification!$C$83,Certification!$C$99))</f>
        <v/>
      </c>
      <c r="BQ96" s="51" t="str">
        <f>IF(ISBLANK($D96),"",CHOOSE($D96,Certification!$C$36,Certification!$C$52,Certification!$C$68,Certification!$C$84,Certification!$C$100))</f>
        <v/>
      </c>
      <c r="BR96" s="51" t="str">
        <f>IF(ISBLANK($D96),"",CHOOSE($D96,Certification!$C$37,Certification!$C$53,Certification!$C$69,Certification!$C$85,Certification!$C$101))</f>
        <v/>
      </c>
      <c r="BS96" s="167" t="str">
        <f>IF(ISBLANK($D96),"",CHOOSE($D96,Certification!$G$39,Certification!$G$55,Certification!$G$71,Certification!$G$87,Certification!$G$103))</f>
        <v/>
      </c>
      <c r="BT96" s="167" t="str">
        <f>IF(ISBLANK($D96),"",CHOOSE($D96,Certification!$G$40,Certification!$G$56,Certification!$G$72,Certification!$G$88,Certification!$G$104))</f>
        <v/>
      </c>
      <c r="BU96" s="167" t="str">
        <f>IF(ISBLANK($D96),"",CHOOSE($D96,Certification!$G$41,Certification!$G$57,Certification!$G$73,Certification!$G$89,Certification!$G$105))</f>
        <v/>
      </c>
      <c r="BV96" s="51" t="str">
        <f>IF(ISBLANK($D96),"",CHOOSE($D96,IF(ISBLANK(Certification!$C$43),"",Certification!$C$43),IF(ISBLANK(Certification!$C$59),"",Certification!$C$59),IF(ISBLANK(Certification!$C$75),"",Certification!$C$75),IF(ISBLANK(Certification!$C$91),"",Certification!$C$91),IF(ISBLANK(Certification!$C$107),"",Certification!$C$107)))</f>
        <v/>
      </c>
      <c r="BW96" s="51" t="str">
        <f>IF(ISBLANK($D96),"",CHOOSE($D96,IF(ISBLANK(Certification!$C$45),"",Certification!$C$45),IF(ISBLANK(Certification!$C$61),"",Certification!$C$61),IF(ISBLANK(Certification!$C$77),"",Certification!$C$77),IF(ISBLANK(Certification!$C$93),"",Certification!$C$93),IF(ISBLANK(Certification!$C$109),"",Certification!$C$109)))</f>
        <v/>
      </c>
      <c r="BY96" s="19" t="s">
        <v>8</v>
      </c>
    </row>
    <row r="97" spans="1:77" s="17" customFormat="1" ht="25.5" x14ac:dyDescent="0.2">
      <c r="A97" s="46">
        <v>87</v>
      </c>
      <c r="B97" s="47" t="str">
        <f t="shared" si="34"/>
        <v/>
      </c>
      <c r="C97" s="184"/>
      <c r="D97" s="25"/>
      <c r="E97" s="187"/>
      <c r="F97" s="187"/>
      <c r="G97" s="25"/>
      <c r="H97" s="25"/>
      <c r="I97" s="26"/>
      <c r="J97" s="25"/>
      <c r="K97" s="26"/>
      <c r="L97" s="26"/>
      <c r="M97" s="26"/>
      <c r="N97" s="41"/>
      <c r="O97" s="26"/>
      <c r="P97" s="41"/>
      <c r="Q97" s="26"/>
      <c r="R97" s="26"/>
      <c r="S97" s="26"/>
      <c r="T97" s="25"/>
      <c r="U97" s="26"/>
      <c r="V97" s="25"/>
      <c r="W97" s="25"/>
      <c r="X97" s="25"/>
      <c r="Y97" s="25"/>
      <c r="Z97" s="25"/>
      <c r="AA97" s="173"/>
      <c r="AB97" s="178"/>
      <c r="AC97" s="15" t="str">
        <f t="shared" si="35"/>
        <v/>
      </c>
      <c r="AD97" s="15" t="str">
        <f t="shared" si="36"/>
        <v/>
      </c>
      <c r="AE97" s="15" t="str">
        <f t="shared" si="37"/>
        <v/>
      </c>
      <c r="AF97" s="15" t="str">
        <f t="shared" si="38"/>
        <v/>
      </c>
      <c r="AG97" s="15" t="str">
        <f t="shared" si="52"/>
        <v/>
      </c>
      <c r="AH97" s="15" t="str">
        <f t="shared" si="52"/>
        <v/>
      </c>
      <c r="AI97" s="15" t="str">
        <f t="shared" si="53"/>
        <v/>
      </c>
      <c r="AJ97" s="15" t="str">
        <f t="shared" si="39"/>
        <v/>
      </c>
      <c r="AK97" s="15" t="str">
        <f t="shared" si="40"/>
        <v/>
      </c>
      <c r="AL97" s="15" t="str">
        <f t="shared" si="41"/>
        <v/>
      </c>
      <c r="AM97" s="15" t="str">
        <f t="shared" si="42"/>
        <v/>
      </c>
      <c r="AN97" s="15" t="str">
        <f t="shared" si="43"/>
        <v/>
      </c>
      <c r="AO97" s="15" t="str">
        <f t="shared" si="44"/>
        <v/>
      </c>
      <c r="AP97" s="15" t="str">
        <f t="shared" si="45"/>
        <v/>
      </c>
      <c r="AQ97" s="15" t="str">
        <f t="shared" si="54"/>
        <v/>
      </c>
      <c r="AR97" s="15" t="str">
        <f t="shared" si="55"/>
        <v/>
      </c>
      <c r="AS97" s="15" t="str">
        <f t="shared" si="56"/>
        <v/>
      </c>
      <c r="AT97" s="15" t="str">
        <f t="shared" si="57"/>
        <v/>
      </c>
      <c r="AU97" s="15" t="str">
        <f t="shared" si="46"/>
        <v/>
      </c>
      <c r="AV97" s="15" t="str">
        <f t="shared" si="58"/>
        <v/>
      </c>
      <c r="AW97" s="15" t="str">
        <f t="shared" si="59"/>
        <v/>
      </c>
      <c r="AX97" s="15" t="str">
        <f t="shared" si="60"/>
        <v/>
      </c>
      <c r="AY97" s="15" t="str">
        <f t="shared" si="61"/>
        <v/>
      </c>
      <c r="AZ97" s="15" t="str">
        <f t="shared" si="62"/>
        <v/>
      </c>
      <c r="BA97" s="15" t="str">
        <f t="shared" si="66"/>
        <v/>
      </c>
      <c r="BB97" s="16" t="b">
        <f t="shared" si="64"/>
        <v>0</v>
      </c>
      <c r="BC97" s="16" t="b">
        <f t="shared" si="65"/>
        <v>0</v>
      </c>
      <c r="BF97" s="18"/>
      <c r="BG97" s="18"/>
      <c r="BH97" s="51" t="str">
        <f t="shared" si="47"/>
        <v/>
      </c>
      <c r="BI97" s="51" t="str">
        <f t="shared" si="48"/>
        <v/>
      </c>
      <c r="BJ97" s="51" t="str">
        <f t="shared" si="49"/>
        <v/>
      </c>
      <c r="BK97" s="51" t="str">
        <f t="shared" si="50"/>
        <v/>
      </c>
      <c r="BL97" s="51" t="str">
        <f t="shared" si="51"/>
        <v/>
      </c>
      <c r="BM97" s="51" t="str">
        <f>IF(ISBLANK($D97),"",CHOOSE($D97,Certification!$C$32,Certification!$C$48,Certification!$C$64,Certification!$C$80,Certification!$C$96))</f>
        <v/>
      </c>
      <c r="BN97" s="51" t="str">
        <f>IF(ISBLANK($D97),"",CHOOSE($D97,Certification!$C$33,Certification!$C$49,Certification!$C$65,Certification!$C$81,Certification!$C$97))</f>
        <v/>
      </c>
      <c r="BO97" s="51" t="str">
        <f>IF(ISBLANK($D97),"",CHOOSE($D97,Certification!$C$34,Certification!$C$50,Certification!$C$66,Certification!$C$82,Certification!$C$98))</f>
        <v/>
      </c>
      <c r="BP97" s="51" t="str">
        <f>IF(ISBLANK($D97),"",CHOOSE($D97,Certification!$C$35,Certification!$C$51,Certification!$C$67,Certification!$C$83,Certification!$C$99))</f>
        <v/>
      </c>
      <c r="BQ97" s="51" t="str">
        <f>IF(ISBLANK($D97),"",CHOOSE($D97,Certification!$C$36,Certification!$C$52,Certification!$C$68,Certification!$C$84,Certification!$C$100))</f>
        <v/>
      </c>
      <c r="BR97" s="51" t="str">
        <f>IF(ISBLANK($D97),"",CHOOSE($D97,Certification!$C$37,Certification!$C$53,Certification!$C$69,Certification!$C$85,Certification!$C$101))</f>
        <v/>
      </c>
      <c r="BS97" s="167" t="str">
        <f>IF(ISBLANK($D97),"",CHOOSE($D97,Certification!$G$39,Certification!$G$55,Certification!$G$71,Certification!$G$87,Certification!$G$103))</f>
        <v/>
      </c>
      <c r="BT97" s="167" t="str">
        <f>IF(ISBLANK($D97),"",CHOOSE($D97,Certification!$G$40,Certification!$G$56,Certification!$G$72,Certification!$G$88,Certification!$G$104))</f>
        <v/>
      </c>
      <c r="BU97" s="167" t="str">
        <f>IF(ISBLANK($D97),"",CHOOSE($D97,Certification!$G$41,Certification!$G$57,Certification!$G$73,Certification!$G$89,Certification!$G$105))</f>
        <v/>
      </c>
      <c r="BV97" s="51" t="str">
        <f>IF(ISBLANK($D97),"",CHOOSE($D97,IF(ISBLANK(Certification!$C$43),"",Certification!$C$43),IF(ISBLANK(Certification!$C$59),"",Certification!$C$59),IF(ISBLANK(Certification!$C$75),"",Certification!$C$75),IF(ISBLANK(Certification!$C$91),"",Certification!$C$91),IF(ISBLANK(Certification!$C$107),"",Certification!$C$107)))</f>
        <v/>
      </c>
      <c r="BW97" s="51" t="str">
        <f>IF(ISBLANK($D97),"",CHOOSE($D97,IF(ISBLANK(Certification!$C$45),"",Certification!$C$45),IF(ISBLANK(Certification!$C$61),"",Certification!$C$61),IF(ISBLANK(Certification!$C$77),"",Certification!$C$77),IF(ISBLANK(Certification!$C$93),"",Certification!$C$93),IF(ISBLANK(Certification!$C$109),"",Certification!$C$109)))</f>
        <v/>
      </c>
      <c r="BY97" s="19" t="s">
        <v>8</v>
      </c>
    </row>
    <row r="98" spans="1:77" s="17" customFormat="1" ht="25.5" x14ac:dyDescent="0.2">
      <c r="A98" s="46">
        <v>88</v>
      </c>
      <c r="B98" s="47" t="str">
        <f t="shared" si="34"/>
        <v/>
      </c>
      <c r="C98" s="184"/>
      <c r="D98" s="25"/>
      <c r="E98" s="187"/>
      <c r="F98" s="187"/>
      <c r="G98" s="25"/>
      <c r="H98" s="25"/>
      <c r="I98" s="26"/>
      <c r="J98" s="25"/>
      <c r="K98" s="26"/>
      <c r="L98" s="26"/>
      <c r="M98" s="26"/>
      <c r="N98" s="41"/>
      <c r="O98" s="26"/>
      <c r="P98" s="41"/>
      <c r="Q98" s="26"/>
      <c r="R98" s="26"/>
      <c r="S98" s="26"/>
      <c r="T98" s="25"/>
      <c r="U98" s="26"/>
      <c r="V98" s="25"/>
      <c r="W98" s="25"/>
      <c r="X98" s="25"/>
      <c r="Y98" s="25"/>
      <c r="Z98" s="25"/>
      <c r="AA98" s="173"/>
      <c r="AB98" s="178"/>
      <c r="AC98" s="15" t="str">
        <f t="shared" si="35"/>
        <v/>
      </c>
      <c r="AD98" s="15" t="str">
        <f t="shared" si="36"/>
        <v/>
      </c>
      <c r="AE98" s="15" t="str">
        <f t="shared" si="37"/>
        <v/>
      </c>
      <c r="AF98" s="15" t="str">
        <f t="shared" si="38"/>
        <v/>
      </c>
      <c r="AG98" s="15" t="str">
        <f t="shared" si="52"/>
        <v/>
      </c>
      <c r="AH98" s="15" t="str">
        <f t="shared" si="52"/>
        <v/>
      </c>
      <c r="AI98" s="15" t="str">
        <f t="shared" si="53"/>
        <v/>
      </c>
      <c r="AJ98" s="15" t="str">
        <f t="shared" si="39"/>
        <v/>
      </c>
      <c r="AK98" s="15" t="str">
        <f t="shared" si="40"/>
        <v/>
      </c>
      <c r="AL98" s="15" t="str">
        <f t="shared" si="41"/>
        <v/>
      </c>
      <c r="AM98" s="15" t="str">
        <f t="shared" si="42"/>
        <v/>
      </c>
      <c r="AN98" s="15" t="str">
        <f t="shared" si="43"/>
        <v/>
      </c>
      <c r="AO98" s="15" t="str">
        <f t="shared" si="44"/>
        <v/>
      </c>
      <c r="AP98" s="15" t="str">
        <f t="shared" si="45"/>
        <v/>
      </c>
      <c r="AQ98" s="15" t="str">
        <f t="shared" si="54"/>
        <v/>
      </c>
      <c r="AR98" s="15" t="str">
        <f t="shared" si="55"/>
        <v/>
      </c>
      <c r="AS98" s="15" t="str">
        <f t="shared" si="56"/>
        <v/>
      </c>
      <c r="AT98" s="15" t="str">
        <f t="shared" si="57"/>
        <v/>
      </c>
      <c r="AU98" s="15" t="str">
        <f t="shared" si="46"/>
        <v/>
      </c>
      <c r="AV98" s="15" t="str">
        <f t="shared" si="58"/>
        <v/>
      </c>
      <c r="AW98" s="15" t="str">
        <f t="shared" si="59"/>
        <v/>
      </c>
      <c r="AX98" s="15" t="str">
        <f t="shared" si="60"/>
        <v/>
      </c>
      <c r="AY98" s="15" t="str">
        <f t="shared" si="61"/>
        <v/>
      </c>
      <c r="AZ98" s="15" t="str">
        <f t="shared" si="62"/>
        <v/>
      </c>
      <c r="BA98" s="15" t="str">
        <f t="shared" si="66"/>
        <v/>
      </c>
      <c r="BB98" s="16" t="b">
        <f t="shared" si="64"/>
        <v>0</v>
      </c>
      <c r="BC98" s="16" t="b">
        <f t="shared" si="65"/>
        <v>0</v>
      </c>
      <c r="BF98" s="18"/>
      <c r="BG98" s="18"/>
      <c r="BH98" s="51" t="str">
        <f t="shared" si="47"/>
        <v/>
      </c>
      <c r="BI98" s="51" t="str">
        <f t="shared" si="48"/>
        <v/>
      </c>
      <c r="BJ98" s="51" t="str">
        <f t="shared" si="49"/>
        <v/>
      </c>
      <c r="BK98" s="51" t="str">
        <f t="shared" si="50"/>
        <v/>
      </c>
      <c r="BL98" s="51" t="str">
        <f t="shared" si="51"/>
        <v/>
      </c>
      <c r="BM98" s="51" t="str">
        <f>IF(ISBLANK($D98),"",CHOOSE($D98,Certification!$C$32,Certification!$C$48,Certification!$C$64,Certification!$C$80,Certification!$C$96))</f>
        <v/>
      </c>
      <c r="BN98" s="51" t="str">
        <f>IF(ISBLANK($D98),"",CHOOSE($D98,Certification!$C$33,Certification!$C$49,Certification!$C$65,Certification!$C$81,Certification!$C$97))</f>
        <v/>
      </c>
      <c r="BO98" s="51" t="str">
        <f>IF(ISBLANK($D98),"",CHOOSE($D98,Certification!$C$34,Certification!$C$50,Certification!$C$66,Certification!$C$82,Certification!$C$98))</f>
        <v/>
      </c>
      <c r="BP98" s="51" t="str">
        <f>IF(ISBLANK($D98),"",CHOOSE($D98,Certification!$C$35,Certification!$C$51,Certification!$C$67,Certification!$C$83,Certification!$C$99))</f>
        <v/>
      </c>
      <c r="BQ98" s="51" t="str">
        <f>IF(ISBLANK($D98),"",CHOOSE($D98,Certification!$C$36,Certification!$C$52,Certification!$C$68,Certification!$C$84,Certification!$C$100))</f>
        <v/>
      </c>
      <c r="BR98" s="51" t="str">
        <f>IF(ISBLANK($D98),"",CHOOSE($D98,Certification!$C$37,Certification!$C$53,Certification!$C$69,Certification!$C$85,Certification!$C$101))</f>
        <v/>
      </c>
      <c r="BS98" s="167" t="str">
        <f>IF(ISBLANK($D98),"",CHOOSE($D98,Certification!$G$39,Certification!$G$55,Certification!$G$71,Certification!$G$87,Certification!$G$103))</f>
        <v/>
      </c>
      <c r="BT98" s="167" t="str">
        <f>IF(ISBLANK($D98),"",CHOOSE($D98,Certification!$G$40,Certification!$G$56,Certification!$G$72,Certification!$G$88,Certification!$G$104))</f>
        <v/>
      </c>
      <c r="BU98" s="167" t="str">
        <f>IF(ISBLANK($D98),"",CHOOSE($D98,Certification!$G$41,Certification!$G$57,Certification!$G$73,Certification!$G$89,Certification!$G$105))</f>
        <v/>
      </c>
      <c r="BV98" s="51" t="str">
        <f>IF(ISBLANK($D98),"",CHOOSE($D98,IF(ISBLANK(Certification!$C$43),"",Certification!$C$43),IF(ISBLANK(Certification!$C$59),"",Certification!$C$59),IF(ISBLANK(Certification!$C$75),"",Certification!$C$75),IF(ISBLANK(Certification!$C$91),"",Certification!$C$91),IF(ISBLANK(Certification!$C$107),"",Certification!$C$107)))</f>
        <v/>
      </c>
      <c r="BW98" s="51" t="str">
        <f>IF(ISBLANK($D98),"",CHOOSE($D98,IF(ISBLANK(Certification!$C$45),"",Certification!$C$45),IF(ISBLANK(Certification!$C$61),"",Certification!$C$61),IF(ISBLANK(Certification!$C$77),"",Certification!$C$77),IF(ISBLANK(Certification!$C$93),"",Certification!$C$93),IF(ISBLANK(Certification!$C$109),"",Certification!$C$109)))</f>
        <v/>
      </c>
      <c r="BY98" s="19" t="s">
        <v>8</v>
      </c>
    </row>
    <row r="99" spans="1:77" s="17" customFormat="1" ht="25.5" x14ac:dyDescent="0.2">
      <c r="A99" s="46">
        <v>89</v>
      </c>
      <c r="B99" s="47" t="str">
        <f t="shared" si="34"/>
        <v/>
      </c>
      <c r="C99" s="184"/>
      <c r="D99" s="25"/>
      <c r="E99" s="187"/>
      <c r="F99" s="187"/>
      <c r="G99" s="25"/>
      <c r="H99" s="25"/>
      <c r="I99" s="26"/>
      <c r="J99" s="25"/>
      <c r="K99" s="26"/>
      <c r="L99" s="26"/>
      <c r="M99" s="26"/>
      <c r="N99" s="41"/>
      <c r="O99" s="26"/>
      <c r="P99" s="41"/>
      <c r="Q99" s="26"/>
      <c r="R99" s="26"/>
      <c r="S99" s="26"/>
      <c r="T99" s="25"/>
      <c r="U99" s="26"/>
      <c r="V99" s="25"/>
      <c r="W99" s="25"/>
      <c r="X99" s="25"/>
      <c r="Y99" s="25"/>
      <c r="Z99" s="25"/>
      <c r="AA99" s="173"/>
      <c r="AB99" s="178"/>
      <c r="AC99" s="15" t="str">
        <f t="shared" si="35"/>
        <v/>
      </c>
      <c r="AD99" s="15" t="str">
        <f t="shared" si="36"/>
        <v/>
      </c>
      <c r="AE99" s="15" t="str">
        <f t="shared" si="37"/>
        <v/>
      </c>
      <c r="AF99" s="15" t="str">
        <f t="shared" si="38"/>
        <v/>
      </c>
      <c r="AG99" s="15" t="str">
        <f t="shared" si="52"/>
        <v/>
      </c>
      <c r="AH99" s="15" t="str">
        <f t="shared" si="52"/>
        <v/>
      </c>
      <c r="AI99" s="15" t="str">
        <f t="shared" si="53"/>
        <v/>
      </c>
      <c r="AJ99" s="15" t="str">
        <f t="shared" si="39"/>
        <v/>
      </c>
      <c r="AK99" s="15" t="str">
        <f t="shared" si="40"/>
        <v/>
      </c>
      <c r="AL99" s="15" t="str">
        <f t="shared" si="41"/>
        <v/>
      </c>
      <c r="AM99" s="15" t="str">
        <f t="shared" si="42"/>
        <v/>
      </c>
      <c r="AN99" s="15" t="str">
        <f t="shared" si="43"/>
        <v/>
      </c>
      <c r="AO99" s="15" t="str">
        <f t="shared" si="44"/>
        <v/>
      </c>
      <c r="AP99" s="15" t="str">
        <f t="shared" si="45"/>
        <v/>
      </c>
      <c r="AQ99" s="15" t="str">
        <f t="shared" si="54"/>
        <v/>
      </c>
      <c r="AR99" s="15" t="str">
        <f t="shared" si="55"/>
        <v/>
      </c>
      <c r="AS99" s="15" t="str">
        <f t="shared" si="56"/>
        <v/>
      </c>
      <c r="AT99" s="15" t="str">
        <f t="shared" si="57"/>
        <v/>
      </c>
      <c r="AU99" s="15" t="str">
        <f t="shared" si="46"/>
        <v/>
      </c>
      <c r="AV99" s="15" t="str">
        <f t="shared" si="58"/>
        <v/>
      </c>
      <c r="AW99" s="15" t="str">
        <f t="shared" si="59"/>
        <v/>
      </c>
      <c r="AX99" s="15" t="str">
        <f t="shared" si="60"/>
        <v/>
      </c>
      <c r="AY99" s="15" t="str">
        <f t="shared" si="61"/>
        <v/>
      </c>
      <c r="AZ99" s="15" t="str">
        <f t="shared" si="62"/>
        <v/>
      </c>
      <c r="BA99" s="15" t="str">
        <f t="shared" si="66"/>
        <v/>
      </c>
      <c r="BB99" s="16" t="b">
        <f t="shared" si="64"/>
        <v>0</v>
      </c>
      <c r="BC99" s="16" t="b">
        <f t="shared" si="65"/>
        <v>0</v>
      </c>
      <c r="BF99" s="18"/>
      <c r="BG99" s="18"/>
      <c r="BH99" s="51" t="str">
        <f t="shared" si="47"/>
        <v/>
      </c>
      <c r="BI99" s="51" t="str">
        <f t="shared" si="48"/>
        <v/>
      </c>
      <c r="BJ99" s="51" t="str">
        <f t="shared" si="49"/>
        <v/>
      </c>
      <c r="BK99" s="51" t="str">
        <f t="shared" si="50"/>
        <v/>
      </c>
      <c r="BL99" s="51" t="str">
        <f t="shared" si="51"/>
        <v/>
      </c>
      <c r="BM99" s="51" t="str">
        <f>IF(ISBLANK($D99),"",CHOOSE($D99,Certification!$C$32,Certification!$C$48,Certification!$C$64,Certification!$C$80,Certification!$C$96))</f>
        <v/>
      </c>
      <c r="BN99" s="51" t="str">
        <f>IF(ISBLANK($D99),"",CHOOSE($D99,Certification!$C$33,Certification!$C$49,Certification!$C$65,Certification!$C$81,Certification!$C$97))</f>
        <v/>
      </c>
      <c r="BO99" s="51" t="str">
        <f>IF(ISBLANK($D99),"",CHOOSE($D99,Certification!$C$34,Certification!$C$50,Certification!$C$66,Certification!$C$82,Certification!$C$98))</f>
        <v/>
      </c>
      <c r="BP99" s="51" t="str">
        <f>IF(ISBLANK($D99),"",CHOOSE($D99,Certification!$C$35,Certification!$C$51,Certification!$C$67,Certification!$C$83,Certification!$C$99))</f>
        <v/>
      </c>
      <c r="BQ99" s="51" t="str">
        <f>IF(ISBLANK($D99),"",CHOOSE($D99,Certification!$C$36,Certification!$C$52,Certification!$C$68,Certification!$C$84,Certification!$C$100))</f>
        <v/>
      </c>
      <c r="BR99" s="51" t="str">
        <f>IF(ISBLANK($D99),"",CHOOSE($D99,Certification!$C$37,Certification!$C$53,Certification!$C$69,Certification!$C$85,Certification!$C$101))</f>
        <v/>
      </c>
      <c r="BS99" s="167" t="str">
        <f>IF(ISBLANK($D99),"",CHOOSE($D99,Certification!$G$39,Certification!$G$55,Certification!$G$71,Certification!$G$87,Certification!$G$103))</f>
        <v/>
      </c>
      <c r="BT99" s="167" t="str">
        <f>IF(ISBLANK($D99),"",CHOOSE($D99,Certification!$G$40,Certification!$G$56,Certification!$G$72,Certification!$G$88,Certification!$G$104))</f>
        <v/>
      </c>
      <c r="BU99" s="167" t="str">
        <f>IF(ISBLANK($D99),"",CHOOSE($D99,Certification!$G$41,Certification!$G$57,Certification!$G$73,Certification!$G$89,Certification!$G$105))</f>
        <v/>
      </c>
      <c r="BV99" s="51" t="str">
        <f>IF(ISBLANK($D99),"",CHOOSE($D99,IF(ISBLANK(Certification!$C$43),"",Certification!$C$43),IF(ISBLANK(Certification!$C$59),"",Certification!$C$59),IF(ISBLANK(Certification!$C$75),"",Certification!$C$75),IF(ISBLANK(Certification!$C$91),"",Certification!$C$91),IF(ISBLANK(Certification!$C$107),"",Certification!$C$107)))</f>
        <v/>
      </c>
      <c r="BW99" s="51" t="str">
        <f>IF(ISBLANK($D99),"",CHOOSE($D99,IF(ISBLANK(Certification!$C$45),"",Certification!$C$45),IF(ISBLANK(Certification!$C$61),"",Certification!$C$61),IF(ISBLANK(Certification!$C$77),"",Certification!$C$77),IF(ISBLANK(Certification!$C$93),"",Certification!$C$93),IF(ISBLANK(Certification!$C$109),"",Certification!$C$109)))</f>
        <v/>
      </c>
      <c r="BY99" s="19" t="s">
        <v>8</v>
      </c>
    </row>
    <row r="100" spans="1:77" s="17" customFormat="1" ht="25.5" x14ac:dyDescent="0.2">
      <c r="A100" s="46">
        <v>90</v>
      </c>
      <c r="B100" s="47" t="str">
        <f t="shared" si="34"/>
        <v/>
      </c>
      <c r="C100" s="184"/>
      <c r="D100" s="25"/>
      <c r="E100" s="187"/>
      <c r="F100" s="187"/>
      <c r="G100" s="25"/>
      <c r="H100" s="25"/>
      <c r="I100" s="26"/>
      <c r="J100" s="25"/>
      <c r="K100" s="26"/>
      <c r="L100" s="26"/>
      <c r="M100" s="26"/>
      <c r="N100" s="41"/>
      <c r="O100" s="26"/>
      <c r="P100" s="41"/>
      <c r="Q100" s="26"/>
      <c r="R100" s="26"/>
      <c r="S100" s="26"/>
      <c r="T100" s="25"/>
      <c r="U100" s="26"/>
      <c r="V100" s="25"/>
      <c r="W100" s="25"/>
      <c r="X100" s="25"/>
      <c r="Y100" s="25"/>
      <c r="Z100" s="25"/>
      <c r="AA100" s="173"/>
      <c r="AB100" s="178"/>
      <c r="AC100" s="15" t="str">
        <f t="shared" si="35"/>
        <v/>
      </c>
      <c r="AD100" s="15" t="str">
        <f t="shared" si="36"/>
        <v/>
      </c>
      <c r="AE100" s="15" t="str">
        <f t="shared" si="37"/>
        <v/>
      </c>
      <c r="AF100" s="15" t="str">
        <f t="shared" si="38"/>
        <v/>
      </c>
      <c r="AG100" s="15" t="str">
        <f t="shared" si="52"/>
        <v/>
      </c>
      <c r="AH100" s="15" t="str">
        <f t="shared" si="52"/>
        <v/>
      </c>
      <c r="AI100" s="15" t="str">
        <f t="shared" si="53"/>
        <v/>
      </c>
      <c r="AJ100" s="15" t="str">
        <f t="shared" si="39"/>
        <v/>
      </c>
      <c r="AK100" s="15" t="str">
        <f t="shared" si="40"/>
        <v/>
      </c>
      <c r="AL100" s="15" t="str">
        <f t="shared" si="41"/>
        <v/>
      </c>
      <c r="AM100" s="15" t="str">
        <f t="shared" si="42"/>
        <v/>
      </c>
      <c r="AN100" s="15" t="str">
        <f t="shared" si="43"/>
        <v/>
      </c>
      <c r="AO100" s="15" t="str">
        <f t="shared" si="44"/>
        <v/>
      </c>
      <c r="AP100" s="15" t="str">
        <f t="shared" si="45"/>
        <v/>
      </c>
      <c r="AQ100" s="15" t="str">
        <f t="shared" si="54"/>
        <v/>
      </c>
      <c r="AR100" s="15" t="str">
        <f t="shared" si="55"/>
        <v/>
      </c>
      <c r="AS100" s="15" t="str">
        <f t="shared" si="56"/>
        <v/>
      </c>
      <c r="AT100" s="15" t="str">
        <f t="shared" si="57"/>
        <v/>
      </c>
      <c r="AU100" s="15" t="str">
        <f t="shared" si="46"/>
        <v/>
      </c>
      <c r="AV100" s="15" t="str">
        <f t="shared" si="58"/>
        <v/>
      </c>
      <c r="AW100" s="15" t="str">
        <f t="shared" si="59"/>
        <v/>
      </c>
      <c r="AX100" s="15" t="str">
        <f t="shared" si="60"/>
        <v/>
      </c>
      <c r="AY100" s="15" t="str">
        <f t="shared" si="61"/>
        <v/>
      </c>
      <c r="AZ100" s="15" t="str">
        <f t="shared" si="62"/>
        <v/>
      </c>
      <c r="BA100" s="15" t="str">
        <f t="shared" si="66"/>
        <v/>
      </c>
      <c r="BB100" s="16" t="b">
        <f t="shared" si="64"/>
        <v>0</v>
      </c>
      <c r="BC100" s="16" t="b">
        <f t="shared" si="65"/>
        <v>0</v>
      </c>
      <c r="BF100" s="18"/>
      <c r="BG100" s="18"/>
      <c r="BH100" s="51" t="str">
        <f t="shared" si="47"/>
        <v/>
      </c>
      <c r="BI100" s="51" t="str">
        <f t="shared" si="48"/>
        <v/>
      </c>
      <c r="BJ100" s="51" t="str">
        <f t="shared" si="49"/>
        <v/>
      </c>
      <c r="BK100" s="51" t="str">
        <f t="shared" si="50"/>
        <v/>
      </c>
      <c r="BL100" s="51" t="str">
        <f t="shared" si="51"/>
        <v/>
      </c>
      <c r="BM100" s="51" t="str">
        <f>IF(ISBLANK($D100),"",CHOOSE($D100,Certification!$C$32,Certification!$C$48,Certification!$C$64,Certification!$C$80,Certification!$C$96))</f>
        <v/>
      </c>
      <c r="BN100" s="51" t="str">
        <f>IF(ISBLANK($D100),"",CHOOSE($D100,Certification!$C$33,Certification!$C$49,Certification!$C$65,Certification!$C$81,Certification!$C$97))</f>
        <v/>
      </c>
      <c r="BO100" s="51" t="str">
        <f>IF(ISBLANK($D100),"",CHOOSE($D100,Certification!$C$34,Certification!$C$50,Certification!$C$66,Certification!$C$82,Certification!$C$98))</f>
        <v/>
      </c>
      <c r="BP100" s="51" t="str">
        <f>IF(ISBLANK($D100),"",CHOOSE($D100,Certification!$C$35,Certification!$C$51,Certification!$C$67,Certification!$C$83,Certification!$C$99))</f>
        <v/>
      </c>
      <c r="BQ100" s="51" t="str">
        <f>IF(ISBLANK($D100),"",CHOOSE($D100,Certification!$C$36,Certification!$C$52,Certification!$C$68,Certification!$C$84,Certification!$C$100))</f>
        <v/>
      </c>
      <c r="BR100" s="51" t="str">
        <f>IF(ISBLANK($D100),"",CHOOSE($D100,Certification!$C$37,Certification!$C$53,Certification!$C$69,Certification!$C$85,Certification!$C$101))</f>
        <v/>
      </c>
      <c r="BS100" s="167" t="str">
        <f>IF(ISBLANK($D100),"",CHOOSE($D100,Certification!$G$39,Certification!$G$55,Certification!$G$71,Certification!$G$87,Certification!$G$103))</f>
        <v/>
      </c>
      <c r="BT100" s="167" t="str">
        <f>IF(ISBLANK($D100),"",CHOOSE($D100,Certification!$G$40,Certification!$G$56,Certification!$G$72,Certification!$G$88,Certification!$G$104))</f>
        <v/>
      </c>
      <c r="BU100" s="167" t="str">
        <f>IF(ISBLANK($D100),"",CHOOSE($D100,Certification!$G$41,Certification!$G$57,Certification!$G$73,Certification!$G$89,Certification!$G$105))</f>
        <v/>
      </c>
      <c r="BV100" s="51" t="str">
        <f>IF(ISBLANK($D100),"",CHOOSE($D100,IF(ISBLANK(Certification!$C$43),"",Certification!$C$43),IF(ISBLANK(Certification!$C$59),"",Certification!$C$59),IF(ISBLANK(Certification!$C$75),"",Certification!$C$75),IF(ISBLANK(Certification!$C$91),"",Certification!$C$91),IF(ISBLANK(Certification!$C$107),"",Certification!$C$107)))</f>
        <v/>
      </c>
      <c r="BW100" s="51" t="str">
        <f>IF(ISBLANK($D100),"",CHOOSE($D100,IF(ISBLANK(Certification!$C$45),"",Certification!$C$45),IF(ISBLANK(Certification!$C$61),"",Certification!$C$61),IF(ISBLANK(Certification!$C$77),"",Certification!$C$77),IF(ISBLANK(Certification!$C$93),"",Certification!$C$93),IF(ISBLANK(Certification!$C$109),"",Certification!$C$109)))</f>
        <v/>
      </c>
      <c r="BY100" s="19" t="s">
        <v>8</v>
      </c>
    </row>
    <row r="101" spans="1:77" s="17" customFormat="1" ht="25.5" x14ac:dyDescent="0.2">
      <c r="A101" s="46">
        <v>91</v>
      </c>
      <c r="B101" s="47" t="str">
        <f t="shared" si="34"/>
        <v/>
      </c>
      <c r="C101" s="184"/>
      <c r="D101" s="25"/>
      <c r="E101" s="187"/>
      <c r="F101" s="187"/>
      <c r="G101" s="25"/>
      <c r="H101" s="25"/>
      <c r="I101" s="26"/>
      <c r="J101" s="25"/>
      <c r="K101" s="26"/>
      <c r="L101" s="26"/>
      <c r="M101" s="26"/>
      <c r="N101" s="41"/>
      <c r="O101" s="26"/>
      <c r="P101" s="41"/>
      <c r="Q101" s="26"/>
      <c r="R101" s="26"/>
      <c r="S101" s="26"/>
      <c r="T101" s="25"/>
      <c r="U101" s="26"/>
      <c r="V101" s="25"/>
      <c r="W101" s="25"/>
      <c r="X101" s="25"/>
      <c r="Y101" s="25"/>
      <c r="Z101" s="25"/>
      <c r="AA101" s="173"/>
      <c r="AB101" s="178"/>
      <c r="AC101" s="15" t="str">
        <f t="shared" si="35"/>
        <v/>
      </c>
      <c r="AD101" s="15" t="str">
        <f t="shared" si="36"/>
        <v/>
      </c>
      <c r="AE101" s="15" t="str">
        <f t="shared" si="37"/>
        <v/>
      </c>
      <c r="AF101" s="15" t="str">
        <f t="shared" si="38"/>
        <v/>
      </c>
      <c r="AG101" s="15" t="str">
        <f t="shared" si="52"/>
        <v/>
      </c>
      <c r="AH101" s="15" t="str">
        <f t="shared" si="52"/>
        <v/>
      </c>
      <c r="AI101" s="15" t="str">
        <f t="shared" si="53"/>
        <v/>
      </c>
      <c r="AJ101" s="15" t="str">
        <f t="shared" si="39"/>
        <v/>
      </c>
      <c r="AK101" s="15" t="str">
        <f t="shared" si="40"/>
        <v/>
      </c>
      <c r="AL101" s="15" t="str">
        <f t="shared" si="41"/>
        <v/>
      </c>
      <c r="AM101" s="15" t="str">
        <f t="shared" si="42"/>
        <v/>
      </c>
      <c r="AN101" s="15" t="str">
        <f t="shared" si="43"/>
        <v/>
      </c>
      <c r="AO101" s="15" t="str">
        <f t="shared" si="44"/>
        <v/>
      </c>
      <c r="AP101" s="15" t="str">
        <f t="shared" si="45"/>
        <v/>
      </c>
      <c r="AQ101" s="15" t="str">
        <f t="shared" si="54"/>
        <v/>
      </c>
      <c r="AR101" s="15" t="str">
        <f t="shared" si="55"/>
        <v/>
      </c>
      <c r="AS101" s="15" t="str">
        <f t="shared" si="56"/>
        <v/>
      </c>
      <c r="AT101" s="15" t="str">
        <f t="shared" si="57"/>
        <v/>
      </c>
      <c r="AU101" s="15" t="str">
        <f t="shared" si="46"/>
        <v/>
      </c>
      <c r="AV101" s="15" t="str">
        <f t="shared" si="58"/>
        <v/>
      </c>
      <c r="AW101" s="15" t="str">
        <f t="shared" si="59"/>
        <v/>
      </c>
      <c r="AX101" s="15" t="str">
        <f t="shared" si="60"/>
        <v/>
      </c>
      <c r="AY101" s="15" t="str">
        <f t="shared" si="61"/>
        <v/>
      </c>
      <c r="AZ101" s="15" t="str">
        <f t="shared" si="62"/>
        <v/>
      </c>
      <c r="BA101" s="15" t="str">
        <f t="shared" si="66"/>
        <v/>
      </c>
      <c r="BB101" s="16" t="b">
        <f t="shared" si="64"/>
        <v>0</v>
      </c>
      <c r="BC101" s="16" t="b">
        <f t="shared" si="65"/>
        <v>0</v>
      </c>
      <c r="BF101" s="18"/>
      <c r="BG101" s="18"/>
      <c r="BH101" s="51" t="str">
        <f t="shared" si="47"/>
        <v/>
      </c>
      <c r="BI101" s="51" t="str">
        <f t="shared" si="48"/>
        <v/>
      </c>
      <c r="BJ101" s="51" t="str">
        <f t="shared" si="49"/>
        <v/>
      </c>
      <c r="BK101" s="51" t="str">
        <f t="shared" si="50"/>
        <v/>
      </c>
      <c r="BL101" s="51" t="str">
        <f t="shared" si="51"/>
        <v/>
      </c>
      <c r="BM101" s="51" t="str">
        <f>IF(ISBLANK($D101),"",CHOOSE($D101,Certification!$C$32,Certification!$C$48,Certification!$C$64,Certification!$C$80,Certification!$C$96))</f>
        <v/>
      </c>
      <c r="BN101" s="51" t="str">
        <f>IF(ISBLANK($D101),"",CHOOSE($D101,Certification!$C$33,Certification!$C$49,Certification!$C$65,Certification!$C$81,Certification!$C$97))</f>
        <v/>
      </c>
      <c r="BO101" s="51" t="str">
        <f>IF(ISBLANK($D101),"",CHOOSE($D101,Certification!$C$34,Certification!$C$50,Certification!$C$66,Certification!$C$82,Certification!$C$98))</f>
        <v/>
      </c>
      <c r="BP101" s="51" t="str">
        <f>IF(ISBLANK($D101),"",CHOOSE($D101,Certification!$C$35,Certification!$C$51,Certification!$C$67,Certification!$C$83,Certification!$C$99))</f>
        <v/>
      </c>
      <c r="BQ101" s="51" t="str">
        <f>IF(ISBLANK($D101),"",CHOOSE($D101,Certification!$C$36,Certification!$C$52,Certification!$C$68,Certification!$C$84,Certification!$C$100))</f>
        <v/>
      </c>
      <c r="BR101" s="51" t="str">
        <f>IF(ISBLANK($D101),"",CHOOSE($D101,Certification!$C$37,Certification!$C$53,Certification!$C$69,Certification!$C$85,Certification!$C$101))</f>
        <v/>
      </c>
      <c r="BS101" s="167" t="str">
        <f>IF(ISBLANK($D101),"",CHOOSE($D101,Certification!$G$39,Certification!$G$55,Certification!$G$71,Certification!$G$87,Certification!$G$103))</f>
        <v/>
      </c>
      <c r="BT101" s="167" t="str">
        <f>IF(ISBLANK($D101),"",CHOOSE($D101,Certification!$G$40,Certification!$G$56,Certification!$G$72,Certification!$G$88,Certification!$G$104))</f>
        <v/>
      </c>
      <c r="BU101" s="167" t="str">
        <f>IF(ISBLANK($D101),"",CHOOSE($D101,Certification!$G$41,Certification!$G$57,Certification!$G$73,Certification!$G$89,Certification!$G$105))</f>
        <v/>
      </c>
      <c r="BV101" s="51" t="str">
        <f>IF(ISBLANK($D101),"",CHOOSE($D101,IF(ISBLANK(Certification!$C$43),"",Certification!$C$43),IF(ISBLANK(Certification!$C$59),"",Certification!$C$59),IF(ISBLANK(Certification!$C$75),"",Certification!$C$75),IF(ISBLANK(Certification!$C$91),"",Certification!$C$91),IF(ISBLANK(Certification!$C$107),"",Certification!$C$107)))</f>
        <v/>
      </c>
      <c r="BW101" s="51" t="str">
        <f>IF(ISBLANK($D101),"",CHOOSE($D101,IF(ISBLANK(Certification!$C$45),"",Certification!$C$45),IF(ISBLANK(Certification!$C$61),"",Certification!$C$61),IF(ISBLANK(Certification!$C$77),"",Certification!$C$77),IF(ISBLANK(Certification!$C$93),"",Certification!$C$93),IF(ISBLANK(Certification!$C$109),"",Certification!$C$109)))</f>
        <v/>
      </c>
      <c r="BY101" s="19" t="s">
        <v>8</v>
      </c>
    </row>
    <row r="102" spans="1:77" s="17" customFormat="1" ht="25.5" x14ac:dyDescent="0.2">
      <c r="A102" s="46">
        <v>92</v>
      </c>
      <c r="B102" s="47" t="str">
        <f t="shared" si="34"/>
        <v/>
      </c>
      <c r="C102" s="184"/>
      <c r="D102" s="25"/>
      <c r="E102" s="187"/>
      <c r="F102" s="187"/>
      <c r="G102" s="25"/>
      <c r="H102" s="25"/>
      <c r="I102" s="26"/>
      <c r="J102" s="25"/>
      <c r="K102" s="26"/>
      <c r="L102" s="26"/>
      <c r="M102" s="26"/>
      <c r="N102" s="41"/>
      <c r="O102" s="26"/>
      <c r="P102" s="41"/>
      <c r="Q102" s="26"/>
      <c r="R102" s="26"/>
      <c r="S102" s="26"/>
      <c r="T102" s="25"/>
      <c r="U102" s="26"/>
      <c r="V102" s="25"/>
      <c r="W102" s="25"/>
      <c r="X102" s="25"/>
      <c r="Y102" s="25"/>
      <c r="Z102" s="25"/>
      <c r="AA102" s="173"/>
      <c r="AB102" s="178"/>
      <c r="AC102" s="15" t="str">
        <f t="shared" si="35"/>
        <v/>
      </c>
      <c r="AD102" s="15" t="str">
        <f t="shared" si="36"/>
        <v/>
      </c>
      <c r="AE102" s="15" t="str">
        <f t="shared" si="37"/>
        <v/>
      </c>
      <c r="AF102" s="15" t="str">
        <f t="shared" si="38"/>
        <v/>
      </c>
      <c r="AG102" s="15" t="str">
        <f t="shared" si="52"/>
        <v/>
      </c>
      <c r="AH102" s="15" t="str">
        <f t="shared" si="52"/>
        <v/>
      </c>
      <c r="AI102" s="15" t="str">
        <f t="shared" si="53"/>
        <v/>
      </c>
      <c r="AJ102" s="15" t="str">
        <f t="shared" si="39"/>
        <v/>
      </c>
      <c r="AK102" s="15" t="str">
        <f t="shared" si="40"/>
        <v/>
      </c>
      <c r="AL102" s="15" t="str">
        <f t="shared" si="41"/>
        <v/>
      </c>
      <c r="AM102" s="15" t="str">
        <f t="shared" si="42"/>
        <v/>
      </c>
      <c r="AN102" s="15" t="str">
        <f t="shared" si="43"/>
        <v/>
      </c>
      <c r="AO102" s="15" t="str">
        <f t="shared" si="44"/>
        <v/>
      </c>
      <c r="AP102" s="15" t="str">
        <f t="shared" si="45"/>
        <v/>
      </c>
      <c r="AQ102" s="15" t="str">
        <f t="shared" si="54"/>
        <v/>
      </c>
      <c r="AR102" s="15" t="str">
        <f t="shared" si="55"/>
        <v/>
      </c>
      <c r="AS102" s="15" t="str">
        <f t="shared" si="56"/>
        <v/>
      </c>
      <c r="AT102" s="15" t="str">
        <f t="shared" si="57"/>
        <v/>
      </c>
      <c r="AU102" s="15" t="str">
        <f t="shared" si="46"/>
        <v/>
      </c>
      <c r="AV102" s="15" t="str">
        <f t="shared" si="58"/>
        <v/>
      </c>
      <c r="AW102" s="15" t="str">
        <f t="shared" si="59"/>
        <v/>
      </c>
      <c r="AX102" s="15" t="str">
        <f t="shared" si="60"/>
        <v/>
      </c>
      <c r="AY102" s="15" t="str">
        <f t="shared" si="61"/>
        <v/>
      </c>
      <c r="AZ102" s="15" t="str">
        <f t="shared" si="62"/>
        <v/>
      </c>
      <c r="BA102" s="15" t="str">
        <f t="shared" si="66"/>
        <v/>
      </c>
      <c r="BB102" s="16" t="b">
        <f t="shared" si="64"/>
        <v>0</v>
      </c>
      <c r="BC102" s="16" t="b">
        <f t="shared" si="65"/>
        <v>0</v>
      </c>
      <c r="BF102" s="18"/>
      <c r="BG102" s="18"/>
      <c r="BH102" s="51" t="str">
        <f t="shared" si="47"/>
        <v/>
      </c>
      <c r="BI102" s="51" t="str">
        <f t="shared" si="48"/>
        <v/>
      </c>
      <c r="BJ102" s="51" t="str">
        <f t="shared" si="49"/>
        <v/>
      </c>
      <c r="BK102" s="51" t="str">
        <f t="shared" si="50"/>
        <v/>
      </c>
      <c r="BL102" s="51" t="str">
        <f t="shared" si="51"/>
        <v/>
      </c>
      <c r="BM102" s="51" t="str">
        <f>IF(ISBLANK($D102),"",CHOOSE($D102,Certification!$C$32,Certification!$C$48,Certification!$C$64,Certification!$C$80,Certification!$C$96))</f>
        <v/>
      </c>
      <c r="BN102" s="51" t="str">
        <f>IF(ISBLANK($D102),"",CHOOSE($D102,Certification!$C$33,Certification!$C$49,Certification!$C$65,Certification!$C$81,Certification!$C$97))</f>
        <v/>
      </c>
      <c r="BO102" s="51" t="str">
        <f>IF(ISBLANK($D102),"",CHOOSE($D102,Certification!$C$34,Certification!$C$50,Certification!$C$66,Certification!$C$82,Certification!$C$98))</f>
        <v/>
      </c>
      <c r="BP102" s="51" t="str">
        <f>IF(ISBLANK($D102),"",CHOOSE($D102,Certification!$C$35,Certification!$C$51,Certification!$C$67,Certification!$C$83,Certification!$C$99))</f>
        <v/>
      </c>
      <c r="BQ102" s="51" t="str">
        <f>IF(ISBLANK($D102),"",CHOOSE($D102,Certification!$C$36,Certification!$C$52,Certification!$C$68,Certification!$C$84,Certification!$C$100))</f>
        <v/>
      </c>
      <c r="BR102" s="51" t="str">
        <f>IF(ISBLANK($D102),"",CHOOSE($D102,Certification!$C$37,Certification!$C$53,Certification!$C$69,Certification!$C$85,Certification!$C$101))</f>
        <v/>
      </c>
      <c r="BS102" s="167" t="str">
        <f>IF(ISBLANK($D102),"",CHOOSE($D102,Certification!$G$39,Certification!$G$55,Certification!$G$71,Certification!$G$87,Certification!$G$103))</f>
        <v/>
      </c>
      <c r="BT102" s="167" t="str">
        <f>IF(ISBLANK($D102),"",CHOOSE($D102,Certification!$G$40,Certification!$G$56,Certification!$G$72,Certification!$G$88,Certification!$G$104))</f>
        <v/>
      </c>
      <c r="BU102" s="167" t="str">
        <f>IF(ISBLANK($D102),"",CHOOSE($D102,Certification!$G$41,Certification!$G$57,Certification!$G$73,Certification!$G$89,Certification!$G$105))</f>
        <v/>
      </c>
      <c r="BV102" s="51" t="str">
        <f>IF(ISBLANK($D102),"",CHOOSE($D102,IF(ISBLANK(Certification!$C$43),"",Certification!$C$43),IF(ISBLANK(Certification!$C$59),"",Certification!$C$59),IF(ISBLANK(Certification!$C$75),"",Certification!$C$75),IF(ISBLANK(Certification!$C$91),"",Certification!$C$91),IF(ISBLANK(Certification!$C$107),"",Certification!$C$107)))</f>
        <v/>
      </c>
      <c r="BW102" s="51" t="str">
        <f>IF(ISBLANK($D102),"",CHOOSE($D102,IF(ISBLANK(Certification!$C$45),"",Certification!$C$45),IF(ISBLANK(Certification!$C$61),"",Certification!$C$61),IF(ISBLANK(Certification!$C$77),"",Certification!$C$77),IF(ISBLANK(Certification!$C$93),"",Certification!$C$93),IF(ISBLANK(Certification!$C$109),"",Certification!$C$109)))</f>
        <v/>
      </c>
      <c r="BY102" s="19" t="s">
        <v>8</v>
      </c>
    </row>
    <row r="103" spans="1:77" s="17" customFormat="1" ht="25.5" x14ac:dyDescent="0.2">
      <c r="A103" s="46">
        <v>93</v>
      </c>
      <c r="B103" s="47" t="str">
        <f t="shared" si="34"/>
        <v/>
      </c>
      <c r="C103" s="184"/>
      <c r="D103" s="25"/>
      <c r="E103" s="187"/>
      <c r="F103" s="187"/>
      <c r="G103" s="25"/>
      <c r="H103" s="25"/>
      <c r="I103" s="26"/>
      <c r="J103" s="25"/>
      <c r="K103" s="26"/>
      <c r="L103" s="26"/>
      <c r="M103" s="26"/>
      <c r="N103" s="41"/>
      <c r="O103" s="26"/>
      <c r="P103" s="41"/>
      <c r="Q103" s="26"/>
      <c r="R103" s="26"/>
      <c r="S103" s="26"/>
      <c r="T103" s="25"/>
      <c r="U103" s="26"/>
      <c r="V103" s="25"/>
      <c r="W103" s="25"/>
      <c r="X103" s="25"/>
      <c r="Y103" s="25"/>
      <c r="Z103" s="25"/>
      <c r="AA103" s="173"/>
      <c r="AB103" s="178"/>
      <c r="AC103" s="15" t="str">
        <f t="shared" si="35"/>
        <v/>
      </c>
      <c r="AD103" s="15" t="str">
        <f t="shared" si="36"/>
        <v/>
      </c>
      <c r="AE103" s="15" t="str">
        <f t="shared" si="37"/>
        <v/>
      </c>
      <c r="AF103" s="15" t="str">
        <f t="shared" si="38"/>
        <v/>
      </c>
      <c r="AG103" s="15" t="str">
        <f t="shared" si="52"/>
        <v/>
      </c>
      <c r="AH103" s="15" t="str">
        <f t="shared" si="52"/>
        <v/>
      </c>
      <c r="AI103" s="15" t="str">
        <f t="shared" si="53"/>
        <v/>
      </c>
      <c r="AJ103" s="15" t="str">
        <f t="shared" si="39"/>
        <v/>
      </c>
      <c r="AK103" s="15" t="str">
        <f t="shared" si="40"/>
        <v/>
      </c>
      <c r="AL103" s="15" t="str">
        <f t="shared" si="41"/>
        <v/>
      </c>
      <c r="AM103" s="15" t="str">
        <f t="shared" si="42"/>
        <v/>
      </c>
      <c r="AN103" s="15" t="str">
        <f t="shared" si="43"/>
        <v/>
      </c>
      <c r="AO103" s="15" t="str">
        <f t="shared" si="44"/>
        <v/>
      </c>
      <c r="AP103" s="15" t="str">
        <f t="shared" si="45"/>
        <v/>
      </c>
      <c r="AQ103" s="15" t="str">
        <f t="shared" si="54"/>
        <v/>
      </c>
      <c r="AR103" s="15" t="str">
        <f t="shared" si="55"/>
        <v/>
      </c>
      <c r="AS103" s="15" t="str">
        <f t="shared" si="56"/>
        <v/>
      </c>
      <c r="AT103" s="15" t="str">
        <f t="shared" si="57"/>
        <v/>
      </c>
      <c r="AU103" s="15" t="str">
        <f t="shared" si="46"/>
        <v/>
      </c>
      <c r="AV103" s="15" t="str">
        <f t="shared" si="58"/>
        <v/>
      </c>
      <c r="AW103" s="15" t="str">
        <f t="shared" si="59"/>
        <v/>
      </c>
      <c r="AX103" s="15" t="str">
        <f t="shared" si="60"/>
        <v/>
      </c>
      <c r="AY103" s="15" t="str">
        <f t="shared" si="61"/>
        <v/>
      </c>
      <c r="AZ103" s="15" t="str">
        <f t="shared" si="62"/>
        <v/>
      </c>
      <c r="BA103" s="15" t="str">
        <f t="shared" si="66"/>
        <v/>
      </c>
      <c r="BB103" s="16" t="b">
        <f t="shared" si="64"/>
        <v>0</v>
      </c>
      <c r="BC103" s="16" t="b">
        <f t="shared" si="65"/>
        <v>0</v>
      </c>
      <c r="BF103" s="18"/>
      <c r="BG103" s="18"/>
      <c r="BH103" s="51" t="str">
        <f t="shared" si="47"/>
        <v/>
      </c>
      <c r="BI103" s="51" t="str">
        <f t="shared" si="48"/>
        <v/>
      </c>
      <c r="BJ103" s="51" t="str">
        <f t="shared" si="49"/>
        <v/>
      </c>
      <c r="BK103" s="51" t="str">
        <f t="shared" si="50"/>
        <v/>
      </c>
      <c r="BL103" s="51" t="str">
        <f t="shared" si="51"/>
        <v/>
      </c>
      <c r="BM103" s="51" t="str">
        <f>IF(ISBLANK($D103),"",CHOOSE($D103,Certification!$C$32,Certification!$C$48,Certification!$C$64,Certification!$C$80,Certification!$C$96))</f>
        <v/>
      </c>
      <c r="BN103" s="51" t="str">
        <f>IF(ISBLANK($D103),"",CHOOSE($D103,Certification!$C$33,Certification!$C$49,Certification!$C$65,Certification!$C$81,Certification!$C$97))</f>
        <v/>
      </c>
      <c r="BO103" s="51" t="str">
        <f>IF(ISBLANK($D103),"",CHOOSE($D103,Certification!$C$34,Certification!$C$50,Certification!$C$66,Certification!$C$82,Certification!$C$98))</f>
        <v/>
      </c>
      <c r="BP103" s="51" t="str">
        <f>IF(ISBLANK($D103),"",CHOOSE($D103,Certification!$C$35,Certification!$C$51,Certification!$C$67,Certification!$C$83,Certification!$C$99))</f>
        <v/>
      </c>
      <c r="BQ103" s="51" t="str">
        <f>IF(ISBLANK($D103),"",CHOOSE($D103,Certification!$C$36,Certification!$C$52,Certification!$C$68,Certification!$C$84,Certification!$C$100))</f>
        <v/>
      </c>
      <c r="BR103" s="51" t="str">
        <f>IF(ISBLANK($D103),"",CHOOSE($D103,Certification!$C$37,Certification!$C$53,Certification!$C$69,Certification!$C$85,Certification!$C$101))</f>
        <v/>
      </c>
      <c r="BS103" s="167" t="str">
        <f>IF(ISBLANK($D103),"",CHOOSE($D103,Certification!$G$39,Certification!$G$55,Certification!$G$71,Certification!$G$87,Certification!$G$103))</f>
        <v/>
      </c>
      <c r="BT103" s="167" t="str">
        <f>IF(ISBLANK($D103),"",CHOOSE($D103,Certification!$G$40,Certification!$G$56,Certification!$G$72,Certification!$G$88,Certification!$G$104))</f>
        <v/>
      </c>
      <c r="BU103" s="167" t="str">
        <f>IF(ISBLANK($D103),"",CHOOSE($D103,Certification!$G$41,Certification!$G$57,Certification!$G$73,Certification!$G$89,Certification!$G$105))</f>
        <v/>
      </c>
      <c r="BV103" s="51" t="str">
        <f>IF(ISBLANK($D103),"",CHOOSE($D103,IF(ISBLANK(Certification!$C$43),"",Certification!$C$43),IF(ISBLANK(Certification!$C$59),"",Certification!$C$59),IF(ISBLANK(Certification!$C$75),"",Certification!$C$75),IF(ISBLANK(Certification!$C$91),"",Certification!$C$91),IF(ISBLANK(Certification!$C$107),"",Certification!$C$107)))</f>
        <v/>
      </c>
      <c r="BW103" s="51" t="str">
        <f>IF(ISBLANK($D103),"",CHOOSE($D103,IF(ISBLANK(Certification!$C$45),"",Certification!$C$45),IF(ISBLANK(Certification!$C$61),"",Certification!$C$61),IF(ISBLANK(Certification!$C$77),"",Certification!$C$77),IF(ISBLANK(Certification!$C$93),"",Certification!$C$93),IF(ISBLANK(Certification!$C$109),"",Certification!$C$109)))</f>
        <v/>
      </c>
      <c r="BY103" s="19" t="s">
        <v>8</v>
      </c>
    </row>
    <row r="104" spans="1:77" s="17" customFormat="1" ht="25.5" x14ac:dyDescent="0.2">
      <c r="A104" s="46">
        <v>94</v>
      </c>
      <c r="B104" s="47" t="str">
        <f t="shared" si="34"/>
        <v/>
      </c>
      <c r="C104" s="184"/>
      <c r="D104" s="25"/>
      <c r="E104" s="187"/>
      <c r="F104" s="187"/>
      <c r="G104" s="25"/>
      <c r="H104" s="25"/>
      <c r="I104" s="26"/>
      <c r="J104" s="25"/>
      <c r="K104" s="26"/>
      <c r="L104" s="26"/>
      <c r="M104" s="26"/>
      <c r="N104" s="41"/>
      <c r="O104" s="26"/>
      <c r="P104" s="41"/>
      <c r="Q104" s="26"/>
      <c r="R104" s="26"/>
      <c r="S104" s="26"/>
      <c r="T104" s="25"/>
      <c r="U104" s="26"/>
      <c r="V104" s="25"/>
      <c r="W104" s="25"/>
      <c r="X104" s="25"/>
      <c r="Y104" s="25"/>
      <c r="Z104" s="25"/>
      <c r="AA104" s="173"/>
      <c r="AB104" s="178"/>
      <c r="AC104" s="15" t="str">
        <f t="shared" si="35"/>
        <v/>
      </c>
      <c r="AD104" s="15" t="str">
        <f t="shared" si="36"/>
        <v/>
      </c>
      <c r="AE104" s="15" t="str">
        <f t="shared" si="37"/>
        <v/>
      </c>
      <c r="AF104" s="15" t="str">
        <f t="shared" si="38"/>
        <v/>
      </c>
      <c r="AG104" s="15" t="str">
        <f t="shared" si="52"/>
        <v/>
      </c>
      <c r="AH104" s="15" t="str">
        <f t="shared" si="52"/>
        <v/>
      </c>
      <c r="AI104" s="15" t="str">
        <f t="shared" si="53"/>
        <v/>
      </c>
      <c r="AJ104" s="15" t="str">
        <f t="shared" si="39"/>
        <v/>
      </c>
      <c r="AK104" s="15" t="str">
        <f t="shared" si="40"/>
        <v/>
      </c>
      <c r="AL104" s="15" t="str">
        <f t="shared" si="41"/>
        <v/>
      </c>
      <c r="AM104" s="15" t="str">
        <f t="shared" si="42"/>
        <v/>
      </c>
      <c r="AN104" s="15" t="str">
        <f t="shared" si="43"/>
        <v/>
      </c>
      <c r="AO104" s="15" t="str">
        <f t="shared" si="44"/>
        <v/>
      </c>
      <c r="AP104" s="15" t="str">
        <f t="shared" si="45"/>
        <v/>
      </c>
      <c r="AQ104" s="15" t="str">
        <f t="shared" si="54"/>
        <v/>
      </c>
      <c r="AR104" s="15" t="str">
        <f t="shared" si="55"/>
        <v/>
      </c>
      <c r="AS104" s="15" t="str">
        <f t="shared" si="56"/>
        <v/>
      </c>
      <c r="AT104" s="15" t="str">
        <f t="shared" si="57"/>
        <v/>
      </c>
      <c r="AU104" s="15" t="str">
        <f t="shared" si="46"/>
        <v/>
      </c>
      <c r="AV104" s="15" t="str">
        <f t="shared" si="58"/>
        <v/>
      </c>
      <c r="AW104" s="15" t="str">
        <f t="shared" si="59"/>
        <v/>
      </c>
      <c r="AX104" s="15" t="str">
        <f t="shared" si="60"/>
        <v/>
      </c>
      <c r="AY104" s="15" t="str">
        <f t="shared" si="61"/>
        <v/>
      </c>
      <c r="AZ104" s="15" t="str">
        <f t="shared" si="62"/>
        <v/>
      </c>
      <c r="BA104" s="15" t="str">
        <f t="shared" si="66"/>
        <v/>
      </c>
      <c r="BB104" s="16" t="b">
        <f t="shared" si="64"/>
        <v>0</v>
      </c>
      <c r="BC104" s="16" t="b">
        <f t="shared" si="65"/>
        <v>0</v>
      </c>
      <c r="BF104" s="18"/>
      <c r="BG104" s="18"/>
      <c r="BH104" s="51" t="str">
        <f t="shared" si="47"/>
        <v/>
      </c>
      <c r="BI104" s="51" t="str">
        <f t="shared" si="48"/>
        <v/>
      </c>
      <c r="BJ104" s="51" t="str">
        <f t="shared" si="49"/>
        <v/>
      </c>
      <c r="BK104" s="51" t="str">
        <f t="shared" si="50"/>
        <v/>
      </c>
      <c r="BL104" s="51" t="str">
        <f t="shared" si="51"/>
        <v/>
      </c>
      <c r="BM104" s="51" t="str">
        <f>IF(ISBLANK($D104),"",CHOOSE($D104,Certification!$C$32,Certification!$C$48,Certification!$C$64,Certification!$C$80,Certification!$C$96))</f>
        <v/>
      </c>
      <c r="BN104" s="51" t="str">
        <f>IF(ISBLANK($D104),"",CHOOSE($D104,Certification!$C$33,Certification!$C$49,Certification!$C$65,Certification!$C$81,Certification!$C$97))</f>
        <v/>
      </c>
      <c r="BO104" s="51" t="str">
        <f>IF(ISBLANK($D104),"",CHOOSE($D104,Certification!$C$34,Certification!$C$50,Certification!$C$66,Certification!$C$82,Certification!$C$98))</f>
        <v/>
      </c>
      <c r="BP104" s="51" t="str">
        <f>IF(ISBLANK($D104),"",CHOOSE($D104,Certification!$C$35,Certification!$C$51,Certification!$C$67,Certification!$C$83,Certification!$C$99))</f>
        <v/>
      </c>
      <c r="BQ104" s="51" t="str">
        <f>IF(ISBLANK($D104),"",CHOOSE($D104,Certification!$C$36,Certification!$C$52,Certification!$C$68,Certification!$C$84,Certification!$C$100))</f>
        <v/>
      </c>
      <c r="BR104" s="51" t="str">
        <f>IF(ISBLANK($D104),"",CHOOSE($D104,Certification!$C$37,Certification!$C$53,Certification!$C$69,Certification!$C$85,Certification!$C$101))</f>
        <v/>
      </c>
      <c r="BS104" s="167" t="str">
        <f>IF(ISBLANK($D104),"",CHOOSE($D104,Certification!$G$39,Certification!$G$55,Certification!$G$71,Certification!$G$87,Certification!$G$103))</f>
        <v/>
      </c>
      <c r="BT104" s="167" t="str">
        <f>IF(ISBLANK($D104),"",CHOOSE($D104,Certification!$G$40,Certification!$G$56,Certification!$G$72,Certification!$G$88,Certification!$G$104))</f>
        <v/>
      </c>
      <c r="BU104" s="167" t="str">
        <f>IF(ISBLANK($D104),"",CHOOSE($D104,Certification!$G$41,Certification!$G$57,Certification!$G$73,Certification!$G$89,Certification!$G$105))</f>
        <v/>
      </c>
      <c r="BV104" s="51" t="str">
        <f>IF(ISBLANK($D104),"",CHOOSE($D104,IF(ISBLANK(Certification!$C$43),"",Certification!$C$43),IF(ISBLANK(Certification!$C$59),"",Certification!$C$59),IF(ISBLANK(Certification!$C$75),"",Certification!$C$75),IF(ISBLANK(Certification!$C$91),"",Certification!$C$91),IF(ISBLANK(Certification!$C$107),"",Certification!$C$107)))</f>
        <v/>
      </c>
      <c r="BW104" s="51" t="str">
        <f>IF(ISBLANK($D104),"",CHOOSE($D104,IF(ISBLANK(Certification!$C$45),"",Certification!$C$45),IF(ISBLANK(Certification!$C$61),"",Certification!$C$61),IF(ISBLANK(Certification!$C$77),"",Certification!$C$77),IF(ISBLANK(Certification!$C$93),"",Certification!$C$93),IF(ISBLANK(Certification!$C$109),"",Certification!$C$109)))</f>
        <v/>
      </c>
      <c r="BY104" s="19" t="s">
        <v>8</v>
      </c>
    </row>
    <row r="105" spans="1:77" s="17" customFormat="1" ht="25.5" x14ac:dyDescent="0.2">
      <c r="A105" s="46">
        <v>95</v>
      </c>
      <c r="B105" s="47" t="str">
        <f t="shared" si="34"/>
        <v/>
      </c>
      <c r="C105" s="184"/>
      <c r="D105" s="25"/>
      <c r="E105" s="187"/>
      <c r="F105" s="187"/>
      <c r="G105" s="25"/>
      <c r="H105" s="25"/>
      <c r="I105" s="26"/>
      <c r="J105" s="25"/>
      <c r="K105" s="26"/>
      <c r="L105" s="26"/>
      <c r="M105" s="26"/>
      <c r="N105" s="41"/>
      <c r="O105" s="26"/>
      <c r="P105" s="41"/>
      <c r="Q105" s="26"/>
      <c r="R105" s="26"/>
      <c r="S105" s="26"/>
      <c r="T105" s="25"/>
      <c r="U105" s="26"/>
      <c r="V105" s="25"/>
      <c r="W105" s="25"/>
      <c r="X105" s="25"/>
      <c r="Y105" s="25"/>
      <c r="Z105" s="25"/>
      <c r="AA105" s="173"/>
      <c r="AB105" s="178"/>
      <c r="AC105" s="15" t="str">
        <f t="shared" si="35"/>
        <v/>
      </c>
      <c r="AD105" s="15" t="str">
        <f t="shared" si="36"/>
        <v/>
      </c>
      <c r="AE105" s="15" t="str">
        <f t="shared" si="37"/>
        <v/>
      </c>
      <c r="AF105" s="15" t="str">
        <f t="shared" si="38"/>
        <v/>
      </c>
      <c r="AG105" s="15" t="str">
        <f t="shared" si="52"/>
        <v/>
      </c>
      <c r="AH105" s="15" t="str">
        <f t="shared" si="52"/>
        <v/>
      </c>
      <c r="AI105" s="15" t="str">
        <f t="shared" si="53"/>
        <v/>
      </c>
      <c r="AJ105" s="15" t="str">
        <f t="shared" si="39"/>
        <v/>
      </c>
      <c r="AK105" s="15" t="str">
        <f t="shared" si="40"/>
        <v/>
      </c>
      <c r="AL105" s="15" t="str">
        <f t="shared" si="41"/>
        <v/>
      </c>
      <c r="AM105" s="15" t="str">
        <f t="shared" si="42"/>
        <v/>
      </c>
      <c r="AN105" s="15" t="str">
        <f t="shared" si="43"/>
        <v/>
      </c>
      <c r="AO105" s="15" t="str">
        <f t="shared" si="44"/>
        <v/>
      </c>
      <c r="AP105" s="15" t="str">
        <f t="shared" si="45"/>
        <v/>
      </c>
      <c r="AQ105" s="15" t="str">
        <f t="shared" si="54"/>
        <v/>
      </c>
      <c r="AR105" s="15" t="str">
        <f t="shared" si="55"/>
        <v/>
      </c>
      <c r="AS105" s="15" t="str">
        <f t="shared" si="56"/>
        <v/>
      </c>
      <c r="AT105" s="15" t="str">
        <f t="shared" si="57"/>
        <v/>
      </c>
      <c r="AU105" s="15" t="str">
        <f t="shared" si="46"/>
        <v/>
      </c>
      <c r="AV105" s="15" t="str">
        <f t="shared" si="58"/>
        <v/>
      </c>
      <c r="AW105" s="15" t="str">
        <f t="shared" si="59"/>
        <v/>
      </c>
      <c r="AX105" s="15" t="str">
        <f t="shared" si="60"/>
        <v/>
      </c>
      <c r="AY105" s="15" t="str">
        <f t="shared" si="61"/>
        <v/>
      </c>
      <c r="AZ105" s="15" t="str">
        <f t="shared" si="62"/>
        <v/>
      </c>
      <c r="BA105" s="15" t="str">
        <f t="shared" si="66"/>
        <v/>
      </c>
      <c r="BB105" s="16" t="b">
        <f t="shared" si="64"/>
        <v>0</v>
      </c>
      <c r="BC105" s="16" t="b">
        <f t="shared" si="65"/>
        <v>0</v>
      </c>
      <c r="BF105" s="18"/>
      <c r="BG105" s="18"/>
      <c r="BH105" s="51" t="str">
        <f t="shared" si="47"/>
        <v/>
      </c>
      <c r="BI105" s="51" t="str">
        <f t="shared" si="48"/>
        <v/>
      </c>
      <c r="BJ105" s="51" t="str">
        <f t="shared" si="49"/>
        <v/>
      </c>
      <c r="BK105" s="51" t="str">
        <f t="shared" si="50"/>
        <v/>
      </c>
      <c r="BL105" s="51" t="str">
        <f t="shared" si="51"/>
        <v/>
      </c>
      <c r="BM105" s="51" t="str">
        <f>IF(ISBLANK($D105),"",CHOOSE($D105,Certification!$C$32,Certification!$C$48,Certification!$C$64,Certification!$C$80,Certification!$C$96))</f>
        <v/>
      </c>
      <c r="BN105" s="51" t="str">
        <f>IF(ISBLANK($D105),"",CHOOSE($D105,Certification!$C$33,Certification!$C$49,Certification!$C$65,Certification!$C$81,Certification!$C$97))</f>
        <v/>
      </c>
      <c r="BO105" s="51" t="str">
        <f>IF(ISBLANK($D105),"",CHOOSE($D105,Certification!$C$34,Certification!$C$50,Certification!$C$66,Certification!$C$82,Certification!$C$98))</f>
        <v/>
      </c>
      <c r="BP105" s="51" t="str">
        <f>IF(ISBLANK($D105),"",CHOOSE($D105,Certification!$C$35,Certification!$C$51,Certification!$C$67,Certification!$C$83,Certification!$C$99))</f>
        <v/>
      </c>
      <c r="BQ105" s="51" t="str">
        <f>IF(ISBLANK($D105),"",CHOOSE($D105,Certification!$C$36,Certification!$C$52,Certification!$C$68,Certification!$C$84,Certification!$C$100))</f>
        <v/>
      </c>
      <c r="BR105" s="51" t="str">
        <f>IF(ISBLANK($D105),"",CHOOSE($D105,Certification!$C$37,Certification!$C$53,Certification!$C$69,Certification!$C$85,Certification!$C$101))</f>
        <v/>
      </c>
      <c r="BS105" s="167" t="str">
        <f>IF(ISBLANK($D105),"",CHOOSE($D105,Certification!$G$39,Certification!$G$55,Certification!$G$71,Certification!$G$87,Certification!$G$103))</f>
        <v/>
      </c>
      <c r="BT105" s="167" t="str">
        <f>IF(ISBLANK($D105),"",CHOOSE($D105,Certification!$G$40,Certification!$G$56,Certification!$G$72,Certification!$G$88,Certification!$G$104))</f>
        <v/>
      </c>
      <c r="BU105" s="167" t="str">
        <f>IF(ISBLANK($D105),"",CHOOSE($D105,Certification!$G$41,Certification!$G$57,Certification!$G$73,Certification!$G$89,Certification!$G$105))</f>
        <v/>
      </c>
      <c r="BV105" s="51" t="str">
        <f>IF(ISBLANK($D105),"",CHOOSE($D105,IF(ISBLANK(Certification!$C$43),"",Certification!$C$43),IF(ISBLANK(Certification!$C$59),"",Certification!$C$59),IF(ISBLANK(Certification!$C$75),"",Certification!$C$75),IF(ISBLANK(Certification!$C$91),"",Certification!$C$91),IF(ISBLANK(Certification!$C$107),"",Certification!$C$107)))</f>
        <v/>
      </c>
      <c r="BW105" s="51" t="str">
        <f>IF(ISBLANK($D105),"",CHOOSE($D105,IF(ISBLANK(Certification!$C$45),"",Certification!$C$45),IF(ISBLANK(Certification!$C$61),"",Certification!$C$61),IF(ISBLANK(Certification!$C$77),"",Certification!$C$77),IF(ISBLANK(Certification!$C$93),"",Certification!$C$93),IF(ISBLANK(Certification!$C$109),"",Certification!$C$109)))</f>
        <v/>
      </c>
      <c r="BY105" s="19" t="s">
        <v>8</v>
      </c>
    </row>
    <row r="106" spans="1:77" s="17" customFormat="1" ht="25.5" x14ac:dyDescent="0.2">
      <c r="A106" s="46">
        <v>96</v>
      </c>
      <c r="B106" s="47" t="str">
        <f t="shared" si="34"/>
        <v/>
      </c>
      <c r="C106" s="184"/>
      <c r="D106" s="25"/>
      <c r="E106" s="187"/>
      <c r="F106" s="187"/>
      <c r="G106" s="25"/>
      <c r="H106" s="25"/>
      <c r="I106" s="26"/>
      <c r="J106" s="25"/>
      <c r="K106" s="26"/>
      <c r="L106" s="26"/>
      <c r="M106" s="26"/>
      <c r="N106" s="41"/>
      <c r="O106" s="26"/>
      <c r="P106" s="41"/>
      <c r="Q106" s="26"/>
      <c r="R106" s="26"/>
      <c r="S106" s="26"/>
      <c r="T106" s="25"/>
      <c r="U106" s="26"/>
      <c r="V106" s="25"/>
      <c r="W106" s="25"/>
      <c r="X106" s="25"/>
      <c r="Y106" s="25"/>
      <c r="Z106" s="25"/>
      <c r="AA106" s="173"/>
      <c r="AB106" s="178"/>
      <c r="AC106" s="15" t="str">
        <f t="shared" si="35"/>
        <v/>
      </c>
      <c r="AD106" s="15" t="str">
        <f t="shared" si="36"/>
        <v/>
      </c>
      <c r="AE106" s="15" t="str">
        <f t="shared" si="37"/>
        <v/>
      </c>
      <c r="AF106" s="15" t="str">
        <f t="shared" si="38"/>
        <v/>
      </c>
      <c r="AG106" s="15" t="str">
        <f t="shared" si="52"/>
        <v/>
      </c>
      <c r="AH106" s="15" t="str">
        <f t="shared" si="52"/>
        <v/>
      </c>
      <c r="AI106" s="15" t="str">
        <f t="shared" si="53"/>
        <v/>
      </c>
      <c r="AJ106" s="15" t="str">
        <f t="shared" si="39"/>
        <v/>
      </c>
      <c r="AK106" s="15" t="str">
        <f t="shared" si="40"/>
        <v/>
      </c>
      <c r="AL106" s="15" t="str">
        <f t="shared" si="41"/>
        <v/>
      </c>
      <c r="AM106" s="15" t="str">
        <f t="shared" si="42"/>
        <v/>
      </c>
      <c r="AN106" s="15" t="str">
        <f t="shared" si="43"/>
        <v/>
      </c>
      <c r="AO106" s="15" t="str">
        <f t="shared" si="44"/>
        <v/>
      </c>
      <c r="AP106" s="15" t="str">
        <f t="shared" si="45"/>
        <v/>
      </c>
      <c r="AQ106" s="15" t="str">
        <f t="shared" si="54"/>
        <v/>
      </c>
      <c r="AR106" s="15" t="str">
        <f t="shared" si="55"/>
        <v/>
      </c>
      <c r="AS106" s="15" t="str">
        <f t="shared" si="56"/>
        <v/>
      </c>
      <c r="AT106" s="15" t="str">
        <f t="shared" si="57"/>
        <v/>
      </c>
      <c r="AU106" s="15" t="str">
        <f t="shared" si="46"/>
        <v/>
      </c>
      <c r="AV106" s="15" t="str">
        <f t="shared" si="58"/>
        <v/>
      </c>
      <c r="AW106" s="15" t="str">
        <f t="shared" si="59"/>
        <v/>
      </c>
      <c r="AX106" s="15" t="str">
        <f t="shared" si="60"/>
        <v/>
      </c>
      <c r="AY106" s="15" t="str">
        <f t="shared" si="61"/>
        <v/>
      </c>
      <c r="AZ106" s="15" t="str">
        <f t="shared" si="62"/>
        <v/>
      </c>
      <c r="BA106" s="15" t="str">
        <f t="shared" si="66"/>
        <v/>
      </c>
      <c r="BB106" s="16" t="b">
        <f t="shared" si="64"/>
        <v>0</v>
      </c>
      <c r="BC106" s="16" t="b">
        <f t="shared" si="65"/>
        <v>0</v>
      </c>
      <c r="BF106" s="18"/>
      <c r="BG106" s="18"/>
      <c r="BH106" s="51" t="str">
        <f t="shared" si="47"/>
        <v/>
      </c>
      <c r="BI106" s="51" t="str">
        <f t="shared" si="48"/>
        <v/>
      </c>
      <c r="BJ106" s="51" t="str">
        <f t="shared" si="49"/>
        <v/>
      </c>
      <c r="BK106" s="51" t="str">
        <f t="shared" si="50"/>
        <v/>
      </c>
      <c r="BL106" s="51" t="str">
        <f t="shared" si="51"/>
        <v/>
      </c>
      <c r="BM106" s="51" t="str">
        <f>IF(ISBLANK($D106),"",CHOOSE($D106,Certification!$C$32,Certification!$C$48,Certification!$C$64,Certification!$C$80,Certification!$C$96))</f>
        <v/>
      </c>
      <c r="BN106" s="51" t="str">
        <f>IF(ISBLANK($D106),"",CHOOSE($D106,Certification!$C$33,Certification!$C$49,Certification!$C$65,Certification!$C$81,Certification!$C$97))</f>
        <v/>
      </c>
      <c r="BO106" s="51" t="str">
        <f>IF(ISBLANK($D106),"",CHOOSE($D106,Certification!$C$34,Certification!$C$50,Certification!$C$66,Certification!$C$82,Certification!$C$98))</f>
        <v/>
      </c>
      <c r="BP106" s="51" t="str">
        <f>IF(ISBLANK($D106),"",CHOOSE($D106,Certification!$C$35,Certification!$C$51,Certification!$C$67,Certification!$C$83,Certification!$C$99))</f>
        <v/>
      </c>
      <c r="BQ106" s="51" t="str">
        <f>IF(ISBLANK($D106),"",CHOOSE($D106,Certification!$C$36,Certification!$C$52,Certification!$C$68,Certification!$C$84,Certification!$C$100))</f>
        <v/>
      </c>
      <c r="BR106" s="51" t="str">
        <f>IF(ISBLANK($D106),"",CHOOSE($D106,Certification!$C$37,Certification!$C$53,Certification!$C$69,Certification!$C$85,Certification!$C$101))</f>
        <v/>
      </c>
      <c r="BS106" s="167" t="str">
        <f>IF(ISBLANK($D106),"",CHOOSE($D106,Certification!$G$39,Certification!$G$55,Certification!$G$71,Certification!$G$87,Certification!$G$103))</f>
        <v/>
      </c>
      <c r="BT106" s="167" t="str">
        <f>IF(ISBLANK($D106),"",CHOOSE($D106,Certification!$G$40,Certification!$G$56,Certification!$G$72,Certification!$G$88,Certification!$G$104))</f>
        <v/>
      </c>
      <c r="BU106" s="167" t="str">
        <f>IF(ISBLANK($D106),"",CHOOSE($D106,Certification!$G$41,Certification!$G$57,Certification!$G$73,Certification!$G$89,Certification!$G$105))</f>
        <v/>
      </c>
      <c r="BV106" s="51" t="str">
        <f>IF(ISBLANK($D106),"",CHOOSE($D106,IF(ISBLANK(Certification!$C$43),"",Certification!$C$43),IF(ISBLANK(Certification!$C$59),"",Certification!$C$59),IF(ISBLANK(Certification!$C$75),"",Certification!$C$75),IF(ISBLANK(Certification!$C$91),"",Certification!$C$91),IF(ISBLANK(Certification!$C$107),"",Certification!$C$107)))</f>
        <v/>
      </c>
      <c r="BW106" s="51" t="str">
        <f>IF(ISBLANK($D106),"",CHOOSE($D106,IF(ISBLANK(Certification!$C$45),"",Certification!$C$45),IF(ISBLANK(Certification!$C$61),"",Certification!$C$61),IF(ISBLANK(Certification!$C$77),"",Certification!$C$77),IF(ISBLANK(Certification!$C$93),"",Certification!$C$93),IF(ISBLANK(Certification!$C$109),"",Certification!$C$109)))</f>
        <v/>
      </c>
      <c r="BY106" s="19" t="s">
        <v>8</v>
      </c>
    </row>
    <row r="107" spans="1:77" s="17" customFormat="1" ht="25.5" x14ac:dyDescent="0.2">
      <c r="A107" s="46">
        <v>97</v>
      </c>
      <c r="B107" s="47" t="str">
        <f t="shared" si="34"/>
        <v/>
      </c>
      <c r="C107" s="184"/>
      <c r="D107" s="25"/>
      <c r="E107" s="187"/>
      <c r="F107" s="187"/>
      <c r="G107" s="25"/>
      <c r="H107" s="25"/>
      <c r="I107" s="26"/>
      <c r="J107" s="25"/>
      <c r="K107" s="26"/>
      <c r="L107" s="26"/>
      <c r="M107" s="26"/>
      <c r="N107" s="41"/>
      <c r="O107" s="26"/>
      <c r="P107" s="41"/>
      <c r="Q107" s="26"/>
      <c r="R107" s="26"/>
      <c r="S107" s="26"/>
      <c r="T107" s="25"/>
      <c r="U107" s="26"/>
      <c r="V107" s="25"/>
      <c r="W107" s="25"/>
      <c r="X107" s="25"/>
      <c r="Y107" s="25"/>
      <c r="Z107" s="25"/>
      <c r="AA107" s="173"/>
      <c r="AB107" s="178"/>
      <c r="AC107" s="15" t="str">
        <f t="shared" si="35"/>
        <v/>
      </c>
      <c r="AD107" s="15" t="str">
        <f t="shared" si="36"/>
        <v/>
      </c>
      <c r="AE107" s="15" t="str">
        <f t="shared" si="37"/>
        <v/>
      </c>
      <c r="AF107" s="15" t="str">
        <f t="shared" si="38"/>
        <v/>
      </c>
      <c r="AG107" s="15" t="str">
        <f t="shared" si="52"/>
        <v/>
      </c>
      <c r="AH107" s="15" t="str">
        <f t="shared" si="52"/>
        <v/>
      </c>
      <c r="AI107" s="15" t="str">
        <f t="shared" si="53"/>
        <v/>
      </c>
      <c r="AJ107" s="15" t="str">
        <f t="shared" si="39"/>
        <v/>
      </c>
      <c r="AK107" s="15" t="str">
        <f t="shared" si="40"/>
        <v/>
      </c>
      <c r="AL107" s="15" t="str">
        <f t="shared" si="41"/>
        <v/>
      </c>
      <c r="AM107" s="15" t="str">
        <f t="shared" si="42"/>
        <v/>
      </c>
      <c r="AN107" s="15" t="str">
        <f t="shared" si="43"/>
        <v/>
      </c>
      <c r="AO107" s="15" t="str">
        <f t="shared" si="44"/>
        <v/>
      </c>
      <c r="AP107" s="15" t="str">
        <f t="shared" si="45"/>
        <v/>
      </c>
      <c r="AQ107" s="15" t="str">
        <f t="shared" si="54"/>
        <v/>
      </c>
      <c r="AR107" s="15" t="str">
        <f t="shared" si="55"/>
        <v/>
      </c>
      <c r="AS107" s="15" t="str">
        <f t="shared" si="56"/>
        <v/>
      </c>
      <c r="AT107" s="15" t="str">
        <f t="shared" si="57"/>
        <v/>
      </c>
      <c r="AU107" s="15" t="str">
        <f t="shared" si="46"/>
        <v/>
      </c>
      <c r="AV107" s="15" t="str">
        <f t="shared" si="58"/>
        <v/>
      </c>
      <c r="AW107" s="15" t="str">
        <f t="shared" si="59"/>
        <v/>
      </c>
      <c r="AX107" s="15" t="str">
        <f t="shared" si="60"/>
        <v/>
      </c>
      <c r="AY107" s="15" t="str">
        <f t="shared" si="61"/>
        <v/>
      </c>
      <c r="AZ107" s="15" t="str">
        <f t="shared" si="62"/>
        <v/>
      </c>
      <c r="BA107" s="15" t="str">
        <f t="shared" si="66"/>
        <v/>
      </c>
      <c r="BB107" s="16" t="b">
        <f t="shared" si="64"/>
        <v>0</v>
      </c>
      <c r="BC107" s="16" t="b">
        <f t="shared" si="65"/>
        <v>0</v>
      </c>
      <c r="BF107" s="18"/>
      <c r="BG107" s="18"/>
      <c r="BH107" s="51" t="str">
        <f t="shared" si="47"/>
        <v/>
      </c>
      <c r="BI107" s="51" t="str">
        <f t="shared" si="48"/>
        <v/>
      </c>
      <c r="BJ107" s="51" t="str">
        <f t="shared" si="49"/>
        <v/>
      </c>
      <c r="BK107" s="51" t="str">
        <f t="shared" si="50"/>
        <v/>
      </c>
      <c r="BL107" s="51" t="str">
        <f t="shared" si="51"/>
        <v/>
      </c>
      <c r="BM107" s="51" t="str">
        <f>IF(ISBLANK($D107),"",CHOOSE($D107,Certification!$C$32,Certification!$C$48,Certification!$C$64,Certification!$C$80,Certification!$C$96))</f>
        <v/>
      </c>
      <c r="BN107" s="51" t="str">
        <f>IF(ISBLANK($D107),"",CHOOSE($D107,Certification!$C$33,Certification!$C$49,Certification!$C$65,Certification!$C$81,Certification!$C$97))</f>
        <v/>
      </c>
      <c r="BO107" s="51" t="str">
        <f>IF(ISBLANK($D107),"",CHOOSE($D107,Certification!$C$34,Certification!$C$50,Certification!$C$66,Certification!$C$82,Certification!$C$98))</f>
        <v/>
      </c>
      <c r="BP107" s="51" t="str">
        <f>IF(ISBLANK($D107),"",CHOOSE($D107,Certification!$C$35,Certification!$C$51,Certification!$C$67,Certification!$C$83,Certification!$C$99))</f>
        <v/>
      </c>
      <c r="BQ107" s="51" t="str">
        <f>IF(ISBLANK($D107),"",CHOOSE($D107,Certification!$C$36,Certification!$C$52,Certification!$C$68,Certification!$C$84,Certification!$C$100))</f>
        <v/>
      </c>
      <c r="BR107" s="51" t="str">
        <f>IF(ISBLANK($D107),"",CHOOSE($D107,Certification!$C$37,Certification!$C$53,Certification!$C$69,Certification!$C$85,Certification!$C$101))</f>
        <v/>
      </c>
      <c r="BS107" s="167" t="str">
        <f>IF(ISBLANK($D107),"",CHOOSE($D107,Certification!$G$39,Certification!$G$55,Certification!$G$71,Certification!$G$87,Certification!$G$103))</f>
        <v/>
      </c>
      <c r="BT107" s="167" t="str">
        <f>IF(ISBLANK($D107),"",CHOOSE($D107,Certification!$G$40,Certification!$G$56,Certification!$G$72,Certification!$G$88,Certification!$G$104))</f>
        <v/>
      </c>
      <c r="BU107" s="167" t="str">
        <f>IF(ISBLANK($D107),"",CHOOSE($D107,Certification!$G$41,Certification!$G$57,Certification!$G$73,Certification!$G$89,Certification!$G$105))</f>
        <v/>
      </c>
      <c r="BV107" s="51" t="str">
        <f>IF(ISBLANK($D107),"",CHOOSE($D107,IF(ISBLANK(Certification!$C$43),"",Certification!$C$43),IF(ISBLANK(Certification!$C$59),"",Certification!$C$59),IF(ISBLANK(Certification!$C$75),"",Certification!$C$75),IF(ISBLANK(Certification!$C$91),"",Certification!$C$91),IF(ISBLANK(Certification!$C$107),"",Certification!$C$107)))</f>
        <v/>
      </c>
      <c r="BW107" s="51" t="str">
        <f>IF(ISBLANK($D107),"",CHOOSE($D107,IF(ISBLANK(Certification!$C$45),"",Certification!$C$45),IF(ISBLANK(Certification!$C$61),"",Certification!$C$61),IF(ISBLANK(Certification!$C$77),"",Certification!$C$77),IF(ISBLANK(Certification!$C$93),"",Certification!$C$93),IF(ISBLANK(Certification!$C$109),"",Certification!$C$109)))</f>
        <v/>
      </c>
      <c r="BY107" s="19" t="s">
        <v>8</v>
      </c>
    </row>
    <row r="108" spans="1:77" s="17" customFormat="1" ht="25.5" x14ac:dyDescent="0.2">
      <c r="A108" s="46">
        <v>98</v>
      </c>
      <c r="B108" s="47" t="str">
        <f t="shared" si="34"/>
        <v/>
      </c>
      <c r="C108" s="184"/>
      <c r="D108" s="25"/>
      <c r="E108" s="187"/>
      <c r="F108" s="187"/>
      <c r="G108" s="25"/>
      <c r="H108" s="25"/>
      <c r="I108" s="26"/>
      <c r="J108" s="25"/>
      <c r="K108" s="26"/>
      <c r="L108" s="26"/>
      <c r="M108" s="26"/>
      <c r="N108" s="41"/>
      <c r="O108" s="26"/>
      <c r="P108" s="41"/>
      <c r="Q108" s="26"/>
      <c r="R108" s="26"/>
      <c r="S108" s="26"/>
      <c r="T108" s="25"/>
      <c r="U108" s="26"/>
      <c r="V108" s="25"/>
      <c r="W108" s="25"/>
      <c r="X108" s="25"/>
      <c r="Y108" s="25"/>
      <c r="Z108" s="25"/>
      <c r="AA108" s="173"/>
      <c r="AB108" s="178"/>
      <c r="AC108" s="15" t="str">
        <f t="shared" si="35"/>
        <v/>
      </c>
      <c r="AD108" s="15" t="str">
        <f t="shared" si="36"/>
        <v/>
      </c>
      <c r="AE108" s="15" t="str">
        <f t="shared" si="37"/>
        <v/>
      </c>
      <c r="AF108" s="15" t="str">
        <f t="shared" si="38"/>
        <v/>
      </c>
      <c r="AG108" s="15" t="str">
        <f t="shared" si="52"/>
        <v/>
      </c>
      <c r="AH108" s="15" t="str">
        <f t="shared" si="52"/>
        <v/>
      </c>
      <c r="AI108" s="15" t="str">
        <f t="shared" si="53"/>
        <v/>
      </c>
      <c r="AJ108" s="15" t="str">
        <f t="shared" si="39"/>
        <v/>
      </c>
      <c r="AK108" s="15" t="str">
        <f t="shared" si="40"/>
        <v/>
      </c>
      <c r="AL108" s="15" t="str">
        <f t="shared" si="41"/>
        <v/>
      </c>
      <c r="AM108" s="15" t="str">
        <f t="shared" si="42"/>
        <v/>
      </c>
      <c r="AN108" s="15" t="str">
        <f t="shared" si="43"/>
        <v/>
      </c>
      <c r="AO108" s="15" t="str">
        <f t="shared" si="44"/>
        <v/>
      </c>
      <c r="AP108" s="15" t="str">
        <f t="shared" si="45"/>
        <v/>
      </c>
      <c r="AQ108" s="15" t="str">
        <f t="shared" si="54"/>
        <v/>
      </c>
      <c r="AR108" s="15" t="str">
        <f t="shared" si="55"/>
        <v/>
      </c>
      <c r="AS108" s="15" t="str">
        <f t="shared" si="56"/>
        <v/>
      </c>
      <c r="AT108" s="15" t="str">
        <f t="shared" si="57"/>
        <v/>
      </c>
      <c r="AU108" s="15" t="str">
        <f t="shared" si="46"/>
        <v/>
      </c>
      <c r="AV108" s="15" t="str">
        <f t="shared" si="58"/>
        <v/>
      </c>
      <c r="AW108" s="15" t="str">
        <f t="shared" si="59"/>
        <v/>
      </c>
      <c r="AX108" s="15" t="str">
        <f t="shared" si="60"/>
        <v/>
      </c>
      <c r="AY108" s="15" t="str">
        <f t="shared" si="61"/>
        <v/>
      </c>
      <c r="AZ108" s="15" t="str">
        <f t="shared" si="62"/>
        <v/>
      </c>
      <c r="BA108" s="15" t="str">
        <f t="shared" si="66"/>
        <v/>
      </c>
      <c r="BB108" s="16" t="b">
        <f t="shared" si="64"/>
        <v>0</v>
      </c>
      <c r="BC108" s="16" t="b">
        <f t="shared" si="65"/>
        <v>0</v>
      </c>
      <c r="BF108" s="18"/>
      <c r="BG108" s="18"/>
      <c r="BH108" s="51" t="str">
        <f t="shared" si="47"/>
        <v/>
      </c>
      <c r="BI108" s="51" t="str">
        <f t="shared" si="48"/>
        <v/>
      </c>
      <c r="BJ108" s="51" t="str">
        <f t="shared" si="49"/>
        <v/>
      </c>
      <c r="BK108" s="51" t="str">
        <f t="shared" si="50"/>
        <v/>
      </c>
      <c r="BL108" s="51" t="str">
        <f t="shared" si="51"/>
        <v/>
      </c>
      <c r="BM108" s="51" t="str">
        <f>IF(ISBLANK($D108),"",CHOOSE($D108,Certification!$C$32,Certification!$C$48,Certification!$C$64,Certification!$C$80,Certification!$C$96))</f>
        <v/>
      </c>
      <c r="BN108" s="51" t="str">
        <f>IF(ISBLANK($D108),"",CHOOSE($D108,Certification!$C$33,Certification!$C$49,Certification!$C$65,Certification!$C$81,Certification!$C$97))</f>
        <v/>
      </c>
      <c r="BO108" s="51" t="str">
        <f>IF(ISBLANK($D108),"",CHOOSE($D108,Certification!$C$34,Certification!$C$50,Certification!$C$66,Certification!$C$82,Certification!$C$98))</f>
        <v/>
      </c>
      <c r="BP108" s="51" t="str">
        <f>IF(ISBLANK($D108),"",CHOOSE($D108,Certification!$C$35,Certification!$C$51,Certification!$C$67,Certification!$C$83,Certification!$C$99))</f>
        <v/>
      </c>
      <c r="BQ108" s="51" t="str">
        <f>IF(ISBLANK($D108),"",CHOOSE($D108,Certification!$C$36,Certification!$C$52,Certification!$C$68,Certification!$C$84,Certification!$C$100))</f>
        <v/>
      </c>
      <c r="BR108" s="51" t="str">
        <f>IF(ISBLANK($D108),"",CHOOSE($D108,Certification!$C$37,Certification!$C$53,Certification!$C$69,Certification!$C$85,Certification!$C$101))</f>
        <v/>
      </c>
      <c r="BS108" s="167" t="str">
        <f>IF(ISBLANK($D108),"",CHOOSE($D108,Certification!$G$39,Certification!$G$55,Certification!$G$71,Certification!$G$87,Certification!$G$103))</f>
        <v/>
      </c>
      <c r="BT108" s="167" t="str">
        <f>IF(ISBLANK($D108),"",CHOOSE($D108,Certification!$G$40,Certification!$G$56,Certification!$G$72,Certification!$G$88,Certification!$G$104))</f>
        <v/>
      </c>
      <c r="BU108" s="167" t="str">
        <f>IF(ISBLANK($D108),"",CHOOSE($D108,Certification!$G$41,Certification!$G$57,Certification!$G$73,Certification!$G$89,Certification!$G$105))</f>
        <v/>
      </c>
      <c r="BV108" s="51" t="str">
        <f>IF(ISBLANK($D108),"",CHOOSE($D108,IF(ISBLANK(Certification!$C$43),"",Certification!$C$43),IF(ISBLANK(Certification!$C$59),"",Certification!$C$59),IF(ISBLANK(Certification!$C$75),"",Certification!$C$75),IF(ISBLANK(Certification!$C$91),"",Certification!$C$91),IF(ISBLANK(Certification!$C$107),"",Certification!$C$107)))</f>
        <v/>
      </c>
      <c r="BW108" s="51" t="str">
        <f>IF(ISBLANK($D108),"",CHOOSE($D108,IF(ISBLANK(Certification!$C$45),"",Certification!$C$45),IF(ISBLANK(Certification!$C$61),"",Certification!$C$61),IF(ISBLANK(Certification!$C$77),"",Certification!$C$77),IF(ISBLANK(Certification!$C$93),"",Certification!$C$93),IF(ISBLANK(Certification!$C$109),"",Certification!$C$109)))</f>
        <v/>
      </c>
      <c r="BY108" s="19" t="s">
        <v>8</v>
      </c>
    </row>
    <row r="109" spans="1:77" s="17" customFormat="1" ht="25.5" x14ac:dyDescent="0.2">
      <c r="A109" s="46">
        <v>99</v>
      </c>
      <c r="B109" s="47" t="str">
        <f t="shared" si="34"/>
        <v/>
      </c>
      <c r="C109" s="184"/>
      <c r="D109" s="25"/>
      <c r="E109" s="187"/>
      <c r="F109" s="187"/>
      <c r="G109" s="25"/>
      <c r="H109" s="25"/>
      <c r="I109" s="26"/>
      <c r="J109" s="25"/>
      <c r="K109" s="26"/>
      <c r="L109" s="26"/>
      <c r="M109" s="26"/>
      <c r="N109" s="41"/>
      <c r="O109" s="26"/>
      <c r="P109" s="41"/>
      <c r="Q109" s="26"/>
      <c r="R109" s="26"/>
      <c r="S109" s="26"/>
      <c r="T109" s="25"/>
      <c r="U109" s="26"/>
      <c r="V109" s="25"/>
      <c r="W109" s="25"/>
      <c r="X109" s="25"/>
      <c r="Y109" s="25"/>
      <c r="Z109" s="25"/>
      <c r="AA109" s="173"/>
      <c r="AB109" s="178"/>
      <c r="AC109" s="15" t="str">
        <f t="shared" si="35"/>
        <v/>
      </c>
      <c r="AD109" s="15" t="str">
        <f t="shared" si="36"/>
        <v/>
      </c>
      <c r="AE109" s="15" t="str">
        <f t="shared" si="37"/>
        <v/>
      </c>
      <c r="AF109" s="15" t="str">
        <f t="shared" si="38"/>
        <v/>
      </c>
      <c r="AG109" s="15" t="str">
        <f t="shared" si="52"/>
        <v/>
      </c>
      <c r="AH109" s="15" t="str">
        <f t="shared" si="52"/>
        <v/>
      </c>
      <c r="AI109" s="15" t="str">
        <f t="shared" si="53"/>
        <v/>
      </c>
      <c r="AJ109" s="15" t="str">
        <f t="shared" si="39"/>
        <v/>
      </c>
      <c r="AK109" s="15" t="str">
        <f t="shared" si="40"/>
        <v/>
      </c>
      <c r="AL109" s="15" t="str">
        <f t="shared" si="41"/>
        <v/>
      </c>
      <c r="AM109" s="15" t="str">
        <f t="shared" si="42"/>
        <v/>
      </c>
      <c r="AN109" s="15" t="str">
        <f t="shared" si="43"/>
        <v/>
      </c>
      <c r="AO109" s="15" t="str">
        <f t="shared" si="44"/>
        <v/>
      </c>
      <c r="AP109" s="15" t="str">
        <f t="shared" si="45"/>
        <v/>
      </c>
      <c r="AQ109" s="15" t="str">
        <f t="shared" si="54"/>
        <v/>
      </c>
      <c r="AR109" s="15" t="str">
        <f t="shared" si="55"/>
        <v/>
      </c>
      <c r="AS109" s="15" t="str">
        <f t="shared" si="56"/>
        <v/>
      </c>
      <c r="AT109" s="15" t="str">
        <f t="shared" si="57"/>
        <v/>
      </c>
      <c r="AU109" s="15" t="str">
        <f t="shared" si="46"/>
        <v/>
      </c>
      <c r="AV109" s="15" t="str">
        <f t="shared" si="58"/>
        <v/>
      </c>
      <c r="AW109" s="15" t="str">
        <f t="shared" si="59"/>
        <v/>
      </c>
      <c r="AX109" s="15" t="str">
        <f t="shared" si="60"/>
        <v/>
      </c>
      <c r="AY109" s="15" t="str">
        <f t="shared" si="61"/>
        <v/>
      </c>
      <c r="AZ109" s="15" t="str">
        <f t="shared" si="62"/>
        <v/>
      </c>
      <c r="BA109" s="15" t="str">
        <f t="shared" si="66"/>
        <v/>
      </c>
      <c r="BB109" s="16" t="b">
        <f t="shared" si="64"/>
        <v>0</v>
      </c>
      <c r="BC109" s="16" t="b">
        <f t="shared" si="65"/>
        <v>0</v>
      </c>
      <c r="BF109" s="18"/>
      <c r="BG109" s="18"/>
      <c r="BH109" s="51" t="str">
        <f t="shared" si="47"/>
        <v/>
      </c>
      <c r="BI109" s="51" t="str">
        <f t="shared" si="48"/>
        <v/>
      </c>
      <c r="BJ109" s="51" t="str">
        <f t="shared" si="49"/>
        <v/>
      </c>
      <c r="BK109" s="51" t="str">
        <f t="shared" si="50"/>
        <v/>
      </c>
      <c r="BL109" s="51" t="str">
        <f t="shared" si="51"/>
        <v/>
      </c>
      <c r="BM109" s="51" t="str">
        <f>IF(ISBLANK($D109),"",CHOOSE($D109,Certification!$C$32,Certification!$C$48,Certification!$C$64,Certification!$C$80,Certification!$C$96))</f>
        <v/>
      </c>
      <c r="BN109" s="51" t="str">
        <f>IF(ISBLANK($D109),"",CHOOSE($D109,Certification!$C$33,Certification!$C$49,Certification!$C$65,Certification!$C$81,Certification!$C$97))</f>
        <v/>
      </c>
      <c r="BO109" s="51" t="str">
        <f>IF(ISBLANK($D109),"",CHOOSE($D109,Certification!$C$34,Certification!$C$50,Certification!$C$66,Certification!$C$82,Certification!$C$98))</f>
        <v/>
      </c>
      <c r="BP109" s="51" t="str">
        <f>IF(ISBLANK($D109),"",CHOOSE($D109,Certification!$C$35,Certification!$C$51,Certification!$C$67,Certification!$C$83,Certification!$C$99))</f>
        <v/>
      </c>
      <c r="BQ109" s="51" t="str">
        <f>IF(ISBLANK($D109),"",CHOOSE($D109,Certification!$C$36,Certification!$C$52,Certification!$C$68,Certification!$C$84,Certification!$C$100))</f>
        <v/>
      </c>
      <c r="BR109" s="51" t="str">
        <f>IF(ISBLANK($D109),"",CHOOSE($D109,Certification!$C$37,Certification!$C$53,Certification!$C$69,Certification!$C$85,Certification!$C$101))</f>
        <v/>
      </c>
      <c r="BS109" s="167" t="str">
        <f>IF(ISBLANK($D109),"",CHOOSE($D109,Certification!$G$39,Certification!$G$55,Certification!$G$71,Certification!$G$87,Certification!$G$103))</f>
        <v/>
      </c>
      <c r="BT109" s="167" t="str">
        <f>IF(ISBLANK($D109),"",CHOOSE($D109,Certification!$G$40,Certification!$G$56,Certification!$G$72,Certification!$G$88,Certification!$G$104))</f>
        <v/>
      </c>
      <c r="BU109" s="167" t="str">
        <f>IF(ISBLANK($D109),"",CHOOSE($D109,Certification!$G$41,Certification!$G$57,Certification!$G$73,Certification!$G$89,Certification!$G$105))</f>
        <v/>
      </c>
      <c r="BV109" s="51" t="str">
        <f>IF(ISBLANK($D109),"",CHOOSE($D109,IF(ISBLANK(Certification!$C$43),"",Certification!$C$43),IF(ISBLANK(Certification!$C$59),"",Certification!$C$59),IF(ISBLANK(Certification!$C$75),"",Certification!$C$75),IF(ISBLANK(Certification!$C$91),"",Certification!$C$91),IF(ISBLANK(Certification!$C$107),"",Certification!$C$107)))</f>
        <v/>
      </c>
      <c r="BW109" s="51" t="str">
        <f>IF(ISBLANK($D109),"",CHOOSE($D109,IF(ISBLANK(Certification!$C$45),"",Certification!$C$45),IF(ISBLANK(Certification!$C$61),"",Certification!$C$61),IF(ISBLANK(Certification!$C$77),"",Certification!$C$77),IF(ISBLANK(Certification!$C$93),"",Certification!$C$93),IF(ISBLANK(Certification!$C$109),"",Certification!$C$109)))</f>
        <v/>
      </c>
      <c r="BY109" s="19" t="s">
        <v>8</v>
      </c>
    </row>
    <row r="110" spans="1:77" s="17" customFormat="1" ht="26.25" thickBot="1" x14ac:dyDescent="0.25">
      <c r="A110" s="46">
        <v>100</v>
      </c>
      <c r="B110" s="47" t="str">
        <f t="shared" ref="B110" si="67">IF(COUNTIF(AC110:BA110,"")=No_of_Columns,"",IF(COUNTIF(AC110:BA110,"ok")=No_of_Columns,"ok","Error"))</f>
        <v/>
      </c>
      <c r="C110" s="185"/>
      <c r="D110" s="27"/>
      <c r="E110" s="188"/>
      <c r="F110" s="188"/>
      <c r="G110" s="27"/>
      <c r="H110" s="27"/>
      <c r="I110" s="28"/>
      <c r="J110" s="27"/>
      <c r="K110" s="28"/>
      <c r="L110" s="28"/>
      <c r="M110" s="28"/>
      <c r="N110" s="42"/>
      <c r="O110" s="28"/>
      <c r="P110" s="42"/>
      <c r="Q110" s="28"/>
      <c r="R110" s="28"/>
      <c r="S110" s="28"/>
      <c r="T110" s="27"/>
      <c r="U110" s="28"/>
      <c r="V110" s="27"/>
      <c r="W110" s="27"/>
      <c r="X110" s="27"/>
      <c r="Y110" s="27"/>
      <c r="Z110" s="27"/>
      <c r="AA110" s="174"/>
      <c r="AB110" s="178"/>
      <c r="AC110" s="15" t="str">
        <f t="shared" ref="AC110" si="68">IF(COUNTA($C110:$AA110)=0,"",IF(ISBLANK($C110),"Empty cell","ok"))</f>
        <v/>
      </c>
      <c r="AD110" s="15" t="str">
        <f t="shared" ref="AD110" si="69">IF(COUNTA($C110:$AA110)=0,"",IF($BF$13=3,IF(ISBLANK(D110),"Empty cell",IF(ISNUMBER(D110),IF(D110=INT(D110),IF(D110&gt;0,IF(D110&lt;=$BF$14,"ok","Entry must be a positive integer &lt;= "&amp;$BF$14),"Entry must be a positive integer &lt;= "&amp;$BF$14),"Entry must be a positive integer &lt;= "&amp;$BF$14),"Entry must be a positive integer &lt;= "&amp;$BF$14)),IF(ISBLANK(D110),"ok","Submitter is not a Third-Party Rep.")))</f>
        <v/>
      </c>
      <c r="AE110" s="15" t="str">
        <f t="shared" ref="AE110" si="70">IF(COUNTA($C110:$AA110)=0,"",IF(ISBLANK($E110),"Empty cell","ok"))</f>
        <v/>
      </c>
      <c r="AF110" s="15" t="str">
        <f t="shared" ref="AF110" si="71">IF(COUNTA($C110:$AA110)=0,"",IF(ISBLANK($F110),"Empty cell","ok"))</f>
        <v/>
      </c>
      <c r="AG110" s="15" t="str">
        <f t="shared" si="52"/>
        <v/>
      </c>
      <c r="AH110" s="15" t="str">
        <f t="shared" si="52"/>
        <v/>
      </c>
      <c r="AI110" s="15" t="str">
        <f t="shared" si="53"/>
        <v/>
      </c>
      <c r="AJ110" s="15" t="str">
        <f t="shared" ref="AJ110" si="72">IF(COUNTA($C110:$AA110)=0,"",IF(ISBLANK($J110),"Empty cell",IF($J110&lt;1,"Prod. Cl. should be an int. betw. 1 and "&amp;No_of_Product_Classes,IF($J110&gt;No_of_Product_Classes,"Prod. Cl. should be an int. betw. 1 and "&amp;No_of_Product_Classes,IF($J110=INT($J110),"ok","Prod. Cl. should be an int. betw. 1 and "&amp;No_of_Product_Classes)))))</f>
        <v/>
      </c>
      <c r="AK110" s="15" t="str">
        <f t="shared" ref="AK110" si="73">IF(COUNTA($C110:$AA110)=0,"","ok")</f>
        <v/>
      </c>
      <c r="AL110" s="15" t="str">
        <f t="shared" ref="AL110" si="74">IF(COUNTA($C110:$AA110)=0,"",IF(I110="d","ok",IF(ISBLANK($L110),"Empty cell",IF(ISNUMBER(L110)=FALSE,"Entry should be a positive integer",IF($L110&lt;1,"Entry should be a positive integer",IF($L110=INT($L110),"ok","Entry should be a positive integer"))))))</f>
        <v/>
      </c>
      <c r="AM110" s="15" t="str">
        <f t="shared" ref="AM110" si="75">IF(COUNTA($C110:$AA110)=0,"",IF(I110="d","ok",IF(ISBLANK(M110),"Empty cell",IF(M110="yes","ok",IF(M110="y","ok",IF(M110="no","ok",IF(M110="n","ok","Entry should be either 'yes', 'y', 'no' or 'n'")))))))</f>
        <v/>
      </c>
      <c r="AN110" s="15" t="str">
        <f t="shared" ref="AN110" si="76">IF(COUNTA($C110:$AA110)=0,"",IF(I110="d","ok",IF(ISBLANK(M110),IF(ISBLANK(N110),"ok","Waiver question not answered"),IF(OR(M110="yes",M110="y"),IF(ISBLANK(N110),"Empty cell",IF(ISNUMBER(N110),IF(N110&lt;1,"Entry should be a date in M/D/YYYY format","ok"),"Entry should be a date in M/D/YYYY format")),IF(OR(M110="no",M110="n"),IF(ISBLANK(N110),"ok","No entry should be made in cell"),IF(ISBLANK(N110),"ok","No entry should be made in cell"))))))</f>
        <v/>
      </c>
      <c r="AO110" s="15" t="str">
        <f t="shared" ref="AO110" si="77">IF(COUNTA($C110:$AA110)=0,"",IF(I110="d","ok",IF(ISBLANK(O110),"Empty cell",IF(O110="yes","ok",IF(O110="y","ok",IF(O110="no","ok",IF(O110="n","ok","Entry should be either 'yes', 'y', 'no' or 'n'")))))))</f>
        <v/>
      </c>
      <c r="AP110" s="15" t="str">
        <f t="shared" ref="AP110" si="78">IF(COUNTA($C110:$AA110)=0,"",IF(I110="d","ok",IF(ISBLANK(O110),IF(ISBLANK(P110),"ok","Exemption question not answered"),IF(OR(O110="yes",O110="y"),IF(ISBLANK(P110),"Empty cell",IF(ISNUMBER(P110),IF(P110&lt;1,"Entry should be a date in M/D/YYYY format","ok"),"Entry should be a date in M/D/YYYY format")),IF(OR(O110="no",O110="n"),IF(ISBLANK(P110),"ok","No entry should be made in cell"),IF(ISBLANK(P110),"ok","No entry should be made in cell"))))))</f>
        <v/>
      </c>
      <c r="AQ110" s="15" t="str">
        <f t="shared" si="54"/>
        <v/>
      </c>
      <c r="AR110" s="15" t="str">
        <f t="shared" si="55"/>
        <v/>
      </c>
      <c r="AS110" s="15" t="str">
        <f t="shared" si="56"/>
        <v/>
      </c>
      <c r="AT110" s="15" t="str">
        <f t="shared" si="57"/>
        <v/>
      </c>
      <c r="AU110" s="15" t="str">
        <f t="shared" si="46"/>
        <v/>
      </c>
      <c r="AV110" s="15" t="str">
        <f t="shared" ref="AV110" si="79">IF(COUNTA($C110:$AA110)=0,"",IF($I110="d","ok",IF(ISBLANK($J110),"No product class entered",IF(AND($J110&gt;=1,$J110&lt;=5),IF(ISBLANK($V110),"ok","No entry should be made"),IF(ISBLANK($V110),"Empty cell",IF(AND($J110&gt;=6,$J110&lt;=43),IF(OR(V110="HCS",V110="HCT",V110="HZO",V110="SOC",V110="SVO",V110="VCS",V110="VCT",V110="VOP"),"ok","Entry should be one of HCS, HCT, HZO, SOC, SVO, VCS, VCT, or VOP"),"Error in product class"))))))</f>
        <v/>
      </c>
      <c r="AW110" s="15" t="str">
        <f t="shared" ref="AW110" si="80">IF(COUNTA($C110:$AA110)=0,"",IF(I110="d","ok",IF(ISBLANK($W110),"Empty cell",IF(OR(W110="RC",W110="SC"),"ok","Entry should be one of RC or SC"))))</f>
        <v/>
      </c>
      <c r="AX110" s="15" t="str">
        <f t="shared" si="60"/>
        <v/>
      </c>
      <c r="AY110" s="15" t="str">
        <f t="shared" si="61"/>
        <v/>
      </c>
      <c r="AZ110" s="15" t="str">
        <f t="shared" si="62"/>
        <v/>
      </c>
      <c r="BA110" s="15" t="str">
        <f t="shared" si="66"/>
        <v/>
      </c>
      <c r="BB110" s="16" t="b">
        <f t="shared" ref="BB110" si="81">AND(ISNUMBER($X110),$X110&gt;0)</f>
        <v>0</v>
      </c>
      <c r="BC110" s="16" t="b">
        <f t="shared" ref="BC110" si="82">AND(ISNUMBER($Y110),$Y110&gt;0)</f>
        <v>0</v>
      </c>
      <c r="BF110" s="18"/>
      <c r="BG110" s="18"/>
      <c r="BH110" s="51" t="str">
        <f t="shared" ref="BH110" si="83">IF($AJ110="ok",VLOOKUP($J110,PrClDesc,2),"")</f>
        <v/>
      </c>
      <c r="BI110" s="51" t="str">
        <f t="shared" ref="BI110" si="84">IF($AJ110="ok",VLOOKUP($J110,PrClDesc,3),"")</f>
        <v/>
      </c>
      <c r="BJ110" s="51" t="str">
        <f t="shared" ref="BJ110" si="85">IF($AJ110="ok",VLOOKUP($J110,PrClDesc,4),"")</f>
        <v/>
      </c>
      <c r="BK110" s="51" t="str">
        <f t="shared" ref="BK110" si="86">IF($AJ110="ok",VLOOKUP($J110,PrClDesc,5),"")</f>
        <v/>
      </c>
      <c r="BL110" s="51" t="str">
        <f t="shared" ref="BL110" si="87">IF($AJ110="ok",VLOOKUP($J110,PrClDesc,6),"")</f>
        <v/>
      </c>
      <c r="BM110" s="51" t="str">
        <f>IF(ISBLANK($D110),"",CHOOSE($D110,Certification!$C$32,Certification!$C$48,Certification!$C$64,Certification!$C$80,Certification!$C$96))</f>
        <v/>
      </c>
      <c r="BN110" s="51" t="str">
        <f>IF(ISBLANK($D110),"",CHOOSE($D110,Certification!$C$33,Certification!$C$49,Certification!$C$65,Certification!$C$81,Certification!$C$97))</f>
        <v/>
      </c>
      <c r="BO110" s="51" t="str">
        <f>IF(ISBLANK($D110),"",CHOOSE($D110,Certification!$C$34,Certification!$C$50,Certification!$C$66,Certification!$C$82,Certification!$C$98))</f>
        <v/>
      </c>
      <c r="BP110" s="51" t="str">
        <f>IF(ISBLANK($D110),"",CHOOSE($D110,Certification!$C$35,Certification!$C$51,Certification!$C$67,Certification!$C$83,Certification!$C$99))</f>
        <v/>
      </c>
      <c r="BQ110" s="51" t="str">
        <f>IF(ISBLANK($D110),"",CHOOSE($D110,Certification!$C$36,Certification!$C$52,Certification!$C$68,Certification!$C$84,Certification!$C$100))</f>
        <v/>
      </c>
      <c r="BR110" s="51" t="str">
        <f>IF(ISBLANK($D110),"",CHOOSE($D110,Certification!$C$37,Certification!$C$53,Certification!$C$69,Certification!$C$85,Certification!$C$101))</f>
        <v/>
      </c>
      <c r="BS110" s="167" t="str">
        <f>IF(ISBLANK($D110),"",CHOOSE($D110,Certification!$G$39,Certification!$G$55,Certification!$G$71,Certification!$G$87,Certification!$G$103))</f>
        <v/>
      </c>
      <c r="BT110" s="167" t="str">
        <f>IF(ISBLANK($D110),"",CHOOSE($D110,Certification!$G$40,Certification!$G$56,Certification!$G$72,Certification!$G$88,Certification!$G$104))</f>
        <v/>
      </c>
      <c r="BU110" s="167" t="str">
        <f>IF(ISBLANK($D110),"",CHOOSE($D110,Certification!$G$41,Certification!$G$57,Certification!$G$73,Certification!$G$89,Certification!$G$105))</f>
        <v/>
      </c>
      <c r="BV110" s="51" t="str">
        <f>IF(ISBLANK($D110),"",CHOOSE($D110,IF(ISBLANK(Certification!$C$43),"",Certification!$C$43),IF(ISBLANK(Certification!$C$59),"",Certification!$C$59),IF(ISBLANK(Certification!$C$75),"",Certification!$C$75),IF(ISBLANK(Certification!$C$91),"",Certification!$C$91),IF(ISBLANK(Certification!$C$107),"",Certification!$C$107)))</f>
        <v/>
      </c>
      <c r="BW110" s="51" t="str">
        <f>IF(ISBLANK($D110),"",CHOOSE($D110,IF(ISBLANK(Certification!$C$45),"",Certification!$C$45),IF(ISBLANK(Certification!$C$61),"",Certification!$C$61),IF(ISBLANK(Certification!$C$77),"",Certification!$C$77),IF(ISBLANK(Certification!$C$93),"",Certification!$C$93),IF(ISBLANK(Certification!$C$109),"",Certification!$C$109)))</f>
        <v/>
      </c>
      <c r="BY110" s="19" t="s">
        <v>8</v>
      </c>
    </row>
    <row r="111" spans="1:77" ht="13.5" thickTop="1" x14ac:dyDescent="0.2">
      <c r="K111" s="12"/>
      <c r="L111" s="12"/>
      <c r="M111" s="12"/>
      <c r="N111" s="12"/>
      <c r="O111" s="12"/>
      <c r="P111" s="12"/>
      <c r="Q111" s="12"/>
      <c r="R111" s="12"/>
      <c r="S111" s="12"/>
      <c r="T111" s="12"/>
      <c r="V111" s="12"/>
      <c r="BE111" s="17"/>
      <c r="BF111" s="18"/>
      <c r="BG111" s="18"/>
      <c r="BH111" s="18"/>
      <c r="BI111" s="18"/>
      <c r="BJ111" s="18"/>
      <c r="BK111" s="18"/>
      <c r="BL111" s="18"/>
      <c r="BM111" s="18"/>
      <c r="BN111" s="18"/>
      <c r="BO111" s="18"/>
      <c r="BP111" s="18"/>
      <c r="BQ111" s="18"/>
      <c r="BR111" s="18"/>
      <c r="BS111" s="167" t="str">
        <f>IF(ISBLANK($D111),"",CHOOSE($D111,Certification!$G$39,Certification!$G$55,Certification!$G$71,Certification!$G$87,Certification!$G$103))</f>
        <v/>
      </c>
      <c r="BT111" s="167" t="str">
        <f>IF(ISBLANK($D111),"",CHOOSE($D111,Certification!$G$40,Certification!$G$56,Certification!$G$72,Certification!$G$88,Certification!$G$104))</f>
        <v/>
      </c>
      <c r="BU111" s="167" t="str">
        <f>IF(ISBLANK($D111),"",CHOOSE($D111,Certification!$G$41,Certification!$G$57,Certification!$G$73,Certification!$G$89,Certification!$G$105))</f>
        <v/>
      </c>
      <c r="BV111" s="18"/>
      <c r="BW111" s="18"/>
    </row>
    <row r="112" spans="1:77" x14ac:dyDescent="0.2">
      <c r="K112" s="12"/>
      <c r="L112" s="12"/>
      <c r="M112" s="12"/>
      <c r="N112" s="12"/>
      <c r="O112" s="12"/>
      <c r="P112" s="12"/>
      <c r="Q112" s="12"/>
      <c r="R112" s="12"/>
      <c r="S112" s="12"/>
      <c r="T112" s="12"/>
      <c r="V112" s="12"/>
      <c r="BE112" s="17"/>
      <c r="BF112" s="18"/>
      <c r="BG112" s="18"/>
      <c r="BH112" s="18"/>
      <c r="BI112" s="18"/>
      <c r="BJ112" s="18"/>
      <c r="BK112" s="18"/>
      <c r="BL112" s="18"/>
      <c r="BM112" s="18"/>
      <c r="BN112" s="18"/>
      <c r="BO112" s="18"/>
      <c r="BP112" s="18"/>
      <c r="BQ112" s="18"/>
      <c r="BR112" s="18"/>
      <c r="BS112" s="168"/>
      <c r="BT112" s="168"/>
      <c r="BU112" s="168"/>
      <c r="BV112" s="18"/>
      <c r="BW112" s="18"/>
    </row>
    <row r="113" spans="11:75" x14ac:dyDescent="0.2">
      <c r="K113" s="12"/>
      <c r="L113" s="12"/>
      <c r="M113" s="12"/>
      <c r="N113" s="12"/>
      <c r="O113" s="12"/>
      <c r="P113" s="12"/>
      <c r="Q113" s="12"/>
      <c r="R113" s="12"/>
      <c r="S113" s="12"/>
      <c r="T113" s="12"/>
      <c r="V113" s="12"/>
      <c r="BE113" s="17"/>
      <c r="BF113" s="18"/>
      <c r="BG113" s="18"/>
      <c r="BH113" s="18"/>
      <c r="BI113" s="18"/>
      <c r="BJ113" s="18"/>
      <c r="BK113" s="18"/>
      <c r="BL113" s="18"/>
      <c r="BM113" s="18"/>
      <c r="BN113" s="18"/>
      <c r="BO113" s="18"/>
      <c r="BP113" s="18"/>
      <c r="BQ113" s="18"/>
      <c r="BR113" s="18"/>
      <c r="BS113" s="168"/>
      <c r="BT113" s="168"/>
      <c r="BU113" s="168"/>
      <c r="BV113" s="18"/>
      <c r="BW113" s="18"/>
    </row>
    <row r="114" spans="11:75" x14ac:dyDescent="0.2">
      <c r="K114" s="12"/>
      <c r="L114" s="12"/>
      <c r="M114" s="12"/>
      <c r="N114" s="12"/>
      <c r="O114" s="12"/>
      <c r="P114" s="12"/>
      <c r="Q114" s="12"/>
      <c r="R114" s="12"/>
      <c r="S114" s="12"/>
      <c r="T114" s="12"/>
      <c r="V114" s="12"/>
      <c r="BE114" s="17"/>
      <c r="BF114" s="18"/>
      <c r="BG114" s="18"/>
      <c r="BH114" s="18"/>
      <c r="BI114" s="18"/>
      <c r="BJ114" s="18"/>
      <c r="BK114" s="18"/>
      <c r="BL114" s="18"/>
      <c r="BM114" s="18"/>
      <c r="BN114" s="18"/>
      <c r="BO114" s="18"/>
      <c r="BP114" s="18"/>
      <c r="BQ114" s="18"/>
      <c r="BR114" s="18"/>
      <c r="BS114" s="168"/>
      <c r="BT114" s="168"/>
      <c r="BU114" s="168"/>
      <c r="BV114" s="18"/>
      <c r="BW114" s="18"/>
    </row>
    <row r="115" spans="11:75" x14ac:dyDescent="0.2">
      <c r="K115" s="12"/>
      <c r="L115" s="12"/>
      <c r="M115" s="12"/>
      <c r="N115" s="12"/>
      <c r="O115" s="12"/>
      <c r="P115" s="12"/>
      <c r="Q115" s="12"/>
      <c r="R115" s="12"/>
      <c r="S115" s="12"/>
      <c r="T115" s="12"/>
      <c r="V115" s="12"/>
      <c r="BE115" s="17"/>
      <c r="BF115" s="18"/>
      <c r="BG115" s="18"/>
      <c r="BH115" s="18"/>
      <c r="BI115" s="18"/>
      <c r="BJ115" s="18"/>
      <c r="BK115" s="18"/>
      <c r="BL115" s="18"/>
      <c r="BM115" s="18"/>
      <c r="BN115" s="18"/>
      <c r="BO115" s="18"/>
      <c r="BP115" s="18"/>
      <c r="BQ115" s="18"/>
      <c r="BR115" s="18"/>
      <c r="BS115" s="168"/>
      <c r="BT115" s="168"/>
      <c r="BU115" s="168"/>
      <c r="BV115" s="18"/>
      <c r="BW115" s="18"/>
    </row>
    <row r="116" spans="11:75" x14ac:dyDescent="0.2">
      <c r="K116" s="12"/>
      <c r="L116" s="12"/>
      <c r="M116" s="12"/>
      <c r="N116" s="12"/>
      <c r="O116" s="12"/>
      <c r="P116" s="12"/>
      <c r="Q116" s="12"/>
      <c r="R116" s="12"/>
      <c r="S116" s="12"/>
      <c r="T116" s="12"/>
      <c r="V116" s="12"/>
      <c r="BE116" s="17"/>
      <c r="BF116" s="18"/>
      <c r="BG116" s="18"/>
      <c r="BH116" s="18"/>
      <c r="BI116" s="18"/>
      <c r="BJ116" s="18"/>
      <c r="BK116" s="18"/>
      <c r="BL116" s="18"/>
      <c r="BM116" s="18"/>
      <c r="BN116" s="18"/>
      <c r="BO116" s="18"/>
      <c r="BP116" s="18"/>
      <c r="BQ116" s="18"/>
      <c r="BR116" s="18"/>
      <c r="BS116" s="168"/>
      <c r="BT116" s="168"/>
      <c r="BU116" s="168"/>
      <c r="BV116" s="18"/>
      <c r="BW116" s="18"/>
    </row>
    <row r="117" spans="11:75" x14ac:dyDescent="0.2">
      <c r="K117" s="12"/>
      <c r="L117" s="12"/>
      <c r="M117" s="12"/>
      <c r="N117" s="12"/>
      <c r="O117" s="12"/>
      <c r="P117" s="12"/>
      <c r="Q117" s="12"/>
      <c r="R117" s="12"/>
      <c r="S117" s="12"/>
      <c r="T117" s="12"/>
      <c r="V117" s="12"/>
      <c r="BE117" s="17"/>
      <c r="BF117" s="18"/>
      <c r="BG117" s="18"/>
      <c r="BH117" s="18"/>
      <c r="BI117" s="18"/>
      <c r="BJ117" s="18"/>
      <c r="BK117" s="18"/>
      <c r="BL117" s="18"/>
      <c r="BM117" s="18"/>
      <c r="BN117" s="18"/>
      <c r="BO117" s="18"/>
      <c r="BP117" s="18"/>
      <c r="BQ117" s="18"/>
      <c r="BR117" s="18"/>
      <c r="BS117" s="168"/>
      <c r="BT117" s="168"/>
      <c r="BU117" s="168"/>
      <c r="BV117" s="18"/>
      <c r="BW117" s="18"/>
    </row>
    <row r="118" spans="11:75" x14ac:dyDescent="0.2">
      <c r="K118" s="12"/>
      <c r="L118" s="12"/>
      <c r="M118" s="12"/>
      <c r="N118" s="12"/>
      <c r="O118" s="12"/>
      <c r="P118" s="12"/>
      <c r="Q118" s="12"/>
      <c r="R118" s="12"/>
      <c r="S118" s="12"/>
      <c r="T118" s="12"/>
      <c r="V118" s="12"/>
      <c r="BE118" s="17"/>
      <c r="BF118" s="18"/>
      <c r="BG118" s="18"/>
      <c r="BH118" s="18"/>
      <c r="BI118" s="18"/>
      <c r="BJ118" s="18"/>
      <c r="BK118" s="18"/>
      <c r="BL118" s="18"/>
      <c r="BM118" s="18"/>
      <c r="BN118" s="18"/>
      <c r="BO118" s="18"/>
      <c r="BP118" s="18"/>
      <c r="BQ118" s="18"/>
      <c r="BR118" s="18"/>
      <c r="BS118" s="168"/>
      <c r="BT118" s="168"/>
      <c r="BU118" s="168"/>
      <c r="BV118" s="18"/>
      <c r="BW118" s="18"/>
    </row>
    <row r="119" spans="11:75" x14ac:dyDescent="0.2">
      <c r="K119" s="12"/>
      <c r="L119" s="12"/>
      <c r="M119" s="12"/>
      <c r="N119" s="12"/>
      <c r="O119" s="12"/>
      <c r="P119" s="12"/>
      <c r="Q119" s="12"/>
      <c r="R119" s="12"/>
      <c r="S119" s="12"/>
      <c r="T119" s="12"/>
      <c r="V119" s="12"/>
      <c r="BE119" s="17"/>
      <c r="BF119" s="18"/>
      <c r="BG119" s="18"/>
      <c r="BH119" s="18"/>
      <c r="BI119" s="18"/>
      <c r="BJ119" s="18"/>
      <c r="BK119" s="18"/>
      <c r="BL119" s="18"/>
      <c r="BM119" s="18"/>
      <c r="BN119" s="18"/>
      <c r="BO119" s="18"/>
      <c r="BP119" s="18"/>
      <c r="BQ119" s="18"/>
      <c r="BR119" s="18"/>
      <c r="BS119" s="168"/>
      <c r="BT119" s="168"/>
      <c r="BU119" s="168"/>
      <c r="BV119" s="18"/>
      <c r="BW119" s="18"/>
    </row>
    <row r="120" spans="11:75" x14ac:dyDescent="0.2">
      <c r="K120" s="12"/>
      <c r="L120" s="12"/>
      <c r="M120" s="12"/>
      <c r="N120" s="12"/>
      <c r="O120" s="12"/>
      <c r="P120" s="12"/>
      <c r="Q120" s="12"/>
      <c r="R120" s="12"/>
      <c r="S120" s="12"/>
      <c r="T120" s="12"/>
      <c r="V120" s="12"/>
      <c r="BE120" s="17"/>
      <c r="BF120" s="18"/>
      <c r="BG120" s="18"/>
      <c r="BH120" s="18"/>
      <c r="BI120" s="18"/>
      <c r="BJ120" s="18"/>
      <c r="BK120" s="18"/>
      <c r="BL120" s="18"/>
      <c r="BM120" s="18"/>
      <c r="BN120" s="18"/>
      <c r="BO120" s="18"/>
      <c r="BP120" s="18"/>
      <c r="BQ120" s="18"/>
      <c r="BR120" s="18"/>
      <c r="BS120" s="168"/>
      <c r="BT120" s="168"/>
      <c r="BU120" s="168"/>
      <c r="BV120" s="18"/>
      <c r="BW120" s="18"/>
    </row>
    <row r="121" spans="11:75" x14ac:dyDescent="0.2">
      <c r="K121" s="12"/>
      <c r="L121" s="12"/>
      <c r="M121" s="12"/>
      <c r="N121" s="12"/>
      <c r="O121" s="12"/>
      <c r="P121" s="12"/>
      <c r="Q121" s="12"/>
      <c r="R121" s="12"/>
      <c r="S121" s="12"/>
      <c r="T121" s="12"/>
      <c r="V121" s="12"/>
      <c r="BE121" s="17"/>
      <c r="BF121" s="18"/>
      <c r="BG121" s="18"/>
      <c r="BH121" s="18"/>
      <c r="BI121" s="18"/>
      <c r="BJ121" s="18"/>
      <c r="BK121" s="18"/>
      <c r="BL121" s="18"/>
      <c r="BM121" s="18"/>
      <c r="BN121" s="18"/>
      <c r="BO121" s="18"/>
      <c r="BP121" s="18"/>
      <c r="BQ121" s="18"/>
      <c r="BR121" s="18"/>
      <c r="BS121" s="168"/>
      <c r="BT121" s="168"/>
      <c r="BU121" s="168"/>
      <c r="BV121" s="18"/>
      <c r="BW121" s="18"/>
    </row>
    <row r="122" spans="11:75" x14ac:dyDescent="0.2">
      <c r="K122" s="12"/>
      <c r="L122" s="12"/>
      <c r="M122" s="12"/>
      <c r="N122" s="12"/>
      <c r="O122" s="12"/>
      <c r="P122" s="12"/>
      <c r="Q122" s="12"/>
      <c r="R122" s="12"/>
      <c r="S122" s="12"/>
      <c r="T122" s="12"/>
      <c r="V122" s="12"/>
      <c r="BE122" s="17"/>
      <c r="BF122" s="18"/>
      <c r="BG122" s="18"/>
      <c r="BH122" s="18"/>
      <c r="BI122" s="18"/>
      <c r="BJ122" s="18"/>
      <c r="BK122" s="18"/>
      <c r="BL122" s="18"/>
      <c r="BM122" s="18"/>
      <c r="BN122" s="18"/>
      <c r="BO122" s="18"/>
      <c r="BP122" s="18"/>
      <c r="BQ122" s="18"/>
      <c r="BR122" s="18"/>
      <c r="BS122" s="168"/>
      <c r="BT122" s="168"/>
      <c r="BU122" s="168"/>
      <c r="BV122" s="18"/>
      <c r="BW122" s="18"/>
    </row>
    <row r="123" spans="11:75" x14ac:dyDescent="0.2">
      <c r="K123" s="12"/>
      <c r="L123" s="12"/>
      <c r="M123" s="12"/>
      <c r="N123" s="12"/>
      <c r="O123" s="12"/>
      <c r="P123" s="12"/>
      <c r="Q123" s="12"/>
      <c r="R123" s="12"/>
      <c r="S123" s="12"/>
      <c r="T123" s="12"/>
      <c r="V123" s="12"/>
      <c r="BE123" s="17"/>
      <c r="BF123" s="18"/>
      <c r="BG123" s="18"/>
      <c r="BH123" s="18"/>
      <c r="BI123" s="18"/>
      <c r="BJ123" s="18"/>
      <c r="BK123" s="18"/>
      <c r="BL123" s="18"/>
      <c r="BM123" s="18"/>
      <c r="BN123" s="18"/>
      <c r="BO123" s="18"/>
      <c r="BP123" s="18"/>
      <c r="BQ123" s="18"/>
      <c r="BR123" s="18"/>
      <c r="BS123" s="168"/>
      <c r="BT123" s="168"/>
      <c r="BU123" s="168"/>
      <c r="BV123" s="18"/>
      <c r="BW123" s="18"/>
    </row>
    <row r="124" spans="11:75" x14ac:dyDescent="0.2">
      <c r="K124" s="12"/>
      <c r="L124" s="12"/>
      <c r="M124" s="12"/>
      <c r="N124" s="12"/>
      <c r="O124" s="12"/>
      <c r="P124" s="12"/>
      <c r="Q124" s="12"/>
      <c r="R124" s="12"/>
      <c r="S124" s="12"/>
      <c r="T124" s="12"/>
      <c r="V124" s="12"/>
      <c r="BE124" s="17"/>
      <c r="BF124" s="18"/>
      <c r="BG124" s="18"/>
      <c r="BH124" s="18"/>
      <c r="BI124" s="18"/>
      <c r="BJ124" s="18"/>
      <c r="BK124" s="18"/>
      <c r="BL124" s="18"/>
      <c r="BM124" s="18"/>
      <c r="BN124" s="18"/>
      <c r="BO124" s="18"/>
      <c r="BP124" s="18"/>
      <c r="BQ124" s="18"/>
      <c r="BR124" s="18"/>
      <c r="BS124" s="168"/>
      <c r="BT124" s="168"/>
      <c r="BU124" s="168"/>
      <c r="BV124" s="18"/>
      <c r="BW124" s="18"/>
    </row>
    <row r="125" spans="11:75" x14ac:dyDescent="0.2">
      <c r="K125" s="12"/>
      <c r="L125" s="12"/>
      <c r="M125" s="12"/>
      <c r="N125" s="12"/>
      <c r="O125" s="12"/>
      <c r="P125" s="12"/>
      <c r="Q125" s="12"/>
      <c r="R125" s="12"/>
      <c r="S125" s="12"/>
      <c r="T125" s="12"/>
      <c r="V125" s="12"/>
      <c r="BE125" s="17"/>
      <c r="BF125" s="18"/>
      <c r="BG125" s="18"/>
      <c r="BH125" s="18"/>
      <c r="BI125" s="18"/>
      <c r="BJ125" s="18"/>
      <c r="BK125" s="18"/>
      <c r="BL125" s="18"/>
      <c r="BM125" s="18"/>
      <c r="BN125" s="18"/>
      <c r="BO125" s="18"/>
      <c r="BP125" s="18"/>
      <c r="BQ125" s="18"/>
      <c r="BR125" s="18"/>
      <c r="BS125" s="168"/>
      <c r="BT125" s="168"/>
      <c r="BU125" s="168"/>
      <c r="BV125" s="18"/>
      <c r="BW125" s="18"/>
    </row>
    <row r="126" spans="11:75" x14ac:dyDescent="0.2">
      <c r="K126" s="12"/>
      <c r="L126" s="12"/>
      <c r="M126" s="12"/>
      <c r="N126" s="12"/>
      <c r="O126" s="12"/>
      <c r="P126" s="12"/>
      <c r="Q126" s="12"/>
      <c r="R126" s="12"/>
      <c r="S126" s="12"/>
      <c r="T126" s="12"/>
      <c r="V126" s="12"/>
    </row>
    <row r="127" spans="11:75" x14ac:dyDescent="0.2">
      <c r="K127" s="12"/>
      <c r="L127" s="12"/>
      <c r="M127" s="12"/>
      <c r="N127" s="12"/>
      <c r="O127" s="12"/>
      <c r="P127" s="12"/>
      <c r="Q127" s="12"/>
      <c r="R127" s="12"/>
      <c r="S127" s="12"/>
      <c r="T127" s="12"/>
      <c r="V127" s="12"/>
    </row>
    <row r="128" spans="11:75" x14ac:dyDescent="0.2">
      <c r="K128" s="12"/>
      <c r="L128" s="12"/>
      <c r="M128" s="12"/>
      <c r="N128" s="12"/>
      <c r="O128" s="12"/>
      <c r="P128" s="12"/>
      <c r="Q128" s="12"/>
      <c r="R128" s="12"/>
      <c r="S128" s="12"/>
      <c r="T128" s="12"/>
      <c r="V128" s="12"/>
    </row>
    <row r="129" spans="11:22" x14ac:dyDescent="0.2">
      <c r="K129" s="12"/>
      <c r="L129" s="12"/>
      <c r="M129" s="12"/>
      <c r="N129" s="12"/>
      <c r="O129" s="12"/>
      <c r="P129" s="12"/>
      <c r="Q129" s="12"/>
      <c r="R129" s="12"/>
      <c r="S129" s="12"/>
      <c r="T129" s="12"/>
      <c r="V129" s="12"/>
    </row>
    <row r="130" spans="11:22" x14ac:dyDescent="0.2">
      <c r="K130" s="12"/>
      <c r="L130" s="12"/>
      <c r="M130" s="12"/>
      <c r="N130" s="12"/>
      <c r="O130" s="12"/>
      <c r="P130" s="12"/>
      <c r="Q130" s="12"/>
      <c r="R130" s="12"/>
      <c r="S130" s="12"/>
      <c r="T130" s="12"/>
      <c r="V130" s="12"/>
    </row>
    <row r="131" spans="11:22" x14ac:dyDescent="0.2">
      <c r="K131" s="12"/>
      <c r="L131" s="12"/>
      <c r="M131" s="12"/>
      <c r="N131" s="12"/>
      <c r="O131" s="12"/>
      <c r="P131" s="12"/>
      <c r="Q131" s="12"/>
      <c r="R131" s="12"/>
      <c r="S131" s="12"/>
      <c r="T131" s="12"/>
      <c r="V131" s="12"/>
    </row>
    <row r="132" spans="11:22" x14ac:dyDescent="0.2">
      <c r="K132" s="12"/>
      <c r="L132" s="12"/>
      <c r="M132" s="12"/>
      <c r="N132" s="12"/>
      <c r="O132" s="12"/>
      <c r="P132" s="12"/>
      <c r="Q132" s="12"/>
      <c r="R132" s="12"/>
      <c r="S132" s="12"/>
      <c r="T132" s="12"/>
      <c r="V132" s="12"/>
    </row>
    <row r="133" spans="11:22" x14ac:dyDescent="0.2">
      <c r="K133" s="12"/>
      <c r="L133" s="12"/>
      <c r="M133" s="12"/>
      <c r="N133" s="12"/>
      <c r="O133" s="12"/>
      <c r="P133" s="12"/>
      <c r="Q133" s="12"/>
      <c r="R133" s="12"/>
      <c r="S133" s="12"/>
      <c r="T133" s="12"/>
      <c r="V133" s="12"/>
    </row>
    <row r="134" spans="11:22" x14ac:dyDescent="0.2">
      <c r="K134" s="12"/>
      <c r="L134" s="12"/>
      <c r="M134" s="12"/>
      <c r="N134" s="12"/>
      <c r="O134" s="12"/>
      <c r="P134" s="12"/>
      <c r="Q134" s="12"/>
      <c r="R134" s="12"/>
      <c r="S134" s="12"/>
      <c r="T134" s="12"/>
      <c r="V134" s="12"/>
    </row>
    <row r="135" spans="11:22" x14ac:dyDescent="0.2">
      <c r="K135" s="12"/>
      <c r="L135" s="12"/>
      <c r="M135" s="12"/>
      <c r="N135" s="12"/>
      <c r="O135" s="12"/>
      <c r="P135" s="12"/>
      <c r="Q135" s="12"/>
      <c r="R135" s="12"/>
      <c r="S135" s="12"/>
      <c r="T135" s="12"/>
      <c r="V135" s="12"/>
    </row>
    <row r="136" spans="11:22" x14ac:dyDescent="0.2">
      <c r="K136" s="12"/>
      <c r="L136" s="12"/>
      <c r="M136" s="12"/>
      <c r="N136" s="12"/>
      <c r="O136" s="12"/>
      <c r="P136" s="12"/>
      <c r="Q136" s="12"/>
      <c r="R136" s="12"/>
      <c r="S136" s="12"/>
      <c r="T136" s="12"/>
      <c r="V136" s="12"/>
    </row>
    <row r="137" spans="11:22" x14ac:dyDescent="0.2">
      <c r="K137" s="12"/>
      <c r="L137" s="12"/>
      <c r="M137" s="12"/>
      <c r="N137" s="12"/>
      <c r="O137" s="12"/>
      <c r="P137" s="12"/>
      <c r="Q137" s="12"/>
      <c r="R137" s="12"/>
      <c r="S137" s="12"/>
      <c r="T137" s="12"/>
      <c r="V137" s="12"/>
    </row>
    <row r="138" spans="11:22" x14ac:dyDescent="0.2">
      <c r="K138" s="12"/>
      <c r="L138" s="12"/>
      <c r="M138" s="12"/>
      <c r="N138" s="12"/>
      <c r="O138" s="12"/>
      <c r="P138" s="12"/>
      <c r="Q138" s="12"/>
      <c r="R138" s="12"/>
      <c r="S138" s="12"/>
      <c r="T138" s="12"/>
      <c r="V138" s="12"/>
    </row>
    <row r="139" spans="11:22" x14ac:dyDescent="0.2">
      <c r="K139" s="12"/>
      <c r="L139" s="12"/>
      <c r="M139" s="12"/>
      <c r="N139" s="12"/>
      <c r="O139" s="12"/>
      <c r="P139" s="12"/>
      <c r="Q139" s="12"/>
      <c r="R139" s="12"/>
      <c r="S139" s="12"/>
      <c r="T139" s="12"/>
      <c r="V139" s="12"/>
    </row>
    <row r="140" spans="11:22" x14ac:dyDescent="0.2">
      <c r="K140" s="12"/>
      <c r="L140" s="12"/>
      <c r="M140" s="12"/>
      <c r="N140" s="12"/>
      <c r="O140" s="12"/>
      <c r="P140" s="12"/>
      <c r="Q140" s="12"/>
      <c r="R140" s="12"/>
      <c r="S140" s="12"/>
      <c r="T140" s="12"/>
      <c r="V140" s="12"/>
    </row>
    <row r="141" spans="11:22" x14ac:dyDescent="0.2">
      <c r="K141" s="12"/>
      <c r="L141" s="12"/>
      <c r="M141" s="12"/>
      <c r="N141" s="12"/>
      <c r="O141" s="12"/>
      <c r="P141" s="12"/>
      <c r="Q141" s="12"/>
      <c r="R141" s="12"/>
      <c r="S141" s="12"/>
      <c r="T141" s="12"/>
      <c r="V141" s="12"/>
    </row>
    <row r="142" spans="11:22" x14ac:dyDescent="0.2">
      <c r="K142" s="12"/>
      <c r="L142" s="12"/>
      <c r="M142" s="12"/>
      <c r="N142" s="12"/>
      <c r="O142" s="12"/>
      <c r="P142" s="12"/>
      <c r="Q142" s="12"/>
      <c r="R142" s="12"/>
      <c r="S142" s="12"/>
      <c r="T142" s="12"/>
      <c r="V142" s="12"/>
    </row>
    <row r="143" spans="11:22" x14ac:dyDescent="0.2">
      <c r="K143" s="12"/>
      <c r="L143" s="12"/>
      <c r="M143" s="12"/>
      <c r="N143" s="12"/>
      <c r="O143" s="12"/>
      <c r="P143" s="12"/>
      <c r="Q143" s="12"/>
      <c r="R143" s="12"/>
      <c r="S143" s="12"/>
      <c r="T143" s="12"/>
      <c r="V143" s="12"/>
    </row>
  </sheetData>
  <sheetProtection password="E076" sheet="1" objects="1" scenarios="1"/>
  <mergeCells count="62">
    <mergeCell ref="BA9:BA10"/>
    <mergeCell ref="AV9:AV10"/>
    <mergeCell ref="AW9:AW10"/>
    <mergeCell ref="AX9:AX10"/>
    <mergeCell ref="AY9:AY10"/>
    <mergeCell ref="AZ9:AZ10"/>
    <mergeCell ref="AP9:AP10"/>
    <mergeCell ref="AQ9:AQ10"/>
    <mergeCell ref="AR9:AR10"/>
    <mergeCell ref="AS9:AS10"/>
    <mergeCell ref="AT9:AT10"/>
    <mergeCell ref="AJ9:AJ10"/>
    <mergeCell ref="AL9:AL10"/>
    <mergeCell ref="AM9:AM10"/>
    <mergeCell ref="AN9:AN10"/>
    <mergeCell ref="AO9:AO10"/>
    <mergeCell ref="AE9:AE10"/>
    <mergeCell ref="AF9:AF10"/>
    <mergeCell ref="AG9:AG10"/>
    <mergeCell ref="AH9:AH10"/>
    <mergeCell ref="AI9:AI10"/>
    <mergeCell ref="Y9:Y10"/>
    <mergeCell ref="AA9:AA10"/>
    <mergeCell ref="Z9:Z10"/>
    <mergeCell ref="AC9:AC10"/>
    <mergeCell ref="AD9:AD10"/>
    <mergeCell ref="T9:T10"/>
    <mergeCell ref="U9:U10"/>
    <mergeCell ref="V9:V10"/>
    <mergeCell ref="W9:W10"/>
    <mergeCell ref="X9:X10"/>
    <mergeCell ref="F9:F10"/>
    <mergeCell ref="G9:H9"/>
    <mergeCell ref="I9:I10"/>
    <mergeCell ref="J9:J10"/>
    <mergeCell ref="L9:L10"/>
    <mergeCell ref="A9:A10"/>
    <mergeCell ref="B9:B10"/>
    <mergeCell ref="C9:C10"/>
    <mergeCell ref="D9:D10"/>
    <mergeCell ref="E9:E10"/>
    <mergeCell ref="D1:G1"/>
    <mergeCell ref="A5:J5"/>
    <mergeCell ref="A6:J6"/>
    <mergeCell ref="B3:C3"/>
    <mergeCell ref="AJ6:AL6"/>
    <mergeCell ref="AO6:AT6"/>
    <mergeCell ref="G3:H3"/>
    <mergeCell ref="I3:J3"/>
    <mergeCell ref="AM6:AN6"/>
    <mergeCell ref="BE10:BF10"/>
    <mergeCell ref="AC6:AE6"/>
    <mergeCell ref="AF6:AI6"/>
    <mergeCell ref="AU6:AX6"/>
    <mergeCell ref="AY6:BA6"/>
    <mergeCell ref="M9:M10"/>
    <mergeCell ref="N9:N10"/>
    <mergeCell ref="O9:O10"/>
    <mergeCell ref="P9:P10"/>
    <mergeCell ref="Q9:Q10"/>
    <mergeCell ref="R9:R10"/>
    <mergeCell ref="S9:S10"/>
  </mergeCells>
  <phoneticPr fontId="0" type="noConversion"/>
  <conditionalFormatting sqref="B11:B110">
    <cfRule type="cellIs" dxfId="39" priority="113" stopIfTrue="1" operator="equal">
      <formula>"ok"</formula>
    </cfRule>
    <cfRule type="cellIs" dxfId="38" priority="114" stopIfTrue="1" operator="equal">
      <formula>"Error"</formula>
    </cfRule>
  </conditionalFormatting>
  <conditionalFormatting sqref="J11:P110 T11:Y110">
    <cfRule type="expression" dxfId="37" priority="138" stopIfTrue="1">
      <formula>AJ11="ok"</formula>
    </cfRule>
    <cfRule type="expression" dxfId="36" priority="139" stopIfTrue="1">
      <formula>AJ11=""</formula>
    </cfRule>
  </conditionalFormatting>
  <conditionalFormatting sqref="AC11:AF110 AJ11:AP110 AT11:AZ110">
    <cfRule type="cellIs" dxfId="35" priority="99" stopIfTrue="1" operator="equal">
      <formula>"ok"</formula>
    </cfRule>
    <cfRule type="cellIs" dxfId="34" priority="100" stopIfTrue="1" operator="equal">
      <formula>""</formula>
    </cfRule>
  </conditionalFormatting>
  <conditionalFormatting sqref="I3">
    <cfRule type="cellIs" dxfId="33" priority="75" stopIfTrue="1" operator="equal">
      <formula>"Error"</formula>
    </cfRule>
    <cfRule type="cellIs" dxfId="32" priority="77" stopIfTrue="1" operator="equal">
      <formula>"OK"</formula>
    </cfRule>
  </conditionalFormatting>
  <conditionalFormatting sqref="D3">
    <cfRule type="cellIs" dxfId="31" priority="73" stopIfTrue="1" operator="equal">
      <formula>"Error"</formula>
    </cfRule>
    <cfRule type="cellIs" dxfId="30" priority="74" stopIfTrue="1" operator="equal">
      <formula>"OK"</formula>
    </cfRule>
  </conditionalFormatting>
  <conditionalFormatting sqref="C11:F110">
    <cfRule type="expression" dxfId="29" priority="274" stopIfTrue="1">
      <formula>AC11="ok"</formula>
    </cfRule>
    <cfRule type="expression" dxfId="28" priority="275" stopIfTrue="1">
      <formula>AC11=""</formula>
    </cfRule>
  </conditionalFormatting>
  <conditionalFormatting sqref="AA11:AA110">
    <cfRule type="expression" dxfId="27" priority="39" stopIfTrue="1">
      <formula>BA11="ok"</formula>
    </cfRule>
    <cfRule type="expression" dxfId="26" priority="40" stopIfTrue="1">
      <formula>BA11=""</formula>
    </cfRule>
  </conditionalFormatting>
  <conditionalFormatting sqref="G11:G110">
    <cfRule type="expression" dxfId="25" priority="37" stopIfTrue="1">
      <formula>AG11="ok"</formula>
    </cfRule>
    <cfRule type="expression" dxfId="24" priority="38" stopIfTrue="1">
      <formula>AG11=""</formula>
    </cfRule>
  </conditionalFormatting>
  <conditionalFormatting sqref="H11:H110">
    <cfRule type="expression" dxfId="23" priority="35" stopIfTrue="1">
      <formula>AH11="ok"</formula>
    </cfRule>
    <cfRule type="expression" dxfId="22" priority="36" stopIfTrue="1">
      <formula>AH11=""</formula>
    </cfRule>
  </conditionalFormatting>
  <conditionalFormatting sqref="I11:I110">
    <cfRule type="expression" dxfId="21" priority="33" stopIfTrue="1">
      <formula>AI11="ok"</formula>
    </cfRule>
    <cfRule type="expression" dxfId="20" priority="34" stopIfTrue="1">
      <formula>AI11=""</formula>
    </cfRule>
  </conditionalFormatting>
  <conditionalFormatting sqref="AG11:AH110">
    <cfRule type="cellIs" dxfId="19" priority="21" stopIfTrue="1" operator="equal">
      <formula>"ok"</formula>
    </cfRule>
    <cfRule type="cellIs" dxfId="18" priority="22" stopIfTrue="1" operator="equal">
      <formula>""</formula>
    </cfRule>
  </conditionalFormatting>
  <conditionalFormatting sqref="AI11:AI110">
    <cfRule type="cellIs" dxfId="17" priority="19" stopIfTrue="1" operator="equal">
      <formula>"ok"</formula>
    </cfRule>
    <cfRule type="cellIs" dxfId="16" priority="20" stopIfTrue="1" operator="equal">
      <formula>""</formula>
    </cfRule>
  </conditionalFormatting>
  <conditionalFormatting sqref="AQ11:AQ110">
    <cfRule type="cellIs" dxfId="15" priority="17" stopIfTrue="1" operator="equal">
      <formula>"ok"</formula>
    </cfRule>
    <cfRule type="cellIs" dxfId="14" priority="18" stopIfTrue="1" operator="equal">
      <formula>""</formula>
    </cfRule>
  </conditionalFormatting>
  <conditionalFormatting sqref="AR11:AR110">
    <cfRule type="cellIs" dxfId="13" priority="15" stopIfTrue="1" operator="equal">
      <formula>"ok"</formula>
    </cfRule>
    <cfRule type="cellIs" dxfId="12" priority="16" stopIfTrue="1" operator="equal">
      <formula>""</formula>
    </cfRule>
  </conditionalFormatting>
  <conditionalFormatting sqref="AS11:AS110">
    <cfRule type="cellIs" dxfId="11" priority="13" stopIfTrue="1" operator="equal">
      <formula>"ok"</formula>
    </cfRule>
    <cfRule type="cellIs" dxfId="10" priority="14" stopIfTrue="1" operator="equal">
      <formula>""</formula>
    </cfRule>
  </conditionalFormatting>
  <conditionalFormatting sqref="BA11:BA110">
    <cfRule type="cellIs" dxfId="9" priority="11" stopIfTrue="1" operator="equal">
      <formula>"ok"</formula>
    </cfRule>
    <cfRule type="cellIs" dxfId="8" priority="12" stopIfTrue="1" operator="equal">
      <formula>""</formula>
    </cfRule>
  </conditionalFormatting>
  <conditionalFormatting sqref="Z11:Z110">
    <cfRule type="expression" dxfId="7" priority="41" stopIfTrue="1">
      <formula>AZ11="ok"</formula>
    </cfRule>
    <cfRule type="expression" dxfId="6" priority="42" stopIfTrue="1">
      <formula>AZ11=""</formula>
    </cfRule>
  </conditionalFormatting>
  <conditionalFormatting sqref="Q11:Q110">
    <cfRule type="expression" dxfId="5" priority="5" stopIfTrue="1">
      <formula>AQ11="ok"</formula>
    </cfRule>
    <cfRule type="expression" dxfId="4" priority="6" stopIfTrue="1">
      <formula>AQ11=""</formula>
    </cfRule>
  </conditionalFormatting>
  <conditionalFormatting sqref="R11:R110">
    <cfRule type="expression" dxfId="3" priority="3" stopIfTrue="1">
      <formula>AR11="ok"</formula>
    </cfRule>
    <cfRule type="expression" dxfId="2" priority="4" stopIfTrue="1">
      <formula>AR11=""</formula>
    </cfRule>
  </conditionalFormatting>
  <conditionalFormatting sqref="S11:S110">
    <cfRule type="expression" dxfId="1" priority="1" stopIfTrue="1">
      <formula>AS11="ok"</formula>
    </cfRule>
    <cfRule type="expression" dxfId="0" priority="2" stopIfTrue="1">
      <formula>AS11=""</formula>
    </cfRule>
  </conditionalFormatting>
  <dataValidations xWindow="426" yWindow="420" count="51">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K10 B11:B1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L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Condensing Unit Configuration" prompt="Enter one of the following for the Condensing Unit Configuration in the cells below:_x000a__x000a_RC - For Remote_x000a_SC - For Self-Contained" sqref="W9"/>
    <dataValidation allowBlank="1" showInputMessage="1" promptTitle="Equipment Family" prompt="For Product Classes 1-5, make no entry. For other product classes, enter one of:_x000a__x000a_HCS-Horiz Closed Solid_x000a_HCT-Horiz Closed Transpar_x000a_HZO-Horiz Open_x000a_SOC-Service Over Counter_x000a_SVO-Semivert Open_x000a_VCS-Vert Closed Solid_x000a_VCT-Vert Closed Transpar_x000a_VOP-Vert Open_x000a__x000a__x000a_" sqref="V9"/>
    <dataValidation allowBlank="1" showInputMessage="1" promptTitle="Calculated Daily Energy Consumpt" prompt="Enter the Calculated Daily Energy Consumption in kWh/day in the cells below.  This should be a decimal number greater than zero." sqref="Z9"/>
    <dataValidation type="custom" operator="greaterThan" allowBlank="1" showErrorMessage="1" errorTitle="Chilled Volume, if Applicable" error="For product classes 1 through 5, 17 through 20, 34, 35, 42, and 43, this should be a decimal greater than zero. For other product classes, the cell should be blank._x000a__x000a_Click &quot;Retry&quot; to reenter the Chilled Volume._x000a_" sqref="Y11:Y110">
      <formula1>IF(OR($J11=0,AND($J11&gt;=6,$J11&lt;=16),AND($J11&gt;=21,$J11&lt;=33),AND($J11&gt;=36,$J11&lt;=41),$J11=44),IF(ISBLANK($Y11)=TRUE,TRUE,FALSE),IF(AND(ISNUMBER($Y11),$Y11&gt;0),TRUE,FALSE))</formula1>
    </dataValidation>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L11:L11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N11:N110 P11:P11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formula1>IF(O11="yes",TRUE,IF(O11="y",TRUE,IF(O11="no",TRUE,IF(O11="n",TRUE,FALSE))))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IF($BF$13=3,IF(ISNUMBER(D11),IF(D11=INT(D11),IF(D11&gt;0,IF(D11&lt;=$BF$14,TRUE,FALSE))),FALSE),FALSE)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operator="greaterThanOrEqual" allowBlank="1" prompt="_x000a_" sqref="K11:K110 U11:U110"/>
    <dataValidation type="custom" allowBlank="1" showErrorMessage="1" errorTitle="Condensing Unit Configuration" error="The entry for Condensing Unit Configuration should be one of RC or SC._x000a__x000a_Click &quot;Retry&quot; to re-enter the Equipment Family." sqref="W11:W110">
      <formula1>IF(OR(W11="RC",W11="SC"),"TRUE","FALSE")</formula1>
    </dataValidation>
    <dataValidation type="decimal" operator="greaterThan" allowBlank="1" showErrorMessage="1" errorTitle="Calculated Daily Energy Consumpt" error="The Calculated Daily Energy Consumption (MDEC) in kWh/day should be a decimal number greater than zero._x000a__x000a_Click &quot;Retry&quot; to reenter the Calculated Daily Energy Consumption._x000a__x000a_" sqref="Z11:Z110">
      <formula1>0</formula1>
    </dataValidation>
    <dataValidation type="custom" allowBlank="1" showErrorMessage="1" errorTitle="Equipment Family" error="For Product Classes 1 to 5, no entry should be made._x000a__x000a_For other Product Classes, the entry for Equipment Family should be one of HCS, HCT, HZO, SOC, SVO, VCS, VCT, or VOP._x000a__x000a_Click &quot;Retry&quot; to re-enter the Equipment Family." sqref="V11:V110">
      <formula1>IF(OR($J11=0,AND($J11&gt;=1,$J11&lt;=5)),IF(ISBLANK($V11)=TRUE,TRUE,FALSE),IF(OR(V11="HCS",V11="HCT",V11="HZO",V11="SOC",V11="SVO",V11="VCS",V11="VCT",V11="VOP"),TRUE,FALSE))</formula1>
    </dataValidation>
    <dataValidation allowBlank="1" showInputMessage="1" promptTitle="Private Model Number" prompt="Enter either the Private Model Number Covered by the Basic Model in the cells below or the Individual Model Number Covered by the Basic Model in the previous column, but not both. " sqref="H10"/>
    <dataValidation allowBlank="1" showInputMessage="1" promptTitle="Individual Model Number" prompt="Enter either the Individual Model Number Covered by the Basic Model in the cells below or the Private Model Number Covered by the Basic Model in the next column, but not both. " sqref="G10"/>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dataValidation allowBlank="1" showInputMessage="1" promptTitle="Product Class" prompt="Enter an integer between 1 and 44 in the cells below._x000a__x000a_See the Product Description worksheet for details on product classes._x000a__x000a__x000a_" sqref="J9:J1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dataValidation allowBlank="1" showInputMessage="1" promptTitle="Certification Based on an AEDM?" prompt="Answer whether the certification was based on the use of an Alternative Efficiency Determination Method in the cells below.  _x000a__x000a_An affirmative answer can be either 'yes' or 'y' and a negative answer can be either 'no' or 'n'._x000a_" sqref="Q9:Q10"/>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dataValidation allowBlank="1" prompt="_x000a_" sqref="U9:U10"/>
    <dataValidation allowBlank="1" showInputMessage="1" promptTitle="Testing Instructions Filename" prompt="Enter the name of the PDF file containing the supplemental testing instructions._x000a__x000a_The first 7 characters of the filename must be in the form of &quot;DOExxxx&quot; where &quot;xxxx&quot; is a four-digit numerical code assigned to the manufacturer_x000a__x000a_" sqref="AA9:AA10"/>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AA11:AA110">
      <formula1>IF(RIGHT(AA11,4)=".pdf",IF(LEFT(AA11,3)="DOE",IF(ISNUMBER(VALUE(MID(AA11,4,4))),TRUE,FALSE),FALSE),FALSE)</formula1>
    </dataValidation>
    <dataValidation allowBlank="1" showInputMessage="1" promptTitle="Chilled or Frozen Vol, if Appl" prompt="If applicable, enter the Chilled or Frozen Volume in cubic feet in the cells below. This should be a decimal number greater than zero._x000a__x000a_This applies to product classes 1 through 5, 17 through 20, 34, 35, 42 and 43. If not applicable, leave the cell blank." sqref="Y9:Y10"/>
    <dataValidation type="custom" allowBlank="1" showErrorMessage="1" errorTitle="Private Model Number" error="You should enter data in either the Private Model Number column or the Individual Model Number column, but not both." prompt="_x000a_" sqref="H11:H110">
      <formula1>IF(ISBLANK(G11),TRUE,FALSE)</formula1>
    </dataValidation>
    <dataValidation type="custom" allowBlank="1" showErrorMessage="1" errorTitle="Individual Model Number" error="You should enter data in either the Individual Model Number column or the Private Model Number column, but not both." prompt="_x000a_" sqref="G11:G110">
      <formula1>IF(ISBLANK(H11),TRUE,FALSE)</formula1>
    </dataValidation>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formula1>IF(OR(I11="n",I11="c",I11="e",I11="d",I11="f",I11="ETO"),TRUE,FALSE)</formula1>
    </dataValidation>
    <dataValidation type="custom" allowBlank="1" showErrorMessage="1" errorTitle="Product Class" error="Entry should be an integer between 1 and 44._x000a__x000a_See the Product Description worksheet for details on product classes._x000a__x000a_Click &quot;Retry&quot; to re-enter the Product Class._x000a__x000a_" sqref="J11:J110">
      <formula1>IF(J11=INT(J11),IF(J11&gt;0,IF(J11&lt;=$BF$12,TRUE,FALSE)))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formula1>IF(ISBLANK(Q11)=TRUE,FALSE,IF(OR(Q11="yes",Q11="y"),IF(S11="yes",TRUE,IF(S11="y",TRUE,IF(S11="no",TRUE,IF(S11="n",TRUE,FALSE)))),FALSE))</formula1>
    </dataValidation>
    <dataValidation type="custom" operator="greaterThanOrEqual" allowBlank="1" showErrorMessage="1" errorTitle="Certification Based on AEDM?" error="The entry should be either 'yes', 'y', 'no', or 'n'._x000a__x000a_Click &quot;Retry&quot; to reenter the answer." prompt="_x000a__x000a_" sqref="Q11:Q110">
      <formula1>IF(Q11="yes",TRUE,IF(Q11="y",TRUE,IF(Q11="no",TRUE,IF(Q11="n",TRUE,FALSE))))</formula1>
    </dataValidation>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formula1>IF(ISBLANK(Q11)=TRUE,FALSE,IF(Q11="yes",IF(ISBLANK(R11),FALSE,TRUE),IF(Q11="y",IF(ISBLANK(R11),FALSE,TRUE),FALSE)))</formula1>
    </dataValidation>
    <dataValidation allowBlank="1" showInputMessage="1" promptTitle="Total Display Area, if Appl" prompt="If applicable, enter the Total Display Area in square feet in the cells below. This should be a decimal number greater than zero._x000a__x000a_This applies to product classes 6 through 16, 21 through 33, 36 through 41, and 44. If not applicable, leave the cell blank." sqref="X9:X10"/>
    <dataValidation allowBlank="1" showInputMessage="1" promptTitle="Rating Temperature (Degrees F)" prompt="Enter the Rating Temperature in degrees Fahrenheit in the cells below._x000a__x000a__x000a__x000a_" sqref="T9:T10"/>
    <dataValidation type="decimal" operator="greaterThanOrEqual" allowBlank="1" showErrorMessage="1" errorTitle="Rating Temperature" error="The Rating Temperature must be a number in degrees Fahrenheit._x000a__x000a_Click &quot;Retry&quot; to re-enter the Rating Temperature._x000a__x000a__x000a__x000a_" sqref="T11:T110">
      <formula1>-459.67</formula1>
    </dataValidation>
    <dataValidation type="custom" operator="greaterThan" allowBlank="1" showErrorMessage="1" errorTitle="Total Display Area, if Appl" error="For product classes 6 through 15, 20 through 32, 35 through 40, and 43, this should be a decimal greater than zero. For other product classes, the cell should be blank._x000a__x000a_Click &quot;Retry&quot; to reenter the Total Display Area._x000a__x000a_" sqref="X11:X110">
      <formula1>IF(OR($J11=0,AND($J11&gt;=1,$J11&lt;=5),AND($J11&gt;=17,$J11&lt;=20),$J11=34,$J11=35,$J11=42,$J11=43),IF(ISBLANK($X11)=TRUE,TRUE,FALSE),IF(AND(ISNUMBER($X11),$X11&gt;0),TRUE,FALSE))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75" x14ac:dyDescent="0.2"/>
  <cols>
    <col min="1" max="1" width="9.140625" style="21"/>
    <col min="2" max="2" width="75.85546875" style="21" customWidth="1"/>
    <col min="3" max="3" width="18.5703125" style="21" customWidth="1"/>
    <col min="4" max="4" width="32.42578125" style="21" customWidth="1"/>
    <col min="5" max="6" width="12.42578125" style="194" customWidth="1"/>
    <col min="7" max="16384" width="9.140625" style="21"/>
  </cols>
  <sheetData>
    <row r="1" spans="1:6" x14ac:dyDescent="0.2">
      <c r="A1" s="20" t="s">
        <v>7</v>
      </c>
    </row>
    <row r="3" spans="1:6" s="22" customFormat="1" ht="45" x14ac:dyDescent="0.2">
      <c r="A3" s="189" t="s">
        <v>3</v>
      </c>
      <c r="B3" s="190" t="s">
        <v>119</v>
      </c>
      <c r="C3" s="190" t="s">
        <v>120</v>
      </c>
      <c r="D3" s="190" t="s">
        <v>121</v>
      </c>
      <c r="E3" s="195" t="s">
        <v>122</v>
      </c>
      <c r="F3" s="195" t="s">
        <v>123</v>
      </c>
    </row>
    <row r="4" spans="1:6" ht="15" customHeight="1" x14ac:dyDescent="0.2">
      <c r="A4" s="191">
        <v>1</v>
      </c>
      <c r="B4" s="192" t="s">
        <v>124</v>
      </c>
      <c r="C4" s="192" t="s">
        <v>125</v>
      </c>
      <c r="D4" s="192" t="s">
        <v>127</v>
      </c>
      <c r="E4" s="196" t="s">
        <v>126</v>
      </c>
      <c r="F4" s="197" t="s">
        <v>127</v>
      </c>
    </row>
    <row r="5" spans="1:6" ht="15" customHeight="1" x14ac:dyDescent="0.2">
      <c r="A5" s="191">
        <v>2</v>
      </c>
      <c r="B5" s="192" t="s">
        <v>128</v>
      </c>
      <c r="C5" s="192" t="s">
        <v>125</v>
      </c>
      <c r="D5" s="192" t="s">
        <v>127</v>
      </c>
      <c r="E5" s="196" t="s">
        <v>126</v>
      </c>
      <c r="F5" s="197" t="s">
        <v>127</v>
      </c>
    </row>
    <row r="6" spans="1:6" ht="15" customHeight="1" x14ac:dyDescent="0.2">
      <c r="A6" s="191">
        <v>3</v>
      </c>
      <c r="B6" s="192" t="s">
        <v>156</v>
      </c>
      <c r="C6" s="192" t="s">
        <v>125</v>
      </c>
      <c r="D6" s="192" t="s">
        <v>127</v>
      </c>
      <c r="E6" s="196" t="s">
        <v>126</v>
      </c>
      <c r="F6" s="197" t="s">
        <v>127</v>
      </c>
    </row>
    <row r="7" spans="1:6" ht="15" customHeight="1" x14ac:dyDescent="0.2">
      <c r="A7" s="191">
        <v>4</v>
      </c>
      <c r="B7" s="192" t="s">
        <v>157</v>
      </c>
      <c r="C7" s="192" t="s">
        <v>125</v>
      </c>
      <c r="D7" s="192" t="s">
        <v>127</v>
      </c>
      <c r="E7" s="196" t="s">
        <v>129</v>
      </c>
      <c r="F7" s="197" t="s">
        <v>127</v>
      </c>
    </row>
    <row r="8" spans="1:6" ht="15" customHeight="1" x14ac:dyDescent="0.2">
      <c r="A8" s="191">
        <v>5</v>
      </c>
      <c r="B8" s="192" t="s">
        <v>130</v>
      </c>
      <c r="C8" s="192" t="s">
        <v>125</v>
      </c>
      <c r="D8" s="192" t="s">
        <v>127</v>
      </c>
      <c r="E8" s="196" t="s">
        <v>129</v>
      </c>
      <c r="F8" s="197" t="s">
        <v>127</v>
      </c>
    </row>
    <row r="9" spans="1:6" ht="15" customHeight="1" x14ac:dyDescent="0.2">
      <c r="A9" s="191">
        <v>6</v>
      </c>
      <c r="B9" s="202" t="s">
        <v>158</v>
      </c>
      <c r="C9" s="202" t="s">
        <v>125</v>
      </c>
      <c r="D9" s="202" t="s">
        <v>141</v>
      </c>
      <c r="E9" s="203" t="s">
        <v>126</v>
      </c>
      <c r="F9" s="203" t="s">
        <v>159</v>
      </c>
    </row>
    <row r="10" spans="1:6" ht="15" customHeight="1" x14ac:dyDescent="0.2">
      <c r="A10" s="191">
        <v>7</v>
      </c>
      <c r="B10" s="193" t="s">
        <v>131</v>
      </c>
      <c r="C10" s="193" t="s">
        <v>132</v>
      </c>
      <c r="D10" s="193" t="s">
        <v>133</v>
      </c>
      <c r="E10" s="196" t="s">
        <v>126</v>
      </c>
      <c r="F10" s="198" t="s">
        <v>134</v>
      </c>
    </row>
    <row r="11" spans="1:6" ht="15" customHeight="1" x14ac:dyDescent="0.2">
      <c r="A11" s="191">
        <v>8</v>
      </c>
      <c r="B11" s="193" t="s">
        <v>131</v>
      </c>
      <c r="C11" s="193" t="s">
        <v>132</v>
      </c>
      <c r="D11" s="193" t="s">
        <v>133</v>
      </c>
      <c r="E11" s="196" t="s">
        <v>129</v>
      </c>
      <c r="F11" s="196" t="s">
        <v>135</v>
      </c>
    </row>
    <row r="12" spans="1:6" ht="15" customHeight="1" x14ac:dyDescent="0.2">
      <c r="A12" s="191">
        <v>9</v>
      </c>
      <c r="B12" s="193" t="s">
        <v>131</v>
      </c>
      <c r="C12" s="193" t="s">
        <v>132</v>
      </c>
      <c r="D12" s="193" t="s">
        <v>136</v>
      </c>
      <c r="E12" s="196" t="s">
        <v>126</v>
      </c>
      <c r="F12" s="198" t="s">
        <v>134</v>
      </c>
    </row>
    <row r="13" spans="1:6" ht="15" customHeight="1" x14ac:dyDescent="0.2">
      <c r="A13" s="191">
        <v>10</v>
      </c>
      <c r="B13" s="193" t="s">
        <v>131</v>
      </c>
      <c r="C13" s="193" t="s">
        <v>132</v>
      </c>
      <c r="D13" s="193" t="s">
        <v>136</v>
      </c>
      <c r="E13" s="196" t="s">
        <v>129</v>
      </c>
      <c r="F13" s="196" t="s">
        <v>135</v>
      </c>
    </row>
    <row r="14" spans="1:6" ht="15" customHeight="1" x14ac:dyDescent="0.2">
      <c r="A14" s="191">
        <v>11</v>
      </c>
      <c r="B14" s="193" t="s">
        <v>131</v>
      </c>
      <c r="C14" s="193" t="s">
        <v>132</v>
      </c>
      <c r="D14" s="193" t="s">
        <v>137</v>
      </c>
      <c r="E14" s="196" t="s">
        <v>126</v>
      </c>
      <c r="F14" s="198" t="s">
        <v>134</v>
      </c>
    </row>
    <row r="15" spans="1:6" ht="15" customHeight="1" x14ac:dyDescent="0.2">
      <c r="A15" s="191">
        <v>12</v>
      </c>
      <c r="B15" s="193" t="s">
        <v>131</v>
      </c>
      <c r="C15" s="193" t="s">
        <v>132</v>
      </c>
      <c r="D15" s="193" t="s">
        <v>137</v>
      </c>
      <c r="E15" s="196" t="s">
        <v>129</v>
      </c>
      <c r="F15" s="196" t="s">
        <v>135</v>
      </c>
    </row>
    <row r="16" spans="1:6" ht="15" customHeight="1" x14ac:dyDescent="0.2">
      <c r="A16" s="191">
        <v>13</v>
      </c>
      <c r="B16" s="193" t="s">
        <v>131</v>
      </c>
      <c r="C16" s="193" t="s">
        <v>132</v>
      </c>
      <c r="D16" s="193" t="s">
        <v>146</v>
      </c>
      <c r="E16" s="196" t="s">
        <v>126</v>
      </c>
      <c r="F16" s="198" t="s">
        <v>134</v>
      </c>
    </row>
    <row r="17" spans="1:6" ht="15" customHeight="1" x14ac:dyDescent="0.2">
      <c r="A17" s="191">
        <v>14</v>
      </c>
      <c r="B17" s="193" t="s">
        <v>131</v>
      </c>
      <c r="C17" s="193" t="s">
        <v>132</v>
      </c>
      <c r="D17" s="193" t="s">
        <v>146</v>
      </c>
      <c r="E17" s="196" t="s">
        <v>129</v>
      </c>
      <c r="F17" s="196" t="s">
        <v>135</v>
      </c>
    </row>
    <row r="18" spans="1:6" ht="15" customHeight="1" x14ac:dyDescent="0.2">
      <c r="A18" s="191">
        <v>15</v>
      </c>
      <c r="B18" s="193" t="s">
        <v>131</v>
      </c>
      <c r="C18" s="193" t="s">
        <v>132</v>
      </c>
      <c r="D18" s="193" t="s">
        <v>138</v>
      </c>
      <c r="E18" s="196" t="s">
        <v>126</v>
      </c>
      <c r="F18" s="198" t="s">
        <v>134</v>
      </c>
    </row>
    <row r="19" spans="1:6" ht="15" customHeight="1" x14ac:dyDescent="0.2">
      <c r="A19" s="191">
        <v>16</v>
      </c>
      <c r="B19" s="193" t="s">
        <v>131</v>
      </c>
      <c r="C19" s="193" t="s">
        <v>132</v>
      </c>
      <c r="D19" s="193" t="s">
        <v>138</v>
      </c>
      <c r="E19" s="196" t="s">
        <v>129</v>
      </c>
      <c r="F19" s="196" t="s">
        <v>135</v>
      </c>
    </row>
    <row r="20" spans="1:6" ht="15" customHeight="1" x14ac:dyDescent="0.2">
      <c r="A20" s="191">
        <v>17</v>
      </c>
      <c r="B20" s="193" t="s">
        <v>131</v>
      </c>
      <c r="C20" s="193" t="s">
        <v>132</v>
      </c>
      <c r="D20" s="193" t="s">
        <v>139</v>
      </c>
      <c r="E20" s="196" t="s">
        <v>126</v>
      </c>
      <c r="F20" s="198" t="s">
        <v>134</v>
      </c>
    </row>
    <row r="21" spans="1:6" ht="15" customHeight="1" x14ac:dyDescent="0.2">
      <c r="A21" s="191">
        <v>18</v>
      </c>
      <c r="B21" s="193" t="s">
        <v>131</v>
      </c>
      <c r="C21" s="193" t="s">
        <v>132</v>
      </c>
      <c r="D21" s="193" t="s">
        <v>139</v>
      </c>
      <c r="E21" s="196" t="s">
        <v>129</v>
      </c>
      <c r="F21" s="196" t="s">
        <v>135</v>
      </c>
    </row>
    <row r="22" spans="1:6" ht="15" customHeight="1" x14ac:dyDescent="0.2">
      <c r="A22" s="191">
        <v>19</v>
      </c>
      <c r="B22" s="193" t="s">
        <v>131</v>
      </c>
      <c r="C22" s="193" t="s">
        <v>132</v>
      </c>
      <c r="D22" s="193" t="s">
        <v>140</v>
      </c>
      <c r="E22" s="196" t="s">
        <v>126</v>
      </c>
      <c r="F22" s="198" t="s">
        <v>134</v>
      </c>
    </row>
    <row r="23" spans="1:6" ht="15" customHeight="1" x14ac:dyDescent="0.2">
      <c r="A23" s="191">
        <v>20</v>
      </c>
      <c r="B23" s="193" t="s">
        <v>131</v>
      </c>
      <c r="C23" s="193" t="s">
        <v>132</v>
      </c>
      <c r="D23" s="193" t="s">
        <v>140</v>
      </c>
      <c r="E23" s="196" t="s">
        <v>129</v>
      </c>
      <c r="F23" s="196" t="s">
        <v>135</v>
      </c>
    </row>
    <row r="24" spans="1:6" ht="15" customHeight="1" x14ac:dyDescent="0.2">
      <c r="A24" s="191">
        <v>21</v>
      </c>
      <c r="B24" s="193" t="s">
        <v>131</v>
      </c>
      <c r="C24" s="193" t="s">
        <v>132</v>
      </c>
      <c r="D24" s="193" t="s">
        <v>141</v>
      </c>
      <c r="E24" s="196" t="s">
        <v>126</v>
      </c>
      <c r="F24" s="198" t="s">
        <v>134</v>
      </c>
    </row>
    <row r="25" spans="1:6" ht="15" customHeight="1" x14ac:dyDescent="0.2">
      <c r="A25" s="191">
        <v>22</v>
      </c>
      <c r="B25" s="193" t="s">
        <v>131</v>
      </c>
      <c r="C25" s="193" t="s">
        <v>132</v>
      </c>
      <c r="D25" s="193" t="s">
        <v>141</v>
      </c>
      <c r="E25" s="196" t="s">
        <v>129</v>
      </c>
      <c r="F25" s="196" t="s">
        <v>135</v>
      </c>
    </row>
    <row r="26" spans="1:6" ht="15" customHeight="1" x14ac:dyDescent="0.2">
      <c r="A26" s="191">
        <v>23</v>
      </c>
      <c r="B26" s="193" t="s">
        <v>142</v>
      </c>
      <c r="C26" s="193" t="s">
        <v>125</v>
      </c>
      <c r="D26" s="193" t="s">
        <v>133</v>
      </c>
      <c r="E26" s="196" t="s">
        <v>126</v>
      </c>
      <c r="F26" s="198" t="s">
        <v>134</v>
      </c>
    </row>
    <row r="27" spans="1:6" ht="15" customHeight="1" x14ac:dyDescent="0.2">
      <c r="A27" s="191">
        <v>24</v>
      </c>
      <c r="B27" s="193" t="s">
        <v>142</v>
      </c>
      <c r="C27" s="193" t="s">
        <v>125</v>
      </c>
      <c r="D27" s="193" t="s">
        <v>133</v>
      </c>
      <c r="E27" s="196" t="s">
        <v>129</v>
      </c>
      <c r="F27" s="196" t="s">
        <v>135</v>
      </c>
    </row>
    <row r="28" spans="1:6" ht="15" customHeight="1" x14ac:dyDescent="0.2">
      <c r="A28" s="191">
        <v>25</v>
      </c>
      <c r="B28" s="193" t="s">
        <v>142</v>
      </c>
      <c r="C28" s="193" t="s">
        <v>125</v>
      </c>
      <c r="D28" s="193" t="s">
        <v>136</v>
      </c>
      <c r="E28" s="196" t="s">
        <v>126</v>
      </c>
      <c r="F28" s="198" t="s">
        <v>134</v>
      </c>
    </row>
    <row r="29" spans="1:6" ht="15" customHeight="1" x14ac:dyDescent="0.2">
      <c r="A29" s="191">
        <v>26</v>
      </c>
      <c r="B29" s="193" t="s">
        <v>142</v>
      </c>
      <c r="C29" s="193" t="s">
        <v>125</v>
      </c>
      <c r="D29" s="193" t="s">
        <v>136</v>
      </c>
      <c r="E29" s="196" t="s">
        <v>129</v>
      </c>
      <c r="F29" s="196" t="s">
        <v>135</v>
      </c>
    </row>
    <row r="30" spans="1:6" ht="15" customHeight="1" x14ac:dyDescent="0.2">
      <c r="A30" s="191">
        <v>27</v>
      </c>
      <c r="B30" s="193" t="s">
        <v>142</v>
      </c>
      <c r="C30" s="193" t="s">
        <v>125</v>
      </c>
      <c r="D30" s="193" t="s">
        <v>137</v>
      </c>
      <c r="E30" s="196" t="s">
        <v>126</v>
      </c>
      <c r="F30" s="198" t="s">
        <v>134</v>
      </c>
    </row>
    <row r="31" spans="1:6" ht="15" customHeight="1" x14ac:dyDescent="0.2">
      <c r="A31" s="191">
        <v>28</v>
      </c>
      <c r="B31" s="193" t="s">
        <v>142</v>
      </c>
      <c r="C31" s="193" t="s">
        <v>125</v>
      </c>
      <c r="D31" s="193" t="s">
        <v>137</v>
      </c>
      <c r="E31" s="196" t="s">
        <v>129</v>
      </c>
      <c r="F31" s="196" t="s">
        <v>135</v>
      </c>
    </row>
    <row r="32" spans="1:6" ht="15" customHeight="1" x14ac:dyDescent="0.2">
      <c r="A32" s="191">
        <v>29</v>
      </c>
      <c r="B32" s="193" t="s">
        <v>143</v>
      </c>
      <c r="C32" s="193" t="s">
        <v>132</v>
      </c>
      <c r="D32" s="193" t="s">
        <v>133</v>
      </c>
      <c r="E32" s="199" t="s">
        <v>144</v>
      </c>
      <c r="F32" s="198" t="s">
        <v>145</v>
      </c>
    </row>
    <row r="33" spans="1:6" ht="15" customHeight="1" x14ac:dyDescent="0.2">
      <c r="A33" s="191">
        <v>30</v>
      </c>
      <c r="B33" s="193" t="s">
        <v>143</v>
      </c>
      <c r="C33" s="193" t="s">
        <v>132</v>
      </c>
      <c r="D33" s="193" t="s">
        <v>136</v>
      </c>
      <c r="E33" s="199" t="s">
        <v>144</v>
      </c>
      <c r="F33" s="198" t="s">
        <v>145</v>
      </c>
    </row>
    <row r="34" spans="1:6" ht="15" customHeight="1" x14ac:dyDescent="0.2">
      <c r="A34" s="191">
        <v>31</v>
      </c>
      <c r="B34" s="193" t="s">
        <v>143</v>
      </c>
      <c r="C34" s="193" t="s">
        <v>132</v>
      </c>
      <c r="D34" s="193" t="s">
        <v>137</v>
      </c>
      <c r="E34" s="199" t="s">
        <v>144</v>
      </c>
      <c r="F34" s="198" t="s">
        <v>145</v>
      </c>
    </row>
    <row r="35" spans="1:6" ht="15" customHeight="1" x14ac:dyDescent="0.2">
      <c r="A35" s="191">
        <v>32</v>
      </c>
      <c r="B35" s="193" t="s">
        <v>143</v>
      </c>
      <c r="C35" s="193" t="s">
        <v>132</v>
      </c>
      <c r="D35" s="193" t="s">
        <v>146</v>
      </c>
      <c r="E35" s="199" t="s">
        <v>144</v>
      </c>
      <c r="F35" s="198" t="s">
        <v>145</v>
      </c>
    </row>
    <row r="36" spans="1:6" ht="15" customHeight="1" x14ac:dyDescent="0.2">
      <c r="A36" s="191">
        <v>33</v>
      </c>
      <c r="B36" s="193" t="s">
        <v>143</v>
      </c>
      <c r="C36" s="193" t="s">
        <v>132</v>
      </c>
      <c r="D36" s="193" t="s">
        <v>138</v>
      </c>
      <c r="E36" s="199" t="s">
        <v>144</v>
      </c>
      <c r="F36" s="198" t="s">
        <v>145</v>
      </c>
    </row>
    <row r="37" spans="1:6" ht="15" customHeight="1" x14ac:dyDescent="0.2">
      <c r="A37" s="191">
        <v>34</v>
      </c>
      <c r="B37" s="193" t="s">
        <v>143</v>
      </c>
      <c r="C37" s="193" t="s">
        <v>132</v>
      </c>
      <c r="D37" s="193" t="s">
        <v>139</v>
      </c>
      <c r="E37" s="199" t="s">
        <v>144</v>
      </c>
      <c r="F37" s="198" t="s">
        <v>145</v>
      </c>
    </row>
    <row r="38" spans="1:6" ht="15" customHeight="1" x14ac:dyDescent="0.2">
      <c r="A38" s="191">
        <v>35</v>
      </c>
      <c r="B38" s="193" t="s">
        <v>143</v>
      </c>
      <c r="C38" s="193" t="s">
        <v>132</v>
      </c>
      <c r="D38" s="193" t="s">
        <v>140</v>
      </c>
      <c r="E38" s="199" t="s">
        <v>144</v>
      </c>
      <c r="F38" s="198" t="s">
        <v>145</v>
      </c>
    </row>
    <row r="39" spans="1:6" ht="15" customHeight="1" x14ac:dyDescent="0.2">
      <c r="A39" s="191">
        <v>36</v>
      </c>
      <c r="B39" s="193" t="s">
        <v>143</v>
      </c>
      <c r="C39" s="193" t="s">
        <v>132</v>
      </c>
      <c r="D39" s="193" t="s">
        <v>141</v>
      </c>
      <c r="E39" s="199" t="s">
        <v>144</v>
      </c>
      <c r="F39" s="198" t="s">
        <v>145</v>
      </c>
    </row>
    <row r="40" spans="1:6" ht="15" customHeight="1" x14ac:dyDescent="0.2">
      <c r="A40" s="191">
        <v>37</v>
      </c>
      <c r="B40" s="193" t="s">
        <v>143</v>
      </c>
      <c r="C40" s="193" t="s">
        <v>125</v>
      </c>
      <c r="D40" s="193" t="s">
        <v>133</v>
      </c>
      <c r="E40" s="199" t="s">
        <v>144</v>
      </c>
      <c r="F40" s="198" t="s">
        <v>145</v>
      </c>
    </row>
    <row r="41" spans="1:6" ht="15" customHeight="1" x14ac:dyDescent="0.2">
      <c r="A41" s="191">
        <v>38</v>
      </c>
      <c r="B41" s="193" t="s">
        <v>143</v>
      </c>
      <c r="C41" s="193" t="s">
        <v>125</v>
      </c>
      <c r="D41" s="193" t="s">
        <v>136</v>
      </c>
      <c r="E41" s="199" t="s">
        <v>144</v>
      </c>
      <c r="F41" s="198" t="s">
        <v>145</v>
      </c>
    </row>
    <row r="42" spans="1:6" ht="15" customHeight="1" x14ac:dyDescent="0.2">
      <c r="A42" s="191">
        <v>39</v>
      </c>
      <c r="B42" s="193" t="s">
        <v>143</v>
      </c>
      <c r="C42" s="193" t="s">
        <v>125</v>
      </c>
      <c r="D42" s="193" t="s">
        <v>137</v>
      </c>
      <c r="E42" s="199" t="s">
        <v>144</v>
      </c>
      <c r="F42" s="198" t="s">
        <v>145</v>
      </c>
    </row>
    <row r="43" spans="1:6" ht="15" customHeight="1" x14ac:dyDescent="0.2">
      <c r="A43" s="191">
        <v>40</v>
      </c>
      <c r="B43" s="193" t="s">
        <v>143</v>
      </c>
      <c r="C43" s="193" t="s">
        <v>125</v>
      </c>
      <c r="D43" s="193" t="s">
        <v>146</v>
      </c>
      <c r="E43" s="199" t="s">
        <v>144</v>
      </c>
      <c r="F43" s="198" t="s">
        <v>145</v>
      </c>
    </row>
    <row r="44" spans="1:6" ht="15" customHeight="1" x14ac:dyDescent="0.2">
      <c r="A44" s="191">
        <v>41</v>
      </c>
      <c r="B44" s="193" t="s">
        <v>143</v>
      </c>
      <c r="C44" s="193" t="s">
        <v>125</v>
      </c>
      <c r="D44" s="193" t="s">
        <v>138</v>
      </c>
      <c r="E44" s="199" t="s">
        <v>144</v>
      </c>
      <c r="F44" s="198" t="s">
        <v>145</v>
      </c>
    </row>
    <row r="45" spans="1:6" ht="15" customHeight="1" x14ac:dyDescent="0.2">
      <c r="A45" s="191">
        <v>42</v>
      </c>
      <c r="B45" s="193" t="s">
        <v>143</v>
      </c>
      <c r="C45" s="193" t="s">
        <v>125</v>
      </c>
      <c r="D45" s="193" t="s">
        <v>139</v>
      </c>
      <c r="E45" s="199" t="s">
        <v>144</v>
      </c>
      <c r="F45" s="198" t="s">
        <v>145</v>
      </c>
    </row>
    <row r="46" spans="1:6" ht="15" customHeight="1" x14ac:dyDescent="0.2">
      <c r="A46" s="191">
        <v>43</v>
      </c>
      <c r="B46" s="193" t="s">
        <v>143</v>
      </c>
      <c r="C46" s="193" t="s">
        <v>125</v>
      </c>
      <c r="D46" s="193" t="s">
        <v>140</v>
      </c>
      <c r="E46" s="199" t="s">
        <v>144</v>
      </c>
      <c r="F46" s="198" t="s">
        <v>145</v>
      </c>
    </row>
    <row r="47" spans="1:6" ht="15" customHeight="1" x14ac:dyDescent="0.2">
      <c r="A47" s="191">
        <v>44</v>
      </c>
      <c r="B47" s="193" t="s">
        <v>143</v>
      </c>
      <c r="C47" s="193" t="s">
        <v>125</v>
      </c>
      <c r="D47" s="193" t="s">
        <v>141</v>
      </c>
      <c r="E47" s="199" t="s">
        <v>144</v>
      </c>
      <c r="F47" s="198" t="s">
        <v>145</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sheetViews>
  <sheetFormatPr defaultRowHeight="12.75" x14ac:dyDescent="0.2"/>
  <cols>
    <col min="1" max="1" width="2.5703125" customWidth="1"/>
    <col min="2" max="2" width="10.7109375" customWidth="1"/>
    <col min="3" max="3" width="27.85546875" customWidth="1"/>
    <col min="4" max="4" width="28.85546875" customWidth="1"/>
    <col min="5" max="5" width="26.28515625" customWidth="1"/>
    <col min="6" max="6" width="17.140625" customWidth="1"/>
    <col min="7" max="7" width="16.7109375" customWidth="1"/>
    <col min="257" max="257" width="2.5703125" customWidth="1"/>
    <col min="258" max="258" width="10.7109375" customWidth="1"/>
    <col min="259" max="259" width="27.85546875" customWidth="1"/>
    <col min="260" max="260" width="28.85546875" customWidth="1"/>
    <col min="261" max="261" width="26.28515625" customWidth="1"/>
    <col min="262" max="262" width="17.140625" customWidth="1"/>
    <col min="263" max="263" width="16.7109375" customWidth="1"/>
    <col min="513" max="513" width="2.5703125" customWidth="1"/>
    <col min="514" max="514" width="10.7109375" customWidth="1"/>
    <col min="515" max="515" width="27.85546875" customWidth="1"/>
    <col min="516" max="516" width="28.85546875" customWidth="1"/>
    <col min="517" max="517" width="26.28515625" customWidth="1"/>
    <col min="518" max="518" width="17.140625" customWidth="1"/>
    <col min="519" max="519" width="16.7109375" customWidth="1"/>
    <col min="769" max="769" width="2.5703125" customWidth="1"/>
    <col min="770" max="770" width="10.7109375" customWidth="1"/>
    <col min="771" max="771" width="27.85546875" customWidth="1"/>
    <col min="772" max="772" width="28.85546875" customWidth="1"/>
    <col min="773" max="773" width="26.28515625" customWidth="1"/>
    <col min="774" max="774" width="17.140625" customWidth="1"/>
    <col min="775" max="775" width="16.7109375" customWidth="1"/>
    <col min="1025" max="1025" width="2.5703125" customWidth="1"/>
    <col min="1026" max="1026" width="10.7109375" customWidth="1"/>
    <col min="1027" max="1027" width="27.85546875" customWidth="1"/>
    <col min="1028" max="1028" width="28.85546875" customWidth="1"/>
    <col min="1029" max="1029" width="26.28515625" customWidth="1"/>
    <col min="1030" max="1030" width="17.140625" customWidth="1"/>
    <col min="1031" max="1031" width="16.7109375" customWidth="1"/>
    <col min="1281" max="1281" width="2.5703125" customWidth="1"/>
    <col min="1282" max="1282" width="10.7109375" customWidth="1"/>
    <col min="1283" max="1283" width="27.85546875" customWidth="1"/>
    <col min="1284" max="1284" width="28.85546875" customWidth="1"/>
    <col min="1285" max="1285" width="26.28515625" customWidth="1"/>
    <col min="1286" max="1286" width="17.140625" customWidth="1"/>
    <col min="1287" max="1287" width="16.7109375" customWidth="1"/>
    <col min="1537" max="1537" width="2.5703125" customWidth="1"/>
    <col min="1538" max="1538" width="10.7109375" customWidth="1"/>
    <col min="1539" max="1539" width="27.85546875" customWidth="1"/>
    <col min="1540" max="1540" width="28.85546875" customWidth="1"/>
    <col min="1541" max="1541" width="26.28515625" customWidth="1"/>
    <col min="1542" max="1542" width="17.140625" customWidth="1"/>
    <col min="1543" max="1543" width="16.7109375" customWidth="1"/>
    <col min="1793" max="1793" width="2.5703125" customWidth="1"/>
    <col min="1794" max="1794" width="10.7109375" customWidth="1"/>
    <col min="1795" max="1795" width="27.85546875" customWidth="1"/>
    <col min="1796" max="1796" width="28.85546875" customWidth="1"/>
    <col min="1797" max="1797" width="26.28515625" customWidth="1"/>
    <col min="1798" max="1798" width="17.140625" customWidth="1"/>
    <col min="1799" max="1799" width="16.7109375" customWidth="1"/>
    <col min="2049" max="2049" width="2.5703125" customWidth="1"/>
    <col min="2050" max="2050" width="10.7109375" customWidth="1"/>
    <col min="2051" max="2051" width="27.85546875" customWidth="1"/>
    <col min="2052" max="2052" width="28.85546875" customWidth="1"/>
    <col min="2053" max="2053" width="26.28515625" customWidth="1"/>
    <col min="2054" max="2054" width="17.140625" customWidth="1"/>
    <col min="2055" max="2055" width="16.7109375" customWidth="1"/>
    <col min="2305" max="2305" width="2.5703125" customWidth="1"/>
    <col min="2306" max="2306" width="10.7109375" customWidth="1"/>
    <col min="2307" max="2307" width="27.85546875" customWidth="1"/>
    <col min="2308" max="2308" width="28.85546875" customWidth="1"/>
    <col min="2309" max="2309" width="26.28515625" customWidth="1"/>
    <col min="2310" max="2310" width="17.140625" customWidth="1"/>
    <col min="2311" max="2311" width="16.7109375" customWidth="1"/>
    <col min="2561" max="2561" width="2.5703125" customWidth="1"/>
    <col min="2562" max="2562" width="10.7109375" customWidth="1"/>
    <col min="2563" max="2563" width="27.85546875" customWidth="1"/>
    <col min="2564" max="2564" width="28.85546875" customWidth="1"/>
    <col min="2565" max="2565" width="26.28515625" customWidth="1"/>
    <col min="2566" max="2566" width="17.140625" customWidth="1"/>
    <col min="2567" max="2567" width="16.7109375" customWidth="1"/>
    <col min="2817" max="2817" width="2.5703125" customWidth="1"/>
    <col min="2818" max="2818" width="10.7109375" customWidth="1"/>
    <col min="2819" max="2819" width="27.85546875" customWidth="1"/>
    <col min="2820" max="2820" width="28.85546875" customWidth="1"/>
    <col min="2821" max="2821" width="26.28515625" customWidth="1"/>
    <col min="2822" max="2822" width="17.140625" customWidth="1"/>
    <col min="2823" max="2823" width="16.7109375" customWidth="1"/>
    <col min="3073" max="3073" width="2.5703125" customWidth="1"/>
    <col min="3074" max="3074" width="10.7109375" customWidth="1"/>
    <col min="3075" max="3075" width="27.85546875" customWidth="1"/>
    <col min="3076" max="3076" width="28.85546875" customWidth="1"/>
    <col min="3077" max="3077" width="26.28515625" customWidth="1"/>
    <col min="3078" max="3078" width="17.140625" customWidth="1"/>
    <col min="3079" max="3079" width="16.7109375" customWidth="1"/>
    <col min="3329" max="3329" width="2.5703125" customWidth="1"/>
    <col min="3330" max="3330" width="10.7109375" customWidth="1"/>
    <col min="3331" max="3331" width="27.85546875" customWidth="1"/>
    <col min="3332" max="3332" width="28.85546875" customWidth="1"/>
    <col min="3333" max="3333" width="26.28515625" customWidth="1"/>
    <col min="3334" max="3334" width="17.140625" customWidth="1"/>
    <col min="3335" max="3335" width="16.7109375" customWidth="1"/>
    <col min="3585" max="3585" width="2.5703125" customWidth="1"/>
    <col min="3586" max="3586" width="10.7109375" customWidth="1"/>
    <col min="3587" max="3587" width="27.85546875" customWidth="1"/>
    <col min="3588" max="3588" width="28.85546875" customWidth="1"/>
    <col min="3589" max="3589" width="26.28515625" customWidth="1"/>
    <col min="3590" max="3590" width="17.140625" customWidth="1"/>
    <col min="3591" max="3591" width="16.7109375" customWidth="1"/>
    <col min="3841" max="3841" width="2.5703125" customWidth="1"/>
    <col min="3842" max="3842" width="10.7109375" customWidth="1"/>
    <col min="3843" max="3843" width="27.85546875" customWidth="1"/>
    <col min="3844" max="3844" width="28.85546875" customWidth="1"/>
    <col min="3845" max="3845" width="26.28515625" customWidth="1"/>
    <col min="3846" max="3846" width="17.140625" customWidth="1"/>
    <col min="3847" max="3847" width="16.7109375" customWidth="1"/>
    <col min="4097" max="4097" width="2.5703125" customWidth="1"/>
    <col min="4098" max="4098" width="10.7109375" customWidth="1"/>
    <col min="4099" max="4099" width="27.85546875" customWidth="1"/>
    <col min="4100" max="4100" width="28.85546875" customWidth="1"/>
    <col min="4101" max="4101" width="26.28515625" customWidth="1"/>
    <col min="4102" max="4102" width="17.140625" customWidth="1"/>
    <col min="4103" max="4103" width="16.7109375" customWidth="1"/>
    <col min="4353" max="4353" width="2.5703125" customWidth="1"/>
    <col min="4354" max="4354" width="10.7109375" customWidth="1"/>
    <col min="4355" max="4355" width="27.85546875" customWidth="1"/>
    <col min="4356" max="4356" width="28.85546875" customWidth="1"/>
    <col min="4357" max="4357" width="26.28515625" customWidth="1"/>
    <col min="4358" max="4358" width="17.140625" customWidth="1"/>
    <col min="4359" max="4359" width="16.7109375" customWidth="1"/>
    <col min="4609" max="4609" width="2.5703125" customWidth="1"/>
    <col min="4610" max="4610" width="10.7109375" customWidth="1"/>
    <col min="4611" max="4611" width="27.85546875" customWidth="1"/>
    <col min="4612" max="4612" width="28.85546875" customWidth="1"/>
    <col min="4613" max="4613" width="26.28515625" customWidth="1"/>
    <col min="4614" max="4614" width="17.140625" customWidth="1"/>
    <col min="4615" max="4615" width="16.7109375" customWidth="1"/>
    <col min="4865" max="4865" width="2.5703125" customWidth="1"/>
    <col min="4866" max="4866" width="10.7109375" customWidth="1"/>
    <col min="4867" max="4867" width="27.85546875" customWidth="1"/>
    <col min="4868" max="4868" width="28.85546875" customWidth="1"/>
    <col min="4869" max="4869" width="26.28515625" customWidth="1"/>
    <col min="4870" max="4870" width="17.140625" customWidth="1"/>
    <col min="4871" max="4871" width="16.7109375" customWidth="1"/>
    <col min="5121" max="5121" width="2.5703125" customWidth="1"/>
    <col min="5122" max="5122" width="10.7109375" customWidth="1"/>
    <col min="5123" max="5123" width="27.85546875" customWidth="1"/>
    <col min="5124" max="5124" width="28.85546875" customWidth="1"/>
    <col min="5125" max="5125" width="26.28515625" customWidth="1"/>
    <col min="5126" max="5126" width="17.140625" customWidth="1"/>
    <col min="5127" max="5127" width="16.7109375" customWidth="1"/>
    <col min="5377" max="5377" width="2.5703125" customWidth="1"/>
    <col min="5378" max="5378" width="10.7109375" customWidth="1"/>
    <col min="5379" max="5379" width="27.85546875" customWidth="1"/>
    <col min="5380" max="5380" width="28.85546875" customWidth="1"/>
    <col min="5381" max="5381" width="26.28515625" customWidth="1"/>
    <col min="5382" max="5382" width="17.140625" customWidth="1"/>
    <col min="5383" max="5383" width="16.7109375" customWidth="1"/>
    <col min="5633" max="5633" width="2.5703125" customWidth="1"/>
    <col min="5634" max="5634" width="10.7109375" customWidth="1"/>
    <col min="5635" max="5635" width="27.85546875" customWidth="1"/>
    <col min="5636" max="5636" width="28.85546875" customWidth="1"/>
    <col min="5637" max="5637" width="26.28515625" customWidth="1"/>
    <col min="5638" max="5638" width="17.140625" customWidth="1"/>
    <col min="5639" max="5639" width="16.7109375" customWidth="1"/>
    <col min="5889" max="5889" width="2.5703125" customWidth="1"/>
    <col min="5890" max="5890" width="10.7109375" customWidth="1"/>
    <col min="5891" max="5891" width="27.85546875" customWidth="1"/>
    <col min="5892" max="5892" width="28.85546875" customWidth="1"/>
    <col min="5893" max="5893" width="26.28515625" customWidth="1"/>
    <col min="5894" max="5894" width="17.140625" customWidth="1"/>
    <col min="5895" max="5895" width="16.7109375" customWidth="1"/>
    <col min="6145" max="6145" width="2.5703125" customWidth="1"/>
    <col min="6146" max="6146" width="10.7109375" customWidth="1"/>
    <col min="6147" max="6147" width="27.85546875" customWidth="1"/>
    <col min="6148" max="6148" width="28.85546875" customWidth="1"/>
    <col min="6149" max="6149" width="26.28515625" customWidth="1"/>
    <col min="6150" max="6150" width="17.140625" customWidth="1"/>
    <col min="6151" max="6151" width="16.7109375" customWidth="1"/>
    <col min="6401" max="6401" width="2.5703125" customWidth="1"/>
    <col min="6402" max="6402" width="10.7109375" customWidth="1"/>
    <col min="6403" max="6403" width="27.85546875" customWidth="1"/>
    <col min="6404" max="6404" width="28.85546875" customWidth="1"/>
    <col min="6405" max="6405" width="26.28515625" customWidth="1"/>
    <col min="6406" max="6406" width="17.140625" customWidth="1"/>
    <col min="6407" max="6407" width="16.7109375" customWidth="1"/>
    <col min="6657" max="6657" width="2.5703125" customWidth="1"/>
    <col min="6658" max="6658" width="10.7109375" customWidth="1"/>
    <col min="6659" max="6659" width="27.85546875" customWidth="1"/>
    <col min="6660" max="6660" width="28.85546875" customWidth="1"/>
    <col min="6661" max="6661" width="26.28515625" customWidth="1"/>
    <col min="6662" max="6662" width="17.140625" customWidth="1"/>
    <col min="6663" max="6663" width="16.7109375" customWidth="1"/>
    <col min="6913" max="6913" width="2.5703125" customWidth="1"/>
    <col min="6914" max="6914" width="10.7109375" customWidth="1"/>
    <col min="6915" max="6915" width="27.85546875" customWidth="1"/>
    <col min="6916" max="6916" width="28.85546875" customWidth="1"/>
    <col min="6917" max="6917" width="26.28515625" customWidth="1"/>
    <col min="6918" max="6918" width="17.140625" customWidth="1"/>
    <col min="6919" max="6919" width="16.7109375" customWidth="1"/>
    <col min="7169" max="7169" width="2.5703125" customWidth="1"/>
    <col min="7170" max="7170" width="10.7109375" customWidth="1"/>
    <col min="7171" max="7171" width="27.85546875" customWidth="1"/>
    <col min="7172" max="7172" width="28.85546875" customWidth="1"/>
    <col min="7173" max="7173" width="26.28515625" customWidth="1"/>
    <col min="7174" max="7174" width="17.140625" customWidth="1"/>
    <col min="7175" max="7175" width="16.7109375" customWidth="1"/>
    <col min="7425" max="7425" width="2.5703125" customWidth="1"/>
    <col min="7426" max="7426" width="10.7109375" customWidth="1"/>
    <col min="7427" max="7427" width="27.85546875" customWidth="1"/>
    <col min="7428" max="7428" width="28.85546875" customWidth="1"/>
    <col min="7429" max="7429" width="26.28515625" customWidth="1"/>
    <col min="7430" max="7430" width="17.140625" customWidth="1"/>
    <col min="7431" max="7431" width="16.7109375" customWidth="1"/>
    <col min="7681" max="7681" width="2.5703125" customWidth="1"/>
    <col min="7682" max="7682" width="10.7109375" customWidth="1"/>
    <col min="7683" max="7683" width="27.85546875" customWidth="1"/>
    <col min="7684" max="7684" width="28.85546875" customWidth="1"/>
    <col min="7685" max="7685" width="26.28515625" customWidth="1"/>
    <col min="7686" max="7686" width="17.140625" customWidth="1"/>
    <col min="7687" max="7687" width="16.7109375" customWidth="1"/>
    <col min="7937" max="7937" width="2.5703125" customWidth="1"/>
    <col min="7938" max="7938" width="10.7109375" customWidth="1"/>
    <col min="7939" max="7939" width="27.85546875" customWidth="1"/>
    <col min="7940" max="7940" width="28.85546875" customWidth="1"/>
    <col min="7941" max="7941" width="26.28515625" customWidth="1"/>
    <col min="7942" max="7942" width="17.140625" customWidth="1"/>
    <col min="7943" max="7943" width="16.7109375" customWidth="1"/>
    <col min="8193" max="8193" width="2.5703125" customWidth="1"/>
    <col min="8194" max="8194" width="10.7109375" customWidth="1"/>
    <col min="8195" max="8195" width="27.85546875" customWidth="1"/>
    <col min="8196" max="8196" width="28.85546875" customWidth="1"/>
    <col min="8197" max="8197" width="26.28515625" customWidth="1"/>
    <col min="8198" max="8198" width="17.140625" customWidth="1"/>
    <col min="8199" max="8199" width="16.7109375" customWidth="1"/>
    <col min="8449" max="8449" width="2.5703125" customWidth="1"/>
    <col min="8450" max="8450" width="10.7109375" customWidth="1"/>
    <col min="8451" max="8451" width="27.85546875" customWidth="1"/>
    <col min="8452" max="8452" width="28.85546875" customWidth="1"/>
    <col min="8453" max="8453" width="26.28515625" customWidth="1"/>
    <col min="8454" max="8454" width="17.140625" customWidth="1"/>
    <col min="8455" max="8455" width="16.7109375" customWidth="1"/>
    <col min="8705" max="8705" width="2.5703125" customWidth="1"/>
    <col min="8706" max="8706" width="10.7109375" customWidth="1"/>
    <col min="8707" max="8707" width="27.85546875" customWidth="1"/>
    <col min="8708" max="8708" width="28.85546875" customWidth="1"/>
    <col min="8709" max="8709" width="26.28515625" customWidth="1"/>
    <col min="8710" max="8710" width="17.140625" customWidth="1"/>
    <col min="8711" max="8711" width="16.7109375" customWidth="1"/>
    <col min="8961" max="8961" width="2.5703125" customWidth="1"/>
    <col min="8962" max="8962" width="10.7109375" customWidth="1"/>
    <col min="8963" max="8963" width="27.85546875" customWidth="1"/>
    <col min="8964" max="8964" width="28.85546875" customWidth="1"/>
    <col min="8965" max="8965" width="26.28515625" customWidth="1"/>
    <col min="8966" max="8966" width="17.140625" customWidth="1"/>
    <col min="8967" max="8967" width="16.7109375" customWidth="1"/>
    <col min="9217" max="9217" width="2.5703125" customWidth="1"/>
    <col min="9218" max="9218" width="10.7109375" customWidth="1"/>
    <col min="9219" max="9219" width="27.85546875" customWidth="1"/>
    <col min="9220" max="9220" width="28.85546875" customWidth="1"/>
    <col min="9221" max="9221" width="26.28515625" customWidth="1"/>
    <col min="9222" max="9222" width="17.140625" customWidth="1"/>
    <col min="9223" max="9223" width="16.7109375" customWidth="1"/>
    <col min="9473" max="9473" width="2.5703125" customWidth="1"/>
    <col min="9474" max="9474" width="10.7109375" customWidth="1"/>
    <col min="9475" max="9475" width="27.85546875" customWidth="1"/>
    <col min="9476" max="9476" width="28.85546875" customWidth="1"/>
    <col min="9477" max="9477" width="26.28515625" customWidth="1"/>
    <col min="9478" max="9478" width="17.140625" customWidth="1"/>
    <col min="9479" max="9479" width="16.7109375" customWidth="1"/>
    <col min="9729" max="9729" width="2.5703125" customWidth="1"/>
    <col min="9730" max="9730" width="10.7109375" customWidth="1"/>
    <col min="9731" max="9731" width="27.85546875" customWidth="1"/>
    <col min="9732" max="9732" width="28.85546875" customWidth="1"/>
    <col min="9733" max="9733" width="26.28515625" customWidth="1"/>
    <col min="9734" max="9734" width="17.140625" customWidth="1"/>
    <col min="9735" max="9735" width="16.7109375" customWidth="1"/>
    <col min="9985" max="9985" width="2.5703125" customWidth="1"/>
    <col min="9986" max="9986" width="10.7109375" customWidth="1"/>
    <col min="9987" max="9987" width="27.85546875" customWidth="1"/>
    <col min="9988" max="9988" width="28.85546875" customWidth="1"/>
    <col min="9989" max="9989" width="26.28515625" customWidth="1"/>
    <col min="9990" max="9990" width="17.140625" customWidth="1"/>
    <col min="9991" max="9991" width="16.7109375" customWidth="1"/>
    <col min="10241" max="10241" width="2.5703125" customWidth="1"/>
    <col min="10242" max="10242" width="10.7109375" customWidth="1"/>
    <col min="10243" max="10243" width="27.85546875" customWidth="1"/>
    <col min="10244" max="10244" width="28.85546875" customWidth="1"/>
    <col min="10245" max="10245" width="26.28515625" customWidth="1"/>
    <col min="10246" max="10246" width="17.140625" customWidth="1"/>
    <col min="10247" max="10247" width="16.7109375" customWidth="1"/>
    <col min="10497" max="10497" width="2.5703125" customWidth="1"/>
    <col min="10498" max="10498" width="10.7109375" customWidth="1"/>
    <col min="10499" max="10499" width="27.85546875" customWidth="1"/>
    <col min="10500" max="10500" width="28.85546875" customWidth="1"/>
    <col min="10501" max="10501" width="26.28515625" customWidth="1"/>
    <col min="10502" max="10502" width="17.140625" customWidth="1"/>
    <col min="10503" max="10503" width="16.7109375" customWidth="1"/>
    <col min="10753" max="10753" width="2.5703125" customWidth="1"/>
    <col min="10754" max="10754" width="10.7109375" customWidth="1"/>
    <col min="10755" max="10755" width="27.85546875" customWidth="1"/>
    <col min="10756" max="10756" width="28.85546875" customWidth="1"/>
    <col min="10757" max="10757" width="26.28515625" customWidth="1"/>
    <col min="10758" max="10758" width="17.140625" customWidth="1"/>
    <col min="10759" max="10759" width="16.7109375" customWidth="1"/>
    <col min="11009" max="11009" width="2.5703125" customWidth="1"/>
    <col min="11010" max="11010" width="10.7109375" customWidth="1"/>
    <col min="11011" max="11011" width="27.85546875" customWidth="1"/>
    <col min="11012" max="11012" width="28.85546875" customWidth="1"/>
    <col min="11013" max="11013" width="26.28515625" customWidth="1"/>
    <col min="11014" max="11014" width="17.140625" customWidth="1"/>
    <col min="11015" max="11015" width="16.7109375" customWidth="1"/>
    <col min="11265" max="11265" width="2.5703125" customWidth="1"/>
    <col min="11266" max="11266" width="10.7109375" customWidth="1"/>
    <col min="11267" max="11267" width="27.85546875" customWidth="1"/>
    <col min="11268" max="11268" width="28.85546875" customWidth="1"/>
    <col min="11269" max="11269" width="26.28515625" customWidth="1"/>
    <col min="11270" max="11270" width="17.140625" customWidth="1"/>
    <col min="11271" max="11271" width="16.7109375" customWidth="1"/>
    <col min="11521" max="11521" width="2.5703125" customWidth="1"/>
    <col min="11522" max="11522" width="10.7109375" customWidth="1"/>
    <col min="11523" max="11523" width="27.85546875" customWidth="1"/>
    <col min="11524" max="11524" width="28.85546875" customWidth="1"/>
    <col min="11525" max="11525" width="26.28515625" customWidth="1"/>
    <col min="11526" max="11526" width="17.140625" customWidth="1"/>
    <col min="11527" max="11527" width="16.7109375" customWidth="1"/>
    <col min="11777" max="11777" width="2.5703125" customWidth="1"/>
    <col min="11778" max="11778" width="10.7109375" customWidth="1"/>
    <col min="11779" max="11779" width="27.85546875" customWidth="1"/>
    <col min="11780" max="11780" width="28.85546875" customWidth="1"/>
    <col min="11781" max="11781" width="26.28515625" customWidth="1"/>
    <col min="11782" max="11782" width="17.140625" customWidth="1"/>
    <col min="11783" max="11783" width="16.7109375" customWidth="1"/>
    <col min="12033" max="12033" width="2.5703125" customWidth="1"/>
    <col min="12034" max="12034" width="10.7109375" customWidth="1"/>
    <col min="12035" max="12035" width="27.85546875" customWidth="1"/>
    <col min="12036" max="12036" width="28.85546875" customWidth="1"/>
    <col min="12037" max="12037" width="26.28515625" customWidth="1"/>
    <col min="12038" max="12038" width="17.140625" customWidth="1"/>
    <col min="12039" max="12039" width="16.7109375" customWidth="1"/>
    <col min="12289" max="12289" width="2.5703125" customWidth="1"/>
    <col min="12290" max="12290" width="10.7109375" customWidth="1"/>
    <col min="12291" max="12291" width="27.85546875" customWidth="1"/>
    <col min="12292" max="12292" width="28.85546875" customWidth="1"/>
    <col min="12293" max="12293" width="26.28515625" customWidth="1"/>
    <col min="12294" max="12294" width="17.140625" customWidth="1"/>
    <col min="12295" max="12295" width="16.7109375" customWidth="1"/>
    <col min="12545" max="12545" width="2.5703125" customWidth="1"/>
    <col min="12546" max="12546" width="10.7109375" customWidth="1"/>
    <col min="12547" max="12547" width="27.85546875" customWidth="1"/>
    <col min="12548" max="12548" width="28.85546875" customWidth="1"/>
    <col min="12549" max="12549" width="26.28515625" customWidth="1"/>
    <col min="12550" max="12550" width="17.140625" customWidth="1"/>
    <col min="12551" max="12551" width="16.7109375" customWidth="1"/>
    <col min="12801" max="12801" width="2.5703125" customWidth="1"/>
    <col min="12802" max="12802" width="10.7109375" customWidth="1"/>
    <col min="12803" max="12803" width="27.85546875" customWidth="1"/>
    <col min="12804" max="12804" width="28.85546875" customWidth="1"/>
    <col min="12805" max="12805" width="26.28515625" customWidth="1"/>
    <col min="12806" max="12806" width="17.140625" customWidth="1"/>
    <col min="12807" max="12807" width="16.7109375" customWidth="1"/>
    <col min="13057" max="13057" width="2.5703125" customWidth="1"/>
    <col min="13058" max="13058" width="10.7109375" customWidth="1"/>
    <col min="13059" max="13059" width="27.85546875" customWidth="1"/>
    <col min="13060" max="13060" width="28.85546875" customWidth="1"/>
    <col min="13061" max="13061" width="26.28515625" customWidth="1"/>
    <col min="13062" max="13062" width="17.140625" customWidth="1"/>
    <col min="13063" max="13063" width="16.7109375" customWidth="1"/>
    <col min="13313" max="13313" width="2.5703125" customWidth="1"/>
    <col min="13314" max="13314" width="10.7109375" customWidth="1"/>
    <col min="13315" max="13315" width="27.85546875" customWidth="1"/>
    <col min="13316" max="13316" width="28.85546875" customWidth="1"/>
    <col min="13317" max="13317" width="26.28515625" customWidth="1"/>
    <col min="13318" max="13318" width="17.140625" customWidth="1"/>
    <col min="13319" max="13319" width="16.7109375" customWidth="1"/>
    <col min="13569" max="13569" width="2.5703125" customWidth="1"/>
    <col min="13570" max="13570" width="10.7109375" customWidth="1"/>
    <col min="13571" max="13571" width="27.85546875" customWidth="1"/>
    <col min="13572" max="13572" width="28.85546875" customWidth="1"/>
    <col min="13573" max="13573" width="26.28515625" customWidth="1"/>
    <col min="13574" max="13574" width="17.140625" customWidth="1"/>
    <col min="13575" max="13575" width="16.7109375" customWidth="1"/>
    <col min="13825" max="13825" width="2.5703125" customWidth="1"/>
    <col min="13826" max="13826" width="10.7109375" customWidth="1"/>
    <col min="13827" max="13827" width="27.85546875" customWidth="1"/>
    <col min="13828" max="13828" width="28.85546875" customWidth="1"/>
    <col min="13829" max="13829" width="26.28515625" customWidth="1"/>
    <col min="13830" max="13830" width="17.140625" customWidth="1"/>
    <col min="13831" max="13831" width="16.7109375" customWidth="1"/>
    <col min="14081" max="14081" width="2.5703125" customWidth="1"/>
    <col min="14082" max="14082" width="10.7109375" customWidth="1"/>
    <col min="14083" max="14083" width="27.85546875" customWidth="1"/>
    <col min="14084" max="14084" width="28.85546875" customWidth="1"/>
    <col min="14085" max="14085" width="26.28515625" customWidth="1"/>
    <col min="14086" max="14086" width="17.140625" customWidth="1"/>
    <col min="14087" max="14087" width="16.7109375" customWidth="1"/>
    <col min="14337" max="14337" width="2.5703125" customWidth="1"/>
    <col min="14338" max="14338" width="10.7109375" customWidth="1"/>
    <col min="14339" max="14339" width="27.85546875" customWidth="1"/>
    <col min="14340" max="14340" width="28.85546875" customWidth="1"/>
    <col min="14341" max="14341" width="26.28515625" customWidth="1"/>
    <col min="14342" max="14342" width="17.140625" customWidth="1"/>
    <col min="14343" max="14343" width="16.7109375" customWidth="1"/>
    <col min="14593" max="14593" width="2.5703125" customWidth="1"/>
    <col min="14594" max="14594" width="10.7109375" customWidth="1"/>
    <col min="14595" max="14595" width="27.85546875" customWidth="1"/>
    <col min="14596" max="14596" width="28.85546875" customWidth="1"/>
    <col min="14597" max="14597" width="26.28515625" customWidth="1"/>
    <col min="14598" max="14598" width="17.140625" customWidth="1"/>
    <col min="14599" max="14599" width="16.7109375" customWidth="1"/>
    <col min="14849" max="14849" width="2.5703125" customWidth="1"/>
    <col min="14850" max="14850" width="10.7109375" customWidth="1"/>
    <col min="14851" max="14851" width="27.85546875" customWidth="1"/>
    <col min="14852" max="14852" width="28.85546875" customWidth="1"/>
    <col min="14853" max="14853" width="26.28515625" customWidth="1"/>
    <col min="14854" max="14854" width="17.140625" customWidth="1"/>
    <col min="14855" max="14855" width="16.7109375" customWidth="1"/>
    <col min="15105" max="15105" width="2.5703125" customWidth="1"/>
    <col min="15106" max="15106" width="10.7109375" customWidth="1"/>
    <col min="15107" max="15107" width="27.85546875" customWidth="1"/>
    <col min="15108" max="15108" width="28.85546875" customWidth="1"/>
    <col min="15109" max="15109" width="26.28515625" customWidth="1"/>
    <col min="15110" max="15110" width="17.140625" customWidth="1"/>
    <col min="15111" max="15111" width="16.7109375" customWidth="1"/>
    <col min="15361" max="15361" width="2.5703125" customWidth="1"/>
    <col min="15362" max="15362" width="10.7109375" customWidth="1"/>
    <col min="15363" max="15363" width="27.85546875" customWidth="1"/>
    <col min="15364" max="15364" width="28.85546875" customWidth="1"/>
    <col min="15365" max="15365" width="26.28515625" customWidth="1"/>
    <col min="15366" max="15366" width="17.140625" customWidth="1"/>
    <col min="15367" max="15367" width="16.7109375" customWidth="1"/>
    <col min="15617" max="15617" width="2.5703125" customWidth="1"/>
    <col min="15618" max="15618" width="10.7109375" customWidth="1"/>
    <col min="15619" max="15619" width="27.85546875" customWidth="1"/>
    <col min="15620" max="15620" width="28.85546875" customWidth="1"/>
    <col min="15621" max="15621" width="26.28515625" customWidth="1"/>
    <col min="15622" max="15622" width="17.140625" customWidth="1"/>
    <col min="15623" max="15623" width="16.7109375" customWidth="1"/>
    <col min="15873" max="15873" width="2.5703125" customWidth="1"/>
    <col min="15874" max="15874" width="10.7109375" customWidth="1"/>
    <col min="15875" max="15875" width="27.85546875" customWidth="1"/>
    <col min="15876" max="15876" width="28.85546875" customWidth="1"/>
    <col min="15877" max="15877" width="26.28515625" customWidth="1"/>
    <col min="15878" max="15878" width="17.140625" customWidth="1"/>
    <col min="15879" max="15879" width="16.7109375" customWidth="1"/>
    <col min="16129" max="16129" width="2.5703125" customWidth="1"/>
    <col min="16130" max="16130" width="10.7109375" customWidth="1"/>
    <col min="16131" max="16131" width="27.85546875" customWidth="1"/>
    <col min="16132" max="16132" width="28.85546875" customWidth="1"/>
    <col min="16133" max="16133" width="26.28515625" customWidth="1"/>
    <col min="16134" max="16134" width="17.140625" customWidth="1"/>
    <col min="16135" max="16135" width="16.7109375" customWidth="1"/>
  </cols>
  <sheetData>
    <row r="1" spans="1:9" ht="18.75" x14ac:dyDescent="0.3">
      <c r="A1" s="213"/>
      <c r="C1" s="276" t="s">
        <v>83</v>
      </c>
      <c r="D1" s="276"/>
      <c r="E1" s="276"/>
      <c r="F1" s="276"/>
    </row>
    <row r="2" spans="1:9" ht="18.75" x14ac:dyDescent="0.3">
      <c r="A2" s="213"/>
      <c r="C2" s="214"/>
      <c r="E2" s="215"/>
      <c r="F2" s="215"/>
    </row>
    <row r="3" spans="1:9" ht="37.5" customHeight="1" x14ac:dyDescent="0.2">
      <c r="C3" s="277" t="s">
        <v>84</v>
      </c>
      <c r="D3" s="278"/>
      <c r="E3" s="278"/>
      <c r="F3" s="279"/>
    </row>
    <row r="4" spans="1:9" ht="48.75" customHeight="1" x14ac:dyDescent="0.3">
      <c r="C4" s="214"/>
      <c r="E4" s="215"/>
      <c r="F4" s="215"/>
    </row>
    <row r="5" spans="1:9" ht="15.75" customHeight="1" x14ac:dyDescent="0.3">
      <c r="C5" s="214"/>
      <c r="E5" s="215"/>
      <c r="F5" s="215"/>
    </row>
    <row r="6" spans="1:9" ht="92.1" customHeight="1" x14ac:dyDescent="0.2">
      <c r="B6" s="280" t="s">
        <v>85</v>
      </c>
      <c r="C6" s="281"/>
      <c r="D6" s="281"/>
      <c r="E6" s="281"/>
      <c r="F6" s="281"/>
      <c r="G6" s="282"/>
    </row>
    <row r="7" spans="1:9" ht="13.5" customHeight="1" x14ac:dyDescent="0.2">
      <c r="B7" s="283" t="s">
        <v>86</v>
      </c>
      <c r="C7" s="284"/>
      <c r="D7" s="284"/>
      <c r="E7" s="284"/>
      <c r="F7" s="284"/>
      <c r="G7" s="285"/>
    </row>
    <row r="8" spans="1:9" ht="15.75" customHeight="1" x14ac:dyDescent="0.2">
      <c r="B8" s="216"/>
      <c r="C8" s="216"/>
      <c r="D8" s="216"/>
      <c r="E8" s="216"/>
      <c r="F8" s="216"/>
    </row>
    <row r="9" spans="1:9" ht="4.5" customHeight="1" x14ac:dyDescent="0.2">
      <c r="A9" s="204"/>
      <c r="B9" s="217"/>
      <c r="C9" s="217"/>
      <c r="D9" s="217"/>
      <c r="E9" s="217"/>
      <c r="F9" s="217"/>
      <c r="G9" s="217"/>
      <c r="H9" s="182"/>
    </row>
    <row r="10" spans="1:9" ht="12.75" customHeight="1" x14ac:dyDescent="0.2"/>
    <row r="11" spans="1:9" ht="18.75" customHeight="1" x14ac:dyDescent="0.2">
      <c r="B11" s="286" t="s">
        <v>87</v>
      </c>
      <c r="C11" s="286"/>
    </row>
    <row r="12" spans="1:9" ht="36.75" customHeight="1" x14ac:dyDescent="0.2">
      <c r="B12" s="286"/>
      <c r="C12" s="286"/>
    </row>
    <row r="14" spans="1:9" ht="15.75" customHeight="1" x14ac:dyDescent="0.25">
      <c r="B14" s="218" t="s">
        <v>88</v>
      </c>
      <c r="C14" s="219"/>
    </row>
    <row r="15" spans="1:9" ht="15" customHeight="1" x14ac:dyDescent="0.25">
      <c r="B15" s="218"/>
      <c r="C15" s="219"/>
    </row>
    <row r="16" spans="1:9" ht="15" customHeight="1" x14ac:dyDescent="0.25">
      <c r="C16" s="220" t="s">
        <v>89</v>
      </c>
      <c r="D16" s="220" t="s">
        <v>90</v>
      </c>
      <c r="E16" s="220"/>
      <c r="F16" s="205"/>
      <c r="G16" s="205"/>
      <c r="H16" s="221"/>
      <c r="I16" s="221"/>
    </row>
    <row r="17" spans="2:18" ht="16.5" customHeight="1" x14ac:dyDescent="0.2">
      <c r="B17" s="222"/>
      <c r="C17" s="222"/>
      <c r="D17" s="222"/>
      <c r="E17" s="222"/>
      <c r="F17" s="222"/>
      <c r="G17" s="222"/>
      <c r="H17" s="222"/>
      <c r="I17" s="222"/>
      <c r="J17" s="222"/>
      <c r="K17" s="222"/>
      <c r="L17" s="222"/>
      <c r="M17" s="222"/>
      <c r="N17" s="222"/>
      <c r="O17" s="222"/>
      <c r="P17" s="222"/>
      <c r="Q17" s="222"/>
      <c r="R17" s="222"/>
    </row>
    <row r="18" spans="2:18" ht="16.5" customHeight="1" x14ac:dyDescent="0.25">
      <c r="B18" s="222"/>
      <c r="C18" s="223" t="s">
        <v>55</v>
      </c>
      <c r="D18" s="222"/>
      <c r="E18" s="222"/>
      <c r="F18" s="222"/>
      <c r="G18" s="222"/>
      <c r="H18" s="222"/>
      <c r="I18" s="222"/>
      <c r="J18" s="222"/>
      <c r="K18" s="222"/>
      <c r="L18" s="222"/>
      <c r="M18" s="222"/>
      <c r="N18" s="222"/>
      <c r="O18" s="222"/>
      <c r="P18" s="222"/>
      <c r="Q18" s="222"/>
      <c r="R18" s="222"/>
    </row>
    <row r="19" spans="2:18" ht="12.75" customHeight="1" x14ac:dyDescent="0.2">
      <c r="B19" s="222"/>
      <c r="C19" s="224" t="s">
        <v>30</v>
      </c>
      <c r="D19" s="222"/>
      <c r="E19" s="222"/>
      <c r="F19" s="222"/>
      <c r="G19" s="222"/>
      <c r="H19" s="222"/>
      <c r="I19" s="222"/>
      <c r="J19" s="222"/>
      <c r="K19" s="222"/>
      <c r="L19" s="222"/>
      <c r="M19" s="222"/>
      <c r="N19" s="222"/>
      <c r="O19" s="222"/>
      <c r="P19" s="222"/>
      <c r="Q19" s="222"/>
      <c r="R19" s="222"/>
    </row>
    <row r="20" spans="2:18" ht="16.5" customHeight="1" x14ac:dyDescent="0.2">
      <c r="B20" s="222"/>
      <c r="C20" s="225" t="s">
        <v>91</v>
      </c>
      <c r="D20" s="222"/>
      <c r="E20" s="222"/>
      <c r="F20" s="222"/>
      <c r="G20" s="222"/>
      <c r="H20" s="222"/>
      <c r="I20" s="222"/>
      <c r="J20" s="222"/>
      <c r="K20" s="222"/>
      <c r="L20" s="222"/>
      <c r="M20" s="222"/>
      <c r="N20" s="222"/>
      <c r="O20" s="222"/>
      <c r="P20" s="222"/>
      <c r="Q20" s="222"/>
      <c r="R20" s="222"/>
    </row>
    <row r="21" spans="2:18" ht="16.5" customHeight="1" x14ac:dyDescent="0.2">
      <c r="B21" s="222"/>
      <c r="C21" s="226" t="s">
        <v>92</v>
      </c>
      <c r="D21" s="222"/>
      <c r="E21" s="222"/>
      <c r="J21" s="222"/>
      <c r="K21" s="222"/>
      <c r="L21" s="222"/>
      <c r="M21" s="222"/>
      <c r="N21" s="222"/>
      <c r="O21" s="222"/>
      <c r="P21" s="222"/>
      <c r="Q21" s="222"/>
      <c r="R21" s="222"/>
    </row>
    <row r="22" spans="2:18" ht="16.5" customHeight="1" x14ac:dyDescent="0.2">
      <c r="B22" s="222"/>
      <c r="C22" s="227" t="s">
        <v>93</v>
      </c>
      <c r="D22" s="222"/>
      <c r="E22" s="222"/>
      <c r="F22" s="222"/>
      <c r="G22" s="222"/>
      <c r="H22" s="222"/>
      <c r="I22" s="222"/>
      <c r="J22" s="222"/>
      <c r="K22" s="222"/>
      <c r="L22" s="222"/>
      <c r="M22" s="222"/>
      <c r="N22" s="222"/>
      <c r="O22" s="222"/>
      <c r="P22" s="222"/>
      <c r="Q22" s="222"/>
      <c r="R22" s="222"/>
    </row>
    <row r="23" spans="2:18" ht="14.25" customHeight="1" x14ac:dyDescent="0.2">
      <c r="B23" s="222"/>
      <c r="C23" s="222"/>
      <c r="D23" s="222"/>
      <c r="E23" s="222"/>
      <c r="F23" s="222"/>
      <c r="G23" s="222"/>
      <c r="H23" s="222"/>
      <c r="I23" s="222"/>
      <c r="J23" s="222"/>
      <c r="K23" s="222"/>
      <c r="L23" s="222"/>
      <c r="M23" s="222"/>
      <c r="N23" s="222"/>
      <c r="O23" s="222"/>
      <c r="P23" s="222"/>
      <c r="Q23" s="222"/>
      <c r="R23" s="222"/>
    </row>
    <row r="24" spans="2:18" ht="14.25" customHeight="1" x14ac:dyDescent="0.2">
      <c r="B24" s="228"/>
      <c r="C24" s="275" t="s">
        <v>32</v>
      </c>
      <c r="D24" s="275"/>
      <c r="E24" s="275"/>
      <c r="F24" s="275"/>
      <c r="G24" s="222"/>
      <c r="H24" s="222"/>
      <c r="I24" s="222"/>
      <c r="J24" s="222"/>
      <c r="K24" s="222"/>
      <c r="L24" s="222"/>
      <c r="M24" s="222"/>
      <c r="N24" s="222"/>
      <c r="O24" s="222"/>
      <c r="P24" s="222"/>
      <c r="Q24" s="222"/>
      <c r="R24" s="222"/>
    </row>
    <row r="25" spans="2:18" ht="14.25" customHeight="1" x14ac:dyDescent="0.2">
      <c r="B25" s="222"/>
      <c r="C25" s="222"/>
      <c r="D25" s="222"/>
      <c r="E25" s="222"/>
      <c r="F25" s="222"/>
      <c r="G25" s="222"/>
      <c r="H25" s="222"/>
      <c r="I25" s="222"/>
      <c r="J25" s="222"/>
      <c r="K25" s="222"/>
      <c r="L25" s="222"/>
      <c r="M25" s="222"/>
      <c r="N25" s="222"/>
      <c r="O25" s="222"/>
      <c r="P25" s="222"/>
      <c r="Q25" s="222"/>
      <c r="R25" s="222"/>
    </row>
    <row r="26" spans="2:18" ht="14.25" customHeight="1" x14ac:dyDescent="0.2">
      <c r="B26" s="222"/>
      <c r="C26" s="229" t="s">
        <v>36</v>
      </c>
      <c r="D26" s="230"/>
      <c r="E26" s="231"/>
      <c r="F26" s="232"/>
      <c r="G26" s="222"/>
      <c r="H26" s="222"/>
      <c r="I26" s="222"/>
      <c r="J26" s="222"/>
      <c r="K26" s="222"/>
      <c r="L26" s="222"/>
      <c r="M26" s="222"/>
      <c r="N26" s="222"/>
      <c r="O26" s="222"/>
      <c r="P26" s="222"/>
      <c r="Q26" s="222"/>
      <c r="R26" s="222"/>
    </row>
    <row r="27" spans="2:18" ht="14.25" customHeight="1" x14ac:dyDescent="0.2">
      <c r="B27" s="222"/>
      <c r="C27" s="229" t="s">
        <v>35</v>
      </c>
      <c r="D27" s="230"/>
      <c r="E27" s="231"/>
      <c r="F27" s="232"/>
      <c r="G27" s="222"/>
      <c r="H27" s="222"/>
      <c r="I27" s="222"/>
      <c r="J27" s="222"/>
      <c r="K27" s="222"/>
      <c r="L27" s="222"/>
      <c r="M27" s="222"/>
      <c r="N27" s="222"/>
      <c r="O27" s="222"/>
      <c r="P27" s="222"/>
      <c r="Q27" s="222"/>
      <c r="R27" s="222"/>
    </row>
    <row r="28" spans="2:18" ht="14.25" customHeight="1" x14ac:dyDescent="0.2">
      <c r="B28" s="222"/>
      <c r="C28" s="233" t="s">
        <v>34</v>
      </c>
      <c r="D28" s="230"/>
      <c r="E28" s="231"/>
      <c r="F28" s="232"/>
      <c r="G28" s="222"/>
      <c r="H28" s="222"/>
      <c r="I28" s="222"/>
      <c r="J28" s="222"/>
      <c r="K28" s="222"/>
      <c r="L28" s="222"/>
      <c r="M28" s="222"/>
      <c r="N28" s="222"/>
      <c r="O28" s="222"/>
      <c r="P28" s="222"/>
      <c r="Q28" s="222"/>
      <c r="R28" s="222"/>
    </row>
    <row r="29" spans="2:18" ht="14.25" customHeight="1" x14ac:dyDescent="0.2">
      <c r="B29" s="222"/>
      <c r="C29" s="233" t="s">
        <v>33</v>
      </c>
      <c r="D29" s="230"/>
      <c r="E29" s="231"/>
      <c r="F29" s="232"/>
      <c r="G29" s="222"/>
      <c r="H29" s="222"/>
      <c r="I29" s="222"/>
      <c r="J29" s="222"/>
      <c r="K29" s="222"/>
      <c r="L29" s="222"/>
      <c r="M29" s="222"/>
      <c r="N29" s="222"/>
      <c r="O29" s="222"/>
      <c r="P29" s="222"/>
      <c r="Q29" s="222"/>
      <c r="R29" s="222"/>
    </row>
    <row r="30" spans="2:18" ht="14.25" customHeight="1" x14ac:dyDescent="0.2">
      <c r="B30" s="222"/>
      <c r="C30" s="233" t="s">
        <v>38</v>
      </c>
      <c r="D30" s="230"/>
      <c r="E30" s="231"/>
      <c r="F30" s="232"/>
      <c r="G30" s="222"/>
      <c r="H30" s="222"/>
      <c r="I30" s="222"/>
      <c r="J30" s="222"/>
      <c r="K30" s="222"/>
      <c r="L30" s="222"/>
      <c r="M30" s="222"/>
      <c r="N30" s="222"/>
      <c r="O30" s="222"/>
      <c r="P30" s="222"/>
      <c r="Q30" s="222"/>
      <c r="R30" s="222"/>
    </row>
    <row r="31" spans="2:18" ht="14.25" customHeight="1" x14ac:dyDescent="0.2">
      <c r="B31" s="222"/>
      <c r="C31" s="233" t="s">
        <v>94</v>
      </c>
      <c r="D31" s="230"/>
      <c r="E31" s="231"/>
      <c r="F31" s="232"/>
      <c r="G31" s="222"/>
      <c r="H31" s="222"/>
      <c r="I31" s="222"/>
      <c r="J31" s="222"/>
      <c r="K31" s="222"/>
      <c r="L31" s="222"/>
      <c r="M31" s="222"/>
      <c r="N31" s="222"/>
      <c r="O31" s="222"/>
      <c r="P31" s="222"/>
      <c r="Q31" s="222"/>
      <c r="R31" s="222"/>
    </row>
    <row r="32" spans="2:18" ht="54.75" customHeight="1" x14ac:dyDescent="0.2">
      <c r="B32" s="222"/>
      <c r="C32" s="234" t="s">
        <v>95</v>
      </c>
      <c r="D32" s="230"/>
      <c r="E32" s="231"/>
      <c r="F32" s="232"/>
      <c r="G32" s="222"/>
      <c r="H32" s="222"/>
      <c r="I32" s="222"/>
      <c r="J32" s="222"/>
      <c r="K32" s="222"/>
      <c r="L32" s="222"/>
      <c r="M32" s="222"/>
      <c r="N32" s="222"/>
      <c r="O32" s="222"/>
      <c r="P32" s="222"/>
      <c r="Q32" s="222"/>
      <c r="R32" s="222"/>
    </row>
    <row r="33" spans="2:18" ht="14.25" customHeight="1" x14ac:dyDescent="0.2">
      <c r="B33" s="222"/>
      <c r="C33" s="233"/>
      <c r="D33" s="235"/>
      <c r="E33" s="235"/>
      <c r="F33" s="235"/>
      <c r="G33" s="222"/>
      <c r="H33" s="222"/>
      <c r="I33" s="222"/>
      <c r="J33" s="222"/>
      <c r="K33" s="222"/>
      <c r="L33" s="222"/>
      <c r="M33" s="222"/>
      <c r="N33" s="222"/>
      <c r="O33" s="222"/>
      <c r="P33" s="222"/>
      <c r="Q33" s="222"/>
      <c r="R33" s="222"/>
    </row>
    <row r="34" spans="2:18" ht="15" customHeight="1" x14ac:dyDescent="0.25">
      <c r="C34" s="236" t="s">
        <v>96</v>
      </c>
    </row>
    <row r="36" spans="2:18" ht="15" customHeight="1" x14ac:dyDescent="0.25">
      <c r="C36" s="220" t="s">
        <v>97</v>
      </c>
      <c r="D36" s="220" t="s">
        <v>98</v>
      </c>
      <c r="E36" s="220"/>
      <c r="F36" s="205"/>
      <c r="G36" s="205"/>
      <c r="H36" s="221"/>
      <c r="I36" s="221"/>
    </row>
    <row r="37" spans="2:18" ht="15" customHeight="1" x14ac:dyDescent="0.25">
      <c r="C37" s="237"/>
      <c r="D37" s="237"/>
      <c r="E37" s="237"/>
      <c r="F37" s="204"/>
      <c r="G37" s="204"/>
      <c r="H37" s="221"/>
      <c r="I37" s="221"/>
    </row>
    <row r="38" spans="2:18" ht="74.25" customHeight="1" x14ac:dyDescent="0.25">
      <c r="C38" s="294" t="s">
        <v>99</v>
      </c>
      <c r="D38" s="295"/>
      <c r="E38" s="295"/>
      <c r="F38" s="295"/>
      <c r="G38" s="296"/>
      <c r="H38" s="221"/>
      <c r="I38" s="221"/>
    </row>
    <row r="39" spans="2:18" ht="12.75" customHeight="1" x14ac:dyDescent="0.2"/>
    <row r="40" spans="2:18" ht="55.5" customHeight="1" x14ac:dyDescent="0.2">
      <c r="C40" s="238" t="s">
        <v>62</v>
      </c>
      <c r="D40" s="230"/>
      <c r="E40" s="231"/>
      <c r="F40" s="232"/>
    </row>
    <row r="41" spans="2:18" ht="13.5" customHeight="1" x14ac:dyDescent="0.2">
      <c r="C41" s="238"/>
      <c r="D41" s="235"/>
      <c r="E41" s="235"/>
      <c r="F41" s="235"/>
    </row>
    <row r="42" spans="2:18" ht="12.75" customHeight="1" x14ac:dyDescent="0.2">
      <c r="C42" s="297" t="s">
        <v>100</v>
      </c>
      <c r="D42" s="298"/>
      <c r="E42" s="298"/>
      <c r="F42" s="298"/>
      <c r="G42" s="299"/>
      <c r="H42" s="221"/>
    </row>
    <row r="43" spans="2:18" ht="12.75" customHeight="1" x14ac:dyDescent="0.2"/>
    <row r="44" spans="2:18" ht="12.75" customHeight="1" x14ac:dyDescent="0.2">
      <c r="B44" s="239" t="s">
        <v>101</v>
      </c>
      <c r="C44" s="229" t="s">
        <v>36</v>
      </c>
      <c r="D44" s="230"/>
      <c r="E44" s="231"/>
      <c r="F44" s="232"/>
    </row>
    <row r="45" spans="2:18" ht="12.75" customHeight="1" x14ac:dyDescent="0.2">
      <c r="C45" s="229" t="s">
        <v>35</v>
      </c>
      <c r="D45" s="230"/>
      <c r="E45" s="231"/>
      <c r="F45" s="232"/>
    </row>
    <row r="46" spans="2:18" ht="12.75" customHeight="1" x14ac:dyDescent="0.2">
      <c r="C46" s="233" t="s">
        <v>49</v>
      </c>
      <c r="D46" s="230"/>
      <c r="E46" s="231"/>
      <c r="F46" s="232"/>
    </row>
    <row r="47" spans="2:18" ht="12.75" customHeight="1" x14ac:dyDescent="0.2">
      <c r="C47" s="233" t="s">
        <v>20</v>
      </c>
      <c r="D47" s="230"/>
      <c r="E47" s="231"/>
      <c r="F47" s="232"/>
    </row>
    <row r="48" spans="2:18" ht="12.75" customHeight="1" x14ac:dyDescent="0.2">
      <c r="C48" s="233" t="s">
        <v>39</v>
      </c>
      <c r="D48" s="230"/>
      <c r="E48" s="231"/>
      <c r="F48" s="232"/>
    </row>
    <row r="49" spans="3:7" x14ac:dyDescent="0.2">
      <c r="C49" s="233" t="s">
        <v>40</v>
      </c>
      <c r="D49" s="230"/>
      <c r="E49" s="231"/>
      <c r="F49" s="232"/>
    </row>
    <row r="50" spans="3:7" ht="9" customHeight="1" x14ac:dyDescent="0.2"/>
    <row r="51" spans="3:7" ht="15" customHeight="1" x14ac:dyDescent="0.2">
      <c r="C51" s="300" t="s">
        <v>102</v>
      </c>
      <c r="D51" s="240" t="s">
        <v>103</v>
      </c>
      <c r="E51" s="241"/>
      <c r="F51" s="242"/>
    </row>
    <row r="52" spans="3:7" ht="23.25" customHeight="1" x14ac:dyDescent="0.2">
      <c r="C52" s="300"/>
      <c r="D52" s="301" t="s">
        <v>104</v>
      </c>
      <c r="E52" s="302"/>
      <c r="F52" s="303"/>
    </row>
    <row r="53" spans="3:7" x14ac:dyDescent="0.2">
      <c r="C53" s="300"/>
      <c r="D53" s="243" t="s">
        <v>105</v>
      </c>
      <c r="E53" s="244"/>
      <c r="F53" s="245"/>
    </row>
    <row r="54" spans="3:7" ht="9" customHeight="1" x14ac:dyDescent="0.2"/>
    <row r="55" spans="3:7" ht="41.25" customHeight="1" x14ac:dyDescent="0.2">
      <c r="C55" s="246" t="s">
        <v>106</v>
      </c>
      <c r="D55" s="230"/>
      <c r="E55" s="231"/>
      <c r="F55" s="232"/>
    </row>
    <row r="56" spans="3:7" ht="9" customHeight="1" x14ac:dyDescent="0.2"/>
    <row r="57" spans="3:7" ht="25.5" x14ac:dyDescent="0.2">
      <c r="C57" s="246" t="s">
        <v>41</v>
      </c>
      <c r="D57" s="230"/>
      <c r="E57" s="231"/>
      <c r="F57" s="232"/>
    </row>
    <row r="59" spans="3:7" ht="15" x14ac:dyDescent="0.25">
      <c r="C59" s="220" t="s">
        <v>107</v>
      </c>
      <c r="D59" s="220" t="s">
        <v>108</v>
      </c>
      <c r="E59" s="220"/>
      <c r="F59" s="205"/>
      <c r="G59" s="205"/>
    </row>
    <row r="60" spans="3:7" s="204" customFormat="1" ht="15" x14ac:dyDescent="0.25">
      <c r="C60" s="237"/>
      <c r="D60" s="237"/>
      <c r="E60" s="237"/>
    </row>
    <row r="61" spans="3:7" ht="60" customHeight="1" x14ac:dyDescent="0.2">
      <c r="C61" s="294" t="s">
        <v>109</v>
      </c>
      <c r="D61" s="295"/>
      <c r="E61" s="295"/>
      <c r="F61" s="295"/>
      <c r="G61" s="296"/>
    </row>
    <row r="63" spans="3:7" ht="7.5" customHeight="1" x14ac:dyDescent="0.2"/>
    <row r="64" spans="3:7" ht="25.5" x14ac:dyDescent="0.2">
      <c r="C64" s="238" t="s">
        <v>110</v>
      </c>
      <c r="D64" s="230"/>
      <c r="E64" s="231"/>
      <c r="F64" s="232"/>
    </row>
    <row r="65" spans="1:8" x14ac:dyDescent="0.2">
      <c r="C65" s="229" t="s">
        <v>111</v>
      </c>
      <c r="D65" s="230"/>
      <c r="E65" s="231"/>
      <c r="F65" s="232"/>
    </row>
    <row r="66" spans="1:8" x14ac:dyDescent="0.2">
      <c r="C66" s="229" t="s">
        <v>112</v>
      </c>
      <c r="D66" s="230"/>
      <c r="E66" s="231"/>
      <c r="F66" s="232"/>
    </row>
    <row r="69" spans="1:8" ht="4.5" customHeight="1" x14ac:dyDescent="0.2">
      <c r="A69" s="204"/>
      <c r="B69" s="217"/>
      <c r="C69" s="217"/>
      <c r="D69" s="217"/>
      <c r="E69" s="217"/>
      <c r="F69" s="217"/>
      <c r="G69" s="217"/>
      <c r="H69" s="182"/>
    </row>
    <row r="71" spans="1:8" ht="18.75" customHeight="1" x14ac:dyDescent="0.2">
      <c r="B71" s="286" t="s">
        <v>113</v>
      </c>
      <c r="C71" s="286"/>
    </row>
    <row r="72" spans="1:8" ht="36.75" customHeight="1" x14ac:dyDescent="0.2">
      <c r="B72" s="286"/>
      <c r="C72" s="286"/>
    </row>
    <row r="74" spans="1:8" ht="15" x14ac:dyDescent="0.25">
      <c r="B74" s="218" t="s">
        <v>114</v>
      </c>
    </row>
    <row r="76" spans="1:8" ht="15" x14ac:dyDescent="0.25">
      <c r="C76" s="220" t="s">
        <v>89</v>
      </c>
      <c r="D76" s="220" t="s">
        <v>115</v>
      </c>
      <c r="E76" s="205"/>
      <c r="F76" s="205"/>
      <c r="G76" s="205"/>
    </row>
    <row r="78" spans="1:8" ht="13.5" customHeight="1" x14ac:dyDescent="0.2">
      <c r="C78" s="287" t="s">
        <v>170</v>
      </c>
      <c r="D78" s="288"/>
      <c r="E78" s="288"/>
      <c r="F78" s="288"/>
      <c r="G78" s="289"/>
    </row>
    <row r="79" spans="1:8" ht="12.75" customHeight="1" x14ac:dyDescent="0.2"/>
    <row r="80" spans="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11" customHeight="1" x14ac:dyDescent="0.2"/>
    <row r="97" spans="3:7" ht="17.25" customHeight="1" x14ac:dyDescent="0.25">
      <c r="C97" s="220" t="s">
        <v>97</v>
      </c>
      <c r="D97" s="290" t="s">
        <v>116</v>
      </c>
      <c r="E97" s="290"/>
      <c r="F97" s="290"/>
      <c r="G97" s="290"/>
    </row>
    <row r="98" spans="3:7" ht="15" x14ac:dyDescent="0.25">
      <c r="C98" s="247"/>
      <c r="D98" s="247"/>
      <c r="E98" s="247"/>
      <c r="F98" s="221"/>
      <c r="G98" s="221"/>
    </row>
    <row r="99" spans="3:7" ht="44.25" customHeight="1" x14ac:dyDescent="0.2">
      <c r="C99" s="291" t="s">
        <v>117</v>
      </c>
      <c r="D99" s="292"/>
      <c r="E99" s="292"/>
      <c r="F99" s="292"/>
      <c r="G99" s="293"/>
    </row>
    <row r="100" spans="3:7" ht="15" customHeight="1" x14ac:dyDescent="0.25">
      <c r="C100" s="247"/>
      <c r="D100" s="247"/>
      <c r="E100" s="247"/>
      <c r="F100" s="221"/>
      <c r="G100" s="221"/>
    </row>
  </sheetData>
  <sheetProtection password="E076" sheet="1" objects="1" scenarios="1"/>
  <mergeCells count="15">
    <mergeCell ref="C78:G78"/>
    <mergeCell ref="D97:G97"/>
    <mergeCell ref="C99:G99"/>
    <mergeCell ref="C38:G38"/>
    <mergeCell ref="C42:G42"/>
    <mergeCell ref="C51:C53"/>
    <mergeCell ref="D52:F52"/>
    <mergeCell ref="C61:G61"/>
    <mergeCell ref="B71:C72"/>
    <mergeCell ref="C24:F24"/>
    <mergeCell ref="C1:F1"/>
    <mergeCell ref="C3:F3"/>
    <mergeCell ref="B6:G6"/>
    <mergeCell ref="B7:G7"/>
    <mergeCell ref="B11:C12"/>
  </mergeCells>
  <hyperlinks>
    <hyperlink ref="B7" r:id="rId1" display="https://www.regulations.doe.gov/contact-us"/>
  </hyperlinks>
  <pageMargins left="0.7" right="0.7" top="0.5" bottom="0.4" header="0.3" footer="0.3"/>
  <pageSetup scale="60" orientation="portrait" horizontalDpi="0" verticalDpi="0" r:id="rId2"/>
  <rowBreaks count="1" manualBreakCount="1">
    <brk id="5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Certification</vt:lpstr>
      <vt:lpstr>Input</vt:lpstr>
      <vt:lpstr>Product Description</vt:lpstr>
      <vt:lpstr>Instructions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2014-11-19T03:19:32Z</cp:lastPrinted>
  <dcterms:created xsi:type="dcterms:W3CDTF">2007-08-23T20:46:35Z</dcterms:created>
  <dcterms:modified xsi:type="dcterms:W3CDTF">2014-11-20T19:35:07Z</dcterms:modified>
</cp:coreProperties>
</file>