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320" yWindow="435" windowWidth="15480" windowHeight="8940"/>
  </bookViews>
  <sheets>
    <sheet name="Instructions" sheetId="2" r:id="rId1"/>
    <sheet name="Submission Template" sheetId="1" r:id="rId2"/>
    <sheet name="Calculations" sheetId="5" r:id="rId3"/>
    <sheet name="Notes" sheetId="6" r:id="rId4"/>
  </sheets>
  <definedNames>
    <definedName name="_xlnm.Print_Area" localSheetId="1">'Submission Template'!$B$2:$Y$73</definedName>
  </definedNames>
  <calcPr calcId="125725"/>
</workbook>
</file>

<file path=xl/calcChain.xml><?xml version="1.0" encoding="utf-8"?>
<calcChain xmlns="http://schemas.openxmlformats.org/spreadsheetml/2006/main">
  <c r="X75" i="5"/>
  <c r="G75" s="1"/>
  <c r="K75" s="1"/>
  <c r="X74"/>
  <c r="G74"/>
  <c r="X73"/>
  <c r="G73" s="1"/>
  <c r="K73" s="1"/>
  <c r="X72"/>
  <c r="G72" s="1"/>
  <c r="X71"/>
  <c r="G71" s="1"/>
  <c r="K71" s="1"/>
  <c r="X70"/>
  <c r="G70" s="1"/>
  <c r="X69"/>
  <c r="G69" s="1"/>
  <c r="K69" s="1"/>
  <c r="X68"/>
  <c r="G68" s="1"/>
  <c r="X67"/>
  <c r="G67" s="1"/>
  <c r="K67" s="1"/>
  <c r="X66"/>
  <c r="G66"/>
  <c r="X65"/>
  <c r="G65" s="1"/>
  <c r="K65" s="1"/>
  <c r="X64"/>
  <c r="G64" s="1"/>
  <c r="X63"/>
  <c r="G63" s="1"/>
  <c r="K63" s="1"/>
  <c r="X62"/>
  <c r="G62" s="1"/>
  <c r="X61"/>
  <c r="G61" s="1"/>
  <c r="K61" s="1"/>
  <c r="X60"/>
  <c r="G60"/>
  <c r="X59"/>
  <c r="G59" s="1"/>
  <c r="K59" s="1"/>
  <c r="X58"/>
  <c r="G58" s="1"/>
  <c r="X57"/>
  <c r="G57" s="1"/>
  <c r="K57" s="1"/>
  <c r="X56"/>
  <c r="G56"/>
  <c r="X55"/>
  <c r="G55" s="1"/>
  <c r="K55" s="1"/>
  <c r="X54"/>
  <c r="G54" s="1"/>
  <c r="X53"/>
  <c r="G53" s="1"/>
  <c r="K53" s="1"/>
  <c r="X52"/>
  <c r="G52"/>
  <c r="X51"/>
  <c r="G51" s="1"/>
  <c r="K51" s="1"/>
  <c r="X50"/>
  <c r="G50" s="1"/>
  <c r="X49"/>
  <c r="G49" s="1"/>
  <c r="K49" s="1"/>
  <c r="X48"/>
  <c r="G48"/>
  <c r="X47"/>
  <c r="G47" s="1"/>
  <c r="K47" s="1"/>
  <c r="X46"/>
  <c r="G46" s="1"/>
  <c r="X45"/>
  <c r="G45" s="1"/>
  <c r="K45" s="1"/>
  <c r="X44"/>
  <c r="G44"/>
  <c r="X43"/>
  <c r="G43" s="1"/>
  <c r="K43" s="1"/>
  <c r="X42"/>
  <c r="G42" s="1"/>
  <c r="X41"/>
  <c r="G41" s="1"/>
  <c r="K41" s="1"/>
  <c r="X40"/>
  <c r="G40"/>
  <c r="X39"/>
  <c r="G39" s="1"/>
  <c r="K39" s="1"/>
  <c r="X38"/>
  <c r="G38" s="1"/>
  <c r="X37"/>
  <c r="G37" s="1"/>
  <c r="K37" s="1"/>
  <c r="X36"/>
  <c r="G36"/>
  <c r="X35"/>
  <c r="G35" s="1"/>
  <c r="K35" s="1"/>
  <c r="X34"/>
  <c r="G34" s="1"/>
  <c r="X33"/>
  <c r="G33" s="1"/>
  <c r="K33" s="1"/>
  <c r="X32"/>
  <c r="G32"/>
  <c r="X31"/>
  <c r="G31" s="1"/>
  <c r="K31" s="1"/>
  <c r="X30"/>
  <c r="G30"/>
  <c r="X29"/>
  <c r="G29" s="1"/>
  <c r="Z28"/>
  <c r="G28" s="1"/>
  <c r="J75"/>
  <c r="J73"/>
  <c r="J71"/>
  <c r="J69"/>
  <c r="J67"/>
  <c r="J65"/>
  <c r="J63"/>
  <c r="J61"/>
  <c r="J59"/>
  <c r="J57"/>
  <c r="J55"/>
  <c r="J53"/>
  <c r="J51"/>
  <c r="J49"/>
  <c r="J47"/>
  <c r="J45"/>
  <c r="J43"/>
  <c r="J39"/>
  <c r="J35"/>
  <c r="J31"/>
  <c r="I75"/>
  <c r="I73"/>
  <c r="I71"/>
  <c r="I69"/>
  <c r="I67"/>
  <c r="I65"/>
  <c r="I63"/>
  <c r="I61"/>
  <c r="I59"/>
  <c r="I57"/>
  <c r="I55"/>
  <c r="I53"/>
  <c r="I51"/>
  <c r="I49"/>
  <c r="I47"/>
  <c r="I45"/>
  <c r="I43"/>
  <c r="I41"/>
  <c r="I39"/>
  <c r="I37"/>
  <c r="I35"/>
  <c r="I33"/>
  <c r="H75"/>
  <c r="H73"/>
  <c r="H71"/>
  <c r="H69"/>
  <c r="H67"/>
  <c r="H65"/>
  <c r="H63"/>
  <c r="H61"/>
  <c r="H59"/>
  <c r="H57"/>
  <c r="H55"/>
  <c r="H53"/>
  <c r="H51"/>
  <c r="H49"/>
  <c r="H47"/>
  <c r="H45"/>
  <c r="H43"/>
  <c r="H41"/>
  <c r="H39"/>
  <c r="H37"/>
  <c r="H35"/>
  <c r="H33"/>
  <c r="H31"/>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Z75"/>
  <c r="E75" s="1"/>
  <c r="Z74"/>
  <c r="Z73"/>
  <c r="E73" s="1"/>
  <c r="Z72"/>
  <c r="Z71"/>
  <c r="E71" s="1"/>
  <c r="Z70"/>
  <c r="Z69"/>
  <c r="E69" s="1"/>
  <c r="Z68"/>
  <c r="Z67"/>
  <c r="E67" s="1"/>
  <c r="Z66"/>
  <c r="Z65"/>
  <c r="E65" s="1"/>
  <c r="Z64"/>
  <c r="Z63"/>
  <c r="E63" s="1"/>
  <c r="Z62"/>
  <c r="Z61"/>
  <c r="E61" s="1"/>
  <c r="Z60"/>
  <c r="Z59"/>
  <c r="E59" s="1"/>
  <c r="Z58"/>
  <c r="Z57"/>
  <c r="E57" s="1"/>
  <c r="Z56"/>
  <c r="Z55"/>
  <c r="E55" s="1"/>
  <c r="Z54"/>
  <c r="Z53"/>
  <c r="E53" s="1"/>
  <c r="Z52"/>
  <c r="Z51"/>
  <c r="E51" s="1"/>
  <c r="Z50"/>
  <c r="Z49"/>
  <c r="E49" s="1"/>
  <c r="Z48"/>
  <c r="Z47"/>
  <c r="E47" s="1"/>
  <c r="Z46"/>
  <c r="Z45"/>
  <c r="E45" s="1"/>
  <c r="Z44"/>
  <c r="Z43"/>
  <c r="E43" s="1"/>
  <c r="Z42"/>
  <c r="Z41"/>
  <c r="E41" s="1"/>
  <c r="Z40"/>
  <c r="Z39"/>
  <c r="E39" s="1"/>
  <c r="Z38"/>
  <c r="Z37"/>
  <c r="E37" s="1"/>
  <c r="Z36"/>
  <c r="Z35"/>
  <c r="E35" s="1"/>
  <c r="Z34"/>
  <c r="Z33"/>
  <c r="E33" s="1"/>
  <c r="Z32"/>
  <c r="Z31"/>
  <c r="E31" s="1"/>
  <c r="Z30"/>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AG75"/>
  <c r="C75" s="1"/>
  <c r="AG74"/>
  <c r="C74" s="1"/>
  <c r="AG73"/>
  <c r="C73" s="1"/>
  <c r="AG72"/>
  <c r="C72" s="1"/>
  <c r="AG71"/>
  <c r="C71" s="1"/>
  <c r="AG70"/>
  <c r="C70" s="1"/>
  <c r="AG69"/>
  <c r="C69" s="1"/>
  <c r="AG68"/>
  <c r="C68" s="1"/>
  <c r="AG67"/>
  <c r="C67" s="1"/>
  <c r="AG66"/>
  <c r="C66" s="1"/>
  <c r="AG65"/>
  <c r="C65" s="1"/>
  <c r="AG64"/>
  <c r="C64" s="1"/>
  <c r="AG63"/>
  <c r="C63" s="1"/>
  <c r="AG62"/>
  <c r="C62" s="1"/>
  <c r="AG61"/>
  <c r="C61" s="1"/>
  <c r="AG60"/>
  <c r="C60" s="1"/>
  <c r="AG59"/>
  <c r="C59" s="1"/>
  <c r="AG58"/>
  <c r="C58" s="1"/>
  <c r="AG57"/>
  <c r="C57" s="1"/>
  <c r="AG56"/>
  <c r="C56" s="1"/>
  <c r="AG55"/>
  <c r="C55" s="1"/>
  <c r="AG54"/>
  <c r="C54" s="1"/>
  <c r="AG53"/>
  <c r="C53" s="1"/>
  <c r="AG52"/>
  <c r="C52" s="1"/>
  <c r="AG51"/>
  <c r="C51" s="1"/>
  <c r="AG50"/>
  <c r="C50" s="1"/>
  <c r="AG49"/>
  <c r="C49" s="1"/>
  <c r="AG48"/>
  <c r="C48" s="1"/>
  <c r="AG47"/>
  <c r="C47" s="1"/>
  <c r="AG46"/>
  <c r="C46" s="1"/>
  <c r="AG45"/>
  <c r="C45" s="1"/>
  <c r="AG44"/>
  <c r="C44" s="1"/>
  <c r="AG43"/>
  <c r="C43" s="1"/>
  <c r="AG42"/>
  <c r="C42" s="1"/>
  <c r="AG41"/>
  <c r="C41" s="1"/>
  <c r="AG40"/>
  <c r="C40" s="1"/>
  <c r="AG39"/>
  <c r="C39" s="1"/>
  <c r="AG38"/>
  <c r="C38" s="1"/>
  <c r="AG37"/>
  <c r="C37" s="1"/>
  <c r="AG36"/>
  <c r="C36" s="1"/>
  <c r="AG35"/>
  <c r="C35" s="1"/>
  <c r="AG34"/>
  <c r="C34" s="1"/>
  <c r="AG33"/>
  <c r="C33" s="1"/>
  <c r="AG32"/>
  <c r="C32" s="1"/>
  <c r="AG31"/>
  <c r="C31" s="1"/>
  <c r="AG30"/>
  <c r="C30" s="1"/>
  <c r="B75"/>
  <c r="B73"/>
  <c r="B71"/>
  <c r="B69"/>
  <c r="B67"/>
  <c r="B65"/>
  <c r="B63"/>
  <c r="B61"/>
  <c r="B59"/>
  <c r="B57"/>
  <c r="B55"/>
  <c r="B53"/>
  <c r="B51"/>
  <c r="B49"/>
  <c r="B47"/>
  <c r="B45"/>
  <c r="B43"/>
  <c r="B41"/>
  <c r="B39"/>
  <c r="B37"/>
  <c r="B35"/>
  <c r="B33"/>
  <c r="B31"/>
  <c r="Z29"/>
  <c r="B28"/>
  <c r="AG28"/>
  <c r="Y31"/>
  <c r="AB28"/>
  <c r="AB29"/>
  <c r="Y29"/>
  <c r="D29"/>
  <c r="D18"/>
  <c r="F29"/>
  <c r="H29"/>
  <c r="M29" s="1"/>
  <c r="C28"/>
  <c r="AI25" i="1"/>
  <c r="N12" i="5"/>
  <c r="AB30"/>
  <c r="AB31"/>
  <c r="D17"/>
  <c r="D28"/>
  <c r="M76"/>
  <c r="M75"/>
  <c r="M73"/>
  <c r="M71"/>
  <c r="M69"/>
  <c r="M67"/>
  <c r="M65"/>
  <c r="M63"/>
  <c r="M61"/>
  <c r="M59"/>
  <c r="M57"/>
  <c r="M55"/>
  <c r="M53"/>
  <c r="M51"/>
  <c r="M49"/>
  <c r="M47"/>
  <c r="M45"/>
  <c r="M43"/>
  <c r="M41"/>
  <c r="M39"/>
  <c r="M37"/>
  <c r="M35"/>
  <c r="M33"/>
  <c r="M31"/>
  <c r="AC27"/>
  <c r="H27"/>
  <c r="AD29"/>
  <c r="AD30"/>
  <c r="AD31" s="1"/>
  <c r="AD32" s="1"/>
  <c r="AD33" s="1"/>
  <c r="AD34" s="1"/>
  <c r="AD35" s="1"/>
  <c r="AD36" s="1"/>
  <c r="AD37" s="1"/>
  <c r="AD38" s="1"/>
  <c r="AD39" s="1"/>
  <c r="AD40" s="1"/>
  <c r="AD41" s="1"/>
  <c r="AD42" s="1"/>
  <c r="AD43" s="1"/>
  <c r="AD44" s="1"/>
  <c r="AD45" s="1"/>
  <c r="AD46" s="1"/>
  <c r="AD47" s="1"/>
  <c r="AD48" s="1"/>
  <c r="AD49" s="1"/>
  <c r="AD50" s="1"/>
  <c r="AD51" s="1"/>
  <c r="AD52" s="1"/>
  <c r="AD53" s="1"/>
  <c r="AD54" s="1"/>
  <c r="AD55" s="1"/>
  <c r="AD56" s="1"/>
  <c r="AD57" s="1"/>
  <c r="Y28"/>
  <c r="Y35"/>
  <c r="AB32"/>
  <c r="AB33"/>
  <c r="AB34"/>
  <c r="AB35"/>
  <c r="Y34"/>
  <c r="Y33"/>
  <c r="Y32"/>
  <c r="AA75"/>
  <c r="AA74"/>
  <c r="AA73"/>
  <c r="AA72"/>
  <c r="AA71"/>
  <c r="AA70"/>
  <c r="AA69"/>
  <c r="AA68"/>
  <c r="AA67"/>
  <c r="AA66"/>
  <c r="AA65"/>
  <c r="AA64"/>
  <c r="AA63"/>
  <c r="AA62"/>
  <c r="AA61"/>
  <c r="AA60"/>
  <c r="AA59"/>
  <c r="AA58"/>
  <c r="AA57"/>
  <c r="AA56"/>
  <c r="AA55"/>
  <c r="AA54"/>
  <c r="AA53"/>
  <c r="AA52"/>
  <c r="AA51"/>
  <c r="AA50"/>
  <c r="AA49"/>
  <c r="AA48"/>
  <c r="AA47"/>
  <c r="AA46"/>
  <c r="AA45"/>
  <c r="AA44"/>
  <c r="AA43"/>
  <c r="AA42"/>
  <c r="AA41"/>
  <c r="AA40"/>
  <c r="AA39"/>
  <c r="AA38"/>
  <c r="AA37"/>
  <c r="AA36"/>
  <c r="AA35"/>
  <c r="AA34"/>
  <c r="AA33"/>
  <c r="AA32"/>
  <c r="AA31"/>
  <c r="AA30"/>
  <c r="AA29"/>
  <c r="AA28"/>
  <c r="AA26" i="1"/>
  <c r="AD26"/>
  <c r="AA25"/>
  <c r="AD25"/>
  <c r="AA23"/>
  <c r="AD23"/>
  <c r="AA24"/>
  <c r="AD24"/>
  <c r="AA27"/>
  <c r="AD27"/>
  <c r="AA28"/>
  <c r="AD28"/>
  <c r="AA29"/>
  <c r="AD29"/>
  <c r="AA30"/>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G10" i="5"/>
  <c r="AE26" i="1"/>
  <c r="AE25"/>
  <c r="AE23"/>
  <c r="AE24"/>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F26"/>
  <c r="AF25"/>
  <c r="AF23"/>
  <c r="AF24"/>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G26"/>
  <c r="AG25"/>
  <c r="AG23"/>
  <c r="AG24"/>
  <c r="AG27"/>
  <c r="AG28"/>
  <c r="AG29"/>
  <c r="AG30"/>
  <c r="AG31"/>
  <c r="AG32"/>
  <c r="AG33"/>
  <c r="AG34"/>
  <c r="AG35"/>
  <c r="AG36"/>
  <c r="AG37"/>
  <c r="AG38"/>
  <c r="AG39"/>
  <c r="AG40"/>
  <c r="AG41"/>
  <c r="AG42"/>
  <c r="AG43"/>
  <c r="AG44"/>
  <c r="AG45"/>
  <c r="AG46"/>
  <c r="AG47"/>
  <c r="AG48"/>
  <c r="AG49"/>
  <c r="AG50"/>
  <c r="AG51"/>
  <c r="AG52"/>
  <c r="AG53"/>
  <c r="AG54"/>
  <c r="AG55"/>
  <c r="AG56"/>
  <c r="AG57"/>
  <c r="AG58"/>
  <c r="AG59"/>
  <c r="AG60"/>
  <c r="AG61"/>
  <c r="AG62"/>
  <c r="AG63"/>
  <c r="AG64"/>
  <c r="AG65"/>
  <c r="AG66"/>
  <c r="AG67"/>
  <c r="AG68"/>
  <c r="AG69"/>
  <c r="AG70"/>
  <c r="AG71"/>
  <c r="AG72"/>
  <c r="AJ10" i="5"/>
  <c r="AC72" i="1"/>
  <c r="AB72"/>
  <c r="AA72"/>
  <c r="AC71"/>
  <c r="AB71"/>
  <c r="AA71"/>
  <c r="AC70"/>
  <c r="AB70"/>
  <c r="AA70"/>
  <c r="AC69"/>
  <c r="AB69"/>
  <c r="AA69"/>
  <c r="AC68"/>
  <c r="AB68"/>
  <c r="AA68"/>
  <c r="AC67"/>
  <c r="AB67"/>
  <c r="AA67"/>
  <c r="AC66"/>
  <c r="AB66"/>
  <c r="AA66"/>
  <c r="AC65"/>
  <c r="AB65"/>
  <c r="AA65"/>
  <c r="AC64"/>
  <c r="AB64"/>
  <c r="AA64"/>
  <c r="AC63"/>
  <c r="AB63"/>
  <c r="AA63"/>
  <c r="AC62"/>
  <c r="AB62"/>
  <c r="AA62"/>
  <c r="AC61"/>
  <c r="AB61"/>
  <c r="AA61"/>
  <c r="AC60"/>
  <c r="AB60"/>
  <c r="AA60"/>
  <c r="AC59"/>
  <c r="AB59"/>
  <c r="AA59"/>
  <c r="AC58"/>
  <c r="AB58"/>
  <c r="AA58"/>
  <c r="AC57"/>
  <c r="AB57"/>
  <c r="AA57"/>
  <c r="AC56"/>
  <c r="AB56"/>
  <c r="AA56"/>
  <c r="AC55"/>
  <c r="AB55"/>
  <c r="AA55"/>
  <c r="AC54"/>
  <c r="AB54"/>
  <c r="AA54"/>
  <c r="AC53"/>
  <c r="AB53"/>
  <c r="AA53"/>
  <c r="AC52"/>
  <c r="AB52"/>
  <c r="AA52"/>
  <c r="AC51"/>
  <c r="AB51"/>
  <c r="AA51"/>
  <c r="AC50"/>
  <c r="AB50"/>
  <c r="AA50"/>
  <c r="AC49"/>
  <c r="AB49"/>
  <c r="AA49"/>
  <c r="AC48"/>
  <c r="AB48"/>
  <c r="AA48"/>
  <c r="AC47"/>
  <c r="AB47"/>
  <c r="AA47"/>
  <c r="AC46"/>
  <c r="AB46"/>
  <c r="AA46"/>
  <c r="AC45"/>
  <c r="AB45"/>
  <c r="AA45"/>
  <c r="AC44"/>
  <c r="AB44"/>
  <c r="AA44"/>
  <c r="AC43"/>
  <c r="AB43"/>
  <c r="AA43"/>
  <c r="AC42"/>
  <c r="AB42"/>
  <c r="AA42"/>
  <c r="AC41"/>
  <c r="AB41"/>
  <c r="AA41"/>
  <c r="AC40"/>
  <c r="AB40"/>
  <c r="AA40"/>
  <c r="AC39"/>
  <c r="AB39"/>
  <c r="AA39"/>
  <c r="AC38"/>
  <c r="AB38"/>
  <c r="AA38"/>
  <c r="AC37"/>
  <c r="AB37"/>
  <c r="AA37"/>
  <c r="AC36"/>
  <c r="AB36"/>
  <c r="AA36"/>
  <c r="AC35"/>
  <c r="AB35"/>
  <c r="AA35"/>
  <c r="AC34"/>
  <c r="AB34"/>
  <c r="AA34"/>
  <c r="AC33"/>
  <c r="AB33"/>
  <c r="AA33"/>
  <c r="AC32"/>
  <c r="AB32"/>
  <c r="AA32"/>
  <c r="AC31"/>
  <c r="AB31"/>
  <c r="AA31"/>
  <c r="AC30"/>
  <c r="AB30"/>
  <c r="AC29"/>
  <c r="AB29"/>
  <c r="AC28"/>
  <c r="AB28"/>
  <c r="AC27"/>
  <c r="AB27"/>
  <c r="AC26"/>
  <c r="AB26"/>
  <c r="AC25"/>
  <c r="AB25"/>
  <c r="AC24"/>
  <c r="AB24"/>
  <c r="AC23"/>
  <c r="AB23"/>
  <c r="Y36" i="5"/>
  <c r="AB37"/>
  <c r="Y37"/>
  <c r="AB43"/>
  <c r="AB44"/>
  <c r="AB45"/>
  <c r="AB36"/>
  <c r="AB39"/>
  <c r="AB75"/>
  <c r="Y75"/>
  <c r="AB74"/>
  <c r="Y74"/>
  <c r="AB73"/>
  <c r="Y73"/>
  <c r="AB72"/>
  <c r="Y72"/>
  <c r="AB71"/>
  <c r="Y71"/>
  <c r="AB70"/>
  <c r="Y70"/>
  <c r="AB69"/>
  <c r="Y69"/>
  <c r="AB68"/>
  <c r="Y68"/>
  <c r="AB67"/>
  <c r="Y67"/>
  <c r="AB66"/>
  <c r="Y66"/>
  <c r="AB65"/>
  <c r="Y65"/>
  <c r="AB64"/>
  <c r="Y64"/>
  <c r="AB63"/>
  <c r="Y63"/>
  <c r="AB62"/>
  <c r="Y62"/>
  <c r="AB61"/>
  <c r="Y61"/>
  <c r="AB60"/>
  <c r="Y60"/>
  <c r="AB59"/>
  <c r="Y59"/>
  <c r="AB58"/>
  <c r="Y58"/>
  <c r="AB57"/>
  <c r="Y57"/>
  <c r="AB56"/>
  <c r="Y56"/>
  <c r="AB55"/>
  <c r="Y55"/>
  <c r="AB54"/>
  <c r="Y54"/>
  <c r="AB53"/>
  <c r="Y53"/>
  <c r="AB52"/>
  <c r="Y52"/>
  <c r="AB51"/>
  <c r="Y51"/>
  <c r="AB50"/>
  <c r="Y50"/>
  <c r="AB49"/>
  <c r="Y49"/>
  <c r="AB48"/>
  <c r="Y48"/>
  <c r="AB47"/>
  <c r="Y47"/>
  <c r="AB46"/>
  <c r="Y46"/>
  <c r="Y45"/>
  <c r="Y44"/>
  <c r="Y43"/>
  <c r="AB42"/>
  <c r="Y42"/>
  <c r="AB41"/>
  <c r="Y41"/>
  <c r="AB40"/>
  <c r="Y40"/>
  <c r="Y39"/>
  <c r="AB38"/>
  <c r="Y38"/>
  <c r="C24" i="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AI23"/>
  <c r="H8" i="5"/>
  <c r="X28"/>
  <c r="AI10" l="1"/>
  <c r="AH10"/>
  <c r="J28"/>
  <c r="I28"/>
  <c r="B29"/>
  <c r="E29"/>
  <c r="AG29"/>
  <c r="C29" s="1"/>
  <c r="E30"/>
  <c r="B30"/>
  <c r="Y30"/>
  <c r="E32"/>
  <c r="B32"/>
  <c r="E34"/>
  <c r="B34"/>
  <c r="E36"/>
  <c r="B36"/>
  <c r="E38"/>
  <c r="B38"/>
  <c r="E40"/>
  <c r="B40"/>
  <c r="E42"/>
  <c r="B42"/>
  <c r="E44"/>
  <c r="B44"/>
  <c r="E46"/>
  <c r="B46"/>
  <c r="E48"/>
  <c r="B48"/>
  <c r="E50"/>
  <c r="B50"/>
  <c r="E52"/>
  <c r="B52"/>
  <c r="E54"/>
  <c r="B54"/>
  <c r="E56"/>
  <c r="B56"/>
  <c r="E58"/>
  <c r="B58"/>
  <c r="E60"/>
  <c r="B60"/>
  <c r="E62"/>
  <c r="B62"/>
  <c r="E64"/>
  <c r="B64"/>
  <c r="E66"/>
  <c r="B66"/>
  <c r="E68"/>
  <c r="B68"/>
  <c r="E70"/>
  <c r="B70"/>
  <c r="E72"/>
  <c r="B72"/>
  <c r="E74"/>
  <c r="B74"/>
  <c r="J29"/>
  <c r="I29"/>
  <c r="K28"/>
  <c r="H28"/>
  <c r="M28" s="1"/>
  <c r="K30"/>
  <c r="J30"/>
  <c r="I30"/>
  <c r="H30"/>
  <c r="M30" s="1"/>
  <c r="K32"/>
  <c r="J32"/>
  <c r="I32"/>
  <c r="H32"/>
  <c r="M32" s="1"/>
  <c r="K34"/>
  <c r="J34"/>
  <c r="I34"/>
  <c r="H34"/>
  <c r="M34" s="1"/>
  <c r="K36"/>
  <c r="J36"/>
  <c r="I36"/>
  <c r="H36"/>
  <c r="M36" s="1"/>
  <c r="K38"/>
  <c r="J38"/>
  <c r="I38"/>
  <c r="H38"/>
  <c r="M38" s="1"/>
  <c r="K40"/>
  <c r="J40"/>
  <c r="I40"/>
  <c r="H40"/>
  <c r="M40" s="1"/>
  <c r="K42"/>
  <c r="J42"/>
  <c r="I42"/>
  <c r="H42"/>
  <c r="M42" s="1"/>
  <c r="K44"/>
  <c r="J44"/>
  <c r="I44"/>
  <c r="H44"/>
  <c r="M44" s="1"/>
  <c r="K46"/>
  <c r="J46"/>
  <c r="I46"/>
  <c r="H46"/>
  <c r="M46" s="1"/>
  <c r="K48"/>
  <c r="J48"/>
  <c r="I48"/>
  <c r="H48"/>
  <c r="M48" s="1"/>
  <c r="K50"/>
  <c r="J50"/>
  <c r="I50"/>
  <c r="H50"/>
  <c r="M50" s="1"/>
  <c r="K52"/>
  <c r="J52"/>
  <c r="I52"/>
  <c r="H52"/>
  <c r="M52" s="1"/>
  <c r="K54"/>
  <c r="J54"/>
  <c r="I54"/>
  <c r="H54"/>
  <c r="M54" s="1"/>
  <c r="K56"/>
  <c r="J56"/>
  <c r="I56"/>
  <c r="H56"/>
  <c r="M56" s="1"/>
  <c r="K58"/>
  <c r="J58"/>
  <c r="I58"/>
  <c r="H58"/>
  <c r="M58" s="1"/>
  <c r="K60"/>
  <c r="J60"/>
  <c r="I60"/>
  <c r="H60"/>
  <c r="M60"/>
  <c r="K62"/>
  <c r="J62"/>
  <c r="I62"/>
  <c r="H62"/>
  <c r="M62" s="1"/>
  <c r="K64"/>
  <c r="J64"/>
  <c r="I64"/>
  <c r="H64"/>
  <c r="M64" s="1"/>
  <c r="K66"/>
  <c r="J66"/>
  <c r="I66"/>
  <c r="H66"/>
  <c r="M66" s="1"/>
  <c r="K68"/>
  <c r="J68"/>
  <c r="I68"/>
  <c r="H68"/>
  <c r="M68" s="1"/>
  <c r="K70"/>
  <c r="J70"/>
  <c r="I70"/>
  <c r="H70"/>
  <c r="M70" s="1"/>
  <c r="K72"/>
  <c r="J72"/>
  <c r="I72"/>
  <c r="H72"/>
  <c r="M72" s="1"/>
  <c r="K74"/>
  <c r="J74"/>
  <c r="I74"/>
  <c r="H74"/>
  <c r="M74" s="1"/>
  <c r="I31"/>
  <c r="J33"/>
  <c r="J37"/>
  <c r="J41"/>
  <c r="K29"/>
  <c r="N10" l="1"/>
  <c r="D16" s="1"/>
  <c r="H13"/>
  <c r="D15" s="1"/>
  <c r="H10"/>
  <c r="G13" s="1"/>
  <c r="I13" s="1"/>
</calcChain>
</file>

<file path=xl/sharedStrings.xml><?xml version="1.0" encoding="utf-8"?>
<sst xmlns="http://schemas.openxmlformats.org/spreadsheetml/2006/main" count="138" uniqueCount="104">
  <si>
    <t>Production Line Testing</t>
  </si>
  <si>
    <t>Manufacturer:</t>
  </si>
  <si>
    <t>Engine Family:</t>
  </si>
  <si>
    <t>PLT Test Contact:</t>
  </si>
  <si>
    <t>Email Address:</t>
  </si>
  <si>
    <t>Phone #:</t>
  </si>
  <si>
    <t>PLT Test Information</t>
  </si>
  <si>
    <t>PLT Engine Test Results</t>
  </si>
  <si>
    <t>Test</t>
  </si>
  <si>
    <t>Number</t>
  </si>
  <si>
    <t>Date</t>
  </si>
  <si>
    <t>Comments:</t>
  </si>
  <si>
    <t>Engine</t>
  </si>
  <si>
    <t>ID</t>
  </si>
  <si>
    <t>Build</t>
  </si>
  <si>
    <t>Include in</t>
  </si>
  <si>
    <t>CumSum?</t>
  </si>
  <si>
    <t>Location</t>
  </si>
  <si>
    <t>Contact</t>
  </si>
  <si>
    <t>HC+NOx</t>
  </si>
  <si>
    <t>Initial</t>
  </si>
  <si>
    <t>Result</t>
  </si>
  <si>
    <t xml:space="preserve">Final </t>
  </si>
  <si>
    <t>Factor</t>
  </si>
  <si>
    <t>Service</t>
  </si>
  <si>
    <t>Hours</t>
  </si>
  <si>
    <t>Accumulation</t>
  </si>
  <si>
    <t>Actual</t>
  </si>
  <si>
    <t>Sample</t>
  </si>
  <si>
    <t>Required</t>
  </si>
  <si>
    <t>Emission</t>
  </si>
  <si>
    <t>Limit/FEL</t>
  </si>
  <si>
    <t>Mean</t>
  </si>
  <si>
    <t>Standard</t>
  </si>
  <si>
    <t>Deviation</t>
  </si>
  <si>
    <t>CumSum</t>
  </si>
  <si>
    <t>Action</t>
  </si>
  <si>
    <t>Limit</t>
  </si>
  <si>
    <t>Prior</t>
  </si>
  <si>
    <t>Test Comments</t>
  </si>
  <si>
    <t>.</t>
  </si>
  <si>
    <t>HC+Nox</t>
  </si>
  <si>
    <t>yes</t>
  </si>
  <si>
    <t>no</t>
  </si>
  <si>
    <t>Invalid?</t>
  </si>
  <si>
    <t>Invalid</t>
  </si>
  <si>
    <t>Reason</t>
  </si>
  <si>
    <t>Failure</t>
  </si>
  <si>
    <t>Remedy</t>
  </si>
  <si>
    <t>Repairs</t>
  </si>
  <si>
    <t>Warnings</t>
  </si>
  <si>
    <t>Included</t>
  </si>
  <si>
    <t>Results</t>
  </si>
  <si>
    <t>Binary</t>
  </si>
  <si>
    <t>Test #</t>
  </si>
  <si>
    <t>Data</t>
  </si>
  <si>
    <t>Calculation</t>
  </si>
  <si>
    <t>Exists</t>
  </si>
  <si>
    <t>n</t>
  </si>
  <si>
    <t>t-value</t>
  </si>
  <si>
    <t>Size (n)</t>
  </si>
  <si>
    <t>Size (N)</t>
  </si>
  <si>
    <t>Requirement</t>
  </si>
  <si>
    <t>Met?</t>
  </si>
  <si>
    <t>Fail?</t>
  </si>
  <si>
    <t>Pass?</t>
  </si>
  <si>
    <t>HC+NOx (N-met?):</t>
  </si>
  <si>
    <t>HC+Nox?</t>
  </si>
  <si>
    <t>CO?</t>
  </si>
  <si>
    <t>HC+NOx (passing status?)</t>
  </si>
  <si>
    <t>Current PLT Test Status:</t>
  </si>
  <si>
    <t>Calculated Results Data</t>
  </si>
  <si>
    <t>Notes:</t>
  </si>
  <si>
    <t>HC+NOx - Calculations</t>
  </si>
  <si>
    <t>Manufacturer Data Submission Template  --  INSTRUCTIONS</t>
  </si>
  <si>
    <t>Quarterly Requirements Check</t>
  </si>
  <si>
    <t># Q1</t>
  </si>
  <si>
    <t># Q2</t>
  </si>
  <si>
    <t># Q3</t>
  </si>
  <si>
    <t># Q4</t>
  </si>
  <si>
    <t>year</t>
  </si>
  <si>
    <t>month</t>
  </si>
  <si>
    <t xml:space="preserve">day </t>
  </si>
  <si>
    <t>q1</t>
  </si>
  <si>
    <t>q2</t>
  </si>
  <si>
    <t>q3</t>
  </si>
  <si>
    <t>q4</t>
  </si>
  <si>
    <t>HIDDEN FIELDS</t>
  </si>
  <si>
    <t>Is this a carry-over engine family?</t>
  </si>
  <si>
    <t>Time</t>
  </si>
  <si>
    <r>
      <t xml:space="preserve">Manufacturer Data Submission Template     </t>
    </r>
    <r>
      <rPr>
        <b/>
        <i/>
        <sz val="11"/>
        <color indexed="18"/>
        <rFont val="Tw Cen MT"/>
        <family val="2"/>
      </rPr>
      <t>(Marine SI)</t>
    </r>
  </si>
  <si>
    <t>HC NOX</t>
  </si>
  <si>
    <t>CALC N</t>
  </si>
  <si>
    <t>Maximum Required Tests:</t>
  </si>
  <si>
    <t>g/kW-hr</t>
  </si>
  <si>
    <t>g/bhp-hr</t>
  </si>
  <si>
    <t>Projected Annual Production Volume:</t>
  </si>
  <si>
    <r>
      <t xml:space="preserve">Manufacturer Notes     </t>
    </r>
    <r>
      <rPr>
        <b/>
        <i/>
        <sz val="11"/>
        <color indexed="18"/>
        <rFont val="Tw Cen MT"/>
        <family val="2"/>
      </rPr>
      <t>(Marine SI)</t>
    </r>
  </si>
  <si>
    <t>Qtr</t>
  </si>
  <si>
    <t>Det.</t>
  </si>
  <si>
    <t>Unit</t>
  </si>
  <si>
    <t>Carryover?</t>
  </si>
  <si>
    <t>OMB Control No. 2060-0321</t>
  </si>
  <si>
    <t>Expiration Date XXXXXXX</t>
  </si>
</sst>
</file>

<file path=xl/styles.xml><?xml version="1.0" encoding="utf-8"?>
<styleSheet xmlns="http://schemas.openxmlformats.org/spreadsheetml/2006/main">
  <numFmts count="7">
    <numFmt numFmtId="43" formatCode="_(* #,##0.00_);_(* \(#,##0.00\);_(* &quot;-&quot;??_);_(@_)"/>
    <numFmt numFmtId="164" formatCode="m/d/yy;@"/>
    <numFmt numFmtId="165" formatCode="#,##0.0_);\(#,##0.0\)"/>
    <numFmt numFmtId="166" formatCode="#,##0.000"/>
    <numFmt numFmtId="167" formatCode="0.0%"/>
    <numFmt numFmtId="168" formatCode="h:mm;@"/>
    <numFmt numFmtId="169" formatCode="0_);[Red]\(0\)"/>
  </numFmts>
  <fonts count="20">
    <font>
      <sz val="10"/>
      <name val="Arial"/>
    </font>
    <font>
      <sz val="8"/>
      <name val="Arial"/>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color indexed="10"/>
      <name val="Arial"/>
    </font>
    <font>
      <b/>
      <sz val="8"/>
      <name val="Arial"/>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ont>
    <font>
      <u/>
      <sz val="10"/>
      <color indexed="12"/>
      <name val="Arial"/>
    </font>
    <font>
      <b/>
      <sz val="9"/>
      <name val="Arial"/>
      <family val="2"/>
    </font>
    <font>
      <b/>
      <i/>
      <sz val="10"/>
      <name val="Arial"/>
      <family val="2"/>
    </font>
    <font>
      <b/>
      <i/>
      <sz val="11"/>
      <color indexed="18"/>
      <name val="Tw Cen MT"/>
      <family val="2"/>
    </font>
  </fonts>
  <fills count="8">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8"/>
        <bgColor indexed="64"/>
      </patternFill>
    </fill>
  </fills>
  <borders count="16">
    <border>
      <left/>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0" fillId="0" borderId="0" xfId="0" applyBorder="1"/>
    <xf numFmtId="0" fontId="0" fillId="2" borderId="0" xfId="0" applyFill="1" applyBorder="1"/>
    <xf numFmtId="0" fontId="0" fillId="0" borderId="0" xfId="0" applyFill="1" applyBorder="1"/>
    <xf numFmtId="0" fontId="0" fillId="2" borderId="1" xfId="0" applyFill="1" applyBorder="1"/>
    <xf numFmtId="0" fontId="0" fillId="0" borderId="0" xfId="0" applyAlignment="1">
      <alignment horizontal="center"/>
    </xf>
    <xf numFmtId="0" fontId="0" fillId="0" borderId="0" xfId="0" applyFill="1"/>
    <xf numFmtId="0" fontId="1" fillId="0" borderId="0" xfId="0" applyFont="1" applyFill="1" applyBorder="1"/>
    <xf numFmtId="0" fontId="1" fillId="0" borderId="0" xfId="0" applyFont="1"/>
    <xf numFmtId="0" fontId="7" fillId="0" borderId="0" xfId="0" applyFont="1"/>
    <xf numFmtId="0" fontId="8" fillId="0" borderId="0" xfId="0" applyFont="1"/>
    <xf numFmtId="0" fontId="9" fillId="0" borderId="0" xfId="0" applyFont="1" applyFill="1" applyBorder="1" applyAlignment="1">
      <alignment horizontal="center"/>
    </xf>
    <xf numFmtId="0" fontId="9" fillId="0" borderId="0" xfId="0" applyFont="1" applyFill="1" applyAlignment="1">
      <alignment horizontal="center"/>
    </xf>
    <xf numFmtId="0" fontId="1" fillId="0" borderId="0" xfId="0" applyFont="1" applyBorder="1"/>
    <xf numFmtId="0" fontId="9" fillId="2" borderId="0" xfId="0" applyFont="1" applyFill="1" applyBorder="1" applyAlignment="1">
      <alignment horizontal="center"/>
    </xf>
    <xf numFmtId="0" fontId="4" fillId="0" borderId="0" xfId="0" applyFont="1" applyFill="1"/>
    <xf numFmtId="0" fontId="5" fillId="3" borderId="0" xfId="0" applyFont="1" applyFill="1"/>
    <xf numFmtId="0" fontId="0" fillId="3" borderId="0" xfId="0" applyFill="1"/>
    <xf numFmtId="22" fontId="0" fillId="3" borderId="0" xfId="0" applyNumberFormat="1" applyFill="1"/>
    <xf numFmtId="0" fontId="0" fillId="4" borderId="0" xfId="0" applyFill="1"/>
    <xf numFmtId="0" fontId="3" fillId="2" borderId="0" xfId="0" applyFont="1" applyFill="1"/>
    <xf numFmtId="0" fontId="4" fillId="2" borderId="0" xfId="0" applyFont="1" applyFill="1"/>
    <xf numFmtId="0" fontId="2" fillId="4" borderId="0" xfId="0" applyFont="1" applyFill="1"/>
    <xf numFmtId="0" fontId="9" fillId="4" borderId="0" xfId="0" applyFont="1" applyFill="1"/>
    <xf numFmtId="164" fontId="0" fillId="4" borderId="0" xfId="0" applyNumberFormat="1" applyFill="1"/>
    <xf numFmtId="0" fontId="0" fillId="4" borderId="0" xfId="0" applyFill="1" applyBorder="1"/>
    <xf numFmtId="0" fontId="0" fillId="4" borderId="0" xfId="0" applyFill="1" applyBorder="1" applyAlignment="1"/>
    <xf numFmtId="0" fontId="2" fillId="4" borderId="0" xfId="0" applyFont="1" applyFill="1" applyAlignment="1">
      <alignment horizontal="center"/>
    </xf>
    <xf numFmtId="0" fontId="0" fillId="4" borderId="0" xfId="0" applyFill="1" applyBorder="1" applyAlignment="1">
      <alignment horizontal="center"/>
    </xf>
    <xf numFmtId="0" fontId="1" fillId="4" borderId="0" xfId="0" applyFont="1" applyFill="1"/>
    <xf numFmtId="0" fontId="9" fillId="4" borderId="0" xfId="0" applyFont="1" applyFill="1" applyAlignment="1">
      <alignment horizontal="center"/>
    </xf>
    <xf numFmtId="0" fontId="9" fillId="4" borderId="0" xfId="0" applyFont="1" applyFill="1" applyBorder="1" applyAlignment="1">
      <alignment horizontal="center"/>
    </xf>
    <xf numFmtId="0" fontId="1" fillId="4" borderId="0" xfId="0" applyFont="1" applyFill="1" applyBorder="1"/>
    <xf numFmtId="0" fontId="0" fillId="4" borderId="1" xfId="0" applyFill="1" applyBorder="1"/>
    <xf numFmtId="0" fontId="9" fillId="2" borderId="1" xfId="0" applyFont="1" applyFill="1" applyBorder="1" applyAlignment="1">
      <alignment horizontal="center"/>
    </xf>
    <xf numFmtId="0" fontId="13" fillId="3" borderId="0" xfId="0" applyFont="1" applyFill="1"/>
    <xf numFmtId="0" fontId="14" fillId="2" borderId="0" xfId="0" applyFont="1" applyFill="1"/>
    <xf numFmtId="0" fontId="0" fillId="4" borderId="0" xfId="0" applyFill="1" applyAlignment="1">
      <alignment horizontal="center"/>
    </xf>
    <xf numFmtId="0" fontId="2" fillId="2" borderId="2" xfId="0" applyFont="1" applyFill="1" applyBorder="1" applyAlignment="1">
      <alignment horizontal="center"/>
    </xf>
    <xf numFmtId="0" fontId="14" fillId="0" borderId="0" xfId="0" applyFont="1" applyFill="1"/>
    <xf numFmtId="0" fontId="3" fillId="0" borderId="0" xfId="0" applyFont="1" applyFill="1"/>
    <xf numFmtId="0" fontId="2" fillId="2" borderId="3" xfId="0" applyFont="1" applyFill="1" applyBorder="1"/>
    <xf numFmtId="0" fontId="0" fillId="2" borderId="4" xfId="0" applyFill="1" applyBorder="1"/>
    <xf numFmtId="0" fontId="0" fillId="2" borderId="5" xfId="0" applyFill="1" applyBorder="1"/>
    <xf numFmtId="0" fontId="0" fillId="2" borderId="6" xfId="0" applyFill="1" applyBorder="1"/>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5" xfId="0" applyFont="1" applyFill="1" applyBorder="1" applyAlignment="1">
      <alignment horizontal="center"/>
    </xf>
    <xf numFmtId="0" fontId="6" fillId="2" borderId="10" xfId="0" applyFont="1" applyFill="1" applyBorder="1" applyAlignment="1">
      <alignment horizontal="center"/>
    </xf>
    <xf numFmtId="0" fontId="1" fillId="4" borderId="1" xfId="0" applyFont="1" applyFill="1" applyBorder="1"/>
    <xf numFmtId="4" fontId="1" fillId="4" borderId="0" xfId="0" applyNumberFormat="1" applyFont="1" applyFill="1" applyBorder="1"/>
    <xf numFmtId="166" fontId="1" fillId="4" borderId="0" xfId="0" applyNumberFormat="1" applyFont="1" applyFill="1" applyBorder="1"/>
    <xf numFmtId="3" fontId="1" fillId="4" borderId="0" xfId="0" applyNumberFormat="1" applyFont="1" applyFill="1" applyBorder="1" applyAlignment="1">
      <alignment horizontal="right"/>
    </xf>
    <xf numFmtId="3" fontId="1" fillId="4" borderId="6" xfId="0" applyNumberFormat="1" applyFont="1" applyFill="1" applyBorder="1"/>
    <xf numFmtId="0" fontId="1" fillId="4" borderId="7" xfId="0" applyFont="1" applyFill="1" applyBorder="1"/>
    <xf numFmtId="0" fontId="1" fillId="4" borderId="8" xfId="0" applyFont="1" applyFill="1" applyBorder="1"/>
    <xf numFmtId="4" fontId="1" fillId="4" borderId="8" xfId="0" applyNumberFormat="1" applyFont="1" applyFill="1" applyBorder="1"/>
    <xf numFmtId="166" fontId="1" fillId="4" borderId="8" xfId="0" applyNumberFormat="1" applyFont="1" applyFill="1" applyBorder="1"/>
    <xf numFmtId="3" fontId="1" fillId="4" borderId="8" xfId="0" applyNumberFormat="1" applyFont="1" applyFill="1" applyBorder="1" applyAlignment="1">
      <alignment horizontal="right"/>
    </xf>
    <xf numFmtId="3" fontId="1" fillId="4" borderId="9" xfId="0" applyNumberFormat="1" applyFont="1" applyFill="1" applyBorder="1"/>
    <xf numFmtId="0" fontId="0" fillId="5" borderId="3" xfId="0" applyFill="1" applyBorder="1"/>
    <xf numFmtId="0" fontId="0" fillId="5" borderId="4" xfId="0" applyFill="1" applyBorder="1"/>
    <xf numFmtId="0" fontId="0" fillId="5" borderId="5" xfId="0" applyFill="1" applyBorder="1"/>
    <xf numFmtId="0" fontId="2" fillId="5" borderId="1" xfId="0" applyFont="1" applyFill="1" applyBorder="1"/>
    <xf numFmtId="0" fontId="0" fillId="5" borderId="0" xfId="0" applyFill="1" applyBorder="1"/>
    <xf numFmtId="0" fontId="0" fillId="5" borderId="6" xfId="0" applyFill="1" applyBorder="1"/>
    <xf numFmtId="0" fontId="0" fillId="5" borderId="1" xfId="0" applyFill="1" applyBorder="1"/>
    <xf numFmtId="0" fontId="9" fillId="5" borderId="8" xfId="0" applyFont="1" applyFill="1" applyBorder="1"/>
    <xf numFmtId="0" fontId="0" fillId="5" borderId="8" xfId="0" applyFill="1" applyBorder="1"/>
    <xf numFmtId="0" fontId="0" fillId="5" borderId="0" xfId="0" applyFill="1" applyBorder="1" applyAlignment="1"/>
    <xf numFmtId="0" fontId="9" fillId="5" borderId="0" xfId="0" applyFont="1" applyFill="1" applyBorder="1"/>
    <xf numFmtId="0" fontId="15" fillId="5" borderId="0" xfId="0" applyFont="1" applyFill="1" applyBorder="1" applyAlignment="1">
      <alignment horizontal="center"/>
    </xf>
    <xf numFmtId="0" fontId="0" fillId="5" borderId="0" xfId="0" applyFill="1" applyBorder="1" applyAlignment="1">
      <alignment horizontal="center"/>
    </xf>
    <xf numFmtId="0" fontId="6" fillId="5" borderId="8" xfId="0" applyFont="1" applyFill="1" applyBorder="1" applyAlignment="1">
      <alignment horizontal="center"/>
    </xf>
    <xf numFmtId="0" fontId="11" fillId="5" borderId="8" xfId="0" applyFont="1" applyFill="1" applyBorder="1" applyAlignment="1">
      <alignment horizontal="center"/>
    </xf>
    <xf numFmtId="0" fontId="12" fillId="5" borderId="8" xfId="0" applyFont="1" applyFill="1" applyBorder="1" applyAlignment="1">
      <alignment horizontal="center"/>
    </xf>
    <xf numFmtId="0" fontId="10" fillId="5" borderId="8" xfId="0" applyFont="1" applyFill="1" applyBorder="1"/>
    <xf numFmtId="0" fontId="10" fillId="5" borderId="8" xfId="0" applyFont="1" applyFill="1" applyBorder="1" applyAlignment="1">
      <alignment horizontal="center"/>
    </xf>
    <xf numFmtId="0" fontId="1" fillId="5" borderId="0" xfId="0" applyFont="1" applyFill="1" applyBorder="1"/>
    <xf numFmtId="0" fontId="0" fillId="5" borderId="0" xfId="0" applyFill="1"/>
    <xf numFmtId="0" fontId="0" fillId="5" borderId="7" xfId="0" applyFill="1" applyBorder="1"/>
    <xf numFmtId="0" fontId="1" fillId="5" borderId="8" xfId="0" applyFont="1" applyFill="1" applyBorder="1"/>
    <xf numFmtId="0" fontId="0" fillId="5" borderId="9" xfId="0" applyFill="1" applyBorder="1"/>
    <xf numFmtId="0" fontId="11" fillId="2" borderId="11" xfId="0" applyFont="1" applyFill="1" applyBorder="1" applyAlignment="1">
      <alignment horizontal="center"/>
    </xf>
    <xf numFmtId="0" fontId="1" fillId="0" borderId="8" xfId="0" applyFont="1" applyFill="1" applyBorder="1" applyProtection="1">
      <protection locked="0"/>
    </xf>
    <xf numFmtId="164" fontId="1" fillId="0" borderId="8" xfId="0" applyNumberFormat="1" applyFont="1" applyFill="1" applyBorder="1" applyAlignment="1" applyProtection="1">
      <alignment horizontal="center"/>
      <protection locked="0"/>
    </xf>
    <xf numFmtId="165" fontId="1" fillId="0" borderId="8" xfId="0" applyNumberFormat="1" applyFont="1" applyFill="1" applyBorder="1" applyProtection="1">
      <protection locked="0"/>
    </xf>
    <xf numFmtId="0" fontId="1" fillId="0" borderId="8" xfId="0" applyFont="1" applyFill="1" applyBorder="1" applyAlignment="1" applyProtection="1">
      <alignment horizontal="center"/>
      <protection locked="0"/>
    </xf>
    <xf numFmtId="4" fontId="1" fillId="0" borderId="7" xfId="0" applyNumberFormat="1" applyFont="1" applyFill="1" applyBorder="1" applyProtection="1">
      <protection locked="0"/>
    </xf>
    <xf numFmtId="4" fontId="1" fillId="0" borderId="8" xfId="0" applyNumberFormat="1" applyFont="1" applyFill="1" applyBorder="1" applyProtection="1">
      <protection locked="0"/>
    </xf>
    <xf numFmtId="0" fontId="0" fillId="0" borderId="0" xfId="0" applyProtection="1">
      <protection hidden="1"/>
    </xf>
    <xf numFmtId="0" fontId="0" fillId="0" borderId="0" xfId="0" applyAlignment="1" applyProtection="1">
      <alignment horizontal="center"/>
      <protection hidden="1"/>
    </xf>
    <xf numFmtId="0" fontId="1" fillId="0" borderId="0" xfId="0" applyFont="1" applyProtection="1">
      <protection hidden="1"/>
    </xf>
    <xf numFmtId="0" fontId="1" fillId="0" borderId="8" xfId="0" applyFont="1" applyBorder="1" applyAlignment="1" applyProtection="1">
      <alignment horizontal="center"/>
      <protection hidden="1"/>
    </xf>
    <xf numFmtId="43" fontId="10" fillId="0" borderId="0" xfId="0" applyNumberFormat="1" applyFont="1" applyFill="1" applyBorder="1" applyProtection="1">
      <protection hidden="1"/>
    </xf>
    <xf numFmtId="49" fontId="1" fillId="0" borderId="8" xfId="0" applyNumberFormat="1" applyFont="1" applyFill="1" applyBorder="1" applyAlignment="1" applyProtection="1">
      <alignment horizontal="right"/>
      <protection locked="0"/>
    </xf>
    <xf numFmtId="14" fontId="0" fillId="0" borderId="0" xfId="0" applyNumberFormat="1"/>
    <xf numFmtId="167" fontId="0" fillId="0" borderId="0" xfId="0" applyNumberFormat="1"/>
    <xf numFmtId="0" fontId="2" fillId="0" borderId="8" xfId="0" applyFont="1" applyBorder="1" applyAlignment="1">
      <alignment horizontal="center"/>
    </xf>
    <xf numFmtId="0" fontId="2" fillId="5" borderId="8" xfId="0" applyFont="1" applyFill="1" applyBorder="1"/>
    <xf numFmtId="49" fontId="0" fillId="4" borderId="0" xfId="0" applyNumberFormat="1" applyFill="1"/>
    <xf numFmtId="49" fontId="0" fillId="0" borderId="0" xfId="0" applyNumberFormat="1"/>
    <xf numFmtId="0" fontId="0" fillId="6" borderId="0" xfId="0" applyFill="1"/>
    <xf numFmtId="0" fontId="2" fillId="6" borderId="0" xfId="0" applyFont="1" applyFill="1" applyAlignment="1">
      <alignment horizontal="center"/>
    </xf>
    <xf numFmtId="49" fontId="0" fillId="6" borderId="0" xfId="0" applyNumberFormat="1" applyFill="1"/>
    <xf numFmtId="0" fontId="18" fillId="6" borderId="0" xfId="0" applyFont="1" applyFill="1"/>
    <xf numFmtId="0" fontId="2" fillId="6" borderId="8" xfId="0" applyFont="1" applyFill="1" applyBorder="1" applyAlignment="1">
      <alignment horizontal="center"/>
    </xf>
    <xf numFmtId="0" fontId="0" fillId="6" borderId="0" xfId="0" applyFill="1" applyAlignment="1">
      <alignment horizontal="center"/>
    </xf>
    <xf numFmtId="168" fontId="1" fillId="0" borderId="8" xfId="0" applyNumberFormat="1" applyFont="1" applyFill="1" applyBorder="1" applyAlignment="1" applyProtection="1">
      <alignment horizontal="center"/>
      <protection locked="0"/>
    </xf>
    <xf numFmtId="0" fontId="1" fillId="4" borderId="0" xfId="0" applyFont="1" applyFill="1" applyBorder="1" applyAlignment="1" applyProtection="1">
      <alignment horizontal="left"/>
      <protection locked="0"/>
    </xf>
    <xf numFmtId="0" fontId="2" fillId="0" borderId="0" xfId="0" applyFont="1" applyAlignment="1" applyProtection="1">
      <alignment horizontal="center"/>
      <protection hidden="1"/>
    </xf>
    <xf numFmtId="0" fontId="1" fillId="0" borderId="12" xfId="0" applyFont="1" applyFill="1" applyBorder="1"/>
    <xf numFmtId="0" fontId="1" fillId="0" borderId="13" xfId="0" applyFont="1" applyFill="1" applyBorder="1"/>
    <xf numFmtId="0" fontId="1" fillId="0" borderId="14" xfId="0" applyFont="1" applyFill="1" applyBorder="1"/>
    <xf numFmtId="0" fontId="0" fillId="7" borderId="1" xfId="0" applyFill="1" applyBorder="1"/>
    <xf numFmtId="0" fontId="0" fillId="7" borderId="0" xfId="0" applyFill="1" applyBorder="1"/>
    <xf numFmtId="0" fontId="0" fillId="7" borderId="6" xfId="0" applyFill="1" applyBorder="1"/>
    <xf numFmtId="169" fontId="1" fillId="0" borderId="8" xfId="0" applyNumberFormat="1" applyFont="1" applyFill="1" applyBorder="1" applyAlignment="1" applyProtection="1">
      <alignment horizontal="center"/>
      <protection locked="0"/>
    </xf>
    <xf numFmtId="38" fontId="1" fillId="0" borderId="15" xfId="0" applyNumberFormat="1" applyFont="1" applyFill="1" applyBorder="1" applyAlignment="1" applyProtection="1">
      <alignment horizontal="center"/>
      <protection locked="0"/>
    </xf>
    <xf numFmtId="38" fontId="1" fillId="4" borderId="0" xfId="0" applyNumberFormat="1" applyFont="1" applyFill="1" applyBorder="1" applyAlignment="1" applyProtection="1">
      <alignment horizontal="left"/>
      <protection locked="0"/>
    </xf>
    <xf numFmtId="0" fontId="1" fillId="0" borderId="15" xfId="0" applyFont="1" applyFill="1" applyBorder="1" applyAlignment="1" applyProtection="1">
      <alignment horizontal="center"/>
      <protection locked="0"/>
    </xf>
    <xf numFmtId="4" fontId="1" fillId="0" borderId="9" xfId="0" applyNumberFormat="1" applyFont="1" applyFill="1" applyBorder="1" applyAlignment="1" applyProtection="1">
      <alignment horizontal="center"/>
      <protection locked="0"/>
    </xf>
    <xf numFmtId="0" fontId="0" fillId="4" borderId="5" xfId="0" applyFill="1" applyBorder="1"/>
    <xf numFmtId="0" fontId="1" fillId="0" borderId="3" xfId="0" applyFont="1" applyFill="1" applyBorder="1" applyAlignment="1" applyProtection="1">
      <alignment vertical="top" wrapText="1"/>
      <protection locked="0"/>
    </xf>
    <xf numFmtId="0" fontId="1" fillId="0" borderId="4" xfId="0" applyFont="1" applyFill="1" applyBorder="1" applyAlignment="1" applyProtection="1">
      <alignment vertical="top" wrapText="1"/>
      <protection locked="0"/>
    </xf>
    <xf numFmtId="0" fontId="1" fillId="0" borderId="5" xfId="0" applyFont="1" applyFill="1" applyBorder="1" applyAlignment="1" applyProtection="1">
      <alignment vertical="top" wrapText="1"/>
      <protection locked="0"/>
    </xf>
    <xf numFmtId="0" fontId="1" fillId="0" borderId="1" xfId="0"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1" fillId="0" borderId="6" xfId="0" applyFont="1" applyFill="1" applyBorder="1" applyAlignment="1" applyProtection="1">
      <alignment vertical="top" wrapText="1"/>
      <protection locked="0"/>
    </xf>
    <xf numFmtId="0" fontId="1" fillId="0" borderId="7" xfId="0" applyFont="1" applyFill="1" applyBorder="1" applyAlignment="1" applyProtection="1">
      <alignment vertical="top" wrapText="1"/>
      <protection locked="0"/>
    </xf>
    <xf numFmtId="0" fontId="1" fillId="0" borderId="8" xfId="0" applyFont="1" applyFill="1" applyBorder="1" applyAlignment="1" applyProtection="1">
      <alignment vertical="top" wrapText="1"/>
      <protection locked="0"/>
    </xf>
    <xf numFmtId="0" fontId="1" fillId="0" borderId="9" xfId="0" applyFont="1" applyFill="1" applyBorder="1" applyAlignment="1" applyProtection="1">
      <alignment vertical="top" wrapText="1"/>
      <protection locked="0"/>
    </xf>
    <xf numFmtId="0" fontId="1" fillId="0" borderId="15" xfId="0" applyFont="1" applyFill="1" applyBorder="1" applyAlignment="1" applyProtection="1">
      <alignment horizontal="left"/>
      <protection locked="0"/>
    </xf>
    <xf numFmtId="0" fontId="16" fillId="0" borderId="15" xfId="1" applyFill="1" applyBorder="1" applyAlignment="1" applyProtection="1">
      <alignment horizontal="left"/>
      <protection locked="0"/>
    </xf>
    <xf numFmtId="0" fontId="1" fillId="0" borderId="11" xfId="0" applyFont="1" applyFill="1" applyBorder="1" applyAlignment="1" applyProtection="1">
      <alignment horizontal="center"/>
      <protection locked="0"/>
    </xf>
    <xf numFmtId="0" fontId="0" fillId="0" borderId="2" xfId="0" applyBorder="1" applyAlignment="1" applyProtection="1">
      <alignment horizontal="center"/>
      <protection locked="0"/>
    </xf>
    <xf numFmtId="0" fontId="15" fillId="5" borderId="0" xfId="0" applyFont="1"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17" fillId="2" borderId="4" xfId="0" applyFont="1" applyFill="1" applyBorder="1" applyAlignment="1">
      <alignment horizontal="center"/>
    </xf>
    <xf numFmtId="0" fontId="0" fillId="5" borderId="0" xfId="0" applyFill="1" applyBorder="1" applyAlignment="1">
      <alignment horizontal="center"/>
    </xf>
  </cellXfs>
  <cellStyles count="2">
    <cellStyle name="Hyperlink" xfId="1" builtinId="8"/>
    <cellStyle name="Normal" xfId="0" builtinId="0"/>
  </cellStyles>
  <dxfs count="1">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47625</xdr:colOff>
      <xdr:row>5</xdr:row>
      <xdr:rowOff>57150</xdr:rowOff>
    </xdr:from>
    <xdr:to>
      <xdr:col>12</xdr:col>
      <xdr:colOff>419100</xdr:colOff>
      <xdr:row>124</xdr:row>
      <xdr:rowOff>95250</xdr:rowOff>
    </xdr:to>
    <xdr:sp macro="" textlink="">
      <xdr:nvSpPr>
        <xdr:cNvPr id="3079" name="Text Box 7"/>
        <xdr:cNvSpPr txBox="1">
          <a:spLocks noChangeArrowheads="1"/>
        </xdr:cNvSpPr>
      </xdr:nvSpPr>
      <xdr:spPr bwMode="auto">
        <a:xfrm>
          <a:off x="133350" y="847725"/>
          <a:ext cx="7077075" cy="19307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template allows engine manufacturers to submit production line testing data in a simple, consistent format.  Based on the information entered by the submitter, the template performs the required CumSum and sample size calculations and displays the current status of the test.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It is intended that a copy of this template be created for each engine family for which you are required to report production line testing results.  Please include the engine family name in the submission file name.  40 CFR Part 91.509 (e) indicates that this information must be submitted on a quarterly basis.  It is intended that one copy of a template be maintained per engine family, per year.  For instance, the file submitted for the second quarter will contain all test results previously submitted for the first quarter with the results from the second quarter added on.  The template provides a field to indicate the associated quarter at the engine test level.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Please note that the instructions in this document are specific to the Marine SI template.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primary worksheet for entering production line testing data is the worksheet labeled 'Submission Template.'  You may only modify values in cells that are white.  All other cells contain either labels or calculated values.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'Notes' worksheet provides space for a manufacturer to provide any additional notes or relevant information for the engine family's production line testing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resulting calculations, including an indication of whether the test results yield a status of Pass, Fail or Open, are displayed in the 'Calculations' worksheet.</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III.  Entering PLT Test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At the top of the 'Submission Template' worksheet, there are spaces to enter general information about the production line test you are reporting.  Please provide as much information as possible.  These fields include: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Manufacturer contact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family identifier;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Projected annual production volume; and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Indication if this engine family is a carry over engine family.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you have indicated in the template that the engine family is a carry-over engine family, for the first engine test, enter the results of the final engine test from the previous year's equivalent engine family.  Your required sample size will be calculated based on this.  If you have indicated that the engine family is a carry-over engine family, the first row in the calculations worksheet will appear in pink.</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IV.  Entering PLT Engine Test Results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Each PLT test is comprised of multiple tests of individual engines within the engine family being tested.  Begin entering your data in the first row (beginning in cell D23 of the 'Submission Template' worksheet).  Be sure to enter specific engine tests in the order in which they occurred, as the template's CumSum calculations depend on the correct order.  In addition, please do not skip rows as you enter your results.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following data fields are available for each engine test.  Fields that are required by federal regulations and for valid CumSum calculations are indicated.  The official reporting requirements can be found in 40 CFR Part 91.509 (e).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Test Number (required); this should be numeric and sequential</a:t>
          </a:r>
        </a:p>
        <a:p>
          <a:pPr algn="l" rtl="0">
            <a:defRPr sz="1000"/>
          </a:pPr>
          <a:r>
            <a:rPr lang="en-US" sz="1000" b="0" i="0" u="none" strike="noStrike" baseline="0">
              <a:solidFill>
                <a:srgbClr val="000000"/>
              </a:solidFill>
              <a:latin typeface="Arial"/>
              <a:cs typeface="Arial"/>
            </a:rPr>
            <a:t>● Test Date (required)</a:t>
          </a:r>
        </a:p>
        <a:p>
          <a:pPr algn="l" rtl="0">
            <a:defRPr sz="1000"/>
          </a:pPr>
          <a:r>
            <a:rPr lang="en-US" sz="1000" b="0" i="0" u="none" strike="noStrike" baseline="0">
              <a:solidFill>
                <a:srgbClr val="000000"/>
              </a:solidFill>
              <a:latin typeface="Arial"/>
              <a:cs typeface="Arial"/>
            </a:rPr>
            <a:t>● Test Time</a:t>
          </a:r>
        </a:p>
        <a:p>
          <a:pPr algn="l" rtl="0">
            <a:defRPr sz="1000"/>
          </a:pPr>
          <a:r>
            <a:rPr lang="en-US" sz="1000" b="0" i="0" u="none" strike="noStrike" baseline="0">
              <a:solidFill>
                <a:srgbClr val="000000"/>
              </a:solidFill>
              <a:latin typeface="Arial"/>
              <a:cs typeface="Arial"/>
            </a:rPr>
            <a:t>● Test Quarter</a:t>
          </a:r>
        </a:p>
        <a:p>
          <a:pPr algn="l" rtl="0">
            <a:defRPr sz="1000"/>
          </a:pPr>
          <a:r>
            <a:rPr lang="en-US" sz="1000" b="0" i="0" u="none" strike="noStrike" baseline="0">
              <a:solidFill>
                <a:srgbClr val="000000"/>
              </a:solidFill>
              <a:latin typeface="Arial"/>
              <a:cs typeface="Arial"/>
            </a:rPr>
            <a:t>● Engine ID (required)</a:t>
          </a:r>
        </a:p>
        <a:p>
          <a:pPr algn="l" rtl="0">
            <a:defRPr sz="1000"/>
          </a:pPr>
          <a:r>
            <a:rPr lang="en-US" sz="1000" b="0" i="0" u="none" strike="noStrike" baseline="0">
              <a:solidFill>
                <a:srgbClr val="000000"/>
              </a:solidFill>
              <a:latin typeface="Arial"/>
              <a:cs typeface="Arial"/>
            </a:rPr>
            <a:t>● Build Date (required)</a:t>
          </a:r>
        </a:p>
        <a:p>
          <a:pPr algn="l" rtl="0">
            <a:defRPr sz="1000"/>
          </a:pPr>
          <a:r>
            <a:rPr lang="en-US" sz="1000" b="0" i="0" u="none" strike="noStrike" baseline="0">
              <a:solidFill>
                <a:srgbClr val="000000"/>
              </a:solidFill>
              <a:latin typeface="Arial"/>
              <a:cs typeface="Arial"/>
            </a:rPr>
            <a:t>● Service Hours Accumulation (required)</a:t>
          </a:r>
        </a:p>
        <a:p>
          <a:pPr algn="l" rtl="0">
            <a:defRPr sz="1000"/>
          </a:pPr>
          <a:r>
            <a:rPr lang="en-US" sz="1000" b="0" i="0" u="none" strike="noStrike" baseline="0">
              <a:solidFill>
                <a:srgbClr val="000000"/>
              </a:solidFill>
              <a:latin typeface="Arial"/>
              <a:cs typeface="Arial"/>
            </a:rPr>
            <a:t>● Service Hours Location (required)</a:t>
          </a:r>
        </a:p>
        <a:p>
          <a:pPr algn="l" rtl="0">
            <a:defRPr sz="1000"/>
          </a:pPr>
          <a:r>
            <a:rPr lang="en-US" sz="1000" b="0" i="0" u="none" strike="noStrike" baseline="0">
              <a:solidFill>
                <a:srgbClr val="000000"/>
              </a:solidFill>
              <a:latin typeface="Arial"/>
              <a:cs typeface="Arial"/>
            </a:rPr>
            <a:t>● Include in CumSum? Indicator (required)</a:t>
          </a:r>
        </a:p>
        <a:p>
          <a:pPr algn="l" rtl="0">
            <a:defRPr sz="1000"/>
          </a:pPr>
          <a:r>
            <a:rPr lang="en-US" sz="1000" b="0" i="0" u="none" strike="noStrike" baseline="0">
              <a:solidFill>
                <a:srgbClr val="000000"/>
              </a:solidFill>
              <a:latin typeface="Arial"/>
              <a:cs typeface="Arial"/>
            </a:rPr>
            <a:t>● HC+NOx Initial Result (required)</a:t>
          </a:r>
        </a:p>
        <a:p>
          <a:pPr algn="l" rtl="0">
            <a:defRPr sz="1000"/>
          </a:pPr>
          <a:r>
            <a:rPr lang="en-US" sz="1000" b="0" i="0" u="none" strike="noStrike" baseline="0">
              <a:solidFill>
                <a:srgbClr val="000000"/>
              </a:solidFill>
              <a:latin typeface="Arial"/>
              <a:cs typeface="Arial"/>
            </a:rPr>
            <a:t>● HC+NOx Final Result (required)</a:t>
          </a:r>
        </a:p>
        <a:p>
          <a:pPr algn="l" rtl="0">
            <a:defRPr sz="1000"/>
          </a:pPr>
          <a:r>
            <a:rPr lang="en-US" sz="1000" b="0" i="0" u="none" strike="noStrike" baseline="0">
              <a:solidFill>
                <a:srgbClr val="000000"/>
              </a:solidFill>
              <a:latin typeface="Arial"/>
              <a:cs typeface="Arial"/>
            </a:rPr>
            <a:t>● HC+NOx Emission Limit or FEL (required)</a:t>
          </a:r>
        </a:p>
        <a:p>
          <a:pPr algn="l" rtl="0">
            <a:defRPr sz="1000"/>
          </a:pPr>
          <a:r>
            <a:rPr lang="en-US" sz="1000" b="0" i="0" u="none" strike="noStrike" baseline="0">
              <a:solidFill>
                <a:srgbClr val="000000"/>
              </a:solidFill>
              <a:latin typeface="Arial"/>
              <a:cs typeface="Arial"/>
            </a:rPr>
            <a:t>● Unit of measure (g/bhp-hr or g/kW-hr)</a:t>
          </a:r>
        </a:p>
        <a:p>
          <a:pPr algn="l" rtl="0">
            <a:defRPr sz="1000"/>
          </a:pPr>
          <a:r>
            <a:rPr lang="en-US" sz="1000" b="0" i="0" u="none" strike="noStrike" baseline="0">
              <a:solidFill>
                <a:srgbClr val="000000"/>
              </a:solidFill>
              <a:latin typeface="Arial"/>
              <a:cs typeface="Arial"/>
            </a:rPr>
            <a:t>● Deterioration Factor</a:t>
          </a:r>
        </a:p>
        <a:p>
          <a:pPr algn="l" rtl="0">
            <a:defRPr sz="1000"/>
          </a:pPr>
          <a:r>
            <a:rPr lang="en-US" sz="1000" b="0" i="0" u="none" strike="noStrike" baseline="0">
              <a:solidFill>
                <a:srgbClr val="000000"/>
              </a:solidFill>
              <a:latin typeface="Arial"/>
              <a:cs typeface="Arial"/>
            </a:rPr>
            <a:t>● Test Location</a:t>
          </a:r>
        </a:p>
        <a:p>
          <a:pPr algn="l" rtl="0">
            <a:defRPr sz="1000"/>
          </a:pPr>
          <a:r>
            <a:rPr lang="en-US" sz="1000" b="0" i="0" u="none" strike="noStrike" baseline="0">
              <a:solidFill>
                <a:srgbClr val="000000"/>
              </a:solidFill>
              <a:latin typeface="Arial"/>
              <a:cs typeface="Arial"/>
            </a:rPr>
            <a:t>● Test Contact</a:t>
          </a:r>
        </a:p>
        <a:p>
          <a:pPr algn="l" rtl="0">
            <a:defRPr sz="1000"/>
          </a:pPr>
          <a:r>
            <a:rPr lang="en-US" sz="1000" b="0" i="0" u="none" strike="noStrike" baseline="0">
              <a:solidFill>
                <a:srgbClr val="000000"/>
              </a:solidFill>
              <a:latin typeface="Arial"/>
              <a:cs typeface="Arial"/>
            </a:rPr>
            <a:t>● Invalid Test Indicator (required -- must be yes if test is declared invalid)</a:t>
          </a:r>
        </a:p>
        <a:p>
          <a:pPr algn="l" rtl="0">
            <a:defRPr sz="1000"/>
          </a:pPr>
          <a:r>
            <a:rPr lang="en-US" sz="1000" b="0" i="0" u="none" strike="noStrike" baseline="0">
              <a:solidFill>
                <a:srgbClr val="000000"/>
              </a:solidFill>
              <a:latin typeface="Arial"/>
              <a:cs typeface="Arial"/>
            </a:rPr>
            <a:t>● Invalid Reason</a:t>
          </a:r>
        </a:p>
        <a:p>
          <a:pPr algn="l" rtl="0">
            <a:defRPr sz="1000"/>
          </a:pPr>
          <a:r>
            <a:rPr lang="en-US" sz="1000" b="0" i="0" u="none" strike="noStrike" baseline="0">
              <a:solidFill>
                <a:srgbClr val="000000"/>
              </a:solidFill>
              <a:latin typeface="Arial"/>
              <a:cs typeface="Arial"/>
            </a:rPr>
            <a:t>● Failure Reason</a:t>
          </a:r>
        </a:p>
        <a:p>
          <a:pPr algn="l" rtl="0">
            <a:defRPr sz="1000"/>
          </a:pPr>
          <a:r>
            <a:rPr lang="en-US" sz="1000" b="0" i="0" u="none" strike="noStrike" baseline="0">
              <a:solidFill>
                <a:srgbClr val="000000"/>
              </a:solidFill>
              <a:latin typeface="Arial"/>
              <a:cs typeface="Arial"/>
            </a:rPr>
            <a:t>● Remedy</a:t>
          </a:r>
        </a:p>
        <a:p>
          <a:pPr algn="l" rtl="0">
            <a:defRPr sz="1000"/>
          </a:pPr>
          <a:r>
            <a:rPr lang="en-US" sz="1000" b="0" i="0" u="none" strike="noStrike" baseline="0">
              <a:solidFill>
                <a:srgbClr val="000000"/>
              </a:solidFill>
              <a:latin typeface="Arial"/>
              <a:cs typeface="Arial"/>
            </a:rPr>
            <a:t>● Repairs</a:t>
          </a:r>
        </a:p>
        <a:p>
          <a:pPr algn="l" rtl="0">
            <a:defRPr sz="1000"/>
          </a:pPr>
          <a:r>
            <a:rPr lang="en-US" sz="1000" b="0" i="0" u="none" strike="noStrike" baseline="0">
              <a:solidFill>
                <a:srgbClr val="000000"/>
              </a:solidFill>
              <a:latin typeface="Arial"/>
              <a:cs typeface="Arial"/>
            </a:rPr>
            <a:t>● Test Comments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V.  The Calculations Worksheet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'Calculations' worksheet checks the data that you enter and attempts to determine the current status of your PLT test.  Your test will appear to be in exactly one of three possible statuses -- FAIL, PASS, or OPEN.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FAIL:  Your PLT Test will be in a failing status if, for one or more pollutants, you had consecutive engine tests in which the calculated CumSum statistic exceeds the calculated Action Limit value.  Once a test has reached a fail status, subsequent tests will not change it.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PASS:  Your PLT Test will be a passing status if, for all required pollutants, the actual number of included engine tests (n) is greater than or equal to the required test sample size (N), and for all required pollutants, the mean result is less than or equal to the provided emission limit or FEL.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OPEN:  Your PLT Test will remain in an open status if it has not yet reached a fail or pass status.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VI.  Troubleshooting</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you are experiencing odd or unexpected results in the 'Calculations' worksheet, please check the following:</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you entered all engine tests sequentially without skipping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engine test, have you entered the Final Result and Emission Limit, and have you indicated if the test is included in CumSum?</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you inadvertently marked an included test as Invalid?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 required sample size does not appear to be calculating correctly, verify that you have not entered a low Projected Annual Production Volume.</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EPA Form No. 5900-91 </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4</xdr:row>
      <xdr:rowOff>66675</xdr:rowOff>
    </xdr:from>
    <xdr:to>
      <xdr:col>12</xdr:col>
      <xdr:colOff>590550</xdr:colOff>
      <xdr:row>125</xdr:row>
      <xdr:rowOff>104775</xdr:rowOff>
    </xdr:to>
    <xdr:sp macro="" textlink="">
      <xdr:nvSpPr>
        <xdr:cNvPr id="4097" name="Text Box 1"/>
        <xdr:cNvSpPr txBox="1">
          <a:spLocks noChangeArrowheads="1"/>
        </xdr:cNvSpPr>
      </xdr:nvSpPr>
      <xdr:spPr bwMode="auto">
        <a:xfrm>
          <a:off x="276225" y="704850"/>
          <a:ext cx="7077075" cy="1963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Please provide any additional notes 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Sheet1"/>
  <dimension ref="B1:Z3"/>
  <sheetViews>
    <sheetView showGridLines="0" tabSelected="1" workbookViewId="0">
      <selection activeCell="K3" sqref="K3"/>
    </sheetView>
  </sheetViews>
  <sheetFormatPr defaultRowHeight="12.75"/>
  <cols>
    <col min="1" max="1" width="1.28515625" customWidth="1"/>
  </cols>
  <sheetData>
    <row r="1" spans="2:26" ht="4.1500000000000004" customHeight="1"/>
    <row r="2" spans="2:26" ht="18.75">
      <c r="B2" s="36" t="s">
        <v>0</v>
      </c>
      <c r="C2" s="17"/>
      <c r="D2" s="18"/>
      <c r="E2" s="18"/>
      <c r="F2" s="18"/>
      <c r="G2" s="19"/>
      <c r="H2" s="18"/>
      <c r="I2" s="18"/>
      <c r="J2" s="18"/>
      <c r="K2" s="18" t="s">
        <v>102</v>
      </c>
      <c r="L2" s="18"/>
      <c r="M2" s="18"/>
      <c r="N2" s="18"/>
      <c r="O2" s="18"/>
      <c r="P2" s="18"/>
      <c r="Q2" s="18"/>
      <c r="R2" s="18"/>
      <c r="S2" s="18"/>
      <c r="T2" s="18"/>
      <c r="U2" s="18"/>
      <c r="V2" s="18"/>
      <c r="W2" s="18"/>
      <c r="X2" s="18"/>
      <c r="Y2" s="18"/>
      <c r="Z2" s="18"/>
    </row>
    <row r="3" spans="2:26" ht="14.25">
      <c r="B3" s="37" t="s">
        <v>74</v>
      </c>
      <c r="C3" s="21"/>
      <c r="D3" s="22"/>
      <c r="E3" s="22"/>
      <c r="F3" s="22"/>
      <c r="G3" s="22"/>
      <c r="H3" s="22"/>
      <c r="I3" s="22"/>
      <c r="J3" s="22"/>
      <c r="K3" s="22" t="s">
        <v>103</v>
      </c>
      <c r="L3" s="22"/>
      <c r="M3" s="22"/>
      <c r="N3" s="22"/>
      <c r="O3" s="22"/>
      <c r="P3" s="22"/>
      <c r="Q3" s="22"/>
      <c r="R3" s="22"/>
      <c r="S3" s="22"/>
      <c r="T3" s="22"/>
      <c r="U3" s="22"/>
      <c r="V3" s="22"/>
      <c r="W3" s="22"/>
      <c r="X3" s="22"/>
      <c r="Y3" s="22"/>
      <c r="Z3" s="22"/>
    </row>
  </sheetData>
  <phoneticPr fontId="1" type="noConversion"/>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B1:HY122"/>
  <sheetViews>
    <sheetView showGridLines="0" workbookViewId="0">
      <pane ySplit="21" topLeftCell="A69" activePane="bottomLeft" state="frozen"/>
      <selection pane="bottomLeft" activeCell="J60" sqref="J60"/>
    </sheetView>
  </sheetViews>
  <sheetFormatPr defaultRowHeight="12.75"/>
  <cols>
    <col min="1" max="1" width="1.28515625" customWidth="1"/>
    <col min="2" max="2" width="2.140625" customWidth="1"/>
    <col min="3" max="3" width="3.5703125" customWidth="1"/>
    <col min="4" max="6" width="9.28515625" customWidth="1"/>
    <col min="7" max="7" width="5.5703125" customWidth="1"/>
    <col min="9" max="9" width="11.5703125" customWidth="1"/>
    <col min="10" max="10" width="11" customWidth="1"/>
    <col min="12" max="12" width="9.7109375" customWidth="1"/>
    <col min="14" max="14" width="9.42578125" customWidth="1"/>
    <col min="15" max="15" width="11.85546875" customWidth="1"/>
    <col min="16" max="16" width="6.85546875" customWidth="1"/>
    <col min="17" max="17" width="11.28515625" customWidth="1"/>
    <col min="18" max="18" width="10.5703125" customWidth="1"/>
    <col min="19" max="19" width="11.28515625" customWidth="1"/>
    <col min="20" max="20" width="10.7109375" customWidth="1"/>
    <col min="22" max="23" width="14.140625" customWidth="1"/>
    <col min="24" max="24" width="17.140625" customWidth="1"/>
    <col min="25" max="25" width="18.85546875" customWidth="1"/>
    <col min="26" max="26" width="3.7109375" customWidth="1"/>
    <col min="27" max="27" width="0.140625" hidden="1" customWidth="1"/>
    <col min="28" max="28" width="15.7109375" hidden="1" customWidth="1"/>
    <col min="29" max="29" width="6.7109375" hidden="1" customWidth="1"/>
    <col min="30" max="30" width="4.85546875" hidden="1" customWidth="1"/>
    <col min="31" max="32" width="3.140625" hidden="1" customWidth="1"/>
    <col min="33" max="33" width="0.140625" hidden="1" customWidth="1"/>
    <col min="34" max="34" width="7" hidden="1" customWidth="1"/>
    <col min="35" max="35" width="9.42578125" hidden="1" customWidth="1"/>
    <col min="36" max="36" width="10.140625" hidden="1" customWidth="1"/>
    <col min="37" max="37" width="8.42578125" hidden="1" customWidth="1"/>
    <col min="38" max="38" width="9.140625" hidden="1" customWidth="1"/>
    <col min="44" max="44" width="10.140625" style="2" customWidth="1"/>
    <col min="45" max="45" width="9" customWidth="1"/>
    <col min="59" max="59" width="11.85546875" customWidth="1"/>
    <col min="60" max="60" width="10.42578125" customWidth="1"/>
  </cols>
  <sheetData>
    <row r="1" spans="2:233" ht="4.1500000000000004" customHeight="1">
      <c r="AR1"/>
    </row>
    <row r="2" spans="2:233" ht="18.75">
      <c r="B2" s="36" t="s">
        <v>0</v>
      </c>
      <c r="C2" s="17"/>
      <c r="D2" s="18"/>
      <c r="E2" s="18"/>
      <c r="F2" s="18"/>
      <c r="G2" s="18"/>
      <c r="H2" s="19"/>
      <c r="I2" s="18"/>
      <c r="J2" s="18"/>
      <c r="K2" s="18"/>
      <c r="L2" s="18"/>
      <c r="M2" s="18"/>
      <c r="N2" s="18"/>
      <c r="O2" s="18"/>
      <c r="P2" s="18"/>
      <c r="Q2" s="18"/>
      <c r="R2" s="18"/>
      <c r="S2" s="18"/>
      <c r="T2" s="18"/>
      <c r="U2" s="18"/>
      <c r="V2" s="18"/>
      <c r="W2" s="18"/>
      <c r="X2" s="18"/>
      <c r="Y2" s="18"/>
      <c r="Z2" s="18"/>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row>
    <row r="3" spans="2:233" ht="13.9" customHeight="1">
      <c r="B3" s="37" t="s">
        <v>90</v>
      </c>
      <c r="C3" s="21"/>
      <c r="D3" s="22"/>
      <c r="E3" s="22"/>
      <c r="F3" s="22"/>
      <c r="G3" s="22"/>
      <c r="H3" s="22"/>
      <c r="I3" s="22"/>
      <c r="J3" s="22"/>
      <c r="K3" s="22"/>
      <c r="L3" s="22"/>
      <c r="M3" s="22"/>
      <c r="N3" s="22"/>
      <c r="O3" s="22"/>
      <c r="P3" s="22"/>
      <c r="Q3" s="22"/>
      <c r="R3" s="22"/>
      <c r="S3" s="22"/>
      <c r="T3" s="22"/>
      <c r="U3" s="22"/>
      <c r="V3" s="22"/>
      <c r="W3" s="22"/>
      <c r="X3" s="22"/>
      <c r="Y3" s="22"/>
      <c r="Z3" s="22"/>
      <c r="AA3" s="16"/>
      <c r="AB3" s="16"/>
      <c r="AC3" s="16"/>
      <c r="AD3" s="16"/>
      <c r="AE3" s="16"/>
      <c r="AG3" s="16"/>
      <c r="AH3" s="16"/>
      <c r="AI3" s="16"/>
      <c r="AJ3" s="16"/>
      <c r="AK3" s="16"/>
      <c r="AL3" s="16"/>
      <c r="AM3" s="16"/>
      <c r="AN3" s="16"/>
      <c r="AO3" s="16"/>
      <c r="AP3" s="16"/>
      <c r="AQ3" s="16"/>
      <c r="AR3" s="16"/>
      <c r="AS3" s="16"/>
      <c r="AT3" s="16"/>
      <c r="AU3" s="16"/>
      <c r="AV3" s="16"/>
      <c r="AW3" s="16"/>
      <c r="AX3" s="16"/>
      <c r="AY3" s="16"/>
      <c r="AZ3" s="16"/>
      <c r="BA3" s="7"/>
      <c r="BB3" s="7"/>
      <c r="HY3" t="s">
        <v>42</v>
      </c>
    </row>
    <row r="4" spans="2:233" ht="3" customHeight="1">
      <c r="B4" s="20"/>
      <c r="C4" s="20"/>
      <c r="D4" s="20"/>
      <c r="E4" s="20"/>
      <c r="F4" s="20"/>
      <c r="G4" s="20"/>
      <c r="H4" s="20"/>
      <c r="I4" s="20"/>
      <c r="J4" s="20"/>
      <c r="K4" s="20"/>
      <c r="L4" s="20"/>
      <c r="M4" s="20"/>
      <c r="N4" s="20"/>
      <c r="O4" s="20"/>
      <c r="P4" s="20"/>
      <c r="Q4" s="20"/>
      <c r="R4" s="20"/>
      <c r="S4" s="20"/>
      <c r="T4" s="20"/>
      <c r="U4" s="20"/>
      <c r="V4" s="20"/>
      <c r="W4" s="20"/>
      <c r="X4" s="20"/>
      <c r="Y4" s="20"/>
      <c r="Z4" s="20"/>
      <c r="AR4"/>
      <c r="HY4" t="s">
        <v>43</v>
      </c>
    </row>
    <row r="5" spans="2:233">
      <c r="B5" s="20"/>
      <c r="C5" s="23" t="s">
        <v>6</v>
      </c>
      <c r="D5" s="20"/>
      <c r="E5" s="20"/>
      <c r="F5" s="20"/>
      <c r="G5" s="20"/>
      <c r="H5" s="20"/>
      <c r="I5" s="20"/>
      <c r="J5" s="20"/>
      <c r="K5" s="20"/>
      <c r="L5" s="20"/>
      <c r="M5" s="20"/>
      <c r="N5" s="20"/>
      <c r="O5" s="20"/>
      <c r="P5" s="20"/>
      <c r="Q5" s="20"/>
      <c r="R5" s="20"/>
      <c r="S5" s="20"/>
      <c r="T5" s="20"/>
      <c r="U5" s="105"/>
      <c r="V5" s="20"/>
      <c r="W5" s="20"/>
      <c r="X5" s="20"/>
      <c r="Y5" s="20"/>
      <c r="Z5" s="20"/>
      <c r="AR5"/>
    </row>
    <row r="6" spans="2:233" ht="4.9000000000000004" customHeight="1">
      <c r="B6" s="20"/>
      <c r="C6" s="20"/>
      <c r="D6" s="20"/>
      <c r="E6" s="20"/>
      <c r="F6" s="20"/>
      <c r="G6" s="20"/>
      <c r="H6" s="20"/>
      <c r="I6" s="20"/>
      <c r="J6" s="20"/>
      <c r="K6" s="20"/>
      <c r="L6" s="20"/>
      <c r="M6" s="20"/>
      <c r="N6" s="20"/>
      <c r="O6" s="20"/>
      <c r="P6" s="20"/>
      <c r="Q6" s="20"/>
      <c r="R6" s="20"/>
      <c r="S6" s="20"/>
      <c r="T6" s="20"/>
      <c r="U6" s="20"/>
      <c r="V6" s="20"/>
      <c r="W6" s="20"/>
      <c r="X6" s="20"/>
      <c r="Y6" s="20"/>
      <c r="Z6" s="20"/>
      <c r="AR6"/>
    </row>
    <row r="7" spans="2:233">
      <c r="B7" s="20"/>
      <c r="C7" s="20"/>
      <c r="D7" s="24" t="s">
        <v>1</v>
      </c>
      <c r="E7" s="20"/>
      <c r="F7" s="20"/>
      <c r="G7" s="137"/>
      <c r="H7" s="137"/>
      <c r="I7" s="137"/>
      <c r="J7" s="137"/>
      <c r="K7" s="20"/>
      <c r="L7" s="24" t="s">
        <v>2</v>
      </c>
      <c r="M7" s="20"/>
      <c r="N7" s="26"/>
      <c r="O7" s="114"/>
      <c r="P7" s="139"/>
      <c r="Q7" s="140"/>
      <c r="R7" s="20"/>
      <c r="S7" s="20"/>
      <c r="T7" s="20"/>
      <c r="U7" s="20"/>
      <c r="V7" s="20"/>
      <c r="W7" s="20"/>
      <c r="X7" s="20"/>
      <c r="Y7" s="20"/>
      <c r="Z7" s="20"/>
      <c r="AR7"/>
    </row>
    <row r="8" spans="2:233">
      <c r="B8" s="20"/>
      <c r="C8" s="20"/>
      <c r="D8" s="24" t="s">
        <v>3</v>
      </c>
      <c r="E8" s="20"/>
      <c r="F8" s="20"/>
      <c r="G8" s="137"/>
      <c r="H8" s="137"/>
      <c r="I8" s="137"/>
      <c r="J8" s="137"/>
      <c r="K8" s="20"/>
      <c r="L8" s="24" t="s">
        <v>96</v>
      </c>
      <c r="M8" s="20"/>
      <c r="N8" s="26"/>
      <c r="O8" s="124"/>
      <c r="P8" s="124"/>
      <c r="Q8" s="123"/>
      <c r="R8" s="20"/>
      <c r="S8" s="20"/>
      <c r="T8" s="20"/>
      <c r="U8" s="20"/>
      <c r="V8" s="20"/>
      <c r="W8" s="20"/>
      <c r="X8" s="20"/>
      <c r="Y8" s="20"/>
      <c r="Z8" s="20"/>
      <c r="AR8"/>
    </row>
    <row r="9" spans="2:233">
      <c r="B9" s="20"/>
      <c r="C9" s="20"/>
      <c r="D9" s="24" t="s">
        <v>4</v>
      </c>
      <c r="E9" s="20"/>
      <c r="F9" s="20"/>
      <c r="G9" s="138"/>
      <c r="H9" s="137"/>
      <c r="I9" s="137"/>
      <c r="J9" s="137"/>
      <c r="K9" s="20"/>
      <c r="L9" s="24" t="s">
        <v>88</v>
      </c>
      <c r="M9" s="26"/>
      <c r="N9" s="20"/>
      <c r="O9" s="20"/>
      <c r="P9" s="20"/>
      <c r="Q9" s="125" t="s">
        <v>43</v>
      </c>
      <c r="R9" s="20"/>
      <c r="S9" s="38"/>
      <c r="T9" s="38"/>
      <c r="U9" s="20"/>
      <c r="V9" s="20"/>
      <c r="W9" s="20"/>
      <c r="X9" s="20"/>
      <c r="Y9" s="20"/>
      <c r="Z9" s="20"/>
      <c r="AR9"/>
    </row>
    <row r="10" spans="2:233">
      <c r="B10" s="20"/>
      <c r="C10" s="20"/>
      <c r="D10" s="24" t="s">
        <v>5</v>
      </c>
      <c r="E10" s="20"/>
      <c r="F10" s="20"/>
      <c r="G10" s="137"/>
      <c r="H10" s="137"/>
      <c r="I10" s="137"/>
      <c r="J10" s="137"/>
      <c r="K10" s="20"/>
      <c r="L10" s="20"/>
      <c r="M10" s="20"/>
      <c r="N10" s="20"/>
      <c r="O10" s="20"/>
      <c r="P10" s="20"/>
      <c r="Q10" s="20"/>
      <c r="R10" s="20"/>
      <c r="S10" s="20"/>
      <c r="T10" s="20"/>
      <c r="U10" s="20"/>
      <c r="V10" s="20"/>
      <c r="W10" s="20"/>
      <c r="X10" s="20"/>
      <c r="Y10" s="20"/>
      <c r="Z10" s="20"/>
      <c r="AR10"/>
    </row>
    <row r="11" spans="2:233" ht="12.75" customHeight="1">
      <c r="B11" s="20"/>
      <c r="C11" s="20"/>
      <c r="D11" s="24"/>
      <c r="E11" s="20"/>
      <c r="F11" s="20"/>
      <c r="G11" s="26"/>
      <c r="H11" s="20"/>
      <c r="I11" s="20"/>
      <c r="J11" s="20"/>
      <c r="K11" s="20"/>
      <c r="L11" s="25"/>
      <c r="M11" s="20"/>
      <c r="N11" s="20"/>
      <c r="O11" s="20"/>
      <c r="P11" s="20"/>
      <c r="Q11" s="20"/>
      <c r="R11" s="20"/>
      <c r="S11" s="20"/>
      <c r="T11" s="20"/>
      <c r="U11" s="20"/>
      <c r="V11" s="20"/>
      <c r="W11" s="20"/>
      <c r="X11" s="20"/>
      <c r="Y11" s="20"/>
      <c r="Z11" s="20"/>
      <c r="AR11"/>
    </row>
    <row r="12" spans="2:233">
      <c r="B12" s="20"/>
      <c r="C12" s="20"/>
      <c r="D12" s="24" t="s">
        <v>11</v>
      </c>
      <c r="E12" s="20"/>
      <c r="F12" s="20"/>
      <c r="G12" s="128"/>
      <c r="H12" s="129"/>
      <c r="I12" s="129"/>
      <c r="J12" s="129"/>
      <c r="K12" s="129"/>
      <c r="L12" s="129"/>
      <c r="M12" s="129"/>
      <c r="N12" s="129"/>
      <c r="O12" s="129"/>
      <c r="P12" s="129"/>
      <c r="Q12" s="130"/>
      <c r="R12" s="20"/>
      <c r="S12" s="20"/>
      <c r="T12" s="20"/>
      <c r="U12" s="20"/>
      <c r="V12" s="20"/>
      <c r="W12" s="20"/>
      <c r="X12" s="20"/>
      <c r="Y12" s="20"/>
      <c r="Z12" s="20"/>
      <c r="AR12"/>
    </row>
    <row r="13" spans="2:233">
      <c r="B13" s="20"/>
      <c r="C13" s="20"/>
      <c r="D13" s="20"/>
      <c r="E13" s="20"/>
      <c r="F13" s="20"/>
      <c r="G13" s="131"/>
      <c r="H13" s="132"/>
      <c r="I13" s="132"/>
      <c r="J13" s="132"/>
      <c r="K13" s="132"/>
      <c r="L13" s="132"/>
      <c r="M13" s="132"/>
      <c r="N13" s="132"/>
      <c r="O13" s="132"/>
      <c r="P13" s="132"/>
      <c r="Q13" s="133"/>
      <c r="R13" s="20"/>
      <c r="S13" s="20"/>
      <c r="T13" s="20"/>
      <c r="U13" s="20"/>
      <c r="V13" s="20"/>
      <c r="W13" s="20"/>
      <c r="X13" s="20"/>
      <c r="Y13" s="20"/>
      <c r="Z13" s="20"/>
      <c r="AJ13" s="102"/>
      <c r="AR13"/>
    </row>
    <row r="14" spans="2:233">
      <c r="B14" s="20"/>
      <c r="C14" s="20"/>
      <c r="D14" s="20"/>
      <c r="E14" s="20"/>
      <c r="F14" s="20"/>
      <c r="G14" s="131"/>
      <c r="H14" s="132"/>
      <c r="I14" s="132"/>
      <c r="J14" s="132"/>
      <c r="K14" s="132"/>
      <c r="L14" s="132"/>
      <c r="M14" s="132"/>
      <c r="N14" s="132"/>
      <c r="O14" s="132"/>
      <c r="P14" s="132"/>
      <c r="Q14" s="133"/>
      <c r="R14" s="20"/>
      <c r="S14" s="20"/>
      <c r="T14" s="20"/>
      <c r="U14" s="20"/>
      <c r="V14" s="20"/>
      <c r="W14" s="20"/>
      <c r="X14" s="20"/>
      <c r="Y14" s="20"/>
      <c r="Z14" s="20"/>
      <c r="AF14" s="101"/>
      <c r="AH14" s="101"/>
      <c r="AR14"/>
    </row>
    <row r="15" spans="2:233">
      <c r="B15" s="20"/>
      <c r="C15" s="20"/>
      <c r="D15" s="20"/>
      <c r="E15" s="20"/>
      <c r="F15" s="20"/>
      <c r="G15" s="134"/>
      <c r="H15" s="135"/>
      <c r="I15" s="135"/>
      <c r="J15" s="135"/>
      <c r="K15" s="135"/>
      <c r="L15" s="135"/>
      <c r="M15" s="135"/>
      <c r="N15" s="135"/>
      <c r="O15" s="135"/>
      <c r="P15" s="135"/>
      <c r="Q15" s="136"/>
      <c r="R15" s="20"/>
      <c r="S15" s="20"/>
      <c r="T15" s="20"/>
      <c r="U15" s="20"/>
      <c r="V15" s="20"/>
      <c r="W15" s="20"/>
      <c r="X15" s="20"/>
      <c r="Y15" s="20"/>
      <c r="Z15" s="20"/>
      <c r="AF15" s="101"/>
      <c r="AR15"/>
    </row>
    <row r="16" spans="2:233" ht="3.6" customHeight="1">
      <c r="B16" s="20"/>
      <c r="C16" s="20"/>
      <c r="D16" s="20"/>
      <c r="E16" s="20"/>
      <c r="F16" s="20"/>
      <c r="G16" s="27"/>
      <c r="H16" s="27"/>
      <c r="I16" s="27"/>
      <c r="J16" s="27"/>
      <c r="K16" s="27"/>
      <c r="L16" s="27"/>
      <c r="M16" s="27"/>
      <c r="N16" s="27"/>
      <c r="O16" s="27"/>
      <c r="P16" s="27"/>
      <c r="Q16" s="27"/>
      <c r="R16" s="20"/>
      <c r="S16" s="20"/>
      <c r="T16" s="20"/>
      <c r="U16" s="20"/>
      <c r="V16" s="20"/>
      <c r="W16" s="20"/>
      <c r="X16" s="20"/>
      <c r="Y16" s="20"/>
      <c r="Z16" s="20"/>
      <c r="AR16"/>
      <c r="BG16" s="6"/>
    </row>
    <row r="17" spans="2:148">
      <c r="B17" s="20"/>
      <c r="C17" s="23" t="s">
        <v>7</v>
      </c>
      <c r="D17" s="20"/>
      <c r="E17" s="20"/>
      <c r="F17" s="20"/>
      <c r="G17" s="20"/>
      <c r="H17" s="20"/>
      <c r="I17" s="20"/>
      <c r="J17" s="20"/>
      <c r="K17" s="20"/>
      <c r="L17" s="20"/>
      <c r="M17" s="20"/>
      <c r="N17" s="20"/>
      <c r="O17" s="20"/>
      <c r="P17" s="20"/>
      <c r="Q17" s="20"/>
      <c r="R17" s="20"/>
      <c r="S17" s="20"/>
      <c r="T17" s="20"/>
      <c r="U17" s="20"/>
      <c r="V17" s="20"/>
      <c r="W17" s="20"/>
      <c r="X17" s="20"/>
      <c r="Y17" s="20"/>
      <c r="Z17" s="20"/>
    </row>
    <row r="18" spans="2:148" ht="3" customHeight="1">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2:148">
      <c r="B19" s="20"/>
      <c r="C19" s="20"/>
      <c r="D19" s="50"/>
      <c r="E19" s="51"/>
      <c r="F19" s="51"/>
      <c r="G19" s="51"/>
      <c r="H19" s="51"/>
      <c r="I19" s="51"/>
      <c r="J19" s="51" t="s">
        <v>24</v>
      </c>
      <c r="K19" s="51" t="s">
        <v>24</v>
      </c>
      <c r="L19" s="51"/>
      <c r="M19" s="50" t="s">
        <v>19</v>
      </c>
      <c r="N19" s="51" t="s">
        <v>19</v>
      </c>
      <c r="O19" s="51" t="s">
        <v>19</v>
      </c>
      <c r="P19" s="51"/>
      <c r="Q19" s="52" t="s">
        <v>19</v>
      </c>
      <c r="R19" s="51"/>
      <c r="S19" s="51"/>
      <c r="T19" s="51"/>
      <c r="U19" s="51"/>
      <c r="V19" s="51"/>
      <c r="W19" s="51"/>
      <c r="X19" s="51"/>
      <c r="Y19" s="52"/>
      <c r="Z19" s="31"/>
      <c r="AA19" s="110" t="s">
        <v>87</v>
      </c>
      <c r="AB19" s="107"/>
      <c r="AC19" s="107"/>
      <c r="AD19" s="107"/>
      <c r="AE19" s="107"/>
      <c r="AF19" s="107"/>
      <c r="AG19" s="107"/>
      <c r="AH19" s="107"/>
      <c r="AI19" s="107"/>
      <c r="AJ19" s="107"/>
      <c r="AK19" s="107"/>
      <c r="AL19" s="107"/>
      <c r="AQ19" s="2"/>
      <c r="AR19"/>
    </row>
    <row r="20" spans="2:148">
      <c r="B20" s="20"/>
      <c r="C20" s="20"/>
      <c r="D20" s="35" t="s">
        <v>8</v>
      </c>
      <c r="E20" s="15" t="s">
        <v>8</v>
      </c>
      <c r="F20" s="15" t="s">
        <v>8</v>
      </c>
      <c r="G20" s="15" t="s">
        <v>8</v>
      </c>
      <c r="H20" s="15" t="s">
        <v>12</v>
      </c>
      <c r="I20" s="15" t="s">
        <v>14</v>
      </c>
      <c r="J20" s="15" t="s">
        <v>25</v>
      </c>
      <c r="K20" s="15" t="s">
        <v>25</v>
      </c>
      <c r="L20" s="15" t="s">
        <v>15</v>
      </c>
      <c r="M20" s="35" t="s">
        <v>20</v>
      </c>
      <c r="N20" s="15" t="s">
        <v>22</v>
      </c>
      <c r="O20" s="15" t="s">
        <v>30</v>
      </c>
      <c r="P20" s="15"/>
      <c r="Q20" s="46" t="s">
        <v>99</v>
      </c>
      <c r="R20" s="15" t="s">
        <v>8</v>
      </c>
      <c r="S20" s="15" t="s">
        <v>8</v>
      </c>
      <c r="T20" s="15" t="s">
        <v>8</v>
      </c>
      <c r="U20" s="15" t="s">
        <v>45</v>
      </c>
      <c r="V20" s="15" t="s">
        <v>47</v>
      </c>
      <c r="W20" s="15"/>
      <c r="X20" s="15"/>
      <c r="Y20" s="46"/>
      <c r="Z20" s="31"/>
      <c r="AA20" s="107"/>
      <c r="AB20" s="107"/>
      <c r="AC20" s="107"/>
      <c r="AD20" s="107"/>
      <c r="AE20" s="107"/>
      <c r="AF20" s="107"/>
      <c r="AG20" s="107"/>
      <c r="AH20" s="107"/>
      <c r="AI20" s="107"/>
      <c r="AJ20" s="107"/>
      <c r="AK20" s="107"/>
      <c r="AL20" s="107"/>
      <c r="AQ20" s="2"/>
      <c r="AR20"/>
    </row>
    <row r="21" spans="2:148">
      <c r="B21" s="20"/>
      <c r="C21" s="28"/>
      <c r="D21" s="47" t="s">
        <v>9</v>
      </c>
      <c r="E21" s="48" t="s">
        <v>10</v>
      </c>
      <c r="F21" s="48" t="s">
        <v>89</v>
      </c>
      <c r="G21" s="48" t="s">
        <v>98</v>
      </c>
      <c r="H21" s="48" t="s">
        <v>13</v>
      </c>
      <c r="I21" s="48" t="s">
        <v>10</v>
      </c>
      <c r="J21" s="48" t="s">
        <v>26</v>
      </c>
      <c r="K21" s="48" t="s">
        <v>17</v>
      </c>
      <c r="L21" s="48" t="s">
        <v>16</v>
      </c>
      <c r="M21" s="47" t="s">
        <v>21</v>
      </c>
      <c r="N21" s="48" t="s">
        <v>21</v>
      </c>
      <c r="O21" s="48" t="s">
        <v>31</v>
      </c>
      <c r="P21" s="48" t="s">
        <v>100</v>
      </c>
      <c r="Q21" s="49" t="s">
        <v>23</v>
      </c>
      <c r="R21" s="48" t="s">
        <v>17</v>
      </c>
      <c r="S21" s="48" t="s">
        <v>18</v>
      </c>
      <c r="T21" s="48" t="s">
        <v>44</v>
      </c>
      <c r="U21" s="48" t="s">
        <v>46</v>
      </c>
      <c r="V21" s="48" t="s">
        <v>46</v>
      </c>
      <c r="W21" s="48" t="s">
        <v>48</v>
      </c>
      <c r="X21" s="48" t="s">
        <v>49</v>
      </c>
      <c r="Y21" s="49" t="s">
        <v>39</v>
      </c>
      <c r="Z21" s="32"/>
      <c r="AA21" s="108" t="s">
        <v>80</v>
      </c>
      <c r="AB21" s="108" t="s">
        <v>81</v>
      </c>
      <c r="AC21" s="108" t="s">
        <v>82</v>
      </c>
      <c r="AD21" s="108" t="s">
        <v>83</v>
      </c>
      <c r="AE21" s="108" t="s">
        <v>84</v>
      </c>
      <c r="AF21" s="108" t="s">
        <v>85</v>
      </c>
      <c r="AG21" s="108" t="s">
        <v>86</v>
      </c>
      <c r="AH21" s="107"/>
      <c r="AI21" s="107"/>
      <c r="AJ21" s="107"/>
      <c r="AK21" s="107"/>
      <c r="AL21" s="107"/>
      <c r="AQ21" s="2"/>
      <c r="AR21"/>
    </row>
    <row r="22" spans="2:148" ht="4.1500000000000004" customHeight="1">
      <c r="B22" s="20"/>
      <c r="C22" s="20"/>
      <c r="D22" s="26"/>
      <c r="E22" s="26"/>
      <c r="F22" s="26"/>
      <c r="G22" s="26"/>
      <c r="H22" s="26"/>
      <c r="I22" s="26"/>
      <c r="J22" s="26"/>
      <c r="K22" s="26"/>
      <c r="L22" s="26"/>
      <c r="M22" s="34"/>
      <c r="N22" s="26"/>
      <c r="O22" s="26"/>
      <c r="P22" s="26"/>
      <c r="Q22" s="127"/>
      <c r="R22" s="26"/>
      <c r="S22" s="26"/>
      <c r="T22" s="26"/>
      <c r="U22" s="26"/>
      <c r="V22" s="26"/>
      <c r="W22" s="26"/>
      <c r="X22" s="26"/>
      <c r="Y22" s="26"/>
      <c r="Z22" s="26"/>
      <c r="AA22" s="107"/>
      <c r="AB22" s="107"/>
      <c r="AC22" s="107"/>
      <c r="AD22" s="107"/>
      <c r="AE22" s="107"/>
      <c r="AF22" s="107"/>
      <c r="AG22" s="107"/>
      <c r="AH22" s="107"/>
      <c r="AI22" s="107"/>
      <c r="AJ22" s="107"/>
      <c r="AK22" s="107"/>
      <c r="AL22" s="107"/>
      <c r="AQ22" s="2"/>
      <c r="AR22"/>
    </row>
    <row r="23" spans="2:148">
      <c r="B23" s="20"/>
      <c r="C23" s="29">
        <v>1</v>
      </c>
      <c r="D23" s="89"/>
      <c r="E23" s="90"/>
      <c r="F23" s="113"/>
      <c r="G23" s="122"/>
      <c r="H23" s="100"/>
      <c r="I23" s="90"/>
      <c r="J23" s="91"/>
      <c r="K23" s="91"/>
      <c r="L23" s="92"/>
      <c r="M23" s="93"/>
      <c r="N23" s="94"/>
      <c r="O23" s="94"/>
      <c r="P23" s="94"/>
      <c r="Q23" s="126"/>
      <c r="R23" s="89"/>
      <c r="S23" s="89"/>
      <c r="T23" s="92"/>
      <c r="U23" s="89"/>
      <c r="V23" s="89"/>
      <c r="W23" s="89"/>
      <c r="X23" s="89"/>
      <c r="Y23" s="89"/>
      <c r="Z23" s="33"/>
      <c r="AA23" s="107" t="str">
        <f>IF(E23&lt;&gt;"",YEAR(E23),"")</f>
        <v/>
      </c>
      <c r="AB23" s="107" t="str">
        <f>IF(E23&lt;&gt;"",MONTH(E23),"")</f>
        <v/>
      </c>
      <c r="AC23" s="107" t="str">
        <f>IF(E23&lt;&gt;"",DAY(E23),"")</f>
        <v/>
      </c>
      <c r="AD23" s="107" t="str">
        <f t="shared" ref="AD23:AD54" si="0">IF(E23&lt;&gt;"",IF(AND($E23&gt;=DATE($AA23,1,1),$E23&lt;=DATE($AA23,3,31),L23="yes",T23&lt;&gt;"yes"),1,0),"")</f>
        <v/>
      </c>
      <c r="AE23" s="107" t="str">
        <f t="shared" ref="AE23:AE54" si="1">IF(E23&lt;&gt;"",IF(AND($E23&gt;=DATE($AA23,4,1),$E23&lt;=DATE($AA23,6,30),L23="yes",T23&lt;&gt;"yes"),1,0),"")</f>
        <v/>
      </c>
      <c r="AF23" s="107" t="str">
        <f t="shared" ref="AF23:AF54" si="2">IF(E23&lt;&gt;"",IF(AND($E23&gt;=DATE($AA23,7,1),$E23&lt;=DATE($AA23,9,30),L23="yes",T23&lt;&gt;"yes"),1,0),"")</f>
        <v/>
      </c>
      <c r="AG23" s="107" t="str">
        <f t="shared" ref="AG23:AG54" si="3">IF(E23&lt;&gt;"",IF(AND($E23&gt;=DATE($AA23,10,1),$E23&lt;=DATE($AA23,12,31),L23="yes",T23&lt;&gt;"yes"),1,0),"")</f>
        <v/>
      </c>
      <c r="AH23" s="107"/>
      <c r="AI23" s="107">
        <f>P7</f>
        <v>0</v>
      </c>
      <c r="AJ23" s="107"/>
      <c r="AK23" s="107"/>
      <c r="AL23" s="107"/>
      <c r="AQ23" s="2"/>
      <c r="AR23"/>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row>
    <row r="24" spans="2:148">
      <c r="B24" s="20"/>
      <c r="C24" s="29">
        <f>C23+1</f>
        <v>2</v>
      </c>
      <c r="D24" s="89"/>
      <c r="E24" s="90"/>
      <c r="F24" s="113"/>
      <c r="G24" s="122"/>
      <c r="H24" s="100"/>
      <c r="I24" s="90"/>
      <c r="J24" s="91"/>
      <c r="K24" s="91"/>
      <c r="L24" s="92"/>
      <c r="M24" s="93"/>
      <c r="N24" s="94"/>
      <c r="O24" s="94"/>
      <c r="P24" s="94"/>
      <c r="Q24" s="126"/>
      <c r="R24" s="89"/>
      <c r="S24" s="89"/>
      <c r="T24" s="92"/>
      <c r="U24" s="89"/>
      <c r="V24" s="89"/>
      <c r="W24" s="89"/>
      <c r="X24" s="89"/>
      <c r="Y24" s="89"/>
      <c r="Z24" s="33"/>
      <c r="AA24" s="107" t="str">
        <f t="shared" ref="AA24:AA72" si="4">IF(E24&lt;&gt;"",YEAR(E24),"")</f>
        <v/>
      </c>
      <c r="AB24" s="107" t="str">
        <f t="shared" ref="AB24:AB72" si="5">IF(E24&lt;&gt;"",MONTH(E24),"")</f>
        <v/>
      </c>
      <c r="AC24" s="107" t="str">
        <f t="shared" ref="AC24:AC72" si="6">IF(E24&lt;&gt;"",DAY(E24),"")</f>
        <v/>
      </c>
      <c r="AD24" s="107" t="str">
        <f t="shared" si="0"/>
        <v/>
      </c>
      <c r="AE24" s="107" t="str">
        <f t="shared" si="1"/>
        <v/>
      </c>
      <c r="AF24" s="107" t="str">
        <f t="shared" si="2"/>
        <v/>
      </c>
      <c r="AG24" s="107" t="str">
        <f t="shared" si="3"/>
        <v/>
      </c>
      <c r="AH24" s="107"/>
      <c r="AI24" s="107"/>
      <c r="AJ24" s="107"/>
      <c r="AK24" s="111" t="s">
        <v>67</v>
      </c>
      <c r="AL24" s="111" t="s">
        <v>68</v>
      </c>
      <c r="AQ24" s="2"/>
      <c r="AR24"/>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row>
    <row r="25" spans="2:148">
      <c r="B25" s="20"/>
      <c r="C25" s="29">
        <f t="shared" ref="C25:C70" si="7">C24+1</f>
        <v>3</v>
      </c>
      <c r="D25" s="89"/>
      <c r="E25" s="90"/>
      <c r="F25" s="113"/>
      <c r="G25" s="122"/>
      <c r="H25" s="100"/>
      <c r="I25" s="90"/>
      <c r="J25" s="91"/>
      <c r="K25" s="91"/>
      <c r="L25" s="92"/>
      <c r="M25" s="93"/>
      <c r="N25" s="94"/>
      <c r="O25" s="94"/>
      <c r="P25" s="94"/>
      <c r="Q25" s="126"/>
      <c r="R25" s="89"/>
      <c r="S25" s="89"/>
      <c r="T25" s="92"/>
      <c r="U25" s="89"/>
      <c r="V25" s="89"/>
      <c r="W25" s="89"/>
      <c r="X25" s="89"/>
      <c r="Y25" s="89"/>
      <c r="Z25" s="33"/>
      <c r="AA25" s="107" t="str">
        <f t="shared" si="4"/>
        <v/>
      </c>
      <c r="AB25" s="107" t="str">
        <f t="shared" si="5"/>
        <v/>
      </c>
      <c r="AC25" s="107" t="str">
        <f t="shared" si="6"/>
        <v/>
      </c>
      <c r="AD25" s="107" t="str">
        <f t="shared" si="0"/>
        <v/>
      </c>
      <c r="AE25" s="107" t="str">
        <f t="shared" si="1"/>
        <v/>
      </c>
      <c r="AF25" s="107" t="str">
        <f t="shared" si="2"/>
        <v/>
      </c>
      <c r="AG25" s="107" t="str">
        <f t="shared" si="3"/>
        <v/>
      </c>
      <c r="AH25" s="107"/>
      <c r="AI25" s="107" t="str">
        <f>IF(Q8&lt;&gt;"",Q8,"")</f>
        <v/>
      </c>
      <c r="AJ25" s="107"/>
      <c r="AK25" s="112">
        <v>1</v>
      </c>
      <c r="AL25" s="112">
        <v>0</v>
      </c>
      <c r="AQ25" s="2"/>
      <c r="AR25"/>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row>
    <row r="26" spans="2:148">
      <c r="B26" s="20"/>
      <c r="C26" s="29">
        <f t="shared" si="7"/>
        <v>4</v>
      </c>
      <c r="D26" s="89"/>
      <c r="E26" s="90"/>
      <c r="F26" s="113"/>
      <c r="G26" s="122"/>
      <c r="H26" s="100"/>
      <c r="I26" s="90"/>
      <c r="J26" s="91"/>
      <c r="K26" s="91"/>
      <c r="L26" s="92"/>
      <c r="M26" s="93"/>
      <c r="N26" s="94"/>
      <c r="O26" s="94"/>
      <c r="P26" s="94"/>
      <c r="Q26" s="126"/>
      <c r="R26" s="89"/>
      <c r="S26" s="89"/>
      <c r="T26" s="92"/>
      <c r="U26" s="89"/>
      <c r="V26" s="89"/>
      <c r="W26" s="89"/>
      <c r="X26" s="89"/>
      <c r="Y26" s="89"/>
      <c r="Z26" s="33"/>
      <c r="AA26" s="107" t="str">
        <f t="shared" si="4"/>
        <v/>
      </c>
      <c r="AB26" s="107" t="str">
        <f t="shared" si="5"/>
        <v/>
      </c>
      <c r="AC26" s="107" t="str">
        <f t="shared" si="6"/>
        <v/>
      </c>
      <c r="AD26" s="107" t="str">
        <f t="shared" si="0"/>
        <v/>
      </c>
      <c r="AE26" s="107" t="str">
        <f t="shared" si="1"/>
        <v/>
      </c>
      <c r="AF26" s="107" t="str">
        <f t="shared" si="2"/>
        <v/>
      </c>
      <c r="AG26" s="107" t="str">
        <f t="shared" si="3"/>
        <v/>
      </c>
      <c r="AH26" s="107"/>
      <c r="AI26" s="107"/>
      <c r="AJ26" s="107"/>
      <c r="AK26" s="107"/>
      <c r="AL26" s="107"/>
      <c r="AQ26" s="2"/>
      <c r="AR26"/>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row>
    <row r="27" spans="2:148">
      <c r="B27" s="20"/>
      <c r="C27" s="29">
        <f t="shared" si="7"/>
        <v>5</v>
      </c>
      <c r="D27" s="89"/>
      <c r="E27" s="90"/>
      <c r="F27" s="113"/>
      <c r="G27" s="122"/>
      <c r="H27" s="100"/>
      <c r="I27" s="90"/>
      <c r="J27" s="91"/>
      <c r="K27" s="91"/>
      <c r="L27" s="92"/>
      <c r="M27" s="93"/>
      <c r="N27" s="94"/>
      <c r="O27" s="94"/>
      <c r="P27" s="94"/>
      <c r="Q27" s="126"/>
      <c r="R27" s="89"/>
      <c r="S27" s="89"/>
      <c r="T27" s="92"/>
      <c r="U27" s="89"/>
      <c r="V27" s="89"/>
      <c r="W27" s="89"/>
      <c r="X27" s="89"/>
      <c r="Y27" s="89"/>
      <c r="Z27" s="33"/>
      <c r="AA27" s="107" t="str">
        <f t="shared" si="4"/>
        <v/>
      </c>
      <c r="AB27" s="107" t="str">
        <f t="shared" si="5"/>
        <v/>
      </c>
      <c r="AC27" s="107" t="str">
        <f t="shared" si="6"/>
        <v/>
      </c>
      <c r="AD27" s="107" t="str">
        <f t="shared" si="0"/>
        <v/>
      </c>
      <c r="AE27" s="107" t="str">
        <f t="shared" si="1"/>
        <v/>
      </c>
      <c r="AF27" s="107" t="str">
        <f t="shared" si="2"/>
        <v/>
      </c>
      <c r="AG27" s="107" t="str">
        <f t="shared" si="3"/>
        <v/>
      </c>
      <c r="AH27" s="107"/>
      <c r="AI27" s="107"/>
      <c r="AJ27" s="107"/>
      <c r="AK27" s="107"/>
      <c r="AL27" s="107"/>
      <c r="AQ27" s="2"/>
      <c r="AR27"/>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row>
    <row r="28" spans="2:148">
      <c r="B28" s="20"/>
      <c r="C28" s="29">
        <f t="shared" si="7"/>
        <v>6</v>
      </c>
      <c r="D28" s="89"/>
      <c r="E28" s="90"/>
      <c r="F28" s="113"/>
      <c r="G28" s="122"/>
      <c r="H28" s="100"/>
      <c r="I28" s="90"/>
      <c r="J28" s="91"/>
      <c r="K28" s="91"/>
      <c r="L28" s="92"/>
      <c r="M28" s="93"/>
      <c r="N28" s="94"/>
      <c r="O28" s="94"/>
      <c r="P28" s="94"/>
      <c r="Q28" s="126"/>
      <c r="R28" s="89"/>
      <c r="S28" s="89"/>
      <c r="T28" s="92"/>
      <c r="U28" s="89"/>
      <c r="V28" s="89"/>
      <c r="W28" s="89"/>
      <c r="X28" s="89"/>
      <c r="Y28" s="89"/>
      <c r="Z28" s="33"/>
      <c r="AA28" s="107" t="str">
        <f t="shared" si="4"/>
        <v/>
      </c>
      <c r="AB28" s="107" t="str">
        <f t="shared" si="5"/>
        <v/>
      </c>
      <c r="AC28" s="107" t="str">
        <f t="shared" si="6"/>
        <v/>
      </c>
      <c r="AD28" s="107" t="str">
        <f t="shared" si="0"/>
        <v/>
      </c>
      <c r="AE28" s="107" t="str">
        <f t="shared" si="1"/>
        <v/>
      </c>
      <c r="AF28" s="107" t="str">
        <f t="shared" si="2"/>
        <v/>
      </c>
      <c r="AG28" s="107" t="str">
        <f t="shared" si="3"/>
        <v/>
      </c>
      <c r="AH28" s="107"/>
      <c r="AI28" s="107"/>
      <c r="AJ28" s="107"/>
      <c r="AK28" s="107"/>
      <c r="AL28" s="107"/>
      <c r="AQ28" s="2"/>
      <c r="AR28"/>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row>
    <row r="29" spans="2:148">
      <c r="B29" s="20"/>
      <c r="C29" s="29">
        <f t="shared" si="7"/>
        <v>7</v>
      </c>
      <c r="D29" s="89"/>
      <c r="E29" s="90"/>
      <c r="F29" s="113"/>
      <c r="G29" s="122"/>
      <c r="H29" s="100"/>
      <c r="I29" s="90"/>
      <c r="J29" s="91"/>
      <c r="K29" s="91"/>
      <c r="L29" s="92"/>
      <c r="M29" s="93"/>
      <c r="N29" s="94"/>
      <c r="O29" s="94"/>
      <c r="P29" s="94"/>
      <c r="Q29" s="126"/>
      <c r="R29" s="89"/>
      <c r="S29" s="89"/>
      <c r="T29" s="92"/>
      <c r="U29" s="89"/>
      <c r="V29" s="89"/>
      <c r="W29" s="89"/>
      <c r="X29" s="89"/>
      <c r="Y29" s="89"/>
      <c r="Z29" s="33"/>
      <c r="AA29" s="107" t="str">
        <f t="shared" si="4"/>
        <v/>
      </c>
      <c r="AB29" s="107" t="str">
        <f t="shared" si="5"/>
        <v/>
      </c>
      <c r="AC29" s="107" t="str">
        <f t="shared" si="6"/>
        <v/>
      </c>
      <c r="AD29" s="107" t="str">
        <f t="shared" si="0"/>
        <v/>
      </c>
      <c r="AE29" s="107" t="str">
        <f t="shared" si="1"/>
        <v/>
      </c>
      <c r="AF29" s="107" t="str">
        <f t="shared" si="2"/>
        <v/>
      </c>
      <c r="AG29" s="107" t="str">
        <f t="shared" si="3"/>
        <v/>
      </c>
      <c r="AH29" s="107"/>
      <c r="AI29" s="107"/>
      <c r="AJ29" s="107"/>
      <c r="AK29" s="107"/>
      <c r="AL29" s="107"/>
      <c r="AQ29" s="2"/>
      <c r="AR2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row>
    <row r="30" spans="2:148">
      <c r="B30" s="20"/>
      <c r="C30" s="29">
        <f t="shared" si="7"/>
        <v>8</v>
      </c>
      <c r="D30" s="89"/>
      <c r="E30" s="90"/>
      <c r="F30" s="113"/>
      <c r="G30" s="122"/>
      <c r="H30" s="100"/>
      <c r="I30" s="90"/>
      <c r="J30" s="91"/>
      <c r="K30" s="91"/>
      <c r="L30" s="92"/>
      <c r="M30" s="93"/>
      <c r="N30" s="94"/>
      <c r="O30" s="94"/>
      <c r="P30" s="94"/>
      <c r="Q30" s="126"/>
      <c r="R30" s="89"/>
      <c r="S30" s="89"/>
      <c r="T30" s="92"/>
      <c r="U30" s="89"/>
      <c r="V30" s="89"/>
      <c r="W30" s="89"/>
      <c r="X30" s="89"/>
      <c r="Y30" s="89"/>
      <c r="Z30" s="33"/>
      <c r="AA30" s="107" t="str">
        <f t="shared" si="4"/>
        <v/>
      </c>
      <c r="AB30" s="107" t="str">
        <f t="shared" si="5"/>
        <v/>
      </c>
      <c r="AC30" s="107" t="str">
        <f t="shared" si="6"/>
        <v/>
      </c>
      <c r="AD30" s="107" t="str">
        <f t="shared" si="0"/>
        <v/>
      </c>
      <c r="AE30" s="107" t="str">
        <f t="shared" si="1"/>
        <v/>
      </c>
      <c r="AF30" s="107" t="str">
        <f t="shared" si="2"/>
        <v/>
      </c>
      <c r="AG30" s="107" t="str">
        <f t="shared" si="3"/>
        <v/>
      </c>
      <c r="AH30" s="107"/>
      <c r="AI30" s="107"/>
      <c r="AJ30" s="107">
        <v>1</v>
      </c>
      <c r="AQ30" s="2"/>
      <c r="AR30"/>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row>
    <row r="31" spans="2:148">
      <c r="B31" s="20"/>
      <c r="C31" s="29">
        <f t="shared" si="7"/>
        <v>9</v>
      </c>
      <c r="D31" s="89"/>
      <c r="E31" s="90"/>
      <c r="F31" s="113"/>
      <c r="G31" s="122"/>
      <c r="H31" s="100"/>
      <c r="I31" s="90"/>
      <c r="J31" s="91"/>
      <c r="K31" s="91"/>
      <c r="L31" s="92"/>
      <c r="M31" s="93"/>
      <c r="N31" s="94"/>
      <c r="O31" s="94"/>
      <c r="P31" s="94"/>
      <c r="Q31" s="126"/>
      <c r="R31" s="89"/>
      <c r="S31" s="89"/>
      <c r="T31" s="92"/>
      <c r="U31" s="89"/>
      <c r="V31" s="89"/>
      <c r="W31" s="89"/>
      <c r="X31" s="89"/>
      <c r="Y31" s="89"/>
      <c r="Z31" s="33"/>
      <c r="AA31" s="107" t="str">
        <f t="shared" si="4"/>
        <v/>
      </c>
      <c r="AB31" s="107" t="str">
        <f t="shared" si="5"/>
        <v/>
      </c>
      <c r="AC31" s="107" t="str">
        <f t="shared" si="6"/>
        <v/>
      </c>
      <c r="AD31" s="107" t="str">
        <f t="shared" si="0"/>
        <v/>
      </c>
      <c r="AE31" s="107" t="str">
        <f t="shared" si="1"/>
        <v/>
      </c>
      <c r="AF31" s="107" t="str">
        <f t="shared" si="2"/>
        <v/>
      </c>
      <c r="AG31" s="107" t="str">
        <f t="shared" si="3"/>
        <v/>
      </c>
      <c r="AH31" s="107"/>
      <c r="AI31" s="107"/>
      <c r="AJ31" s="107">
        <v>2</v>
      </c>
      <c r="AQ31" s="2"/>
      <c r="AR31"/>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row>
    <row r="32" spans="2:148">
      <c r="B32" s="20"/>
      <c r="C32" s="29">
        <f t="shared" si="7"/>
        <v>10</v>
      </c>
      <c r="D32" s="89"/>
      <c r="E32" s="90"/>
      <c r="F32" s="113"/>
      <c r="G32" s="122"/>
      <c r="H32" s="100"/>
      <c r="I32" s="90"/>
      <c r="J32" s="91"/>
      <c r="K32" s="91"/>
      <c r="L32" s="92"/>
      <c r="M32" s="93"/>
      <c r="N32" s="94"/>
      <c r="O32" s="94"/>
      <c r="P32" s="94"/>
      <c r="Q32" s="126"/>
      <c r="R32" s="89"/>
      <c r="S32" s="89"/>
      <c r="T32" s="92"/>
      <c r="U32" s="89"/>
      <c r="V32" s="89"/>
      <c r="W32" s="89"/>
      <c r="X32" s="89"/>
      <c r="Y32" s="89"/>
      <c r="Z32" s="33"/>
      <c r="AA32" s="107" t="str">
        <f t="shared" si="4"/>
        <v/>
      </c>
      <c r="AB32" s="107" t="str">
        <f t="shared" si="5"/>
        <v/>
      </c>
      <c r="AC32" s="107" t="str">
        <f t="shared" si="6"/>
        <v/>
      </c>
      <c r="AD32" s="107" t="str">
        <f t="shared" si="0"/>
        <v/>
      </c>
      <c r="AE32" s="107" t="str">
        <f t="shared" si="1"/>
        <v/>
      </c>
      <c r="AF32" s="107" t="str">
        <f t="shared" si="2"/>
        <v/>
      </c>
      <c r="AG32" s="107" t="str">
        <f t="shared" si="3"/>
        <v/>
      </c>
      <c r="AH32" s="107"/>
      <c r="AI32" s="107"/>
      <c r="AJ32" s="107">
        <v>3</v>
      </c>
      <c r="AQ32" s="2"/>
      <c r="AR32"/>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row>
    <row r="33" spans="2:148">
      <c r="B33" s="20"/>
      <c r="C33" s="29">
        <f t="shared" si="7"/>
        <v>11</v>
      </c>
      <c r="D33" s="89"/>
      <c r="E33" s="90"/>
      <c r="F33" s="113"/>
      <c r="G33" s="122"/>
      <c r="H33" s="100"/>
      <c r="I33" s="90"/>
      <c r="J33" s="91"/>
      <c r="K33" s="91"/>
      <c r="L33" s="92"/>
      <c r="M33" s="93"/>
      <c r="N33" s="94"/>
      <c r="O33" s="94"/>
      <c r="P33" s="94"/>
      <c r="Q33" s="126"/>
      <c r="R33" s="89"/>
      <c r="S33" s="89"/>
      <c r="T33" s="92"/>
      <c r="U33" s="89"/>
      <c r="V33" s="89"/>
      <c r="W33" s="89"/>
      <c r="X33" s="89"/>
      <c r="Y33" s="89"/>
      <c r="Z33" s="33"/>
      <c r="AA33" s="107" t="str">
        <f t="shared" si="4"/>
        <v/>
      </c>
      <c r="AB33" s="107" t="str">
        <f t="shared" si="5"/>
        <v/>
      </c>
      <c r="AC33" s="107" t="str">
        <f t="shared" si="6"/>
        <v/>
      </c>
      <c r="AD33" s="107" t="str">
        <f t="shared" si="0"/>
        <v/>
      </c>
      <c r="AE33" s="107" t="str">
        <f t="shared" si="1"/>
        <v/>
      </c>
      <c r="AF33" s="107" t="str">
        <f t="shared" si="2"/>
        <v/>
      </c>
      <c r="AG33" s="107" t="str">
        <f t="shared" si="3"/>
        <v/>
      </c>
      <c r="AH33" s="107"/>
      <c r="AI33" s="109"/>
      <c r="AJ33" s="107">
        <v>4</v>
      </c>
      <c r="AQ33" s="2"/>
      <c r="AR33"/>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row>
    <row r="34" spans="2:148">
      <c r="B34" s="20"/>
      <c r="C34" s="29">
        <f t="shared" si="7"/>
        <v>12</v>
      </c>
      <c r="D34" s="89"/>
      <c r="E34" s="90"/>
      <c r="F34" s="113"/>
      <c r="G34" s="122"/>
      <c r="H34" s="100"/>
      <c r="I34" s="90"/>
      <c r="J34" s="91"/>
      <c r="K34" s="91"/>
      <c r="L34" s="92"/>
      <c r="M34" s="93"/>
      <c r="N34" s="94"/>
      <c r="O34" s="94"/>
      <c r="P34" s="94"/>
      <c r="Q34" s="126"/>
      <c r="R34" s="89"/>
      <c r="S34" s="89"/>
      <c r="T34" s="92"/>
      <c r="U34" s="89"/>
      <c r="V34" s="89"/>
      <c r="W34" s="89"/>
      <c r="X34" s="89"/>
      <c r="Y34" s="89"/>
      <c r="Z34" s="33"/>
      <c r="AA34" s="107" t="str">
        <f t="shared" si="4"/>
        <v/>
      </c>
      <c r="AB34" s="107" t="str">
        <f t="shared" si="5"/>
        <v/>
      </c>
      <c r="AC34" s="107" t="str">
        <f t="shared" si="6"/>
        <v/>
      </c>
      <c r="AD34" s="107" t="str">
        <f t="shared" si="0"/>
        <v/>
      </c>
      <c r="AE34" s="107" t="str">
        <f t="shared" si="1"/>
        <v/>
      </c>
      <c r="AF34" s="107" t="str">
        <f t="shared" si="2"/>
        <v/>
      </c>
      <c r="AG34" s="107" t="str">
        <f t="shared" si="3"/>
        <v/>
      </c>
      <c r="AH34" s="107"/>
      <c r="AI34" s="107"/>
      <c r="AJ34" s="107"/>
      <c r="AQ34" s="2"/>
      <c r="AR34"/>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row>
    <row r="35" spans="2:148">
      <c r="B35" s="20"/>
      <c r="C35" s="29">
        <f t="shared" si="7"/>
        <v>13</v>
      </c>
      <c r="D35" s="89"/>
      <c r="E35" s="90"/>
      <c r="F35" s="113"/>
      <c r="G35" s="122"/>
      <c r="H35" s="100"/>
      <c r="I35" s="90"/>
      <c r="J35" s="91"/>
      <c r="K35" s="91"/>
      <c r="L35" s="92"/>
      <c r="M35" s="93"/>
      <c r="N35" s="94"/>
      <c r="O35" s="94"/>
      <c r="P35" s="94"/>
      <c r="Q35" s="126"/>
      <c r="R35" s="89"/>
      <c r="S35" s="89"/>
      <c r="T35" s="92"/>
      <c r="U35" s="89"/>
      <c r="V35" s="89"/>
      <c r="W35" s="89"/>
      <c r="X35" s="89"/>
      <c r="Y35" s="89"/>
      <c r="Z35" s="33"/>
      <c r="AA35" s="107" t="str">
        <f t="shared" si="4"/>
        <v/>
      </c>
      <c r="AB35" s="107" t="str">
        <f t="shared" si="5"/>
        <v/>
      </c>
      <c r="AC35" s="107" t="str">
        <f t="shared" si="6"/>
        <v/>
      </c>
      <c r="AD35" s="107" t="str">
        <f t="shared" si="0"/>
        <v/>
      </c>
      <c r="AE35" s="107" t="str">
        <f t="shared" si="1"/>
        <v/>
      </c>
      <c r="AF35" s="107" t="str">
        <f t="shared" si="2"/>
        <v/>
      </c>
      <c r="AG35" s="107" t="str">
        <f t="shared" si="3"/>
        <v/>
      </c>
      <c r="AH35" s="107"/>
      <c r="AI35" s="107"/>
      <c r="AJ35" s="107" t="s">
        <v>94</v>
      </c>
      <c r="AQ35" s="2"/>
      <c r="AR35"/>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row>
    <row r="36" spans="2:148">
      <c r="B36" s="20"/>
      <c r="C36" s="29">
        <f t="shared" si="7"/>
        <v>14</v>
      </c>
      <c r="D36" s="89"/>
      <c r="E36" s="90"/>
      <c r="F36" s="113"/>
      <c r="G36" s="122"/>
      <c r="H36" s="100"/>
      <c r="I36" s="90"/>
      <c r="J36" s="91"/>
      <c r="K36" s="91"/>
      <c r="L36" s="92"/>
      <c r="M36" s="93"/>
      <c r="N36" s="94"/>
      <c r="O36" s="94"/>
      <c r="P36" s="94"/>
      <c r="Q36" s="126"/>
      <c r="R36" s="89"/>
      <c r="S36" s="89"/>
      <c r="T36" s="92"/>
      <c r="U36" s="89"/>
      <c r="V36" s="89"/>
      <c r="W36" s="89"/>
      <c r="X36" s="89"/>
      <c r="Y36" s="89"/>
      <c r="Z36" s="33"/>
      <c r="AA36" s="107" t="str">
        <f t="shared" si="4"/>
        <v/>
      </c>
      <c r="AB36" s="107" t="str">
        <f t="shared" si="5"/>
        <v/>
      </c>
      <c r="AC36" s="107" t="str">
        <f t="shared" si="6"/>
        <v/>
      </c>
      <c r="AD36" s="107" t="str">
        <f t="shared" si="0"/>
        <v/>
      </c>
      <c r="AE36" s="107" t="str">
        <f t="shared" si="1"/>
        <v/>
      </c>
      <c r="AF36" s="107" t="str">
        <f t="shared" si="2"/>
        <v/>
      </c>
      <c r="AG36" s="107" t="str">
        <f t="shared" si="3"/>
        <v/>
      </c>
      <c r="AH36" s="107"/>
      <c r="AI36" s="107" t="s">
        <v>42</v>
      </c>
      <c r="AJ36" s="107" t="s">
        <v>95</v>
      </c>
      <c r="AQ36" s="2"/>
      <c r="AR36"/>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row>
    <row r="37" spans="2:148">
      <c r="B37" s="20"/>
      <c r="C37" s="29">
        <f t="shared" si="7"/>
        <v>15</v>
      </c>
      <c r="D37" s="89"/>
      <c r="E37" s="90"/>
      <c r="F37" s="113"/>
      <c r="G37" s="122"/>
      <c r="H37" s="100"/>
      <c r="I37" s="90"/>
      <c r="J37" s="91"/>
      <c r="K37" s="91"/>
      <c r="L37" s="92"/>
      <c r="M37" s="93"/>
      <c r="N37" s="94"/>
      <c r="O37" s="94"/>
      <c r="P37" s="94"/>
      <c r="Q37" s="126"/>
      <c r="R37" s="89"/>
      <c r="S37" s="89"/>
      <c r="T37" s="92"/>
      <c r="U37" s="89"/>
      <c r="V37" s="89"/>
      <c r="W37" s="89"/>
      <c r="X37" s="89"/>
      <c r="Y37" s="89"/>
      <c r="Z37" s="33"/>
      <c r="AA37" s="107" t="str">
        <f t="shared" si="4"/>
        <v/>
      </c>
      <c r="AB37" s="107" t="str">
        <f t="shared" si="5"/>
        <v/>
      </c>
      <c r="AC37" s="107" t="str">
        <f t="shared" si="6"/>
        <v/>
      </c>
      <c r="AD37" s="107" t="str">
        <f t="shared" si="0"/>
        <v/>
      </c>
      <c r="AE37" s="107" t="str">
        <f t="shared" si="1"/>
        <v/>
      </c>
      <c r="AF37" s="107" t="str">
        <f t="shared" si="2"/>
        <v/>
      </c>
      <c r="AG37" s="107" t="str">
        <f t="shared" si="3"/>
        <v/>
      </c>
      <c r="AH37" s="107"/>
      <c r="AI37" s="107" t="s">
        <v>43</v>
      </c>
      <c r="AJ37" s="107"/>
      <c r="AQ37" s="2"/>
      <c r="AR37"/>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row>
    <row r="38" spans="2:148">
      <c r="B38" s="20"/>
      <c r="C38" s="29">
        <f t="shared" si="7"/>
        <v>16</v>
      </c>
      <c r="D38" s="89"/>
      <c r="E38" s="90"/>
      <c r="F38" s="113"/>
      <c r="G38" s="122"/>
      <c r="H38" s="100"/>
      <c r="I38" s="90"/>
      <c r="J38" s="91"/>
      <c r="K38" s="91"/>
      <c r="L38" s="92"/>
      <c r="M38" s="93"/>
      <c r="N38" s="94"/>
      <c r="O38" s="94"/>
      <c r="P38" s="94"/>
      <c r="Q38" s="126"/>
      <c r="R38" s="89"/>
      <c r="S38" s="89"/>
      <c r="T38" s="92"/>
      <c r="U38" s="89"/>
      <c r="V38" s="89"/>
      <c r="W38" s="89"/>
      <c r="X38" s="89"/>
      <c r="Y38" s="89"/>
      <c r="Z38" s="33"/>
      <c r="AA38" s="107" t="str">
        <f t="shared" si="4"/>
        <v/>
      </c>
      <c r="AB38" s="107" t="str">
        <f t="shared" si="5"/>
        <v/>
      </c>
      <c r="AC38" s="107" t="str">
        <f t="shared" si="6"/>
        <v/>
      </c>
      <c r="AD38" s="107" t="str">
        <f t="shared" si="0"/>
        <v/>
      </c>
      <c r="AE38" s="107" t="str">
        <f t="shared" si="1"/>
        <v/>
      </c>
      <c r="AF38" s="107" t="str">
        <f t="shared" si="2"/>
        <v/>
      </c>
      <c r="AG38" s="107" t="str">
        <f t="shared" si="3"/>
        <v/>
      </c>
      <c r="AH38" s="107"/>
      <c r="AI38" s="107"/>
      <c r="AJ38" s="107"/>
      <c r="AQ38" s="2"/>
      <c r="AR38"/>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row>
    <row r="39" spans="2:148">
      <c r="B39" s="20"/>
      <c r="C39" s="29">
        <f t="shared" si="7"/>
        <v>17</v>
      </c>
      <c r="D39" s="89"/>
      <c r="E39" s="90"/>
      <c r="F39" s="113"/>
      <c r="G39" s="122"/>
      <c r="H39" s="100"/>
      <c r="I39" s="90"/>
      <c r="J39" s="91"/>
      <c r="K39" s="91"/>
      <c r="L39" s="92"/>
      <c r="M39" s="93"/>
      <c r="N39" s="94"/>
      <c r="O39" s="94"/>
      <c r="P39" s="94"/>
      <c r="Q39" s="126"/>
      <c r="R39" s="89"/>
      <c r="S39" s="89"/>
      <c r="T39" s="92"/>
      <c r="U39" s="89"/>
      <c r="V39" s="89"/>
      <c r="W39" s="89"/>
      <c r="X39" s="89"/>
      <c r="Y39" s="89"/>
      <c r="Z39" s="33"/>
      <c r="AA39" s="107" t="str">
        <f t="shared" si="4"/>
        <v/>
      </c>
      <c r="AB39" s="107" t="str">
        <f t="shared" si="5"/>
        <v/>
      </c>
      <c r="AC39" s="107" t="str">
        <f t="shared" si="6"/>
        <v/>
      </c>
      <c r="AD39" s="107" t="str">
        <f t="shared" si="0"/>
        <v/>
      </c>
      <c r="AE39" s="107" t="str">
        <f t="shared" si="1"/>
        <v/>
      </c>
      <c r="AF39" s="107" t="str">
        <f t="shared" si="2"/>
        <v/>
      </c>
      <c r="AG39" s="107" t="str">
        <f t="shared" si="3"/>
        <v/>
      </c>
      <c r="AH39" s="107"/>
      <c r="AI39" s="107"/>
      <c r="AJ39" s="107"/>
      <c r="AQ39" s="2"/>
      <c r="AR3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row>
    <row r="40" spans="2:148">
      <c r="B40" s="20"/>
      <c r="C40" s="29">
        <f t="shared" si="7"/>
        <v>18</v>
      </c>
      <c r="D40" s="89"/>
      <c r="E40" s="90"/>
      <c r="F40" s="113"/>
      <c r="G40" s="122"/>
      <c r="H40" s="100"/>
      <c r="I40" s="90"/>
      <c r="J40" s="91"/>
      <c r="K40" s="91"/>
      <c r="L40" s="92"/>
      <c r="M40" s="93"/>
      <c r="N40" s="94"/>
      <c r="O40" s="94"/>
      <c r="P40" s="94"/>
      <c r="Q40" s="126"/>
      <c r="R40" s="89"/>
      <c r="S40" s="89"/>
      <c r="T40" s="92"/>
      <c r="U40" s="89"/>
      <c r="V40" s="89"/>
      <c r="W40" s="89"/>
      <c r="X40" s="89"/>
      <c r="Y40" s="89"/>
      <c r="Z40" s="33"/>
      <c r="AA40" s="107" t="str">
        <f t="shared" si="4"/>
        <v/>
      </c>
      <c r="AB40" s="107" t="str">
        <f t="shared" si="5"/>
        <v/>
      </c>
      <c r="AC40" s="107" t="str">
        <f t="shared" si="6"/>
        <v/>
      </c>
      <c r="AD40" s="107" t="str">
        <f t="shared" si="0"/>
        <v/>
      </c>
      <c r="AE40" s="107" t="str">
        <f t="shared" si="1"/>
        <v/>
      </c>
      <c r="AF40" s="107" t="str">
        <f t="shared" si="2"/>
        <v/>
      </c>
      <c r="AG40" s="107" t="str">
        <f t="shared" si="3"/>
        <v/>
      </c>
      <c r="AH40" s="107"/>
      <c r="AI40" s="107"/>
      <c r="AJ40" s="107"/>
      <c r="AQ40" s="2"/>
      <c r="AR40"/>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row>
    <row r="41" spans="2:148">
      <c r="B41" s="20"/>
      <c r="C41" s="29">
        <f t="shared" si="7"/>
        <v>19</v>
      </c>
      <c r="D41" s="89"/>
      <c r="E41" s="90"/>
      <c r="F41" s="113"/>
      <c r="G41" s="122"/>
      <c r="H41" s="100"/>
      <c r="I41" s="90"/>
      <c r="J41" s="91"/>
      <c r="K41" s="91"/>
      <c r="L41" s="92"/>
      <c r="M41" s="93"/>
      <c r="N41" s="94"/>
      <c r="O41" s="94"/>
      <c r="P41" s="94"/>
      <c r="Q41" s="126"/>
      <c r="R41" s="89"/>
      <c r="S41" s="89"/>
      <c r="T41" s="92"/>
      <c r="U41" s="89"/>
      <c r="V41" s="89"/>
      <c r="W41" s="89"/>
      <c r="X41" s="89"/>
      <c r="Y41" s="89"/>
      <c r="Z41" s="33"/>
      <c r="AA41" s="107" t="str">
        <f t="shared" si="4"/>
        <v/>
      </c>
      <c r="AB41" s="107" t="str">
        <f t="shared" si="5"/>
        <v/>
      </c>
      <c r="AC41" s="107" t="str">
        <f t="shared" si="6"/>
        <v/>
      </c>
      <c r="AD41" s="107" t="str">
        <f t="shared" si="0"/>
        <v/>
      </c>
      <c r="AE41" s="107" t="str">
        <f t="shared" si="1"/>
        <v/>
      </c>
      <c r="AF41" s="107" t="str">
        <f t="shared" si="2"/>
        <v/>
      </c>
      <c r="AG41" s="107" t="str">
        <f t="shared" si="3"/>
        <v/>
      </c>
      <c r="AH41" s="107"/>
      <c r="AI41" s="107"/>
      <c r="AJ41" s="107"/>
      <c r="AQ41" s="2"/>
      <c r="AR41"/>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row>
    <row r="42" spans="2:148">
      <c r="B42" s="20"/>
      <c r="C42" s="29">
        <f t="shared" si="7"/>
        <v>20</v>
      </c>
      <c r="D42" s="89"/>
      <c r="E42" s="90"/>
      <c r="F42" s="113"/>
      <c r="G42" s="122"/>
      <c r="H42" s="100"/>
      <c r="I42" s="90"/>
      <c r="J42" s="91"/>
      <c r="K42" s="91"/>
      <c r="L42" s="92"/>
      <c r="M42" s="93"/>
      <c r="N42" s="94"/>
      <c r="O42" s="94"/>
      <c r="P42" s="94"/>
      <c r="Q42" s="126"/>
      <c r="R42" s="89"/>
      <c r="S42" s="89"/>
      <c r="T42" s="92"/>
      <c r="U42" s="89"/>
      <c r="V42" s="89"/>
      <c r="W42" s="89"/>
      <c r="X42" s="89"/>
      <c r="Y42" s="89"/>
      <c r="Z42" s="33"/>
      <c r="AA42" s="107" t="str">
        <f t="shared" si="4"/>
        <v/>
      </c>
      <c r="AB42" s="107" t="str">
        <f t="shared" si="5"/>
        <v/>
      </c>
      <c r="AC42" s="107" t="str">
        <f t="shared" si="6"/>
        <v/>
      </c>
      <c r="AD42" s="107" t="str">
        <f t="shared" si="0"/>
        <v/>
      </c>
      <c r="AE42" s="107" t="str">
        <f t="shared" si="1"/>
        <v/>
      </c>
      <c r="AF42" s="107" t="str">
        <f t="shared" si="2"/>
        <v/>
      </c>
      <c r="AG42" s="107" t="str">
        <f t="shared" si="3"/>
        <v/>
      </c>
      <c r="AH42" s="107"/>
      <c r="AI42" s="107"/>
      <c r="AJ42" s="107"/>
      <c r="AQ42" s="2"/>
      <c r="AR42"/>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row>
    <row r="43" spans="2:148">
      <c r="B43" s="20"/>
      <c r="C43" s="29">
        <f t="shared" si="7"/>
        <v>21</v>
      </c>
      <c r="D43" s="89"/>
      <c r="E43" s="90"/>
      <c r="F43" s="113"/>
      <c r="G43" s="122"/>
      <c r="H43" s="100"/>
      <c r="I43" s="90"/>
      <c r="J43" s="91"/>
      <c r="K43" s="91"/>
      <c r="L43" s="92"/>
      <c r="M43" s="93"/>
      <c r="N43" s="94"/>
      <c r="O43" s="94"/>
      <c r="P43" s="94"/>
      <c r="Q43" s="126"/>
      <c r="R43" s="89"/>
      <c r="S43" s="89"/>
      <c r="T43" s="92"/>
      <c r="U43" s="89"/>
      <c r="V43" s="89"/>
      <c r="W43" s="89"/>
      <c r="X43" s="89"/>
      <c r="Y43" s="89"/>
      <c r="Z43" s="33"/>
      <c r="AA43" s="107" t="str">
        <f t="shared" si="4"/>
        <v/>
      </c>
      <c r="AB43" s="107" t="str">
        <f t="shared" si="5"/>
        <v/>
      </c>
      <c r="AC43" s="107" t="str">
        <f t="shared" si="6"/>
        <v/>
      </c>
      <c r="AD43" s="107" t="str">
        <f t="shared" si="0"/>
        <v/>
      </c>
      <c r="AE43" s="107" t="str">
        <f t="shared" si="1"/>
        <v/>
      </c>
      <c r="AF43" s="107" t="str">
        <f t="shared" si="2"/>
        <v/>
      </c>
      <c r="AG43" s="107" t="str">
        <f t="shared" si="3"/>
        <v/>
      </c>
      <c r="AH43" s="107"/>
      <c r="AI43" s="107"/>
      <c r="AJ43" s="107"/>
      <c r="AQ43" s="2"/>
      <c r="AR43"/>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row>
    <row r="44" spans="2:148">
      <c r="B44" s="20"/>
      <c r="C44" s="29">
        <f t="shared" si="7"/>
        <v>22</v>
      </c>
      <c r="D44" s="89"/>
      <c r="E44" s="90"/>
      <c r="F44" s="113"/>
      <c r="G44" s="122"/>
      <c r="H44" s="100"/>
      <c r="I44" s="90"/>
      <c r="J44" s="91"/>
      <c r="K44" s="91"/>
      <c r="L44" s="92"/>
      <c r="M44" s="93"/>
      <c r="N44" s="94"/>
      <c r="O44" s="94"/>
      <c r="P44" s="94"/>
      <c r="Q44" s="126"/>
      <c r="R44" s="89"/>
      <c r="S44" s="89"/>
      <c r="T44" s="92"/>
      <c r="U44" s="89"/>
      <c r="V44" s="89"/>
      <c r="W44" s="89"/>
      <c r="X44" s="89"/>
      <c r="Y44" s="89"/>
      <c r="Z44" s="33"/>
      <c r="AA44" s="107" t="str">
        <f t="shared" si="4"/>
        <v/>
      </c>
      <c r="AB44" s="107" t="str">
        <f t="shared" si="5"/>
        <v/>
      </c>
      <c r="AC44" s="107" t="str">
        <f t="shared" si="6"/>
        <v/>
      </c>
      <c r="AD44" s="107" t="str">
        <f t="shared" si="0"/>
        <v/>
      </c>
      <c r="AE44" s="107" t="str">
        <f t="shared" si="1"/>
        <v/>
      </c>
      <c r="AF44" s="107" t="str">
        <f t="shared" si="2"/>
        <v/>
      </c>
      <c r="AG44" s="107" t="str">
        <f t="shared" si="3"/>
        <v/>
      </c>
      <c r="AH44" s="107"/>
      <c r="AI44" s="107"/>
      <c r="AJ44" s="107"/>
      <c r="AQ44" s="2"/>
      <c r="AR44"/>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row>
    <row r="45" spans="2:148">
      <c r="B45" s="20"/>
      <c r="C45" s="29">
        <f t="shared" si="7"/>
        <v>23</v>
      </c>
      <c r="D45" s="89"/>
      <c r="E45" s="90"/>
      <c r="F45" s="113"/>
      <c r="G45" s="122"/>
      <c r="H45" s="100"/>
      <c r="I45" s="90"/>
      <c r="J45" s="91"/>
      <c r="K45" s="91"/>
      <c r="L45" s="92"/>
      <c r="M45" s="93"/>
      <c r="N45" s="94"/>
      <c r="O45" s="94"/>
      <c r="P45" s="94"/>
      <c r="Q45" s="126"/>
      <c r="R45" s="89"/>
      <c r="S45" s="89"/>
      <c r="T45" s="92"/>
      <c r="U45" s="89"/>
      <c r="V45" s="89"/>
      <c r="W45" s="89"/>
      <c r="X45" s="89"/>
      <c r="Y45" s="89"/>
      <c r="Z45" s="33"/>
      <c r="AA45" s="107" t="str">
        <f t="shared" si="4"/>
        <v/>
      </c>
      <c r="AB45" s="107" t="str">
        <f t="shared" si="5"/>
        <v/>
      </c>
      <c r="AC45" s="107" t="str">
        <f t="shared" si="6"/>
        <v/>
      </c>
      <c r="AD45" s="107" t="str">
        <f t="shared" si="0"/>
        <v/>
      </c>
      <c r="AE45" s="107" t="str">
        <f t="shared" si="1"/>
        <v/>
      </c>
      <c r="AF45" s="107" t="str">
        <f t="shared" si="2"/>
        <v/>
      </c>
      <c r="AG45" s="107" t="str">
        <f t="shared" si="3"/>
        <v/>
      </c>
      <c r="AH45" s="107"/>
      <c r="AI45" s="107"/>
      <c r="AJ45" s="107"/>
      <c r="AQ45" s="2"/>
      <c r="AR45"/>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row>
    <row r="46" spans="2:148">
      <c r="B46" s="20"/>
      <c r="C46" s="29">
        <f t="shared" si="7"/>
        <v>24</v>
      </c>
      <c r="D46" s="89"/>
      <c r="E46" s="90"/>
      <c r="F46" s="113"/>
      <c r="G46" s="122"/>
      <c r="H46" s="100"/>
      <c r="I46" s="90"/>
      <c r="J46" s="91"/>
      <c r="K46" s="91"/>
      <c r="L46" s="92"/>
      <c r="M46" s="93"/>
      <c r="N46" s="94"/>
      <c r="O46" s="94"/>
      <c r="P46" s="94"/>
      <c r="Q46" s="126"/>
      <c r="R46" s="89"/>
      <c r="S46" s="89"/>
      <c r="T46" s="92"/>
      <c r="U46" s="89"/>
      <c r="V46" s="89"/>
      <c r="W46" s="89"/>
      <c r="X46" s="89"/>
      <c r="Y46" s="89"/>
      <c r="Z46" s="33"/>
      <c r="AA46" s="107" t="str">
        <f t="shared" si="4"/>
        <v/>
      </c>
      <c r="AB46" s="107" t="str">
        <f t="shared" si="5"/>
        <v/>
      </c>
      <c r="AC46" s="107" t="str">
        <f t="shared" si="6"/>
        <v/>
      </c>
      <c r="AD46" s="107" t="str">
        <f t="shared" si="0"/>
        <v/>
      </c>
      <c r="AE46" s="107" t="str">
        <f t="shared" si="1"/>
        <v/>
      </c>
      <c r="AF46" s="107" t="str">
        <f t="shared" si="2"/>
        <v/>
      </c>
      <c r="AG46" s="107" t="str">
        <f t="shared" si="3"/>
        <v/>
      </c>
      <c r="AH46" s="107"/>
      <c r="AI46" s="107"/>
      <c r="AJ46" s="107"/>
      <c r="AQ46" s="2"/>
      <c r="AR46"/>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row>
    <row r="47" spans="2:148">
      <c r="B47" s="20"/>
      <c r="C47" s="29">
        <f t="shared" si="7"/>
        <v>25</v>
      </c>
      <c r="D47" s="89"/>
      <c r="E47" s="90"/>
      <c r="F47" s="113"/>
      <c r="G47" s="122"/>
      <c r="H47" s="100"/>
      <c r="I47" s="90"/>
      <c r="J47" s="91"/>
      <c r="K47" s="91"/>
      <c r="L47" s="92"/>
      <c r="M47" s="93"/>
      <c r="N47" s="94"/>
      <c r="O47" s="94"/>
      <c r="P47" s="94"/>
      <c r="Q47" s="126"/>
      <c r="R47" s="89"/>
      <c r="S47" s="89"/>
      <c r="T47" s="92"/>
      <c r="U47" s="89"/>
      <c r="V47" s="89"/>
      <c r="W47" s="89"/>
      <c r="X47" s="89"/>
      <c r="Y47" s="89"/>
      <c r="Z47" s="33"/>
      <c r="AA47" s="107" t="str">
        <f t="shared" si="4"/>
        <v/>
      </c>
      <c r="AB47" s="107" t="str">
        <f t="shared" si="5"/>
        <v/>
      </c>
      <c r="AC47" s="107" t="str">
        <f t="shared" si="6"/>
        <v/>
      </c>
      <c r="AD47" s="107" t="str">
        <f t="shared" si="0"/>
        <v/>
      </c>
      <c r="AE47" s="107" t="str">
        <f t="shared" si="1"/>
        <v/>
      </c>
      <c r="AF47" s="107" t="str">
        <f t="shared" si="2"/>
        <v/>
      </c>
      <c r="AG47" s="107" t="str">
        <f t="shared" si="3"/>
        <v/>
      </c>
      <c r="AH47" s="107"/>
      <c r="AI47" s="107"/>
      <c r="AJ47" s="107"/>
      <c r="AQ47" s="2"/>
      <c r="AR47"/>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row>
    <row r="48" spans="2:148">
      <c r="B48" s="20"/>
      <c r="C48" s="29">
        <f t="shared" si="7"/>
        <v>26</v>
      </c>
      <c r="D48" s="89"/>
      <c r="E48" s="90"/>
      <c r="F48" s="113"/>
      <c r="G48" s="122"/>
      <c r="H48" s="100"/>
      <c r="I48" s="90"/>
      <c r="J48" s="91"/>
      <c r="K48" s="91"/>
      <c r="L48" s="92"/>
      <c r="M48" s="93"/>
      <c r="N48" s="94"/>
      <c r="O48" s="94"/>
      <c r="P48" s="94"/>
      <c r="Q48" s="126"/>
      <c r="R48" s="89"/>
      <c r="S48" s="89"/>
      <c r="T48" s="92"/>
      <c r="U48" s="89"/>
      <c r="V48" s="89"/>
      <c r="W48" s="89"/>
      <c r="X48" s="89"/>
      <c r="Y48" s="89"/>
      <c r="Z48" s="33"/>
      <c r="AA48" s="107" t="str">
        <f t="shared" si="4"/>
        <v/>
      </c>
      <c r="AB48" s="107" t="str">
        <f t="shared" si="5"/>
        <v/>
      </c>
      <c r="AC48" s="107" t="str">
        <f t="shared" si="6"/>
        <v/>
      </c>
      <c r="AD48" s="107" t="str">
        <f t="shared" si="0"/>
        <v/>
      </c>
      <c r="AE48" s="107" t="str">
        <f t="shared" si="1"/>
        <v/>
      </c>
      <c r="AF48" s="107" t="str">
        <f t="shared" si="2"/>
        <v/>
      </c>
      <c r="AG48" s="107" t="str">
        <f t="shared" si="3"/>
        <v/>
      </c>
      <c r="AH48" s="107"/>
      <c r="AI48" s="107"/>
      <c r="AJ48" s="107"/>
      <c r="AQ48" s="2"/>
      <c r="AR48"/>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row>
    <row r="49" spans="2:148">
      <c r="B49" s="20"/>
      <c r="C49" s="29">
        <f t="shared" si="7"/>
        <v>27</v>
      </c>
      <c r="D49" s="89"/>
      <c r="E49" s="90"/>
      <c r="F49" s="113"/>
      <c r="G49" s="122"/>
      <c r="H49" s="100"/>
      <c r="I49" s="90"/>
      <c r="J49" s="91"/>
      <c r="K49" s="91"/>
      <c r="L49" s="92"/>
      <c r="M49" s="93"/>
      <c r="N49" s="94"/>
      <c r="O49" s="94"/>
      <c r="P49" s="94"/>
      <c r="Q49" s="126"/>
      <c r="R49" s="89"/>
      <c r="S49" s="89"/>
      <c r="T49" s="92"/>
      <c r="U49" s="89"/>
      <c r="V49" s="89"/>
      <c r="W49" s="89"/>
      <c r="X49" s="89"/>
      <c r="Y49" s="89"/>
      <c r="Z49" s="33"/>
      <c r="AA49" s="107" t="str">
        <f t="shared" si="4"/>
        <v/>
      </c>
      <c r="AB49" s="107" t="str">
        <f t="shared" si="5"/>
        <v/>
      </c>
      <c r="AC49" s="107" t="str">
        <f t="shared" si="6"/>
        <v/>
      </c>
      <c r="AD49" s="107" t="str">
        <f t="shared" si="0"/>
        <v/>
      </c>
      <c r="AE49" s="107" t="str">
        <f t="shared" si="1"/>
        <v/>
      </c>
      <c r="AF49" s="107" t="str">
        <f t="shared" si="2"/>
        <v/>
      </c>
      <c r="AG49" s="107" t="str">
        <f t="shared" si="3"/>
        <v/>
      </c>
      <c r="AH49" s="107"/>
      <c r="AI49" s="107"/>
      <c r="AJ49" s="107"/>
      <c r="AQ49" s="2"/>
      <c r="AR4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row>
    <row r="50" spans="2:148">
      <c r="B50" s="20"/>
      <c r="C50" s="29">
        <f t="shared" si="7"/>
        <v>28</v>
      </c>
      <c r="D50" s="89"/>
      <c r="E50" s="90"/>
      <c r="F50" s="113"/>
      <c r="G50" s="122"/>
      <c r="H50" s="100"/>
      <c r="I50" s="90"/>
      <c r="J50" s="91"/>
      <c r="K50" s="91"/>
      <c r="L50" s="92"/>
      <c r="M50" s="93"/>
      <c r="N50" s="94"/>
      <c r="O50" s="94"/>
      <c r="P50" s="94"/>
      <c r="Q50" s="126"/>
      <c r="R50" s="89"/>
      <c r="S50" s="89"/>
      <c r="T50" s="92"/>
      <c r="U50" s="89"/>
      <c r="V50" s="89"/>
      <c r="W50" s="89"/>
      <c r="X50" s="89"/>
      <c r="Y50" s="89"/>
      <c r="Z50" s="33"/>
      <c r="AA50" s="107" t="str">
        <f t="shared" si="4"/>
        <v/>
      </c>
      <c r="AB50" s="107" t="str">
        <f t="shared" si="5"/>
        <v/>
      </c>
      <c r="AC50" s="107" t="str">
        <f t="shared" si="6"/>
        <v/>
      </c>
      <c r="AD50" s="107" t="str">
        <f t="shared" si="0"/>
        <v/>
      </c>
      <c r="AE50" s="107" t="str">
        <f t="shared" si="1"/>
        <v/>
      </c>
      <c r="AF50" s="107" t="str">
        <f t="shared" si="2"/>
        <v/>
      </c>
      <c r="AG50" s="107" t="str">
        <f t="shared" si="3"/>
        <v/>
      </c>
      <c r="AH50" s="107"/>
      <c r="AI50" s="107"/>
      <c r="AJ50" s="107"/>
      <c r="AQ50" s="2"/>
      <c r="AR50"/>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row>
    <row r="51" spans="2:148">
      <c r="B51" s="20"/>
      <c r="C51" s="29">
        <f t="shared" si="7"/>
        <v>29</v>
      </c>
      <c r="D51" s="89"/>
      <c r="E51" s="90"/>
      <c r="F51" s="113"/>
      <c r="G51" s="122"/>
      <c r="H51" s="100"/>
      <c r="I51" s="90"/>
      <c r="J51" s="91"/>
      <c r="K51" s="91"/>
      <c r="L51" s="92"/>
      <c r="M51" s="93"/>
      <c r="N51" s="94"/>
      <c r="O51" s="94"/>
      <c r="P51" s="94"/>
      <c r="Q51" s="126"/>
      <c r="R51" s="89"/>
      <c r="S51" s="89"/>
      <c r="T51" s="92"/>
      <c r="U51" s="89"/>
      <c r="V51" s="89"/>
      <c r="W51" s="89"/>
      <c r="X51" s="89"/>
      <c r="Y51" s="89"/>
      <c r="Z51" s="33"/>
      <c r="AA51" s="107" t="str">
        <f t="shared" si="4"/>
        <v/>
      </c>
      <c r="AB51" s="107" t="str">
        <f t="shared" si="5"/>
        <v/>
      </c>
      <c r="AC51" s="107" t="str">
        <f t="shared" si="6"/>
        <v/>
      </c>
      <c r="AD51" s="107" t="str">
        <f t="shared" si="0"/>
        <v/>
      </c>
      <c r="AE51" s="107" t="str">
        <f t="shared" si="1"/>
        <v/>
      </c>
      <c r="AF51" s="107" t="str">
        <f t="shared" si="2"/>
        <v/>
      </c>
      <c r="AG51" s="107" t="str">
        <f t="shared" si="3"/>
        <v/>
      </c>
      <c r="AH51" s="107"/>
      <c r="AI51" s="107"/>
      <c r="AJ51" s="107"/>
      <c r="AQ51" s="2"/>
      <c r="AR51"/>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row>
    <row r="52" spans="2:148">
      <c r="B52" s="20"/>
      <c r="C52" s="29">
        <f t="shared" si="7"/>
        <v>30</v>
      </c>
      <c r="D52" s="89"/>
      <c r="E52" s="90"/>
      <c r="F52" s="113"/>
      <c r="G52" s="122"/>
      <c r="H52" s="100"/>
      <c r="I52" s="90"/>
      <c r="J52" s="91"/>
      <c r="K52" s="91"/>
      <c r="L52" s="92"/>
      <c r="M52" s="93"/>
      <c r="N52" s="94"/>
      <c r="O52" s="94"/>
      <c r="P52" s="94"/>
      <c r="Q52" s="126"/>
      <c r="R52" s="89"/>
      <c r="S52" s="89"/>
      <c r="T52" s="92"/>
      <c r="U52" s="89"/>
      <c r="V52" s="89"/>
      <c r="W52" s="89"/>
      <c r="X52" s="89"/>
      <c r="Y52" s="89"/>
      <c r="Z52" s="33"/>
      <c r="AA52" s="107" t="str">
        <f t="shared" si="4"/>
        <v/>
      </c>
      <c r="AB52" s="107" t="str">
        <f t="shared" si="5"/>
        <v/>
      </c>
      <c r="AC52" s="107" t="str">
        <f t="shared" si="6"/>
        <v/>
      </c>
      <c r="AD52" s="107" t="str">
        <f t="shared" si="0"/>
        <v/>
      </c>
      <c r="AE52" s="107" t="str">
        <f t="shared" si="1"/>
        <v/>
      </c>
      <c r="AF52" s="107" t="str">
        <f t="shared" si="2"/>
        <v/>
      </c>
      <c r="AG52" s="107" t="str">
        <f t="shared" si="3"/>
        <v/>
      </c>
      <c r="AH52" s="107"/>
      <c r="AI52" s="107"/>
      <c r="AJ52" s="107"/>
      <c r="AQ52" s="2"/>
      <c r="AR52"/>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row>
    <row r="53" spans="2:148">
      <c r="B53" s="20"/>
      <c r="C53" s="29">
        <f t="shared" si="7"/>
        <v>31</v>
      </c>
      <c r="D53" s="89"/>
      <c r="E53" s="90"/>
      <c r="F53" s="113"/>
      <c r="G53" s="122"/>
      <c r="H53" s="100"/>
      <c r="I53" s="90"/>
      <c r="J53" s="91"/>
      <c r="K53" s="91"/>
      <c r="L53" s="92"/>
      <c r="M53" s="93"/>
      <c r="N53" s="94"/>
      <c r="O53" s="94"/>
      <c r="P53" s="94"/>
      <c r="Q53" s="126"/>
      <c r="R53" s="89"/>
      <c r="S53" s="89"/>
      <c r="T53" s="92"/>
      <c r="U53" s="89"/>
      <c r="V53" s="89"/>
      <c r="W53" s="89"/>
      <c r="X53" s="89"/>
      <c r="Y53" s="89"/>
      <c r="Z53" s="33"/>
      <c r="AA53" s="107" t="str">
        <f t="shared" si="4"/>
        <v/>
      </c>
      <c r="AB53" s="107" t="str">
        <f t="shared" si="5"/>
        <v/>
      </c>
      <c r="AC53" s="107" t="str">
        <f t="shared" si="6"/>
        <v/>
      </c>
      <c r="AD53" s="107" t="str">
        <f t="shared" si="0"/>
        <v/>
      </c>
      <c r="AE53" s="107" t="str">
        <f t="shared" si="1"/>
        <v/>
      </c>
      <c r="AF53" s="107" t="str">
        <f t="shared" si="2"/>
        <v/>
      </c>
      <c r="AG53" s="107" t="str">
        <f t="shared" si="3"/>
        <v/>
      </c>
      <c r="AH53" s="107"/>
      <c r="AI53" s="107"/>
      <c r="AJ53" s="107"/>
      <c r="AQ53" s="2"/>
      <c r="AR53"/>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row>
    <row r="54" spans="2:148">
      <c r="B54" s="20"/>
      <c r="C54" s="29">
        <f t="shared" si="7"/>
        <v>32</v>
      </c>
      <c r="D54" s="89"/>
      <c r="E54" s="90"/>
      <c r="F54" s="113"/>
      <c r="G54" s="122"/>
      <c r="H54" s="100"/>
      <c r="I54" s="90"/>
      <c r="J54" s="91"/>
      <c r="K54" s="91"/>
      <c r="L54" s="92"/>
      <c r="M54" s="93"/>
      <c r="N54" s="94"/>
      <c r="O54" s="94"/>
      <c r="P54" s="94"/>
      <c r="Q54" s="126"/>
      <c r="R54" s="89"/>
      <c r="S54" s="89"/>
      <c r="T54" s="92"/>
      <c r="U54" s="89"/>
      <c r="V54" s="89"/>
      <c r="W54" s="89"/>
      <c r="X54" s="89"/>
      <c r="Y54" s="89"/>
      <c r="Z54" s="33"/>
      <c r="AA54" s="107" t="str">
        <f t="shared" si="4"/>
        <v/>
      </c>
      <c r="AB54" s="107" t="str">
        <f t="shared" si="5"/>
        <v/>
      </c>
      <c r="AC54" s="107" t="str">
        <f t="shared" si="6"/>
        <v/>
      </c>
      <c r="AD54" s="107" t="str">
        <f t="shared" si="0"/>
        <v/>
      </c>
      <c r="AE54" s="107" t="str">
        <f t="shared" si="1"/>
        <v/>
      </c>
      <c r="AF54" s="107" t="str">
        <f t="shared" si="2"/>
        <v/>
      </c>
      <c r="AG54" s="107" t="str">
        <f t="shared" si="3"/>
        <v/>
      </c>
      <c r="AH54" s="107"/>
      <c r="AI54" s="107"/>
      <c r="AJ54" s="107"/>
      <c r="AQ54" s="2"/>
      <c r="AR54"/>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row>
    <row r="55" spans="2:148">
      <c r="B55" s="20"/>
      <c r="C55" s="29">
        <f t="shared" si="7"/>
        <v>33</v>
      </c>
      <c r="D55" s="89"/>
      <c r="E55" s="90"/>
      <c r="F55" s="113"/>
      <c r="G55" s="122"/>
      <c r="H55" s="100"/>
      <c r="I55" s="90"/>
      <c r="J55" s="91"/>
      <c r="K55" s="91"/>
      <c r="L55" s="92"/>
      <c r="M55" s="93"/>
      <c r="N55" s="94"/>
      <c r="O55" s="94"/>
      <c r="P55" s="94"/>
      <c r="Q55" s="126"/>
      <c r="R55" s="89"/>
      <c r="S55" s="89"/>
      <c r="T55" s="92"/>
      <c r="U55" s="89"/>
      <c r="V55" s="89"/>
      <c r="W55" s="89"/>
      <c r="X55" s="89"/>
      <c r="Y55" s="89"/>
      <c r="Z55" s="33"/>
      <c r="AA55" s="107" t="str">
        <f t="shared" si="4"/>
        <v/>
      </c>
      <c r="AB55" s="107" t="str">
        <f t="shared" si="5"/>
        <v/>
      </c>
      <c r="AC55" s="107" t="str">
        <f t="shared" si="6"/>
        <v/>
      </c>
      <c r="AD55" s="107" t="str">
        <f t="shared" ref="AD55:AD72" si="8">IF(E55&lt;&gt;"",IF(AND($E55&gt;=DATE($AA55,1,1),$E55&lt;=DATE($AA55,3,31),L55="yes",T55&lt;&gt;"yes"),1,0),"")</f>
        <v/>
      </c>
      <c r="AE55" s="107" t="str">
        <f t="shared" ref="AE55:AE72" si="9">IF(E55&lt;&gt;"",IF(AND($E55&gt;=DATE($AA55,4,1),$E55&lt;=DATE($AA55,6,30),L55="yes",T55&lt;&gt;"yes"),1,0),"")</f>
        <v/>
      </c>
      <c r="AF55" s="107" t="str">
        <f t="shared" ref="AF55:AF72" si="10">IF(E55&lt;&gt;"",IF(AND($E55&gt;=DATE($AA55,7,1),$E55&lt;=DATE($AA55,9,30),L55="yes",T55&lt;&gt;"yes"),1,0),"")</f>
        <v/>
      </c>
      <c r="AG55" s="107" t="str">
        <f t="shared" ref="AG55:AG72" si="11">IF(E55&lt;&gt;"",IF(AND($E55&gt;=DATE($AA55,10,1),$E55&lt;=DATE($AA55,12,31),L55="yes",T55&lt;&gt;"yes"),1,0),"")</f>
        <v/>
      </c>
      <c r="AH55" s="107"/>
      <c r="AI55" s="107"/>
      <c r="AJ55" s="107"/>
      <c r="AQ55" s="2"/>
      <c r="AR55"/>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row>
    <row r="56" spans="2:148">
      <c r="B56" s="20"/>
      <c r="C56" s="29">
        <f t="shared" si="7"/>
        <v>34</v>
      </c>
      <c r="D56" s="89"/>
      <c r="E56" s="90"/>
      <c r="F56" s="113"/>
      <c r="G56" s="122"/>
      <c r="H56" s="100"/>
      <c r="I56" s="90"/>
      <c r="J56" s="91"/>
      <c r="K56" s="91"/>
      <c r="L56" s="92"/>
      <c r="M56" s="93"/>
      <c r="N56" s="94"/>
      <c r="O56" s="94"/>
      <c r="P56" s="94"/>
      <c r="Q56" s="126"/>
      <c r="R56" s="89"/>
      <c r="S56" s="89"/>
      <c r="T56" s="92"/>
      <c r="U56" s="89"/>
      <c r="V56" s="89"/>
      <c r="W56" s="89"/>
      <c r="X56" s="89"/>
      <c r="Y56" s="89"/>
      <c r="Z56" s="33"/>
      <c r="AA56" s="107" t="str">
        <f t="shared" si="4"/>
        <v/>
      </c>
      <c r="AB56" s="107" t="str">
        <f t="shared" si="5"/>
        <v/>
      </c>
      <c r="AC56" s="107" t="str">
        <f t="shared" si="6"/>
        <v/>
      </c>
      <c r="AD56" s="107" t="str">
        <f t="shared" si="8"/>
        <v/>
      </c>
      <c r="AE56" s="107" t="str">
        <f t="shared" si="9"/>
        <v/>
      </c>
      <c r="AF56" s="107" t="str">
        <f t="shared" si="10"/>
        <v/>
      </c>
      <c r="AG56" s="107" t="str">
        <f t="shared" si="11"/>
        <v/>
      </c>
      <c r="AH56" s="107"/>
      <c r="AI56" s="107"/>
      <c r="AJ56" s="107"/>
      <c r="AQ56" s="2"/>
      <c r="AR56"/>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row>
    <row r="57" spans="2:148">
      <c r="B57" s="20"/>
      <c r="C57" s="29">
        <f t="shared" si="7"/>
        <v>35</v>
      </c>
      <c r="D57" s="89"/>
      <c r="E57" s="90"/>
      <c r="F57" s="113"/>
      <c r="G57" s="122"/>
      <c r="H57" s="100"/>
      <c r="I57" s="90"/>
      <c r="J57" s="91"/>
      <c r="K57" s="91"/>
      <c r="L57" s="92"/>
      <c r="M57" s="93"/>
      <c r="N57" s="94"/>
      <c r="O57" s="94"/>
      <c r="P57" s="94"/>
      <c r="Q57" s="126"/>
      <c r="R57" s="89"/>
      <c r="S57" s="89"/>
      <c r="T57" s="92"/>
      <c r="U57" s="89"/>
      <c r="V57" s="89"/>
      <c r="W57" s="89"/>
      <c r="X57" s="89"/>
      <c r="Y57" s="89"/>
      <c r="Z57" s="33"/>
      <c r="AA57" s="107" t="str">
        <f t="shared" si="4"/>
        <v/>
      </c>
      <c r="AB57" s="107" t="str">
        <f t="shared" si="5"/>
        <v/>
      </c>
      <c r="AC57" s="107" t="str">
        <f t="shared" si="6"/>
        <v/>
      </c>
      <c r="AD57" s="107" t="str">
        <f t="shared" si="8"/>
        <v/>
      </c>
      <c r="AE57" s="107" t="str">
        <f t="shared" si="9"/>
        <v/>
      </c>
      <c r="AF57" s="107" t="str">
        <f t="shared" si="10"/>
        <v/>
      </c>
      <c r="AG57" s="107" t="str">
        <f t="shared" si="11"/>
        <v/>
      </c>
      <c r="AH57" s="107"/>
      <c r="AI57" s="107"/>
      <c r="AJ57" s="107"/>
      <c r="AQ57" s="2"/>
      <c r="AR57"/>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row>
    <row r="58" spans="2:148">
      <c r="B58" s="20"/>
      <c r="C58" s="29">
        <f t="shared" si="7"/>
        <v>36</v>
      </c>
      <c r="D58" s="89"/>
      <c r="E58" s="90"/>
      <c r="F58" s="113"/>
      <c r="G58" s="122"/>
      <c r="H58" s="100"/>
      <c r="I58" s="90"/>
      <c r="J58" s="91"/>
      <c r="K58" s="91"/>
      <c r="L58" s="92"/>
      <c r="M58" s="93"/>
      <c r="N58" s="94"/>
      <c r="O58" s="94"/>
      <c r="P58" s="94"/>
      <c r="Q58" s="126"/>
      <c r="R58" s="89"/>
      <c r="S58" s="89"/>
      <c r="T58" s="92"/>
      <c r="U58" s="89"/>
      <c r="V58" s="89"/>
      <c r="W58" s="89"/>
      <c r="X58" s="89"/>
      <c r="Y58" s="89"/>
      <c r="Z58" s="33"/>
      <c r="AA58" s="107" t="str">
        <f t="shared" si="4"/>
        <v/>
      </c>
      <c r="AB58" s="107" t="str">
        <f t="shared" si="5"/>
        <v/>
      </c>
      <c r="AC58" s="107" t="str">
        <f t="shared" si="6"/>
        <v/>
      </c>
      <c r="AD58" s="107" t="str">
        <f t="shared" si="8"/>
        <v/>
      </c>
      <c r="AE58" s="107" t="str">
        <f t="shared" si="9"/>
        <v/>
      </c>
      <c r="AF58" s="107" t="str">
        <f t="shared" si="10"/>
        <v/>
      </c>
      <c r="AG58" s="107" t="str">
        <f t="shared" si="11"/>
        <v/>
      </c>
      <c r="AH58" s="107"/>
      <c r="AI58" s="107"/>
      <c r="AJ58" s="107"/>
      <c r="AQ58" s="2"/>
      <c r="AR58"/>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row>
    <row r="59" spans="2:148">
      <c r="B59" s="20"/>
      <c r="C59" s="29">
        <f t="shared" si="7"/>
        <v>37</v>
      </c>
      <c r="D59" s="89"/>
      <c r="E59" s="90"/>
      <c r="F59" s="113"/>
      <c r="G59" s="122"/>
      <c r="H59" s="100"/>
      <c r="I59" s="90"/>
      <c r="J59" s="91"/>
      <c r="K59" s="91"/>
      <c r="L59" s="92"/>
      <c r="M59" s="93"/>
      <c r="N59" s="94"/>
      <c r="O59" s="94"/>
      <c r="P59" s="94"/>
      <c r="Q59" s="126"/>
      <c r="R59" s="89"/>
      <c r="S59" s="89"/>
      <c r="T59" s="92"/>
      <c r="U59" s="89"/>
      <c r="V59" s="89"/>
      <c r="W59" s="89"/>
      <c r="X59" s="89"/>
      <c r="Y59" s="89"/>
      <c r="Z59" s="33"/>
      <c r="AA59" s="107" t="str">
        <f t="shared" si="4"/>
        <v/>
      </c>
      <c r="AB59" s="107" t="str">
        <f t="shared" si="5"/>
        <v/>
      </c>
      <c r="AC59" s="107" t="str">
        <f t="shared" si="6"/>
        <v/>
      </c>
      <c r="AD59" s="107" t="str">
        <f t="shared" si="8"/>
        <v/>
      </c>
      <c r="AE59" s="107" t="str">
        <f t="shared" si="9"/>
        <v/>
      </c>
      <c r="AF59" s="107" t="str">
        <f t="shared" si="10"/>
        <v/>
      </c>
      <c r="AG59" s="107" t="str">
        <f t="shared" si="11"/>
        <v/>
      </c>
      <c r="AH59" s="107"/>
      <c r="AI59" s="107"/>
      <c r="AJ59" s="107"/>
      <c r="AQ59" s="2"/>
      <c r="AR5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row>
    <row r="60" spans="2:148">
      <c r="B60" s="20"/>
      <c r="C60" s="29">
        <f t="shared" si="7"/>
        <v>38</v>
      </c>
      <c r="D60" s="89"/>
      <c r="E60" s="90"/>
      <c r="F60" s="113"/>
      <c r="G60" s="122"/>
      <c r="H60" s="100"/>
      <c r="I60" s="90"/>
      <c r="J60" s="91"/>
      <c r="K60" s="91"/>
      <c r="L60" s="92"/>
      <c r="M60" s="93"/>
      <c r="N60" s="94"/>
      <c r="O60" s="94"/>
      <c r="P60" s="94"/>
      <c r="Q60" s="126"/>
      <c r="R60" s="89"/>
      <c r="S60" s="89"/>
      <c r="T60" s="92"/>
      <c r="U60" s="89"/>
      <c r="V60" s="89"/>
      <c r="W60" s="89"/>
      <c r="X60" s="89"/>
      <c r="Y60" s="89"/>
      <c r="Z60" s="33"/>
      <c r="AA60" s="107" t="str">
        <f t="shared" si="4"/>
        <v/>
      </c>
      <c r="AB60" s="107" t="str">
        <f t="shared" si="5"/>
        <v/>
      </c>
      <c r="AC60" s="107" t="str">
        <f t="shared" si="6"/>
        <v/>
      </c>
      <c r="AD60" s="107" t="str">
        <f t="shared" si="8"/>
        <v/>
      </c>
      <c r="AE60" s="107" t="str">
        <f t="shared" si="9"/>
        <v/>
      </c>
      <c r="AF60" s="107" t="str">
        <f t="shared" si="10"/>
        <v/>
      </c>
      <c r="AG60" s="107" t="str">
        <f t="shared" si="11"/>
        <v/>
      </c>
      <c r="AH60" s="107"/>
      <c r="AI60" s="107"/>
      <c r="AJ60" s="107"/>
      <c r="AQ60" s="2"/>
      <c r="AR60"/>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row>
    <row r="61" spans="2:148">
      <c r="B61" s="20"/>
      <c r="C61" s="29">
        <f t="shared" si="7"/>
        <v>39</v>
      </c>
      <c r="D61" s="89"/>
      <c r="E61" s="90"/>
      <c r="F61" s="113"/>
      <c r="G61" s="122"/>
      <c r="H61" s="100"/>
      <c r="I61" s="90"/>
      <c r="J61" s="91"/>
      <c r="K61" s="91"/>
      <c r="L61" s="92"/>
      <c r="M61" s="93"/>
      <c r="N61" s="94"/>
      <c r="O61" s="94"/>
      <c r="P61" s="94"/>
      <c r="Q61" s="126"/>
      <c r="R61" s="89"/>
      <c r="S61" s="89"/>
      <c r="T61" s="92"/>
      <c r="U61" s="89"/>
      <c r="V61" s="89"/>
      <c r="W61" s="89"/>
      <c r="X61" s="89"/>
      <c r="Y61" s="89"/>
      <c r="Z61" s="33"/>
      <c r="AA61" s="107" t="str">
        <f t="shared" si="4"/>
        <v/>
      </c>
      <c r="AB61" s="107" t="str">
        <f t="shared" si="5"/>
        <v/>
      </c>
      <c r="AC61" s="107" t="str">
        <f t="shared" si="6"/>
        <v/>
      </c>
      <c r="AD61" s="107" t="str">
        <f t="shared" si="8"/>
        <v/>
      </c>
      <c r="AE61" s="107" t="str">
        <f t="shared" si="9"/>
        <v/>
      </c>
      <c r="AF61" s="107" t="str">
        <f t="shared" si="10"/>
        <v/>
      </c>
      <c r="AG61" s="107" t="str">
        <f t="shared" si="11"/>
        <v/>
      </c>
      <c r="AH61" s="107"/>
      <c r="AI61" s="107"/>
      <c r="AJ61" s="107"/>
      <c r="AQ61" s="2"/>
      <c r="AR61"/>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row>
    <row r="62" spans="2:148">
      <c r="B62" s="20"/>
      <c r="C62" s="29">
        <f t="shared" si="7"/>
        <v>40</v>
      </c>
      <c r="D62" s="89"/>
      <c r="E62" s="90"/>
      <c r="F62" s="113"/>
      <c r="G62" s="122"/>
      <c r="H62" s="100"/>
      <c r="I62" s="90"/>
      <c r="J62" s="91"/>
      <c r="K62" s="91"/>
      <c r="L62" s="92"/>
      <c r="M62" s="93"/>
      <c r="N62" s="94"/>
      <c r="O62" s="94"/>
      <c r="P62" s="94"/>
      <c r="Q62" s="126"/>
      <c r="R62" s="89"/>
      <c r="S62" s="89"/>
      <c r="T62" s="92"/>
      <c r="U62" s="89"/>
      <c r="V62" s="89"/>
      <c r="W62" s="89"/>
      <c r="X62" s="89"/>
      <c r="Y62" s="89"/>
      <c r="Z62" s="33"/>
      <c r="AA62" s="107" t="str">
        <f t="shared" si="4"/>
        <v/>
      </c>
      <c r="AB62" s="107" t="str">
        <f t="shared" si="5"/>
        <v/>
      </c>
      <c r="AC62" s="107" t="str">
        <f t="shared" si="6"/>
        <v/>
      </c>
      <c r="AD62" s="107" t="str">
        <f t="shared" si="8"/>
        <v/>
      </c>
      <c r="AE62" s="107" t="str">
        <f t="shared" si="9"/>
        <v/>
      </c>
      <c r="AF62" s="107" t="str">
        <f t="shared" si="10"/>
        <v/>
      </c>
      <c r="AG62" s="107" t="str">
        <f t="shared" si="11"/>
        <v/>
      </c>
      <c r="AH62" s="107"/>
      <c r="AI62" s="107"/>
      <c r="AJ62" s="107"/>
      <c r="AQ62" s="2"/>
      <c r="AR62"/>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row>
    <row r="63" spans="2:148">
      <c r="B63" s="20"/>
      <c r="C63" s="29">
        <f t="shared" si="7"/>
        <v>41</v>
      </c>
      <c r="D63" s="89"/>
      <c r="E63" s="90"/>
      <c r="F63" s="113"/>
      <c r="G63" s="122"/>
      <c r="H63" s="100"/>
      <c r="I63" s="90"/>
      <c r="J63" s="91"/>
      <c r="K63" s="91"/>
      <c r="L63" s="92"/>
      <c r="M63" s="93"/>
      <c r="N63" s="94"/>
      <c r="O63" s="94"/>
      <c r="P63" s="94"/>
      <c r="Q63" s="126"/>
      <c r="R63" s="89"/>
      <c r="S63" s="89"/>
      <c r="T63" s="92"/>
      <c r="U63" s="89"/>
      <c r="V63" s="89"/>
      <c r="W63" s="89"/>
      <c r="X63" s="89"/>
      <c r="Y63" s="89"/>
      <c r="Z63" s="33"/>
      <c r="AA63" s="107" t="str">
        <f t="shared" si="4"/>
        <v/>
      </c>
      <c r="AB63" s="107" t="str">
        <f t="shared" si="5"/>
        <v/>
      </c>
      <c r="AC63" s="107" t="str">
        <f t="shared" si="6"/>
        <v/>
      </c>
      <c r="AD63" s="107" t="str">
        <f t="shared" si="8"/>
        <v/>
      </c>
      <c r="AE63" s="107" t="str">
        <f t="shared" si="9"/>
        <v/>
      </c>
      <c r="AF63" s="107" t="str">
        <f t="shared" si="10"/>
        <v/>
      </c>
      <c r="AG63" s="107" t="str">
        <f t="shared" si="11"/>
        <v/>
      </c>
      <c r="AH63" s="107"/>
      <c r="AI63" s="107"/>
      <c r="AJ63" s="107"/>
      <c r="AQ63" s="2"/>
      <c r="AR63"/>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row>
    <row r="64" spans="2:148">
      <c r="B64" s="20"/>
      <c r="C64" s="29">
        <f t="shared" si="7"/>
        <v>42</v>
      </c>
      <c r="D64" s="89"/>
      <c r="E64" s="90"/>
      <c r="F64" s="113"/>
      <c r="G64" s="122"/>
      <c r="H64" s="100"/>
      <c r="I64" s="90"/>
      <c r="J64" s="91"/>
      <c r="K64" s="91"/>
      <c r="L64" s="92"/>
      <c r="M64" s="93"/>
      <c r="N64" s="94"/>
      <c r="O64" s="94"/>
      <c r="P64" s="94"/>
      <c r="Q64" s="126"/>
      <c r="R64" s="89"/>
      <c r="S64" s="89"/>
      <c r="T64" s="92"/>
      <c r="U64" s="89"/>
      <c r="V64" s="89"/>
      <c r="W64" s="89"/>
      <c r="X64" s="89"/>
      <c r="Y64" s="89"/>
      <c r="Z64" s="33"/>
      <c r="AA64" s="107" t="str">
        <f t="shared" si="4"/>
        <v/>
      </c>
      <c r="AB64" s="107" t="str">
        <f t="shared" si="5"/>
        <v/>
      </c>
      <c r="AC64" s="107" t="str">
        <f t="shared" si="6"/>
        <v/>
      </c>
      <c r="AD64" s="107" t="str">
        <f t="shared" si="8"/>
        <v/>
      </c>
      <c r="AE64" s="107" t="str">
        <f t="shared" si="9"/>
        <v/>
      </c>
      <c r="AF64" s="107" t="str">
        <f t="shared" si="10"/>
        <v/>
      </c>
      <c r="AG64" s="107" t="str">
        <f t="shared" si="11"/>
        <v/>
      </c>
      <c r="AH64" s="107"/>
      <c r="AI64" s="107"/>
      <c r="AJ64" s="107"/>
      <c r="AQ64" s="2"/>
      <c r="AR64"/>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row>
    <row r="65" spans="2:149">
      <c r="B65" s="20"/>
      <c r="C65" s="29">
        <f t="shared" si="7"/>
        <v>43</v>
      </c>
      <c r="D65" s="89"/>
      <c r="E65" s="90"/>
      <c r="F65" s="113"/>
      <c r="G65" s="122"/>
      <c r="H65" s="100"/>
      <c r="I65" s="90"/>
      <c r="J65" s="91"/>
      <c r="K65" s="91"/>
      <c r="L65" s="92"/>
      <c r="M65" s="93"/>
      <c r="N65" s="94"/>
      <c r="O65" s="94"/>
      <c r="P65" s="94"/>
      <c r="Q65" s="126"/>
      <c r="R65" s="89"/>
      <c r="S65" s="89"/>
      <c r="T65" s="92"/>
      <c r="U65" s="89"/>
      <c r="V65" s="89"/>
      <c r="W65" s="89"/>
      <c r="X65" s="89"/>
      <c r="Y65" s="89"/>
      <c r="Z65" s="33"/>
      <c r="AA65" s="107" t="str">
        <f t="shared" si="4"/>
        <v/>
      </c>
      <c r="AB65" s="107" t="str">
        <f t="shared" si="5"/>
        <v/>
      </c>
      <c r="AC65" s="107" t="str">
        <f t="shared" si="6"/>
        <v/>
      </c>
      <c r="AD65" s="107" t="str">
        <f t="shared" si="8"/>
        <v/>
      </c>
      <c r="AE65" s="107" t="str">
        <f t="shared" si="9"/>
        <v/>
      </c>
      <c r="AF65" s="107" t="str">
        <f t="shared" si="10"/>
        <v/>
      </c>
      <c r="AG65" s="107" t="str">
        <f t="shared" si="11"/>
        <v/>
      </c>
      <c r="AH65" s="107"/>
      <c r="AI65" s="107"/>
      <c r="AJ65" s="107"/>
      <c r="AQ65" s="2"/>
      <c r="AR65"/>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row>
    <row r="66" spans="2:149">
      <c r="B66" s="20"/>
      <c r="C66" s="29">
        <f t="shared" si="7"/>
        <v>44</v>
      </c>
      <c r="D66" s="89"/>
      <c r="E66" s="90"/>
      <c r="F66" s="113"/>
      <c r="G66" s="122"/>
      <c r="H66" s="100"/>
      <c r="I66" s="90"/>
      <c r="J66" s="91"/>
      <c r="K66" s="91"/>
      <c r="L66" s="92"/>
      <c r="M66" s="93"/>
      <c r="N66" s="94"/>
      <c r="O66" s="94"/>
      <c r="P66" s="94"/>
      <c r="Q66" s="126"/>
      <c r="R66" s="89"/>
      <c r="S66" s="89"/>
      <c r="T66" s="92"/>
      <c r="U66" s="89"/>
      <c r="V66" s="89"/>
      <c r="W66" s="89"/>
      <c r="X66" s="89"/>
      <c r="Y66" s="89"/>
      <c r="Z66" s="33"/>
      <c r="AA66" s="107" t="str">
        <f t="shared" si="4"/>
        <v/>
      </c>
      <c r="AB66" s="107" t="str">
        <f t="shared" si="5"/>
        <v/>
      </c>
      <c r="AC66" s="107" t="str">
        <f t="shared" si="6"/>
        <v/>
      </c>
      <c r="AD66" s="107" t="str">
        <f t="shared" si="8"/>
        <v/>
      </c>
      <c r="AE66" s="107" t="str">
        <f t="shared" si="9"/>
        <v/>
      </c>
      <c r="AF66" s="107" t="str">
        <f t="shared" si="10"/>
        <v/>
      </c>
      <c r="AG66" s="107" t="str">
        <f t="shared" si="11"/>
        <v/>
      </c>
      <c r="AH66" s="107"/>
      <c r="AI66" s="107"/>
      <c r="AJ66" s="107"/>
      <c r="AQ66" s="2"/>
      <c r="AR66"/>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row>
    <row r="67" spans="2:149">
      <c r="B67" s="20"/>
      <c r="C67" s="29">
        <f t="shared" si="7"/>
        <v>45</v>
      </c>
      <c r="D67" s="89"/>
      <c r="E67" s="90"/>
      <c r="F67" s="113"/>
      <c r="G67" s="122"/>
      <c r="H67" s="100"/>
      <c r="I67" s="90"/>
      <c r="J67" s="91"/>
      <c r="K67" s="91"/>
      <c r="L67" s="92"/>
      <c r="M67" s="93"/>
      <c r="N67" s="94"/>
      <c r="O67" s="94"/>
      <c r="P67" s="94"/>
      <c r="Q67" s="126"/>
      <c r="R67" s="89"/>
      <c r="S67" s="89"/>
      <c r="T67" s="92"/>
      <c r="U67" s="89"/>
      <c r="V67" s="89"/>
      <c r="W67" s="89"/>
      <c r="X67" s="89"/>
      <c r="Y67" s="89"/>
      <c r="Z67" s="33"/>
      <c r="AA67" s="107" t="str">
        <f t="shared" si="4"/>
        <v/>
      </c>
      <c r="AB67" s="107" t="str">
        <f t="shared" si="5"/>
        <v/>
      </c>
      <c r="AC67" s="107" t="str">
        <f t="shared" si="6"/>
        <v/>
      </c>
      <c r="AD67" s="107" t="str">
        <f t="shared" si="8"/>
        <v/>
      </c>
      <c r="AE67" s="107" t="str">
        <f t="shared" si="9"/>
        <v/>
      </c>
      <c r="AF67" s="107" t="str">
        <f t="shared" si="10"/>
        <v/>
      </c>
      <c r="AG67" s="107" t="str">
        <f t="shared" si="11"/>
        <v/>
      </c>
      <c r="AH67" s="107"/>
      <c r="AI67" s="107"/>
      <c r="AJ67" s="107"/>
      <c r="AQ67" s="2"/>
      <c r="AR67"/>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row>
    <row r="68" spans="2:149">
      <c r="B68" s="20"/>
      <c r="C68" s="29">
        <f t="shared" si="7"/>
        <v>46</v>
      </c>
      <c r="D68" s="89"/>
      <c r="E68" s="90"/>
      <c r="F68" s="113"/>
      <c r="G68" s="122"/>
      <c r="H68" s="100"/>
      <c r="I68" s="90"/>
      <c r="J68" s="91"/>
      <c r="K68" s="91"/>
      <c r="L68" s="92"/>
      <c r="M68" s="93"/>
      <c r="N68" s="94"/>
      <c r="O68" s="94"/>
      <c r="P68" s="94"/>
      <c r="Q68" s="126"/>
      <c r="R68" s="89"/>
      <c r="S68" s="89"/>
      <c r="T68" s="92"/>
      <c r="U68" s="89"/>
      <c r="V68" s="89"/>
      <c r="W68" s="89"/>
      <c r="X68" s="89"/>
      <c r="Y68" s="89"/>
      <c r="Z68" s="33"/>
      <c r="AA68" s="107" t="str">
        <f t="shared" si="4"/>
        <v/>
      </c>
      <c r="AB68" s="107" t="str">
        <f t="shared" si="5"/>
        <v/>
      </c>
      <c r="AC68" s="107" t="str">
        <f t="shared" si="6"/>
        <v/>
      </c>
      <c r="AD68" s="107" t="str">
        <f t="shared" si="8"/>
        <v/>
      </c>
      <c r="AE68" s="107" t="str">
        <f t="shared" si="9"/>
        <v/>
      </c>
      <c r="AF68" s="107" t="str">
        <f t="shared" si="10"/>
        <v/>
      </c>
      <c r="AG68" s="107" t="str">
        <f t="shared" si="11"/>
        <v/>
      </c>
      <c r="AH68" s="107"/>
      <c r="AI68" s="107"/>
      <c r="AJ68" s="107"/>
      <c r="AQ68" s="2"/>
      <c r="AR68"/>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row>
    <row r="69" spans="2:149">
      <c r="B69" s="20"/>
      <c r="C69" s="29">
        <f t="shared" si="7"/>
        <v>47</v>
      </c>
      <c r="D69" s="89"/>
      <c r="E69" s="90"/>
      <c r="F69" s="113"/>
      <c r="G69" s="122"/>
      <c r="H69" s="100"/>
      <c r="I69" s="90"/>
      <c r="J69" s="91"/>
      <c r="K69" s="91"/>
      <c r="L69" s="92"/>
      <c r="M69" s="93"/>
      <c r="N69" s="94"/>
      <c r="O69" s="94"/>
      <c r="P69" s="94"/>
      <c r="Q69" s="126"/>
      <c r="R69" s="89"/>
      <c r="S69" s="89"/>
      <c r="T69" s="92"/>
      <c r="U69" s="89"/>
      <c r="V69" s="89"/>
      <c r="W69" s="89"/>
      <c r="X69" s="89"/>
      <c r="Y69" s="89"/>
      <c r="Z69" s="33"/>
      <c r="AA69" s="107" t="str">
        <f t="shared" si="4"/>
        <v/>
      </c>
      <c r="AB69" s="107" t="str">
        <f t="shared" si="5"/>
        <v/>
      </c>
      <c r="AC69" s="107" t="str">
        <f t="shared" si="6"/>
        <v/>
      </c>
      <c r="AD69" s="107" t="str">
        <f t="shared" si="8"/>
        <v/>
      </c>
      <c r="AE69" s="107" t="str">
        <f t="shared" si="9"/>
        <v/>
      </c>
      <c r="AF69" s="107" t="str">
        <f t="shared" si="10"/>
        <v/>
      </c>
      <c r="AG69" s="107" t="str">
        <f t="shared" si="11"/>
        <v/>
      </c>
      <c r="AH69" s="107"/>
      <c r="AI69" s="107"/>
      <c r="AJ69" s="107"/>
      <c r="AQ69" s="2"/>
      <c r="AR6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row>
    <row r="70" spans="2:149">
      <c r="B70" s="20"/>
      <c r="C70" s="29">
        <f t="shared" si="7"/>
        <v>48</v>
      </c>
      <c r="D70" s="89"/>
      <c r="E70" s="90"/>
      <c r="F70" s="113"/>
      <c r="G70" s="122"/>
      <c r="H70" s="100"/>
      <c r="I70" s="90"/>
      <c r="J70" s="91"/>
      <c r="K70" s="91"/>
      <c r="L70" s="92"/>
      <c r="M70" s="93"/>
      <c r="N70" s="94"/>
      <c r="O70" s="94"/>
      <c r="P70" s="94"/>
      <c r="Q70" s="126"/>
      <c r="R70" s="89"/>
      <c r="S70" s="89"/>
      <c r="T70" s="92"/>
      <c r="U70" s="89"/>
      <c r="V70" s="89"/>
      <c r="W70" s="89"/>
      <c r="X70" s="89"/>
      <c r="Y70" s="89"/>
      <c r="Z70" s="33"/>
      <c r="AA70" s="107" t="str">
        <f t="shared" si="4"/>
        <v/>
      </c>
      <c r="AB70" s="107" t="str">
        <f t="shared" si="5"/>
        <v/>
      </c>
      <c r="AC70" s="107" t="str">
        <f t="shared" si="6"/>
        <v/>
      </c>
      <c r="AD70" s="107" t="str">
        <f t="shared" si="8"/>
        <v/>
      </c>
      <c r="AE70" s="107" t="str">
        <f t="shared" si="9"/>
        <v/>
      </c>
      <c r="AF70" s="107" t="str">
        <f t="shared" si="10"/>
        <v/>
      </c>
      <c r="AG70" s="107" t="str">
        <f t="shared" si="11"/>
        <v/>
      </c>
      <c r="AH70" s="107"/>
      <c r="AI70" s="107"/>
      <c r="AJ70" s="107"/>
      <c r="AQ70" s="2"/>
      <c r="AR70"/>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row>
    <row r="71" spans="2:149">
      <c r="B71" s="20"/>
      <c r="C71" s="20"/>
      <c r="D71" s="30"/>
      <c r="E71" s="30"/>
      <c r="F71" s="30"/>
      <c r="G71" s="30"/>
      <c r="H71" s="30"/>
      <c r="I71" s="30"/>
      <c r="J71" s="30"/>
      <c r="K71" s="30"/>
      <c r="L71" s="30"/>
      <c r="M71" s="30"/>
      <c r="N71" s="30"/>
      <c r="O71" s="30"/>
      <c r="P71" s="30"/>
      <c r="Q71" s="30"/>
      <c r="R71" s="30"/>
      <c r="S71" s="30"/>
      <c r="T71" s="30"/>
      <c r="U71" s="30"/>
      <c r="V71" s="30"/>
      <c r="W71" s="30"/>
      <c r="X71" s="30"/>
      <c r="Y71" s="30"/>
      <c r="Z71" s="30"/>
      <c r="AA71" s="107" t="str">
        <f t="shared" si="4"/>
        <v/>
      </c>
      <c r="AB71" s="107" t="str">
        <f t="shared" si="5"/>
        <v/>
      </c>
      <c r="AC71" s="107" t="str">
        <f t="shared" si="6"/>
        <v/>
      </c>
      <c r="AD71" s="107" t="str">
        <f t="shared" si="8"/>
        <v/>
      </c>
      <c r="AE71" s="107" t="str">
        <f t="shared" si="9"/>
        <v/>
      </c>
      <c r="AF71" s="107" t="str">
        <f t="shared" si="10"/>
        <v/>
      </c>
      <c r="AG71" s="107" t="str">
        <f t="shared" si="11"/>
        <v/>
      </c>
      <c r="AH71" s="107"/>
      <c r="AI71" s="107"/>
      <c r="AJ71" s="107"/>
      <c r="AQ71" s="2"/>
      <c r="AR71"/>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row>
    <row r="72" spans="2:149">
      <c r="D72" s="9"/>
      <c r="E72" s="9"/>
      <c r="F72" s="9"/>
      <c r="G72" s="9"/>
      <c r="H72" s="9"/>
      <c r="I72" s="9"/>
      <c r="J72" s="9"/>
      <c r="K72" s="9"/>
      <c r="L72" s="9"/>
      <c r="M72" s="9"/>
      <c r="N72" s="9"/>
      <c r="O72" s="9"/>
      <c r="P72" s="9"/>
      <c r="Q72" s="9"/>
      <c r="R72" s="9"/>
      <c r="S72" s="9"/>
      <c r="T72" s="9"/>
      <c r="U72" s="9"/>
      <c r="V72" s="9"/>
      <c r="W72" s="9"/>
      <c r="X72" s="9"/>
      <c r="Y72" s="9"/>
      <c r="Z72" s="9"/>
      <c r="AA72" s="107" t="str">
        <f t="shared" si="4"/>
        <v/>
      </c>
      <c r="AB72" s="107" t="str">
        <f t="shared" si="5"/>
        <v/>
      </c>
      <c r="AC72" s="107" t="str">
        <f t="shared" si="6"/>
        <v/>
      </c>
      <c r="AD72" s="107" t="str">
        <f t="shared" si="8"/>
        <v/>
      </c>
      <c r="AE72" s="107" t="str">
        <f t="shared" si="9"/>
        <v/>
      </c>
      <c r="AF72" s="107" t="str">
        <f t="shared" si="10"/>
        <v/>
      </c>
      <c r="AG72" s="107" t="str">
        <f t="shared" si="11"/>
        <v/>
      </c>
      <c r="AH72" s="107"/>
      <c r="AI72" s="107"/>
      <c r="AJ72" s="107"/>
      <c r="AQ72" s="2"/>
      <c r="AR72"/>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row>
    <row r="73" spans="2:149">
      <c r="D73" s="9"/>
      <c r="E73" s="9"/>
      <c r="F73" s="9"/>
      <c r="G73" s="9"/>
      <c r="H73" s="9"/>
      <c r="I73" s="9"/>
      <c r="J73" s="9"/>
      <c r="K73" s="9"/>
      <c r="L73" s="9"/>
      <c r="M73" s="9"/>
      <c r="N73" s="9"/>
      <c r="O73" s="9"/>
      <c r="P73" s="9"/>
      <c r="Q73" s="9"/>
      <c r="R73" s="9"/>
      <c r="S73" s="9"/>
      <c r="T73" s="9"/>
      <c r="U73" s="9"/>
      <c r="V73" s="9"/>
      <c r="W73" s="9"/>
      <c r="X73" s="9"/>
      <c r="Y73" s="9"/>
      <c r="Z73" s="9"/>
      <c r="AA73" s="107"/>
      <c r="AB73" s="107"/>
      <c r="AC73" s="107"/>
      <c r="AD73" s="107"/>
      <c r="AE73" s="107"/>
      <c r="AF73" s="107"/>
      <c r="AG73" s="107"/>
      <c r="AH73" s="107"/>
      <c r="AI73" s="107"/>
      <c r="AJ73" s="107"/>
      <c r="AQ73" s="2"/>
      <c r="AR73"/>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row>
    <row r="74" spans="2:14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14"/>
      <c r="AS74" s="9"/>
      <c r="AT74" s="9"/>
      <c r="AU74" s="9"/>
      <c r="AV74" s="10"/>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row>
    <row r="75" spans="2:14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14"/>
      <c r="AS75" s="9"/>
      <c r="AT75" s="9"/>
      <c r="AU75" s="9"/>
      <c r="AV75" s="10"/>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row>
    <row r="76" spans="2:14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14"/>
      <c r="AS76" s="9"/>
      <c r="AT76" s="9"/>
      <c r="AU76" s="9"/>
      <c r="AV76" s="10"/>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row>
    <row r="77" spans="2:14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14"/>
      <c r="AS77" s="9"/>
      <c r="AT77" s="9"/>
      <c r="AU77" s="9"/>
      <c r="AV77" s="10"/>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row>
    <row r="78" spans="2:14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14"/>
      <c r="AS78" s="9"/>
      <c r="AT78" s="9"/>
      <c r="AU78" s="9"/>
      <c r="AV78" s="10"/>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row>
    <row r="79" spans="2:14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14"/>
      <c r="AS79" s="9"/>
      <c r="AT79" s="9"/>
      <c r="AU79" s="9"/>
      <c r="AV79" s="10"/>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row>
    <row r="80" spans="2:14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14"/>
      <c r="AS80" s="9"/>
      <c r="AT80" s="9"/>
      <c r="AU80" s="9"/>
      <c r="AV80" s="10"/>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row>
    <row r="81" spans="4:14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14"/>
      <c r="AS81" s="9"/>
      <c r="AT81" s="9"/>
      <c r="AU81" s="9"/>
      <c r="AV81" s="11"/>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row>
    <row r="82" spans="4:14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14"/>
      <c r="AS82" s="9"/>
      <c r="AT82" s="9"/>
      <c r="AU82" s="9"/>
      <c r="AV82" s="11"/>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row>
    <row r="83" spans="4:14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14"/>
      <c r="AS83" s="9"/>
      <c r="AT83" s="9"/>
      <c r="AU83" s="9"/>
      <c r="AV83" s="11"/>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row>
    <row r="84" spans="4:14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14"/>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row>
    <row r="85" spans="4:14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14"/>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row>
    <row r="86" spans="4:14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14"/>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row>
    <row r="87" spans="4:14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14"/>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row>
    <row r="120" spans="4:72">
      <c r="D120" s="13"/>
      <c r="E120" s="13"/>
      <c r="F120" s="13"/>
      <c r="G120" s="13"/>
      <c r="H120" s="13"/>
      <c r="I120" s="13"/>
      <c r="J120" s="13"/>
      <c r="K120" s="13"/>
      <c r="L120" s="13"/>
      <c r="M120" s="13"/>
      <c r="N120" s="13"/>
      <c r="O120" s="13"/>
      <c r="P120" s="13"/>
      <c r="Q120" s="13"/>
      <c r="R120" s="13"/>
      <c r="S120" s="13"/>
      <c r="T120" s="13"/>
      <c r="U120" s="13"/>
      <c r="V120" s="13"/>
      <c r="W120" s="13"/>
      <c r="X120" s="13"/>
      <c r="Y120" s="13"/>
      <c r="Z120" s="7"/>
      <c r="AA120" s="7"/>
      <c r="AB120" s="7"/>
      <c r="AC120" s="7"/>
      <c r="AD120" s="7"/>
      <c r="AE120" s="7"/>
      <c r="AF120" s="7"/>
      <c r="AG120" s="7"/>
      <c r="AH120" s="7"/>
      <c r="AI120" s="7"/>
      <c r="AJ120" s="7"/>
      <c r="AK120" s="7"/>
      <c r="AL120" s="7"/>
      <c r="AM120" s="7"/>
      <c r="AN120" s="7"/>
      <c r="AO120" s="7"/>
      <c r="AP120" s="7"/>
      <c r="AQ120" s="7"/>
      <c r="AR120" s="4"/>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row>
    <row r="121" spans="4:72">
      <c r="D121" s="13"/>
      <c r="E121" s="13"/>
      <c r="F121" s="13"/>
      <c r="G121" s="13"/>
      <c r="H121" s="13"/>
      <c r="I121" s="13"/>
      <c r="J121" s="13"/>
      <c r="K121" s="13"/>
      <c r="L121" s="13"/>
      <c r="M121" s="13"/>
      <c r="N121" s="13"/>
      <c r="O121" s="13"/>
      <c r="P121" s="13"/>
      <c r="Q121" s="13"/>
      <c r="R121" s="13"/>
      <c r="S121" s="13"/>
      <c r="T121" s="13"/>
      <c r="U121" s="13"/>
      <c r="V121" s="13"/>
      <c r="W121" s="13"/>
      <c r="X121" s="13"/>
      <c r="Y121" s="13"/>
      <c r="Z121" s="7"/>
      <c r="AA121" s="7"/>
      <c r="AB121" s="7"/>
      <c r="AC121" s="7"/>
      <c r="AD121" s="7"/>
      <c r="AE121" s="7"/>
      <c r="AF121" s="7"/>
      <c r="AG121" s="7"/>
      <c r="AH121" s="7"/>
      <c r="AI121" s="7"/>
      <c r="AJ121" s="7"/>
      <c r="AK121" s="7"/>
      <c r="AL121" s="7"/>
      <c r="AM121" s="7"/>
      <c r="AN121" s="7"/>
      <c r="AO121" s="7"/>
      <c r="AP121" s="7"/>
      <c r="AQ121" s="7"/>
      <c r="AR121" s="4"/>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row>
    <row r="122" spans="4:72">
      <c r="D122" s="12"/>
      <c r="E122" s="12"/>
      <c r="F122" s="12"/>
      <c r="G122" s="12"/>
      <c r="H122" s="12"/>
      <c r="I122" s="12"/>
      <c r="J122" s="12"/>
      <c r="K122" s="12"/>
      <c r="L122" s="12"/>
      <c r="M122" s="12"/>
      <c r="N122" s="12"/>
      <c r="O122" s="12"/>
      <c r="P122" s="12"/>
      <c r="Q122" s="12"/>
      <c r="R122" s="12"/>
      <c r="S122" s="12"/>
      <c r="T122" s="12"/>
      <c r="U122" s="12"/>
      <c r="V122" s="12"/>
      <c r="W122" s="12"/>
      <c r="X122" s="12"/>
      <c r="Y122" s="12"/>
      <c r="Z122" s="7"/>
      <c r="AA122" s="7"/>
      <c r="AB122" s="7"/>
      <c r="AC122" s="7"/>
      <c r="AD122" s="7"/>
      <c r="AE122" s="7"/>
      <c r="AF122" s="7"/>
      <c r="AG122" s="7"/>
      <c r="AH122" s="7"/>
      <c r="AI122" s="7"/>
      <c r="AJ122" s="7"/>
      <c r="AK122" s="7"/>
      <c r="AL122" s="7"/>
      <c r="AM122" s="7"/>
      <c r="AN122" s="7"/>
      <c r="AO122" s="7"/>
      <c r="AP122" s="7"/>
      <c r="AQ122" s="7"/>
      <c r="AR122" s="4"/>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row>
  </sheetData>
  <sheetProtection password="E3E4" sheet="1" objects="1" scenarios="1" formatColumns="0" selectLockedCells="1"/>
  <mergeCells count="6">
    <mergeCell ref="G12:Q15"/>
    <mergeCell ref="G7:J7"/>
    <mergeCell ref="G8:J8"/>
    <mergeCell ref="G9:J9"/>
    <mergeCell ref="G10:J10"/>
    <mergeCell ref="P7:Q7"/>
  </mergeCells>
  <phoneticPr fontId="1" type="noConversion"/>
  <dataValidations count="6">
    <dataValidation type="list" allowBlank="1" showInputMessage="1" showErrorMessage="1" sqref="Q9">
      <formula1>$AI$36:$AI$37</formula1>
    </dataValidation>
    <dataValidation showInputMessage="1" showErrorMessage="1" sqref="U23:X70"/>
    <dataValidation type="list" allowBlank="1" showInputMessage="1" showErrorMessage="1" sqref="T23:T70">
      <formula1>$HY$2:$HY$4</formula1>
    </dataValidation>
    <dataValidation type="list" showInputMessage="1" showErrorMessage="1" sqref="L23:L70">
      <formula1>$HY$2:$HY$4</formula1>
    </dataValidation>
    <dataValidation type="list" allowBlank="1" showInputMessage="1" showErrorMessage="1" sqref="G23:G70">
      <formula1>$AJ$30:$AJ$33</formula1>
    </dataValidation>
    <dataValidation type="list" allowBlank="1" showInputMessage="1" showErrorMessage="1" sqref="P23:P70">
      <formula1>$AJ$35:$AJ$36</formula1>
    </dataValidation>
  </dataValidations>
  <pageMargins left="0.25" right="0.25" top="0.25" bottom="0.25" header="0.5" footer="0.5"/>
  <pageSetup scale="5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B1:BI126"/>
  <sheetViews>
    <sheetView showGridLines="0" topLeftCell="A3" workbookViewId="0">
      <selection activeCell="X3" sqref="X1:AJ65536"/>
    </sheetView>
  </sheetViews>
  <sheetFormatPr defaultRowHeight="12.75"/>
  <cols>
    <col min="1" max="1" width="1.28515625" customWidth="1"/>
    <col min="2" max="2" width="6.28515625" customWidth="1"/>
    <col min="3" max="3" width="8.28515625" customWidth="1"/>
    <col min="7" max="8" width="10" customWidth="1"/>
    <col min="9" max="9" width="10.85546875" customWidth="1"/>
    <col min="10" max="10" width="10.42578125" customWidth="1"/>
    <col min="19" max="19" width="11" customWidth="1"/>
    <col min="20" max="20" width="10.140625" customWidth="1"/>
    <col min="23" max="23" width="12.7109375" customWidth="1"/>
    <col min="24" max="36" width="12.7109375" hidden="1" customWidth="1"/>
  </cols>
  <sheetData>
    <row r="1" spans="2:36" ht="4.1500000000000004" customHeight="1"/>
    <row r="2" spans="2:36" ht="17.45" customHeight="1">
      <c r="B2" s="36" t="s">
        <v>0</v>
      </c>
      <c r="C2" s="17"/>
      <c r="D2" s="18"/>
      <c r="E2" s="18"/>
      <c r="F2" s="18"/>
      <c r="G2" s="19"/>
      <c r="H2" s="18"/>
      <c r="I2" s="18"/>
      <c r="J2" s="18"/>
      <c r="K2" s="18"/>
      <c r="L2" s="18"/>
      <c r="M2" s="18"/>
      <c r="N2" s="18"/>
      <c r="O2" s="18"/>
      <c r="P2" s="18"/>
      <c r="Q2" s="18"/>
      <c r="R2" s="18"/>
      <c r="S2" s="18"/>
      <c r="T2" s="18"/>
      <c r="U2" s="18"/>
      <c r="V2" s="18"/>
      <c r="W2" s="7"/>
      <c r="X2" s="7"/>
      <c r="Y2" s="7"/>
    </row>
    <row r="3" spans="2:36" ht="14.25">
      <c r="B3" s="37" t="s">
        <v>71</v>
      </c>
      <c r="C3" s="21"/>
      <c r="D3" s="22"/>
      <c r="E3" s="22"/>
      <c r="F3" s="22"/>
      <c r="G3" s="22"/>
      <c r="H3" s="22"/>
      <c r="I3" s="22"/>
      <c r="J3" s="22"/>
      <c r="K3" s="22"/>
      <c r="L3" s="22"/>
      <c r="M3" s="22"/>
      <c r="N3" s="22"/>
      <c r="O3" s="22"/>
      <c r="P3" s="22"/>
      <c r="Q3" s="22"/>
      <c r="R3" s="22"/>
      <c r="S3" s="22"/>
      <c r="T3" s="22"/>
      <c r="U3" s="22"/>
      <c r="V3" s="22"/>
      <c r="W3" s="16"/>
      <c r="X3" s="16"/>
      <c r="Y3" s="16"/>
    </row>
    <row r="4" spans="2:36" ht="14.25">
      <c r="B4" s="40"/>
      <c r="C4" s="41"/>
      <c r="D4" s="16"/>
      <c r="E4" s="16"/>
      <c r="F4" s="16"/>
      <c r="G4" s="16"/>
      <c r="H4" s="16"/>
      <c r="I4" s="16"/>
      <c r="J4" s="16"/>
      <c r="K4" s="16"/>
      <c r="L4" s="16"/>
      <c r="M4" s="16"/>
      <c r="N4" s="16"/>
      <c r="O4" s="16"/>
      <c r="P4" s="16"/>
      <c r="Q4" s="16"/>
      <c r="R4" s="16"/>
      <c r="S4" s="16"/>
      <c r="T4" s="16"/>
      <c r="U4" s="16"/>
      <c r="V4" s="16"/>
      <c r="W4" s="16"/>
      <c r="X4" s="16"/>
      <c r="Y4" s="16"/>
      <c r="Z4" s="16"/>
    </row>
    <row r="5" spans="2:36">
      <c r="B5" s="65"/>
      <c r="C5" s="66"/>
      <c r="D5" s="66"/>
      <c r="E5" s="66"/>
      <c r="F5" s="66"/>
      <c r="G5" s="66"/>
      <c r="H5" s="66"/>
      <c r="I5" s="66"/>
      <c r="J5" s="66"/>
      <c r="K5" s="66"/>
      <c r="L5" s="66"/>
      <c r="M5" s="66"/>
      <c r="N5" s="66"/>
      <c r="O5" s="66"/>
      <c r="P5" s="67"/>
    </row>
    <row r="6" spans="2:36">
      <c r="B6" s="68"/>
      <c r="C6" s="104" t="s">
        <v>70</v>
      </c>
      <c r="D6" s="73"/>
      <c r="E6" s="73"/>
      <c r="F6" s="73"/>
      <c r="G6" s="73"/>
      <c r="H6" s="73"/>
      <c r="I6" s="73"/>
      <c r="J6" s="73"/>
      <c r="K6" s="73"/>
      <c r="L6" s="73"/>
      <c r="M6" s="73"/>
      <c r="N6" s="73"/>
      <c r="O6" s="73"/>
      <c r="P6" s="70"/>
    </row>
    <row r="7" spans="2:36" ht="10.9" customHeight="1">
      <c r="B7" s="71"/>
      <c r="C7" s="69"/>
      <c r="D7" s="69"/>
      <c r="E7" s="69"/>
      <c r="F7" s="69"/>
      <c r="G7" s="69"/>
      <c r="H7" s="69"/>
      <c r="I7" s="69"/>
      <c r="J7" s="69"/>
      <c r="K7" s="69"/>
      <c r="L7" s="69"/>
      <c r="M7" s="69"/>
      <c r="N7" s="69"/>
      <c r="O7" s="69"/>
      <c r="P7" s="70"/>
      <c r="AG7" s="16" t="s">
        <v>75</v>
      </c>
    </row>
    <row r="8" spans="2:36">
      <c r="B8" s="71"/>
      <c r="C8" s="69"/>
      <c r="D8" s="75" t="s">
        <v>2</v>
      </c>
      <c r="E8" s="69"/>
      <c r="F8" s="69"/>
      <c r="G8" s="69"/>
      <c r="H8" s="141">
        <f>'Submission Template'!AI23</f>
        <v>0</v>
      </c>
      <c r="I8" s="141"/>
      <c r="J8" s="74"/>
      <c r="K8" s="69"/>
      <c r="L8" s="69"/>
      <c r="M8" s="69"/>
      <c r="N8" s="69"/>
      <c r="O8" s="69"/>
      <c r="P8" s="70"/>
    </row>
    <row r="9" spans="2:36">
      <c r="B9" s="71"/>
      <c r="C9" s="69"/>
      <c r="D9" s="75"/>
      <c r="E9" s="69"/>
      <c r="F9" s="69"/>
      <c r="G9" s="69"/>
      <c r="H9" s="76"/>
      <c r="I9" s="76"/>
      <c r="J9" s="74"/>
      <c r="K9" s="75"/>
      <c r="L9" s="69"/>
      <c r="M9" s="77"/>
      <c r="N9" s="77"/>
      <c r="O9" s="77"/>
      <c r="P9" s="70"/>
      <c r="AG9" s="103" t="s">
        <v>76</v>
      </c>
      <c r="AH9" s="103" t="s">
        <v>77</v>
      </c>
      <c r="AI9" s="103" t="s">
        <v>78</v>
      </c>
      <c r="AJ9" s="103" t="s">
        <v>79</v>
      </c>
    </row>
    <row r="10" spans="2:36">
      <c r="B10" s="71"/>
      <c r="C10" s="69"/>
      <c r="D10" s="75" t="s">
        <v>69</v>
      </c>
      <c r="E10" s="69"/>
      <c r="F10" s="69"/>
      <c r="G10" s="69"/>
      <c r="H10" s="142" t="e">
        <f>IF('Submission Template'!$AK$25=1,IF(VLOOKUP(MAX($B$28:$B$75),$B$28:$K$75,10)=1,"Yes","No"),"HC+NOx not Tested")</f>
        <v>#N/A</v>
      </c>
      <c r="I10" s="143"/>
      <c r="J10" s="74"/>
      <c r="K10" s="75" t="s">
        <v>66</v>
      </c>
      <c r="L10" s="69"/>
      <c r="M10" s="84"/>
      <c r="N10" s="142" t="str">
        <f>IF('Submission Template'!$AK$25=1,IF(MAX(I28:I75)&gt;=1,"Yes","No"),"HC+NOx not Tested ")</f>
        <v>No</v>
      </c>
      <c r="O10" s="143"/>
      <c r="P10" s="70"/>
      <c r="AG10">
        <f>SUM('Submission Template'!AD23:AD72)</f>
        <v>0</v>
      </c>
      <c r="AH10">
        <f>SUM('Submission Template'!AE23:AE72)</f>
        <v>0</v>
      </c>
      <c r="AI10">
        <f>SUM('Submission Template'!AF23:AF72)</f>
        <v>0</v>
      </c>
      <c r="AJ10">
        <f>SUM('Submission Template'!AG23:AG72)</f>
        <v>0</v>
      </c>
    </row>
    <row r="11" spans="2:36">
      <c r="B11" s="71"/>
      <c r="C11" s="69"/>
      <c r="D11" s="75"/>
      <c r="E11" s="69"/>
      <c r="F11" s="69"/>
      <c r="G11" s="69"/>
      <c r="H11" s="145"/>
      <c r="I11" s="145"/>
      <c r="J11" s="69"/>
      <c r="K11" s="75"/>
      <c r="L11" s="69"/>
      <c r="M11" s="69"/>
      <c r="N11" s="145"/>
      <c r="O11" s="145"/>
      <c r="P11" s="70"/>
    </row>
    <row r="12" spans="2:36">
      <c r="B12" s="71"/>
      <c r="C12" s="69"/>
      <c r="D12" s="75"/>
      <c r="E12" s="69"/>
      <c r="F12" s="69"/>
      <c r="G12" s="69"/>
      <c r="H12" s="145"/>
      <c r="I12" s="145"/>
      <c r="J12" s="69"/>
      <c r="K12" s="75" t="s">
        <v>93</v>
      </c>
      <c r="L12" s="69"/>
      <c r="M12" s="84"/>
      <c r="N12" s="142">
        <f>IF('Submission Template'!AI25="",30,ROUND(MIN(0.01*'Submission Template'!AI25,30),1))</f>
        <v>30</v>
      </c>
      <c r="O12" s="143"/>
      <c r="P12" s="70"/>
    </row>
    <row r="13" spans="2:36">
      <c r="B13" s="71"/>
      <c r="C13" s="69"/>
      <c r="D13" s="75" t="s">
        <v>70</v>
      </c>
      <c r="E13" s="69"/>
      <c r="F13" s="69"/>
      <c r="G13" s="88" t="e">
        <f>IF(AND(H10&lt;&gt;"No",N10&lt;&gt;"No"),"PASS","")</f>
        <v>#N/A</v>
      </c>
      <c r="H13" s="53" t="str">
        <f>IF(MAX(J28:J75)&gt;0,"FAIL","")</f>
        <v/>
      </c>
      <c r="I13" s="39" t="e">
        <f>IF(AND(G13="",H13=""),"OPEN","")</f>
        <v>#N/A</v>
      </c>
      <c r="J13" s="69"/>
      <c r="K13" s="75"/>
      <c r="L13" s="69"/>
      <c r="M13" s="84"/>
      <c r="N13" s="145"/>
      <c r="O13" s="145"/>
      <c r="P13" s="70"/>
    </row>
    <row r="14" spans="2:36" ht="18" customHeight="1">
      <c r="B14" s="71"/>
      <c r="C14" s="69"/>
      <c r="D14" s="72" t="s">
        <v>72</v>
      </c>
      <c r="E14" s="73"/>
      <c r="F14" s="73"/>
      <c r="G14" s="78"/>
      <c r="H14" s="79"/>
      <c r="I14" s="80"/>
      <c r="J14" s="73"/>
      <c r="K14" s="73"/>
      <c r="L14" s="81"/>
      <c r="M14" s="82"/>
      <c r="N14" s="73"/>
      <c r="O14" s="73"/>
      <c r="P14" s="70"/>
    </row>
    <row r="15" spans="2:36">
      <c r="B15" s="71"/>
      <c r="C15" s="69"/>
      <c r="D15" s="83" t="str">
        <f>IF(H13="FAIL","* Failure due to consecutive CumSum calculations exceeding Action Limit.","")</f>
        <v/>
      </c>
      <c r="E15" s="83"/>
      <c r="F15" s="83"/>
      <c r="G15" s="83"/>
      <c r="H15" s="83"/>
      <c r="I15" s="83"/>
      <c r="J15" s="69"/>
      <c r="K15" s="83"/>
      <c r="L15" s="83"/>
      <c r="M15" s="83"/>
      <c r="N15" s="83"/>
      <c r="O15" s="83"/>
      <c r="P15" s="70"/>
      <c r="AI15" s="106"/>
    </row>
    <row r="16" spans="2:36">
      <c r="B16" s="71"/>
      <c r="C16" s="69"/>
      <c r="D16" s="83" t="str">
        <f>IF(N10="No","* Number of included HC+Nox tests (n) is less than the required number (N).","")</f>
        <v>* Number of included HC+Nox tests (n) is less than the required number (N).</v>
      </c>
      <c r="E16" s="83"/>
      <c r="F16" s="83"/>
      <c r="G16" s="83"/>
      <c r="H16" s="83"/>
      <c r="I16" s="83"/>
      <c r="J16" s="83"/>
      <c r="K16" s="83"/>
      <c r="L16" s="83"/>
      <c r="M16" s="83"/>
      <c r="N16" s="83"/>
      <c r="O16" s="83"/>
      <c r="P16" s="70"/>
    </row>
    <row r="17" spans="2:60">
      <c r="B17" s="71"/>
      <c r="C17" s="69"/>
      <c r="D17" s="83" t="str">
        <f>IF(N11="0","* Number of included CO tests (n) is less than the required number (N).","")</f>
        <v/>
      </c>
      <c r="E17" s="83"/>
      <c r="F17" s="83"/>
      <c r="G17" s="83"/>
      <c r="H17" s="83"/>
      <c r="I17" s="83"/>
      <c r="J17" s="83"/>
      <c r="K17" s="83"/>
      <c r="L17" s="83"/>
      <c r="M17" s="83"/>
      <c r="N17" s="83"/>
      <c r="O17" s="83"/>
      <c r="P17" s="70"/>
      <c r="AF17" s="95"/>
      <c r="AG17" s="95"/>
      <c r="AH17" s="95"/>
      <c r="AI17" s="95"/>
      <c r="AJ17" s="95"/>
      <c r="AK17" s="95"/>
      <c r="AL17" s="95"/>
      <c r="AM17" s="95"/>
      <c r="AN17" s="95"/>
      <c r="AO17" s="95"/>
      <c r="AP17" s="95"/>
      <c r="AQ17" s="95"/>
      <c r="AR17" s="95"/>
    </row>
    <row r="18" spans="2:60">
      <c r="B18" s="71"/>
      <c r="C18" s="69"/>
      <c r="D18" s="83" t="str">
        <f>IF('Submission Template'!Q9="yes","* This is a carryover engine family.  The first reported test result should from the final test of the preceding model year.","")</f>
        <v/>
      </c>
      <c r="E18" s="83"/>
      <c r="F18" s="83"/>
      <c r="G18" s="83"/>
      <c r="H18" s="83"/>
      <c r="I18" s="83"/>
      <c r="J18" s="83"/>
      <c r="K18" s="83"/>
      <c r="L18" s="83"/>
      <c r="M18" s="83"/>
      <c r="N18" s="83"/>
      <c r="O18" s="83"/>
      <c r="P18" s="70"/>
      <c r="AF18" s="95"/>
      <c r="AG18" s="95"/>
      <c r="AH18" s="95"/>
      <c r="AI18" s="95"/>
      <c r="AJ18" s="95"/>
      <c r="AK18" s="95"/>
      <c r="AL18" s="95"/>
      <c r="AM18" s="95"/>
      <c r="AN18" s="95"/>
      <c r="AO18" s="95"/>
      <c r="AP18" s="95"/>
      <c r="AQ18" s="95"/>
      <c r="AR18" s="95"/>
    </row>
    <row r="19" spans="2:60">
      <c r="B19" s="71"/>
      <c r="C19" s="69"/>
      <c r="D19" s="83"/>
      <c r="E19" s="83"/>
      <c r="F19" s="83"/>
      <c r="G19" s="83"/>
      <c r="H19" s="83"/>
      <c r="I19" s="83"/>
      <c r="J19" s="83"/>
      <c r="K19" s="83"/>
      <c r="L19" s="83"/>
      <c r="M19" s="83"/>
      <c r="N19" s="83"/>
      <c r="O19" s="83"/>
      <c r="P19" s="70"/>
      <c r="AF19" s="95"/>
      <c r="AG19" s="95"/>
      <c r="AH19" s="95"/>
      <c r="AI19" s="95"/>
      <c r="AJ19" s="95"/>
      <c r="AK19" s="95"/>
      <c r="AL19" s="95"/>
      <c r="AM19" s="95"/>
      <c r="AN19" s="95"/>
      <c r="AO19" s="95"/>
      <c r="AP19" s="95"/>
      <c r="AQ19" s="95"/>
      <c r="AR19" s="95"/>
    </row>
    <row r="20" spans="2:60">
      <c r="B20" s="85"/>
      <c r="C20" s="73"/>
      <c r="D20" s="86"/>
      <c r="E20" s="86"/>
      <c r="F20" s="86"/>
      <c r="G20" s="86"/>
      <c r="H20" s="86"/>
      <c r="I20" s="86"/>
      <c r="J20" s="86"/>
      <c r="K20" s="86"/>
      <c r="L20" s="86"/>
      <c r="M20" s="86"/>
      <c r="N20" s="86"/>
      <c r="O20" s="86"/>
      <c r="P20" s="87"/>
      <c r="AF20" s="95"/>
      <c r="AG20" s="95"/>
      <c r="AH20" s="95"/>
      <c r="AI20" s="95"/>
      <c r="AJ20" s="95"/>
      <c r="AK20" s="95"/>
      <c r="AL20" s="95"/>
      <c r="AM20" s="95"/>
      <c r="AN20" s="95"/>
      <c r="AO20" s="95"/>
      <c r="AP20" s="95"/>
      <c r="AQ20" s="95"/>
      <c r="AR20" s="95"/>
    </row>
    <row r="21" spans="2:60" ht="13.9" customHeight="1">
      <c r="AF21" s="95"/>
      <c r="AG21" s="95"/>
      <c r="AH21" s="95"/>
      <c r="AI21" s="95"/>
      <c r="AJ21" s="95"/>
      <c r="AK21" s="95"/>
      <c r="AL21" s="95"/>
      <c r="AM21" s="95"/>
      <c r="AN21" s="95"/>
      <c r="AO21" s="95"/>
      <c r="AP21" s="95"/>
      <c r="AQ21" s="95"/>
      <c r="AR21" s="95"/>
    </row>
    <row r="22" spans="2:60">
      <c r="B22" s="42"/>
      <c r="C22" s="43"/>
      <c r="D22" s="43"/>
      <c r="E22" s="43"/>
      <c r="F22" s="144" t="s">
        <v>73</v>
      </c>
      <c r="G22" s="144"/>
      <c r="H22" s="43"/>
      <c r="I22" s="43"/>
      <c r="J22" s="43"/>
      <c r="K22" s="44"/>
      <c r="W22" s="95"/>
      <c r="X22" s="96" t="s">
        <v>41</v>
      </c>
      <c r="Y22" s="95"/>
      <c r="Z22" s="95"/>
      <c r="AA22" s="95"/>
      <c r="AB22" s="95"/>
      <c r="AC22" s="95"/>
      <c r="AD22" s="95"/>
      <c r="AE22" s="95"/>
      <c r="AF22" s="95"/>
      <c r="AG22" s="95"/>
    </row>
    <row r="23" spans="2:60" ht="12" customHeight="1">
      <c r="B23" s="5"/>
      <c r="C23" s="3"/>
      <c r="D23" s="3"/>
      <c r="E23" s="3"/>
      <c r="F23" s="3"/>
      <c r="G23" s="3"/>
      <c r="H23" s="3"/>
      <c r="I23" s="3"/>
      <c r="J23" s="3"/>
      <c r="K23" s="45"/>
      <c r="W23" s="95"/>
      <c r="X23" s="96"/>
      <c r="Y23" s="96"/>
      <c r="Z23" s="95"/>
      <c r="AA23" s="95"/>
      <c r="AB23" s="95"/>
      <c r="AC23" s="95"/>
      <c r="AD23" s="95"/>
      <c r="AE23" s="95"/>
      <c r="AF23" s="95"/>
      <c r="AG23" s="95"/>
    </row>
    <row r="24" spans="2:60">
      <c r="B24" s="35" t="s">
        <v>27</v>
      </c>
      <c r="C24" s="15" t="s">
        <v>29</v>
      </c>
      <c r="D24" s="15"/>
      <c r="E24" s="15"/>
      <c r="F24" s="15"/>
      <c r="G24" s="15"/>
      <c r="H24" s="15"/>
      <c r="I24" s="15" t="s">
        <v>28</v>
      </c>
      <c r="J24" s="15"/>
      <c r="K24" s="46"/>
      <c r="L24" s="1"/>
      <c r="M24" s="1"/>
      <c r="W24" s="95"/>
      <c r="X24" s="96" t="s">
        <v>56</v>
      </c>
      <c r="Y24" s="96"/>
      <c r="Z24" s="96"/>
      <c r="AA24" s="96" t="s">
        <v>51</v>
      </c>
      <c r="AB24" s="96" t="s">
        <v>19</v>
      </c>
      <c r="AC24" s="95"/>
      <c r="AD24" s="95"/>
      <c r="AE24" s="95"/>
      <c r="AF24" s="95"/>
      <c r="AG24" s="95"/>
    </row>
    <row r="25" spans="2:60">
      <c r="B25" s="35" t="s">
        <v>28</v>
      </c>
      <c r="C25" s="15" t="s">
        <v>28</v>
      </c>
      <c r="D25" s="15" t="s">
        <v>32</v>
      </c>
      <c r="E25" s="15" t="s">
        <v>33</v>
      </c>
      <c r="F25" s="15" t="s">
        <v>38</v>
      </c>
      <c r="G25" s="15"/>
      <c r="H25" s="15" t="s">
        <v>36</v>
      </c>
      <c r="I25" s="15" t="s">
        <v>62</v>
      </c>
      <c r="J25" s="15" t="s">
        <v>19</v>
      </c>
      <c r="K25" s="46" t="s">
        <v>19</v>
      </c>
      <c r="L25" s="1"/>
      <c r="M25" s="1"/>
      <c r="W25" s="95"/>
      <c r="X25" s="96" t="s">
        <v>55</v>
      </c>
      <c r="Y25" s="96"/>
      <c r="Z25" s="96" t="s">
        <v>35</v>
      </c>
      <c r="AA25" s="96" t="s">
        <v>35</v>
      </c>
      <c r="AB25" s="96" t="s">
        <v>51</v>
      </c>
      <c r="AC25" s="95"/>
      <c r="AD25" s="95"/>
      <c r="AE25" s="95"/>
      <c r="AF25" s="95"/>
      <c r="AG25" s="115" t="s">
        <v>91</v>
      </c>
    </row>
    <row r="26" spans="2:60">
      <c r="B26" s="47" t="s">
        <v>60</v>
      </c>
      <c r="C26" s="48" t="s">
        <v>61</v>
      </c>
      <c r="D26" s="48" t="s">
        <v>21</v>
      </c>
      <c r="E26" s="48" t="s">
        <v>34</v>
      </c>
      <c r="F26" s="48" t="s">
        <v>35</v>
      </c>
      <c r="G26" s="48" t="s">
        <v>35</v>
      </c>
      <c r="H26" s="48" t="s">
        <v>37</v>
      </c>
      <c r="I26" s="48" t="s">
        <v>63</v>
      </c>
      <c r="J26" s="48" t="s">
        <v>64</v>
      </c>
      <c r="K26" s="49" t="s">
        <v>65</v>
      </c>
      <c r="L26" s="1"/>
      <c r="M26" s="12" t="s">
        <v>50</v>
      </c>
      <c r="W26" s="95"/>
      <c r="X26" s="96" t="s">
        <v>57</v>
      </c>
      <c r="Y26" s="95" t="s">
        <v>59</v>
      </c>
      <c r="Z26" s="96" t="s">
        <v>54</v>
      </c>
      <c r="AA26" s="96" t="s">
        <v>53</v>
      </c>
      <c r="AB26" s="96" t="s">
        <v>52</v>
      </c>
      <c r="AC26" s="95" t="s">
        <v>101</v>
      </c>
      <c r="AD26" s="98" t="s">
        <v>58</v>
      </c>
      <c r="AE26" s="98" t="s">
        <v>59</v>
      </c>
      <c r="AF26" s="95"/>
      <c r="AG26" s="115" t="s">
        <v>92</v>
      </c>
    </row>
    <row r="27" spans="2:60" ht="12.75" customHeight="1">
      <c r="B27" s="119"/>
      <c r="C27" s="120"/>
      <c r="D27" s="120"/>
      <c r="E27" s="120"/>
      <c r="F27" s="120"/>
      <c r="G27" s="120"/>
      <c r="H27" s="120" t="str">
        <f>""</f>
        <v/>
      </c>
      <c r="I27" s="120"/>
      <c r="J27" s="120"/>
      <c r="K27" s="121"/>
      <c r="W27" s="95"/>
      <c r="X27" s="95"/>
      <c r="Y27" s="95"/>
      <c r="Z27" s="95"/>
      <c r="AA27" s="95"/>
      <c r="AB27" s="95"/>
      <c r="AC27" s="95">
        <f>IF('Submission Template'!Q9="yes",1,0)</f>
        <v>0</v>
      </c>
      <c r="AF27" s="95"/>
      <c r="AG27" s="95"/>
    </row>
    <row r="28" spans="2:60">
      <c r="B28" s="54" t="str">
        <f>IF('Submission Template'!$AK$25=1,IF(AND('Submission Template'!$Q$9="yes",Calculations!$Z28&lt;&gt;""),MAX($Z28-1,0),$Z28),"")</f>
        <v/>
      </c>
      <c r="C28" s="33" t="str">
        <f>IF($AG28&lt;&gt;"",MIN($N$12,$AG28),"")</f>
        <v/>
      </c>
      <c r="D28" s="55" t="str">
        <f>IF('Submission Template'!$AK$25=1,IF(AND('Submission Template'!$L23&lt;&gt;"no",'Submission Template'!N23&lt;&gt;""),AVERAGE(AB$28:AB28),""),"")</f>
        <v/>
      </c>
      <c r="E28" s="55"/>
      <c r="F28" s="56"/>
      <c r="G28" s="56" t="str">
        <f>IF('Submission Template'!$AK$25=1,IF(AND($Z28=1,'Submission Template'!$L23="yes"),0,""),"")</f>
        <v/>
      </c>
      <c r="H28" s="56" t="str">
        <f>IF(G28&lt;&gt;"",IF(E28&lt;&gt;"",5*E28,H27),"")</f>
        <v/>
      </c>
      <c r="I28" s="57" t="str">
        <f>IF(G28&lt;&gt;"",IF(OR(B28&gt;=C28,I27=1),1,0),"")</f>
        <v/>
      </c>
      <c r="J28" s="57" t="str">
        <f>IF(G28&lt;&gt;"",IF(AND(AND(G27&gt;H27,G28&gt;H28),B27&lt;&gt;B28),1,IF(J27=1,1,0)),"")</f>
        <v/>
      </c>
      <c r="K28" s="58" t="str">
        <f>IF(G28&lt;&gt;"",IF($AA28=1,IF(AND(J28&lt;&gt;1,I28=1,D28&lt;'Submission Template'!O23),1,0),$K27),"")</f>
        <v/>
      </c>
      <c r="L28" s="9"/>
      <c r="M28" s="10" t="str">
        <f>IF(AND('Submission Template'!L23="yes",'Submission Template'!T23="yes"),"Test cannot be invalid AND included in CumSum",IF($G28&gt;$H28,"Warning: CumSum statistic exceeds Action Limit",""))</f>
        <v/>
      </c>
      <c r="N28" s="9"/>
      <c r="O28" s="9"/>
      <c r="P28" s="9"/>
      <c r="Q28" s="9"/>
      <c r="R28" s="9"/>
      <c r="S28" s="9"/>
      <c r="T28" s="9"/>
      <c r="U28" s="9"/>
      <c r="V28" s="9"/>
      <c r="W28" s="95"/>
      <c r="X28" s="97">
        <f>IF(AND('Submission Template'!O23&lt;&gt;"",'Submission Template'!N23&lt;&gt;"",'Submission Template'!L23&lt;&gt;""),1,0)</f>
        <v>0</v>
      </c>
      <c r="Y28" s="97" t="str">
        <f t="shared" ref="Y28:Y75" si="0">IF(AND(Z28&lt;&gt;0,Z28&lt;&gt;""),VLOOKUP(Z28,$AD$28:$AE$76,2),"")</f>
        <v/>
      </c>
      <c r="Z28" s="97" t="str">
        <f>IF('Submission Template'!N23&lt;&gt;"",IF('Submission Template'!L23="yes",1,Z27),"")</f>
        <v/>
      </c>
      <c r="AA28" s="97" t="str">
        <f>IF('Submission Template'!N23&lt;&gt;"",IF('Submission Template'!L23="yes",1,0),"")</f>
        <v/>
      </c>
      <c r="AB28" s="97" t="str">
        <f>IF(AND('Submission Template'!L23="yes",'Submission Template'!N23&lt;&gt;""),'Submission Template'!N23,"")</f>
        <v/>
      </c>
      <c r="AC28" s="97"/>
      <c r="AD28" s="97">
        <v>1</v>
      </c>
      <c r="AE28" s="97"/>
      <c r="AF28" s="97"/>
      <c r="AG28" s="116" t="str">
        <f>IF('Submission Template'!$AK$25=1,IF(AND('Submission Template'!$L23="yes",$Z28&gt;1),ROUND((($Y28*$E28)/($D28-'Submission Template'!$O23))^2+1,1),""),"")</f>
        <v/>
      </c>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row>
    <row r="29" spans="2:60">
      <c r="B29" s="54" t="str">
        <f>IF('Submission Template'!$AK$25=1,IF(AND('Submission Template'!$Q$9="yes",Calculations!$Z29&lt;&gt;""),MAX($Z29-1,0),$Z29),"")</f>
        <v/>
      </c>
      <c r="C29" s="33" t="str">
        <f>IF($AG29&lt;&gt;"",MIN($N$12,$AG29),"")</f>
        <v/>
      </c>
      <c r="D29" s="55" t="str">
        <f>IF('Submission Template'!$AK$25=1,IF(AND('Submission Template'!$L24&lt;&gt;"no",'Submission Template'!N24&lt;&gt;""),AVERAGE(AB$28:AB29),""),"")</f>
        <v/>
      </c>
      <c r="E29" s="55" t="str">
        <f>IF('Submission Template'!$AK$25=1,IF($Z29&gt;1,IF(AND('Submission Template'!$L24&lt;&gt;"no",'Submission Template'!N24&lt;&gt;""),STDEV(AB$28:AB29),""),""),"")</f>
        <v/>
      </c>
      <c r="F29" s="56" t="str">
        <f>IF('Submission Template'!$AK$25=1,IF('Submission Template'!N24&lt;&gt;"",IF('Submission Template'!$L23="no",F28,G28),""),"")</f>
        <v/>
      </c>
      <c r="G29" s="56" t="str">
        <f>IF('Submission Template'!$AK$25=1,IF($X29=1,MAX(IF(AND($Z29=1,'Submission Template'!$L24="yes"),0,IF('Submission Template'!$L24="yes",(F29+'Submission Template'!N24-('Submission Template'!O24+0.25*E29)),G28)),0),""),"")</f>
        <v/>
      </c>
      <c r="H29" s="56" t="str">
        <f t="shared" ref="H29:H75" si="1">IF(G29&lt;&gt;"",IF(E29&lt;&gt;"",5*E29,H28),"")</f>
        <v/>
      </c>
      <c r="I29" s="57" t="str">
        <f t="shared" ref="I29:I75" si="2">IF(G29&lt;&gt;"",IF(OR(B29&gt;=C29,I28=1),1,0),"")</f>
        <v/>
      </c>
      <c r="J29" s="57" t="str">
        <f t="shared" ref="J29:J75" si="3">IF(G29&lt;&gt;"",IF(AND(AND(G28&gt;H28,G29&gt;H29),B28&lt;&gt;B29),1,IF(J28=1,1,0)),"")</f>
        <v/>
      </c>
      <c r="K29" s="58" t="str">
        <f>IF(G29&lt;&gt;"",IF($AA29=1,IF(AND(J29&lt;&gt;1,I29=1,D29&lt;'Submission Template'!O24),1,0),$K28),"")</f>
        <v/>
      </c>
      <c r="L29" s="9"/>
      <c r="M29" s="10" t="str">
        <f>IF(AND('Submission Template'!L24="yes",'Submission Template'!T24="yes"),"Test cannot be invalid AND included in CumSum",IF($G29&gt;$H29,"Warning: CumSum statistic exceeds Action Limit",""))</f>
        <v/>
      </c>
      <c r="N29" s="9"/>
      <c r="O29" s="9"/>
      <c r="P29" s="9"/>
      <c r="Q29" s="9"/>
      <c r="R29" s="9"/>
      <c r="S29" s="9"/>
      <c r="T29" s="9"/>
      <c r="U29" s="9"/>
      <c r="V29" s="9"/>
      <c r="W29" s="95"/>
      <c r="X29" s="97">
        <f>IF(AND('Submission Template'!O24&lt;&gt;"",'Submission Template'!N24&lt;&gt;"",'Submission Template'!L24&lt;&gt;""),1,0)</f>
        <v>0</v>
      </c>
      <c r="Y29" s="97" t="str">
        <f t="shared" si="0"/>
        <v/>
      </c>
      <c r="Z29" s="97" t="str">
        <f>IF('Submission Template'!N24&lt;&gt;"",IF('Submission Template'!L24="yes",Z28+1,Z28),"")</f>
        <v/>
      </c>
      <c r="AA29" s="97" t="str">
        <f>IF('Submission Template'!N24&lt;&gt;"",IF('Submission Template'!L24="yes",1,0),"")</f>
        <v/>
      </c>
      <c r="AB29" s="97" t="str">
        <f>IF(AND('Submission Template'!L24="yes",'Submission Template'!N24&lt;&gt;""),'Submission Template'!N24,"")</f>
        <v/>
      </c>
      <c r="AC29" s="97"/>
      <c r="AD29" s="97">
        <f t="shared" ref="AD29:AD57" si="4">AD28+1</f>
        <v>2</v>
      </c>
      <c r="AE29" s="99">
        <v>6.31</v>
      </c>
      <c r="AF29" s="97"/>
      <c r="AG29" s="117" t="str">
        <f>IF('Submission Template'!$AK$25=1,IF(AND('Submission Template'!$L24="yes",$Z29&gt;1),ROUND((($Y29*$E29)/($D29-'Submission Template'!$O24))^2+1,1),""),"")</f>
        <v/>
      </c>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row>
    <row r="30" spans="2:60">
      <c r="B30" s="54" t="str">
        <f>IF('Submission Template'!$AK$25=1,IF(AND('Submission Template'!$Q$9="yes",Calculations!$Z30&lt;&gt;""),MAX($Z30-1,0),$Z30),"")</f>
        <v/>
      </c>
      <c r="C30" s="33" t="str">
        <f t="shared" ref="C30:C75" si="5">IF($AG30&lt;&gt;"",MIN($N$12,$AG30),"")</f>
        <v/>
      </c>
      <c r="D30" s="55" t="str">
        <f>IF('Submission Template'!$AK$25=1,IF(AND('Submission Template'!$L25&lt;&gt;"no",'Submission Template'!N25&lt;&gt;""),AVERAGE(AB$28:AB30),""),"")</f>
        <v/>
      </c>
      <c r="E30" s="55" t="str">
        <f>IF('Submission Template'!$AK$25=1,IF($Z30&gt;1,IF(AND('Submission Template'!$L25&lt;&gt;"no",'Submission Template'!N25&lt;&gt;""),STDEV(AB$28:AB30),""),""),"")</f>
        <v/>
      </c>
      <c r="F30" s="56" t="str">
        <f>IF('Submission Template'!$AK$25=1,IF('Submission Template'!N25&lt;&gt;"",IF('Submission Template'!$L24="no",F29,G29),""),"")</f>
        <v/>
      </c>
      <c r="G30" s="56" t="str">
        <f>IF('Submission Template'!$AK$25=1,IF($X30=1,MAX(IF(AND($Z30=1,'Submission Template'!$L25="yes"),0,IF('Submission Template'!$L25="yes",(F30+'Submission Template'!N25-('Submission Template'!O25+0.25*E30)),G29)),0),""),"")</f>
        <v/>
      </c>
      <c r="H30" s="56" t="str">
        <f t="shared" si="1"/>
        <v/>
      </c>
      <c r="I30" s="57" t="str">
        <f t="shared" si="2"/>
        <v/>
      </c>
      <c r="J30" s="57" t="str">
        <f t="shared" si="3"/>
        <v/>
      </c>
      <c r="K30" s="58" t="str">
        <f>IF(G30&lt;&gt;"",IF($AA30=1,IF(AND(J30&lt;&gt;1,I30=1,D30&lt;'Submission Template'!O25),1,0),$K29),"")</f>
        <v/>
      </c>
      <c r="L30" s="9"/>
      <c r="M30" s="10" t="str">
        <f>IF(AND('Submission Template'!L25="yes",'Submission Template'!T25="yes"),"Test cannot be invalid AND included in CumSum",IF($G30&gt;$H30,"Warning: CumSum statistic exceeds Action Limit",""))</f>
        <v/>
      </c>
      <c r="N30" s="9"/>
      <c r="O30" s="9"/>
      <c r="P30" s="9"/>
      <c r="Q30" s="9"/>
      <c r="R30" s="9"/>
      <c r="S30" s="9"/>
      <c r="T30" s="9"/>
      <c r="U30" s="9"/>
      <c r="V30" s="9"/>
      <c r="W30" s="95"/>
      <c r="X30" s="97">
        <f>IF(AND('Submission Template'!O25&lt;&gt;"",'Submission Template'!N25&lt;&gt;"",'Submission Template'!L25&lt;&gt;""),1,0)</f>
        <v>0</v>
      </c>
      <c r="Y30" s="97" t="str">
        <f t="shared" si="0"/>
        <v/>
      </c>
      <c r="Z30" s="97" t="str">
        <f>IF('Submission Template'!N25&lt;&gt;"",IF('Submission Template'!L25="yes",Z29+1,Z29),"")</f>
        <v/>
      </c>
      <c r="AA30" s="97" t="str">
        <f>IF('Submission Template'!N25&lt;&gt;"",IF('Submission Template'!L25="yes",1,0),"")</f>
        <v/>
      </c>
      <c r="AB30" s="97" t="str">
        <f>IF(AND('Submission Template'!L25="yes",'Submission Template'!N25&lt;&gt;""),'Submission Template'!N25,"")</f>
        <v/>
      </c>
      <c r="AC30" s="97"/>
      <c r="AD30" s="97">
        <f t="shared" si="4"/>
        <v>3</v>
      </c>
      <c r="AE30" s="99">
        <v>2.92</v>
      </c>
      <c r="AF30" s="97"/>
      <c r="AG30" s="117" t="str">
        <f>IF('Submission Template'!$AK$25=1,IF(AND('Submission Template'!$L25="yes",$Z30&gt;1),ROUND((($Y30*$E30)/($D30-'Submission Template'!$O25))^2+1,1),""),"")</f>
        <v/>
      </c>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row>
    <row r="31" spans="2:60">
      <c r="B31" s="54" t="str">
        <f>IF('Submission Template'!$AK$25=1,IF(AND('Submission Template'!$Q$9="yes",Calculations!$Z31&lt;&gt;""),MAX($Z31-1,0),$Z31),"")</f>
        <v/>
      </c>
      <c r="C31" s="33" t="str">
        <f t="shared" si="5"/>
        <v/>
      </c>
      <c r="D31" s="55" t="str">
        <f>IF('Submission Template'!$AK$25=1,IF(AND('Submission Template'!$L26&lt;&gt;"no",'Submission Template'!N26&lt;&gt;""),AVERAGE(AB$28:AB31),""),"")</f>
        <v/>
      </c>
      <c r="E31" s="55" t="str">
        <f>IF('Submission Template'!$AK$25=1,IF($Z31&gt;1,IF(AND('Submission Template'!$L26&lt;&gt;"no",'Submission Template'!N26&lt;&gt;""),STDEV(AB$28:AB31),""),""),"")</f>
        <v/>
      </c>
      <c r="F31" s="56" t="str">
        <f>IF('Submission Template'!$AK$25=1,IF('Submission Template'!N26&lt;&gt;"",IF('Submission Template'!$L25="no",F30,G30),""),"")</f>
        <v/>
      </c>
      <c r="G31" s="56" t="str">
        <f>IF('Submission Template'!$AK$25=1,IF($X31=1,MAX(IF(AND($Z31=1,'Submission Template'!$L26="yes"),0,IF('Submission Template'!$L26="yes",(F31+'Submission Template'!N26-('Submission Template'!O26+0.25*E31)),G30)),0),""),"")</f>
        <v/>
      </c>
      <c r="H31" s="56" t="str">
        <f t="shared" si="1"/>
        <v/>
      </c>
      <c r="I31" s="57" t="str">
        <f t="shared" si="2"/>
        <v/>
      </c>
      <c r="J31" s="57" t="str">
        <f t="shared" si="3"/>
        <v/>
      </c>
      <c r="K31" s="58" t="str">
        <f>IF(G31&lt;&gt;"",IF($AA31=1,IF(AND(J31&lt;&gt;1,I31=1,D31&lt;'Submission Template'!O26),1,0),$K30),"")</f>
        <v/>
      </c>
      <c r="L31" s="9"/>
      <c r="M31" s="10" t="str">
        <f>IF(AND('Submission Template'!L26="yes",'Submission Template'!T26="yes"),"Test cannot be invalid AND included in CumSum",IF($G31&gt;$H31,"Warning: CumSum statistic exceeds Action Limit",""))</f>
        <v/>
      </c>
      <c r="N31" s="9"/>
      <c r="O31" s="9"/>
      <c r="P31" s="9"/>
      <c r="Q31" s="9"/>
      <c r="R31" s="9"/>
      <c r="S31" s="9"/>
      <c r="T31" s="9"/>
      <c r="U31" s="9"/>
      <c r="V31" s="9"/>
      <c r="W31" s="95"/>
      <c r="X31" s="97">
        <f>IF(AND('Submission Template'!O26&lt;&gt;"",'Submission Template'!N26&lt;&gt;"",'Submission Template'!L26&lt;&gt;""),1,0)</f>
        <v>0</v>
      </c>
      <c r="Y31" s="97" t="str">
        <f t="shared" si="0"/>
        <v/>
      </c>
      <c r="Z31" s="97" t="str">
        <f>IF('Submission Template'!N26&lt;&gt;"",IF('Submission Template'!L26="yes",Z30+1,Z30),"")</f>
        <v/>
      </c>
      <c r="AA31" s="97" t="str">
        <f>IF('Submission Template'!N26&lt;&gt;"",IF('Submission Template'!L26="yes",1,0),"")</f>
        <v/>
      </c>
      <c r="AB31" s="97" t="str">
        <f>IF(AND('Submission Template'!L26="yes",'Submission Template'!N26&lt;&gt;""),'Submission Template'!N26,"")</f>
        <v/>
      </c>
      <c r="AC31" s="97"/>
      <c r="AD31" s="97">
        <f t="shared" si="4"/>
        <v>4</v>
      </c>
      <c r="AE31" s="99">
        <v>2.35</v>
      </c>
      <c r="AF31" s="97"/>
      <c r="AG31" s="117" t="str">
        <f>IF('Submission Template'!$AK$25=1,IF(AND('Submission Template'!$L26="yes",$Z31&gt;1),ROUND((($Y31*$E31)/($D31-'Submission Template'!$O26))^2+1,1),""),"")</f>
        <v/>
      </c>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row>
    <row r="32" spans="2:60">
      <c r="B32" s="54" t="str">
        <f>IF('Submission Template'!$AK$25=1,IF(AND('Submission Template'!$Q$9="yes",Calculations!$Z32&lt;&gt;""),MAX($Z32-1,0),$Z32),"")</f>
        <v/>
      </c>
      <c r="C32" s="33" t="str">
        <f t="shared" si="5"/>
        <v/>
      </c>
      <c r="D32" s="55" t="str">
        <f>IF('Submission Template'!$AK$25=1,IF(AND('Submission Template'!$L27&lt;&gt;"no",'Submission Template'!N27&lt;&gt;""),AVERAGE(AB$28:AB32),""),"")</f>
        <v/>
      </c>
      <c r="E32" s="55" t="str">
        <f>IF('Submission Template'!$AK$25=1,IF($Z32&gt;1,IF(AND('Submission Template'!$L27&lt;&gt;"no",'Submission Template'!N27&lt;&gt;""),STDEV(AB$28:AB32),""),""),"")</f>
        <v/>
      </c>
      <c r="F32" s="56" t="str">
        <f>IF('Submission Template'!$AK$25=1,IF('Submission Template'!N27&lt;&gt;"",IF('Submission Template'!$L26="no",F31,G31),""),"")</f>
        <v/>
      </c>
      <c r="G32" s="56" t="str">
        <f>IF('Submission Template'!$AK$25=1,IF($X32=1,MAX(IF(AND($Z32=1,'Submission Template'!$L27="yes"),0,IF('Submission Template'!$L27="yes",(F32+'Submission Template'!N27-('Submission Template'!O27+0.25*E32)),G31)),0),""),"")</f>
        <v/>
      </c>
      <c r="H32" s="56" t="str">
        <f t="shared" si="1"/>
        <v/>
      </c>
      <c r="I32" s="57" t="str">
        <f t="shared" si="2"/>
        <v/>
      </c>
      <c r="J32" s="57" t="str">
        <f t="shared" si="3"/>
        <v/>
      </c>
      <c r="K32" s="58" t="str">
        <f>IF(G32&lt;&gt;"",IF($AA32=1,IF(AND(J32&lt;&gt;1,I32=1,D32&lt;'Submission Template'!O27),1,0),$K31),"")</f>
        <v/>
      </c>
      <c r="L32" s="9"/>
      <c r="M32" s="10" t="str">
        <f>IF(AND('Submission Template'!L27="yes",'Submission Template'!T27="yes"),"Test cannot be invalid AND included in CumSum",IF($G32&gt;$H32,"Warning: CumSum statistic exceeds Action Limit",""))</f>
        <v/>
      </c>
      <c r="N32" s="9"/>
      <c r="O32" s="9"/>
      <c r="P32" s="9"/>
      <c r="Q32" s="9"/>
      <c r="R32" s="9"/>
      <c r="S32" s="9"/>
      <c r="T32" s="9"/>
      <c r="U32" s="9"/>
      <c r="V32" s="9"/>
      <c r="W32" s="95"/>
      <c r="X32" s="97">
        <f>IF(AND('Submission Template'!O27&lt;&gt;"",'Submission Template'!N27&lt;&gt;"",'Submission Template'!L27&lt;&gt;""),1,0)</f>
        <v>0</v>
      </c>
      <c r="Y32" s="97" t="str">
        <f t="shared" si="0"/>
        <v/>
      </c>
      <c r="Z32" s="97" t="str">
        <f>IF('Submission Template'!N27&lt;&gt;"",IF('Submission Template'!L27="yes",Z31+1,Z31),"")</f>
        <v/>
      </c>
      <c r="AA32" s="97" t="str">
        <f>IF('Submission Template'!N27&lt;&gt;"",IF('Submission Template'!L27="yes",1,0),"")</f>
        <v/>
      </c>
      <c r="AB32" s="97" t="str">
        <f>IF(AND('Submission Template'!L27="yes",'Submission Template'!N27&lt;&gt;""),'Submission Template'!N27,"")</f>
        <v/>
      </c>
      <c r="AC32" s="97"/>
      <c r="AD32" s="97">
        <f t="shared" si="4"/>
        <v>5</v>
      </c>
      <c r="AE32" s="99">
        <v>2.13</v>
      </c>
      <c r="AF32" s="97"/>
      <c r="AG32" s="117" t="str">
        <f>IF('Submission Template'!$AK$25=1,IF(AND('Submission Template'!$L27="yes",$Z32&gt;1),ROUND((($Y32*$E32)/($D32-'Submission Template'!$O27))^2+1,1),""),"")</f>
        <v/>
      </c>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row>
    <row r="33" spans="2:60">
      <c r="B33" s="54" t="str">
        <f>IF('Submission Template'!$AK$25=1,IF(AND('Submission Template'!$Q$9="yes",Calculations!$Z33&lt;&gt;""),MAX($Z33-1,0),$Z33),"")</f>
        <v/>
      </c>
      <c r="C33" s="33" t="str">
        <f t="shared" si="5"/>
        <v/>
      </c>
      <c r="D33" s="55" t="str">
        <f>IF('Submission Template'!$AK$25=1,IF(AND('Submission Template'!$L28&lt;&gt;"no",'Submission Template'!N28&lt;&gt;""),AVERAGE(AB$28:AB33),""),"")</f>
        <v/>
      </c>
      <c r="E33" s="55" t="str">
        <f>IF('Submission Template'!$AK$25=1,IF($Z33&gt;1,IF(AND('Submission Template'!$L28&lt;&gt;"no",'Submission Template'!N28&lt;&gt;""),STDEV(AB$28:AB33),""),""),"")</f>
        <v/>
      </c>
      <c r="F33" s="56" t="str">
        <f>IF('Submission Template'!$AK$25=1,IF('Submission Template'!N28&lt;&gt;"",IF('Submission Template'!$L27="no",F32,G32),""),"")</f>
        <v/>
      </c>
      <c r="G33" s="56" t="str">
        <f>IF('Submission Template'!$AK$25=1,IF($X33=1,MAX(IF(AND($Z33=1,'Submission Template'!$L28="yes"),0,IF('Submission Template'!$L28="yes",(F33+'Submission Template'!N28-('Submission Template'!O28+0.25*E33)),G32)),0),""),"")</f>
        <v/>
      </c>
      <c r="H33" s="56" t="str">
        <f t="shared" si="1"/>
        <v/>
      </c>
      <c r="I33" s="57" t="str">
        <f t="shared" si="2"/>
        <v/>
      </c>
      <c r="J33" s="57" t="str">
        <f t="shared" si="3"/>
        <v/>
      </c>
      <c r="K33" s="58" t="str">
        <f>IF(G33&lt;&gt;"",IF($AA33=1,IF(AND(J33&lt;&gt;1,I33=1,D33&lt;'Submission Template'!O28),1,0),$K32),"")</f>
        <v/>
      </c>
      <c r="L33" s="9"/>
      <c r="M33" s="10" t="str">
        <f>IF(AND('Submission Template'!L28="yes",'Submission Template'!T28="yes"),"Test cannot be invalid AND included in CumSum",IF($G33&gt;$H33,"Warning: CumSum statistic exceeds Action Limit",""))</f>
        <v/>
      </c>
      <c r="N33" s="9"/>
      <c r="O33" s="9"/>
      <c r="P33" s="9"/>
      <c r="Q33" s="9"/>
      <c r="R33" s="9"/>
      <c r="S33" s="9"/>
      <c r="T33" s="9"/>
      <c r="U33" s="9"/>
      <c r="V33" s="9"/>
      <c r="W33" s="95"/>
      <c r="X33" s="97">
        <f>IF(AND('Submission Template'!O28&lt;&gt;"",'Submission Template'!N28&lt;&gt;"",'Submission Template'!L28&lt;&gt;""),1,0)</f>
        <v>0</v>
      </c>
      <c r="Y33" s="97" t="str">
        <f t="shared" si="0"/>
        <v/>
      </c>
      <c r="Z33" s="97" t="str">
        <f>IF('Submission Template'!N28&lt;&gt;"",IF('Submission Template'!L28="yes",Z32+1,Z32),"")</f>
        <v/>
      </c>
      <c r="AA33" s="97" t="str">
        <f>IF('Submission Template'!N28&lt;&gt;"",IF('Submission Template'!L28="yes",1,0),"")</f>
        <v/>
      </c>
      <c r="AB33" s="97" t="str">
        <f>IF(AND('Submission Template'!L28="yes",'Submission Template'!N28&lt;&gt;""),'Submission Template'!N28,"")</f>
        <v/>
      </c>
      <c r="AC33" s="97"/>
      <c r="AD33" s="97">
        <f t="shared" si="4"/>
        <v>6</v>
      </c>
      <c r="AE33" s="99">
        <v>2.02</v>
      </c>
      <c r="AF33" s="97"/>
      <c r="AG33" s="117" t="str">
        <f>IF('Submission Template'!$AK$25=1,IF(AND('Submission Template'!$L28="yes",$Z33&gt;1),ROUND((($Y33*$E33)/($D33-'Submission Template'!$O28))^2+1,1),""),"")</f>
        <v/>
      </c>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row>
    <row r="34" spans="2:60">
      <c r="B34" s="54" t="str">
        <f>IF('Submission Template'!$AK$25=1,IF(AND('Submission Template'!$Q$9="yes",Calculations!$Z34&lt;&gt;""),MAX($Z34-1,0),$Z34),"")</f>
        <v/>
      </c>
      <c r="C34" s="33" t="str">
        <f t="shared" si="5"/>
        <v/>
      </c>
      <c r="D34" s="55" t="str">
        <f>IF('Submission Template'!$AK$25=1,IF(AND('Submission Template'!$L29&lt;&gt;"no",'Submission Template'!N29&lt;&gt;""),AVERAGE(AB$28:AB34),""),"")</f>
        <v/>
      </c>
      <c r="E34" s="55" t="str">
        <f>IF('Submission Template'!$AK$25=1,IF($Z34&gt;1,IF(AND('Submission Template'!$L29&lt;&gt;"no",'Submission Template'!N29&lt;&gt;""),STDEV(AB$28:AB34),""),""),"")</f>
        <v/>
      </c>
      <c r="F34" s="56" t="str">
        <f>IF('Submission Template'!$AK$25=1,IF('Submission Template'!N29&lt;&gt;"",IF('Submission Template'!$L28="no",F33,G33),""),"")</f>
        <v/>
      </c>
      <c r="G34" s="56" t="str">
        <f>IF('Submission Template'!$AK$25=1,IF($X34=1,MAX(IF(AND($Z34=1,'Submission Template'!$L29="yes"),0,IF('Submission Template'!$L29="yes",(F34+'Submission Template'!N29-('Submission Template'!O29+0.25*E34)),G33)),0),""),"")</f>
        <v/>
      </c>
      <c r="H34" s="56" t="str">
        <f t="shared" si="1"/>
        <v/>
      </c>
      <c r="I34" s="57" t="str">
        <f t="shared" si="2"/>
        <v/>
      </c>
      <c r="J34" s="57" t="str">
        <f t="shared" si="3"/>
        <v/>
      </c>
      <c r="K34" s="58" t="str">
        <f>IF(G34&lt;&gt;"",IF($AA34=1,IF(AND(J34&lt;&gt;1,I34=1,D34&lt;'Submission Template'!O29),1,0),$K33),"")</f>
        <v/>
      </c>
      <c r="L34" s="9"/>
      <c r="M34" s="10" t="str">
        <f>IF(AND('Submission Template'!L29="yes",'Submission Template'!T29="yes"),"Test cannot be invalid AND included in CumSum",IF($G34&gt;$H34,"Warning: CumSum statistic exceeds Action Limit",""))</f>
        <v/>
      </c>
      <c r="N34" s="9"/>
      <c r="O34" s="9"/>
      <c r="P34" s="9"/>
      <c r="Q34" s="9"/>
      <c r="R34" s="9"/>
      <c r="S34" s="9"/>
      <c r="T34" s="9"/>
      <c r="U34" s="9"/>
      <c r="V34" s="9"/>
      <c r="W34" s="95"/>
      <c r="X34" s="97">
        <f>IF(AND('Submission Template'!O29&lt;&gt;"",'Submission Template'!N29&lt;&gt;"",'Submission Template'!L29&lt;&gt;""),1,0)</f>
        <v>0</v>
      </c>
      <c r="Y34" s="97" t="str">
        <f t="shared" si="0"/>
        <v/>
      </c>
      <c r="Z34" s="97" t="str">
        <f>IF('Submission Template'!N29&lt;&gt;"",IF('Submission Template'!L29="yes",Z33+1,Z33),"")</f>
        <v/>
      </c>
      <c r="AA34" s="97" t="str">
        <f>IF('Submission Template'!N29&lt;&gt;"",IF('Submission Template'!L29="yes",1,0),"")</f>
        <v/>
      </c>
      <c r="AB34" s="97" t="str">
        <f>IF(AND('Submission Template'!L29="yes",'Submission Template'!N29&lt;&gt;""),'Submission Template'!N29,"")</f>
        <v/>
      </c>
      <c r="AC34" s="97"/>
      <c r="AD34" s="97">
        <f t="shared" si="4"/>
        <v>7</v>
      </c>
      <c r="AE34" s="99">
        <v>1.94</v>
      </c>
      <c r="AF34" s="97"/>
      <c r="AG34" s="117" t="str">
        <f>IF('Submission Template'!$AK$25=1,IF(AND('Submission Template'!$L29="yes",$Z34&gt;1),ROUND((($Y34*$E34)/($D34-'Submission Template'!$O29))^2+1,1),""),"")</f>
        <v/>
      </c>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row>
    <row r="35" spans="2:60">
      <c r="B35" s="54" t="str">
        <f>IF('Submission Template'!$AK$25=1,IF(AND('Submission Template'!$Q$9="yes",Calculations!$Z35&lt;&gt;""),MAX($Z35-1,0),$Z35),"")</f>
        <v/>
      </c>
      <c r="C35" s="33" t="str">
        <f t="shared" si="5"/>
        <v/>
      </c>
      <c r="D35" s="55" t="str">
        <f>IF('Submission Template'!$AK$25=1,IF(AND('Submission Template'!$L30&lt;&gt;"no",'Submission Template'!N30&lt;&gt;""),AVERAGE(AB$28:AB35),""),"")</f>
        <v/>
      </c>
      <c r="E35" s="55" t="str">
        <f>IF('Submission Template'!$AK$25=1,IF($Z35&gt;1,IF(AND('Submission Template'!$L30&lt;&gt;"no",'Submission Template'!N30&lt;&gt;""),STDEV(AB$28:AB35),""),""),"")</f>
        <v/>
      </c>
      <c r="F35" s="56" t="str">
        <f>IF('Submission Template'!$AK$25=1,IF('Submission Template'!N30&lt;&gt;"",IF('Submission Template'!$L29="no",F34,G34),""),"")</f>
        <v/>
      </c>
      <c r="G35" s="56" t="str">
        <f>IF('Submission Template'!$AK$25=1,IF($X35=1,MAX(IF(AND($Z35=1,'Submission Template'!$L30="yes"),0,IF('Submission Template'!$L30="yes",(F35+'Submission Template'!N30-('Submission Template'!O30+0.25*E35)),G34)),0),""),"")</f>
        <v/>
      </c>
      <c r="H35" s="56" t="str">
        <f t="shared" si="1"/>
        <v/>
      </c>
      <c r="I35" s="57" t="str">
        <f t="shared" si="2"/>
        <v/>
      </c>
      <c r="J35" s="57" t="str">
        <f t="shared" si="3"/>
        <v/>
      </c>
      <c r="K35" s="58" t="str">
        <f>IF(G35&lt;&gt;"",IF($AA35=1,IF(AND(J35&lt;&gt;1,I35=1,D35&lt;'Submission Template'!O30),1,0),$K34),"")</f>
        <v/>
      </c>
      <c r="L35" s="9"/>
      <c r="M35" s="10" t="str">
        <f>IF(AND('Submission Template'!L30="yes",'Submission Template'!T30="yes"),"Test cannot be invalid AND included in CumSum",IF($G35&gt;$H35,"Warning: CumSum statistic exceeds Action Limit",""))</f>
        <v/>
      </c>
      <c r="N35" s="9"/>
      <c r="O35" s="9"/>
      <c r="P35" s="9"/>
      <c r="Q35" s="9"/>
      <c r="R35" s="9"/>
      <c r="S35" s="9"/>
      <c r="T35" s="9"/>
      <c r="U35" s="9"/>
      <c r="V35" s="9"/>
      <c r="W35" s="95"/>
      <c r="X35" s="97">
        <f>IF(AND('Submission Template'!O30&lt;&gt;"",'Submission Template'!N30&lt;&gt;"",'Submission Template'!L30&lt;&gt;""),1,0)</f>
        <v>0</v>
      </c>
      <c r="Y35" s="97" t="str">
        <f t="shared" si="0"/>
        <v/>
      </c>
      <c r="Z35" s="97" t="str">
        <f>IF('Submission Template'!N30&lt;&gt;"",IF('Submission Template'!L30="yes",Z34+1,Z34),"")</f>
        <v/>
      </c>
      <c r="AA35" s="97" t="str">
        <f>IF('Submission Template'!N30&lt;&gt;"",IF('Submission Template'!L30="yes",1,0),"")</f>
        <v/>
      </c>
      <c r="AB35" s="97" t="str">
        <f>IF(AND('Submission Template'!L30="yes",'Submission Template'!N30&lt;&gt;""),'Submission Template'!N30,"")</f>
        <v/>
      </c>
      <c r="AC35" s="97"/>
      <c r="AD35" s="97">
        <f t="shared" si="4"/>
        <v>8</v>
      </c>
      <c r="AE35" s="99">
        <v>1.9</v>
      </c>
      <c r="AF35" s="97"/>
      <c r="AG35" s="117" t="str">
        <f>IF('Submission Template'!$AK$25=1,IF(AND('Submission Template'!$L30="yes",$Z35&gt;1),ROUND((($Y35*$E35)/($D35-'Submission Template'!$O30))^2+1,1),""),"")</f>
        <v/>
      </c>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row>
    <row r="36" spans="2:60">
      <c r="B36" s="54" t="str">
        <f>IF('Submission Template'!$AK$25=1,IF(AND('Submission Template'!$Q$9="yes",Calculations!$Z36&lt;&gt;""),MAX($Z36-1,0),$Z36),"")</f>
        <v/>
      </c>
      <c r="C36" s="33" t="str">
        <f t="shared" si="5"/>
        <v/>
      </c>
      <c r="D36" s="55" t="str">
        <f>IF('Submission Template'!$AK$25=1,IF(AND('Submission Template'!$L31&lt;&gt;"no",'Submission Template'!N31&lt;&gt;""),AVERAGE(AB$28:AB36),""),"")</f>
        <v/>
      </c>
      <c r="E36" s="55" t="str">
        <f>IF('Submission Template'!$AK$25=1,IF($Z36&gt;1,IF(AND('Submission Template'!$L31&lt;&gt;"no",'Submission Template'!N31&lt;&gt;""),STDEV(AB$28:AB36),""),""),"")</f>
        <v/>
      </c>
      <c r="F36" s="56" t="str">
        <f>IF('Submission Template'!$AK$25=1,IF('Submission Template'!N31&lt;&gt;"",IF('Submission Template'!$L30="no",F35,G35),""),"")</f>
        <v/>
      </c>
      <c r="G36" s="56" t="str">
        <f>IF('Submission Template'!$AK$25=1,IF($X36=1,MAX(IF(AND($Z36=1,'Submission Template'!$L31="yes"),0,IF('Submission Template'!$L31="yes",(F36+'Submission Template'!N31-('Submission Template'!O31+0.25*E36)),G35)),0),""),"")</f>
        <v/>
      </c>
      <c r="H36" s="56" t="str">
        <f t="shared" si="1"/>
        <v/>
      </c>
      <c r="I36" s="57" t="str">
        <f t="shared" si="2"/>
        <v/>
      </c>
      <c r="J36" s="57" t="str">
        <f t="shared" si="3"/>
        <v/>
      </c>
      <c r="K36" s="58" t="str">
        <f>IF(G36&lt;&gt;"",IF($AA36=1,IF(AND(J36&lt;&gt;1,I36=1,D36&lt;'Submission Template'!O31),1,0),$K35),"")</f>
        <v/>
      </c>
      <c r="L36" s="9"/>
      <c r="M36" s="10" t="str">
        <f>IF(AND('Submission Template'!L31="yes",'Submission Template'!T31="yes"),"Test cannot be invalid AND included in CumSum",IF($G36&gt;$H36,"Warning: CumSum statistic exceeds Action Limit",""))</f>
        <v/>
      </c>
      <c r="N36" s="9"/>
      <c r="O36" s="9"/>
      <c r="P36" s="9"/>
      <c r="Q36" s="9"/>
      <c r="R36" s="9"/>
      <c r="S36" s="9"/>
      <c r="T36" s="9"/>
      <c r="U36" s="9"/>
      <c r="V36" s="9"/>
      <c r="W36" s="95"/>
      <c r="X36" s="97">
        <f>IF(AND('Submission Template'!O31&lt;&gt;"",'Submission Template'!N31&lt;&gt;"",'Submission Template'!L31&lt;&gt;""),1,0)</f>
        <v>0</v>
      </c>
      <c r="Y36" s="97" t="str">
        <f t="shared" si="0"/>
        <v/>
      </c>
      <c r="Z36" s="97" t="str">
        <f>IF('Submission Template'!N31&lt;&gt;"",IF('Submission Template'!L31="yes",Z35+1,Z35),"")</f>
        <v/>
      </c>
      <c r="AA36" s="97" t="str">
        <f>IF('Submission Template'!N31&lt;&gt;"",IF('Submission Template'!L31="yes",1,0),"")</f>
        <v/>
      </c>
      <c r="AB36" s="97" t="str">
        <f>IF(AND('Submission Template'!L31="yes",'Submission Template'!N31&lt;&gt;""),'Submission Template'!N31,"")</f>
        <v/>
      </c>
      <c r="AC36" s="97"/>
      <c r="AD36" s="97">
        <f t="shared" si="4"/>
        <v>9</v>
      </c>
      <c r="AE36" s="99">
        <v>1.86</v>
      </c>
      <c r="AF36" s="97"/>
      <c r="AG36" s="117" t="str">
        <f>IF('Submission Template'!$AK$25=1,IF(AND('Submission Template'!$L31="yes",$Z36&gt;1),ROUND((($Y36*$E36)/($D36-'Submission Template'!$O31))^2+1,1),""),"")</f>
        <v/>
      </c>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row>
    <row r="37" spans="2:60">
      <c r="B37" s="54" t="str">
        <f>IF('Submission Template'!$AK$25=1,IF(AND('Submission Template'!$Q$9="yes",Calculations!$Z37&lt;&gt;""),MAX($Z37-1,0),$Z37),"")</f>
        <v/>
      </c>
      <c r="C37" s="33" t="str">
        <f t="shared" si="5"/>
        <v/>
      </c>
      <c r="D37" s="55" t="str">
        <f>IF('Submission Template'!$AK$25=1,IF(AND('Submission Template'!$L32&lt;&gt;"no",'Submission Template'!N32&lt;&gt;""),AVERAGE(AB$28:AB37),""),"")</f>
        <v/>
      </c>
      <c r="E37" s="55" t="str">
        <f>IF('Submission Template'!$AK$25=1,IF($Z37&gt;1,IF(AND('Submission Template'!$L32&lt;&gt;"no",'Submission Template'!N32&lt;&gt;""),STDEV(AB$28:AB37),""),""),"")</f>
        <v/>
      </c>
      <c r="F37" s="56" t="str">
        <f>IF('Submission Template'!$AK$25=1,IF('Submission Template'!N32&lt;&gt;"",IF('Submission Template'!$L31="no",F36,G36),""),"")</f>
        <v/>
      </c>
      <c r="G37" s="56" t="str">
        <f>IF('Submission Template'!$AK$25=1,IF($X37=1,MAX(IF(AND($Z37=1,'Submission Template'!$L32="yes"),0,IF('Submission Template'!$L32="yes",(F37+'Submission Template'!N32-('Submission Template'!O32+0.25*E37)),G36)),0),""),"")</f>
        <v/>
      </c>
      <c r="H37" s="56" t="str">
        <f t="shared" si="1"/>
        <v/>
      </c>
      <c r="I37" s="57" t="str">
        <f t="shared" si="2"/>
        <v/>
      </c>
      <c r="J37" s="57" t="str">
        <f t="shared" si="3"/>
        <v/>
      </c>
      <c r="K37" s="58" t="str">
        <f>IF(G37&lt;&gt;"",IF($AA37=1,IF(AND(J37&lt;&gt;1,I37=1,D37&lt;'Submission Template'!O32),1,0),$K36),"")</f>
        <v/>
      </c>
      <c r="L37" s="9"/>
      <c r="M37" s="10" t="str">
        <f>IF(AND('Submission Template'!L32="yes",'Submission Template'!T32="yes"),"Test cannot be invalid AND included in CumSum",IF($G37&gt;$H37,"Warning: CumSum statistic exceeds Action Limit",""))</f>
        <v/>
      </c>
      <c r="N37" s="9"/>
      <c r="O37" s="9"/>
      <c r="P37" s="9"/>
      <c r="Q37" s="9"/>
      <c r="R37" s="9"/>
      <c r="S37" s="9"/>
      <c r="T37" s="9"/>
      <c r="U37" s="9"/>
      <c r="V37" s="9"/>
      <c r="W37" s="95"/>
      <c r="X37" s="97">
        <f>IF(AND('Submission Template'!O32&lt;&gt;"",'Submission Template'!N32&lt;&gt;"",'Submission Template'!L32&lt;&gt;""),1,0)</f>
        <v>0</v>
      </c>
      <c r="Y37" s="97" t="str">
        <f t="shared" si="0"/>
        <v/>
      </c>
      <c r="Z37" s="97" t="str">
        <f>IF('Submission Template'!N32&lt;&gt;"",IF('Submission Template'!L32="yes",Z36+1,Z36),"")</f>
        <v/>
      </c>
      <c r="AA37" s="97" t="str">
        <f>IF('Submission Template'!N32&lt;&gt;"",IF('Submission Template'!L32="yes",1,0),"")</f>
        <v/>
      </c>
      <c r="AB37" s="97" t="str">
        <f>IF(AND('Submission Template'!L32="yes",'Submission Template'!N32&lt;&gt;""),'Submission Template'!N32,"")</f>
        <v/>
      </c>
      <c r="AC37" s="97"/>
      <c r="AD37" s="97">
        <f>AD36+1</f>
        <v>10</v>
      </c>
      <c r="AE37" s="99">
        <v>1.83</v>
      </c>
      <c r="AF37" s="97"/>
      <c r="AG37" s="117" t="str">
        <f>IF('Submission Template'!$AK$25=1,IF(AND('Submission Template'!$L32="yes",$Z37&gt;1),ROUND((($Y37*$E37)/($D37-'Submission Template'!$O32))^2+1,1),""),"")</f>
        <v/>
      </c>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row>
    <row r="38" spans="2:60">
      <c r="B38" s="54" t="str">
        <f>IF('Submission Template'!$AK$25=1,IF(AND('Submission Template'!$Q$9="yes",Calculations!$Z38&lt;&gt;""),MAX($Z38-1,0),$Z38),"")</f>
        <v/>
      </c>
      <c r="C38" s="33" t="str">
        <f t="shared" si="5"/>
        <v/>
      </c>
      <c r="D38" s="55" t="str">
        <f>IF('Submission Template'!$AK$25=1,IF(AND('Submission Template'!$L33&lt;&gt;"no",'Submission Template'!N33&lt;&gt;""),AVERAGE(AB$28:AB38),""),"")</f>
        <v/>
      </c>
      <c r="E38" s="55" t="str">
        <f>IF('Submission Template'!$AK$25=1,IF($Z38&gt;1,IF(AND('Submission Template'!$L33&lt;&gt;"no",'Submission Template'!N33&lt;&gt;""),STDEV(AB$28:AB38),""),""),"")</f>
        <v/>
      </c>
      <c r="F38" s="56" t="str">
        <f>IF('Submission Template'!$AK$25=1,IF('Submission Template'!N33&lt;&gt;"",IF('Submission Template'!$L32="no",F37,G37),""),"")</f>
        <v/>
      </c>
      <c r="G38" s="56" t="str">
        <f>IF('Submission Template'!$AK$25=1,IF($X38=1,MAX(IF(AND($Z38=1,'Submission Template'!$L33="yes"),0,IF('Submission Template'!$L33="yes",(F38+'Submission Template'!N33-('Submission Template'!O33+0.25*E38)),G37)),0),""),"")</f>
        <v/>
      </c>
      <c r="H38" s="56" t="str">
        <f t="shared" si="1"/>
        <v/>
      </c>
      <c r="I38" s="57" t="str">
        <f t="shared" si="2"/>
        <v/>
      </c>
      <c r="J38" s="57" t="str">
        <f t="shared" si="3"/>
        <v/>
      </c>
      <c r="K38" s="58" t="str">
        <f>IF(G38&lt;&gt;"",IF($AA38=1,IF(AND(J38&lt;&gt;1,I38=1,D38&lt;'Submission Template'!O33),1,0),$K37),"")</f>
        <v/>
      </c>
      <c r="L38" s="9"/>
      <c r="M38" s="10" t="str">
        <f>IF(AND('Submission Template'!L33="yes",'Submission Template'!T33="yes"),"Test cannot be invalid AND included in CumSum",IF($G38&gt;$H38,"Warning: CumSum statistic exceeds Action Limit",""))</f>
        <v/>
      </c>
      <c r="N38" s="9"/>
      <c r="O38" s="9"/>
      <c r="P38" s="9"/>
      <c r="Q38" s="9"/>
      <c r="R38" s="9"/>
      <c r="S38" s="9"/>
      <c r="T38" s="9"/>
      <c r="U38" s="9"/>
      <c r="V38" s="9"/>
      <c r="W38" s="95"/>
      <c r="X38" s="97">
        <f>IF(AND('Submission Template'!O33&lt;&gt;"",'Submission Template'!N33&lt;&gt;"",'Submission Template'!L33&lt;&gt;""),1,0)</f>
        <v>0</v>
      </c>
      <c r="Y38" s="97" t="str">
        <f t="shared" si="0"/>
        <v/>
      </c>
      <c r="Z38" s="97" t="str">
        <f>IF('Submission Template'!N33&lt;&gt;"",IF('Submission Template'!L33="yes",Z37+1,Z37),"")</f>
        <v/>
      </c>
      <c r="AA38" s="97" t="str">
        <f>IF('Submission Template'!N33&lt;&gt;"",IF('Submission Template'!L33="yes",1,0),"")</f>
        <v/>
      </c>
      <c r="AB38" s="97" t="str">
        <f>IF(AND('Submission Template'!L33="yes",'Submission Template'!N33&lt;&gt;""),'Submission Template'!N33,"")</f>
        <v/>
      </c>
      <c r="AC38" s="97"/>
      <c r="AD38" s="97">
        <f t="shared" si="4"/>
        <v>11</v>
      </c>
      <c r="AE38" s="99">
        <v>1.81</v>
      </c>
      <c r="AF38" s="97"/>
      <c r="AG38" s="117" t="str">
        <f>IF('Submission Template'!$AK$25=1,IF(AND('Submission Template'!$L33="yes",$Z38&gt;1),ROUND((($Y38*$E38)/($D38-'Submission Template'!$O33))^2+1,1),""),"")</f>
        <v/>
      </c>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row>
    <row r="39" spans="2:60">
      <c r="B39" s="54" t="str">
        <f>IF('Submission Template'!$AK$25=1,IF(AND('Submission Template'!$Q$9="yes",Calculations!$Z39&lt;&gt;""),MAX($Z39-1,0),$Z39),"")</f>
        <v/>
      </c>
      <c r="C39" s="33" t="str">
        <f t="shared" si="5"/>
        <v/>
      </c>
      <c r="D39" s="55" t="str">
        <f>IF('Submission Template'!$AK$25=1,IF(AND('Submission Template'!$L34&lt;&gt;"no",'Submission Template'!N34&lt;&gt;""),AVERAGE(AB$28:AB39),""),"")</f>
        <v/>
      </c>
      <c r="E39" s="55" t="str">
        <f>IF('Submission Template'!$AK$25=1,IF($Z39&gt;1,IF(AND('Submission Template'!$L34&lt;&gt;"no",'Submission Template'!N34&lt;&gt;""),STDEV(AB$28:AB39),""),""),"")</f>
        <v/>
      </c>
      <c r="F39" s="56" t="str">
        <f>IF('Submission Template'!$AK$25=1,IF('Submission Template'!N34&lt;&gt;"",IF('Submission Template'!$L33="no",F38,G38),""),"")</f>
        <v/>
      </c>
      <c r="G39" s="56" t="str">
        <f>IF('Submission Template'!$AK$25=1,IF($X39=1,MAX(IF(AND($Z39=1,'Submission Template'!$L34="yes"),0,IF('Submission Template'!$L34="yes",(F39+'Submission Template'!N34-('Submission Template'!O34+0.25*E39)),G38)),0),""),"")</f>
        <v/>
      </c>
      <c r="H39" s="56" t="str">
        <f t="shared" si="1"/>
        <v/>
      </c>
      <c r="I39" s="57" t="str">
        <f t="shared" si="2"/>
        <v/>
      </c>
      <c r="J39" s="57" t="str">
        <f t="shared" si="3"/>
        <v/>
      </c>
      <c r="K39" s="58" t="str">
        <f>IF(G39&lt;&gt;"",IF($AA39=1,IF(AND(J39&lt;&gt;1,I39=1,D39&lt;'Submission Template'!O34),1,0),$K38),"")</f>
        <v/>
      </c>
      <c r="L39" s="9"/>
      <c r="M39" s="10" t="str">
        <f>IF(AND('Submission Template'!L34="yes",'Submission Template'!T34="yes"),"Test cannot be invalid AND included in CumSum",IF($G39&gt;$H39,"Warning: CumSum statistic exceeds Action Limit",""))</f>
        <v/>
      </c>
      <c r="N39" s="9"/>
      <c r="O39" s="9"/>
      <c r="P39" s="9"/>
      <c r="Q39" s="9"/>
      <c r="R39" s="9"/>
      <c r="S39" s="9"/>
      <c r="T39" s="9"/>
      <c r="U39" s="9"/>
      <c r="V39" s="9"/>
      <c r="W39" s="95"/>
      <c r="X39" s="97">
        <f>IF(AND('Submission Template'!O34&lt;&gt;"",'Submission Template'!N34&lt;&gt;"",'Submission Template'!L34&lt;&gt;""),1,0)</f>
        <v>0</v>
      </c>
      <c r="Y39" s="97" t="str">
        <f t="shared" si="0"/>
        <v/>
      </c>
      <c r="Z39" s="97" t="str">
        <f>IF('Submission Template'!N34&lt;&gt;"",IF('Submission Template'!L34="yes",Z38+1,Z38),"")</f>
        <v/>
      </c>
      <c r="AA39" s="97" t="str">
        <f>IF('Submission Template'!N34&lt;&gt;"",IF('Submission Template'!L34="yes",1,0),"")</f>
        <v/>
      </c>
      <c r="AB39" s="97" t="str">
        <f>IF(AND('Submission Template'!L34="yes",'Submission Template'!N34&lt;&gt;""),'Submission Template'!N34,"")</f>
        <v/>
      </c>
      <c r="AC39" s="97"/>
      <c r="AD39" s="97">
        <f t="shared" si="4"/>
        <v>12</v>
      </c>
      <c r="AE39" s="99">
        <v>1.8</v>
      </c>
      <c r="AF39" s="97"/>
      <c r="AG39" s="117" t="str">
        <f>IF('Submission Template'!$AK$25=1,IF(AND('Submission Template'!$L34="yes",$Z39&gt;1),ROUND((($Y39*$E39)/($D39-'Submission Template'!$O34))^2+1,1),""),"")</f>
        <v/>
      </c>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row>
    <row r="40" spans="2:60">
      <c r="B40" s="54" t="str">
        <f>IF('Submission Template'!$AK$25=1,IF(AND('Submission Template'!$Q$9="yes",Calculations!$Z40&lt;&gt;""),MAX($Z40-1,0),$Z40),"")</f>
        <v/>
      </c>
      <c r="C40" s="33" t="str">
        <f t="shared" si="5"/>
        <v/>
      </c>
      <c r="D40" s="55" t="str">
        <f>IF('Submission Template'!$AK$25=1,IF(AND('Submission Template'!$L35&lt;&gt;"no",'Submission Template'!N35&lt;&gt;""),AVERAGE(AB$28:AB40),""),"")</f>
        <v/>
      </c>
      <c r="E40" s="55" t="str">
        <f>IF('Submission Template'!$AK$25=1,IF($Z40&gt;1,IF(AND('Submission Template'!$L35&lt;&gt;"no",'Submission Template'!N35&lt;&gt;""),STDEV(AB$28:AB40),""),""),"")</f>
        <v/>
      </c>
      <c r="F40" s="56" t="str">
        <f>IF('Submission Template'!$AK$25=1,IF('Submission Template'!N35&lt;&gt;"",IF('Submission Template'!$L34="no",F39,G39),""),"")</f>
        <v/>
      </c>
      <c r="G40" s="56" t="str">
        <f>IF('Submission Template'!$AK$25=1,IF($X40=1,MAX(IF(AND($Z40=1,'Submission Template'!$L35="yes"),0,IF('Submission Template'!$L35="yes",(F40+'Submission Template'!N35-('Submission Template'!O35+0.25*E40)),G39)),0),""),"")</f>
        <v/>
      </c>
      <c r="H40" s="56" t="str">
        <f t="shared" si="1"/>
        <v/>
      </c>
      <c r="I40" s="57" t="str">
        <f t="shared" si="2"/>
        <v/>
      </c>
      <c r="J40" s="57" t="str">
        <f t="shared" si="3"/>
        <v/>
      </c>
      <c r="K40" s="58" t="str">
        <f>IF(G40&lt;&gt;"",IF($AA40=1,IF(AND(J40&lt;&gt;1,I40=1,D40&lt;'Submission Template'!O35),1,0),$K39),"")</f>
        <v/>
      </c>
      <c r="L40" s="9"/>
      <c r="M40" s="10" t="str">
        <f>IF(AND('Submission Template'!L35="yes",'Submission Template'!T35="yes"),"Test cannot be invalid AND included in CumSum",IF($G40&gt;$H40,"Warning: CumSum statistic exceeds Action Limit",""))</f>
        <v/>
      </c>
      <c r="N40" s="9"/>
      <c r="O40" s="9"/>
      <c r="P40" s="9"/>
      <c r="Q40" s="9"/>
      <c r="R40" s="9"/>
      <c r="S40" s="9"/>
      <c r="T40" s="9"/>
      <c r="U40" s="9"/>
      <c r="V40" s="9"/>
      <c r="W40" s="95"/>
      <c r="X40" s="97">
        <f>IF(AND('Submission Template'!O35&lt;&gt;"",'Submission Template'!N35&lt;&gt;"",'Submission Template'!L35&lt;&gt;""),1,0)</f>
        <v>0</v>
      </c>
      <c r="Y40" s="97" t="str">
        <f t="shared" si="0"/>
        <v/>
      </c>
      <c r="Z40" s="97" t="str">
        <f>IF('Submission Template'!N35&lt;&gt;"",IF('Submission Template'!L35="yes",Z39+1,Z39),"")</f>
        <v/>
      </c>
      <c r="AA40" s="97" t="str">
        <f>IF('Submission Template'!N35&lt;&gt;"",IF('Submission Template'!L35="yes",1,0),"")</f>
        <v/>
      </c>
      <c r="AB40" s="97" t="str">
        <f>IF(AND('Submission Template'!L35="yes",'Submission Template'!N35&lt;&gt;""),'Submission Template'!N35,"")</f>
        <v/>
      </c>
      <c r="AC40" s="97"/>
      <c r="AD40" s="97">
        <f t="shared" si="4"/>
        <v>13</v>
      </c>
      <c r="AE40" s="99">
        <v>1.78</v>
      </c>
      <c r="AF40" s="97"/>
      <c r="AG40" s="117" t="str">
        <f>IF('Submission Template'!$AK$25=1,IF(AND('Submission Template'!$L35="yes",$Z40&gt;1),ROUND((($Y40*$E40)/($D40-'Submission Template'!$O35))^2+1,1),""),"")</f>
        <v/>
      </c>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row>
    <row r="41" spans="2:60">
      <c r="B41" s="54" t="str">
        <f>IF('Submission Template'!$AK$25=1,IF(AND('Submission Template'!$Q$9="yes",Calculations!$Z41&lt;&gt;""),MAX($Z41-1,0),$Z41),"")</f>
        <v/>
      </c>
      <c r="C41" s="33" t="str">
        <f t="shared" si="5"/>
        <v/>
      </c>
      <c r="D41" s="55" t="str">
        <f>IF('Submission Template'!$AK$25=1,IF(AND('Submission Template'!$L36&lt;&gt;"no",'Submission Template'!N36&lt;&gt;""),AVERAGE(AB$28:AB41),""),"")</f>
        <v/>
      </c>
      <c r="E41" s="55" t="str">
        <f>IF('Submission Template'!$AK$25=1,IF($Z41&gt;1,IF(AND('Submission Template'!$L36&lt;&gt;"no",'Submission Template'!N36&lt;&gt;""),STDEV(AB$28:AB41),""),""),"")</f>
        <v/>
      </c>
      <c r="F41" s="56" t="str">
        <f>IF('Submission Template'!$AK$25=1,IF('Submission Template'!N36&lt;&gt;"",IF('Submission Template'!$L35="no",F40,G40),""),"")</f>
        <v/>
      </c>
      <c r="G41" s="56" t="str">
        <f>IF('Submission Template'!$AK$25=1,IF($X41=1,MAX(IF(AND($Z41=1,'Submission Template'!$L36="yes"),0,IF('Submission Template'!$L36="yes",(F41+'Submission Template'!N36-('Submission Template'!O36+0.25*E41)),G40)),0),""),"")</f>
        <v/>
      </c>
      <c r="H41" s="56" t="str">
        <f t="shared" si="1"/>
        <v/>
      </c>
      <c r="I41" s="57" t="str">
        <f t="shared" si="2"/>
        <v/>
      </c>
      <c r="J41" s="57" t="str">
        <f t="shared" si="3"/>
        <v/>
      </c>
      <c r="K41" s="58" t="str">
        <f>IF(G41&lt;&gt;"",IF($AA41=1,IF(AND(J41&lt;&gt;1,I41=1,D41&lt;'Submission Template'!O36),1,0),$K40),"")</f>
        <v/>
      </c>
      <c r="L41" s="9"/>
      <c r="M41" s="10" t="str">
        <f>IF(AND('Submission Template'!L36="yes",'Submission Template'!T36="yes"),"Test cannot be invalid AND included in CumSum",IF($G41&gt;$H41,"Warning: CumSum statistic exceeds Action Limit",""))</f>
        <v/>
      </c>
      <c r="N41" s="9"/>
      <c r="O41" s="9"/>
      <c r="P41" s="9"/>
      <c r="Q41" s="9"/>
      <c r="R41" s="9"/>
      <c r="S41" s="9"/>
      <c r="T41" s="9"/>
      <c r="U41" s="9"/>
      <c r="V41" s="9"/>
      <c r="W41" s="95"/>
      <c r="X41" s="97">
        <f>IF(AND('Submission Template'!O36&lt;&gt;"",'Submission Template'!N36&lt;&gt;"",'Submission Template'!L36&lt;&gt;""),1,0)</f>
        <v>0</v>
      </c>
      <c r="Y41" s="97" t="str">
        <f t="shared" si="0"/>
        <v/>
      </c>
      <c r="Z41" s="97" t="str">
        <f>IF('Submission Template'!N36&lt;&gt;"",IF('Submission Template'!L36="yes",Z40+1,Z40),"")</f>
        <v/>
      </c>
      <c r="AA41" s="97" t="str">
        <f>IF('Submission Template'!N36&lt;&gt;"",IF('Submission Template'!L36="yes",1,0),"")</f>
        <v/>
      </c>
      <c r="AB41" s="97" t="str">
        <f>IF(AND('Submission Template'!L36="yes",'Submission Template'!N36&lt;&gt;""),'Submission Template'!N36,"")</f>
        <v/>
      </c>
      <c r="AC41" s="97"/>
      <c r="AD41" s="97">
        <f t="shared" si="4"/>
        <v>14</v>
      </c>
      <c r="AE41" s="99">
        <v>1.77</v>
      </c>
      <c r="AF41" s="97"/>
      <c r="AG41" s="117" t="str">
        <f>IF('Submission Template'!$AK$25=1,IF(AND('Submission Template'!$L36="yes",$Z41&gt;1),ROUND((($Y41*$E41)/($D41-'Submission Template'!$O36))^2+1,1),""),"")</f>
        <v/>
      </c>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row>
    <row r="42" spans="2:60">
      <c r="B42" s="54" t="str">
        <f>IF('Submission Template'!$AK$25=1,IF(AND('Submission Template'!$Q$9="yes",Calculations!$Z42&lt;&gt;""),MAX($Z42-1,0),$Z42),"")</f>
        <v/>
      </c>
      <c r="C42" s="33" t="str">
        <f t="shared" si="5"/>
        <v/>
      </c>
      <c r="D42" s="55" t="str">
        <f>IF('Submission Template'!$AK$25=1,IF(AND('Submission Template'!$L37&lt;&gt;"no",'Submission Template'!N37&lt;&gt;""),AVERAGE(AB$28:AB42),""),"")</f>
        <v/>
      </c>
      <c r="E42" s="55" t="str">
        <f>IF('Submission Template'!$AK$25=1,IF($Z42&gt;1,IF(AND('Submission Template'!$L37&lt;&gt;"no",'Submission Template'!N37&lt;&gt;""),STDEV(AB$28:AB42),""),""),"")</f>
        <v/>
      </c>
      <c r="F42" s="56" t="str">
        <f>IF('Submission Template'!$AK$25=1,IF('Submission Template'!N37&lt;&gt;"",IF('Submission Template'!$L36="no",F41,G41),""),"")</f>
        <v/>
      </c>
      <c r="G42" s="56" t="str">
        <f>IF('Submission Template'!$AK$25=1,IF($X42=1,MAX(IF(AND($Z42=1,'Submission Template'!$L37="yes"),0,IF('Submission Template'!$L37="yes",(F42+'Submission Template'!N37-('Submission Template'!O37+0.25*E42)),G41)),0),""),"")</f>
        <v/>
      </c>
      <c r="H42" s="56" t="str">
        <f t="shared" si="1"/>
        <v/>
      </c>
      <c r="I42" s="57" t="str">
        <f t="shared" si="2"/>
        <v/>
      </c>
      <c r="J42" s="57" t="str">
        <f t="shared" si="3"/>
        <v/>
      </c>
      <c r="K42" s="58" t="str">
        <f>IF(G42&lt;&gt;"",IF($AA42=1,IF(AND(J42&lt;&gt;1,I42=1,D42&lt;'Submission Template'!O37),1,0),$K41),"")</f>
        <v/>
      </c>
      <c r="L42" s="9"/>
      <c r="M42" s="10" t="str">
        <f>IF(AND('Submission Template'!L37="yes",'Submission Template'!T37="yes"),"Test cannot be invalid AND included in CumSum",IF($G42&gt;$H42,"Warning: CumSum statistic exceeds Action Limit",""))</f>
        <v/>
      </c>
      <c r="N42" s="9"/>
      <c r="O42" s="9"/>
      <c r="P42" s="9"/>
      <c r="Q42" s="9"/>
      <c r="R42" s="9"/>
      <c r="S42" s="9"/>
      <c r="T42" s="9"/>
      <c r="U42" s="9"/>
      <c r="V42" s="9"/>
      <c r="W42" s="95"/>
      <c r="X42" s="97">
        <f>IF(AND('Submission Template'!O37&lt;&gt;"",'Submission Template'!N37&lt;&gt;"",'Submission Template'!L37&lt;&gt;""),1,0)</f>
        <v>0</v>
      </c>
      <c r="Y42" s="97" t="str">
        <f t="shared" si="0"/>
        <v/>
      </c>
      <c r="Z42" s="97" t="str">
        <f>IF('Submission Template'!N37&lt;&gt;"",IF('Submission Template'!L37="yes",Z41+1,Z41),"")</f>
        <v/>
      </c>
      <c r="AA42" s="97" t="str">
        <f>IF('Submission Template'!N37&lt;&gt;"",IF('Submission Template'!L37="yes",1,0),"")</f>
        <v/>
      </c>
      <c r="AB42" s="97" t="str">
        <f>IF(AND('Submission Template'!L37="yes",'Submission Template'!N37&lt;&gt;""),'Submission Template'!N37,"")</f>
        <v/>
      </c>
      <c r="AC42" s="97"/>
      <c r="AD42" s="97">
        <f t="shared" si="4"/>
        <v>15</v>
      </c>
      <c r="AE42" s="99">
        <v>1.76</v>
      </c>
      <c r="AF42" s="97"/>
      <c r="AG42" s="117" t="str">
        <f>IF('Submission Template'!$AK$25=1,IF(AND('Submission Template'!$L37="yes",$Z42&gt;1),ROUND((($Y42*$E42)/($D42-'Submission Template'!$O37))^2+1,1),""),"")</f>
        <v/>
      </c>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row>
    <row r="43" spans="2:60">
      <c r="B43" s="54" t="str">
        <f>IF('Submission Template'!$AK$25=1,IF(AND('Submission Template'!$Q$9="yes",Calculations!$Z43&lt;&gt;""),MAX($Z43-1,0),$Z43),"")</f>
        <v/>
      </c>
      <c r="C43" s="33" t="str">
        <f t="shared" si="5"/>
        <v/>
      </c>
      <c r="D43" s="55" t="str">
        <f>IF('Submission Template'!$AK$25=1,IF(AND('Submission Template'!$L38&lt;&gt;"no",'Submission Template'!N38&lt;&gt;""),AVERAGE(AB$28:AB43),""),"")</f>
        <v/>
      </c>
      <c r="E43" s="55" t="str">
        <f>IF('Submission Template'!$AK$25=1,IF($Z43&gt;1,IF(AND('Submission Template'!$L38&lt;&gt;"no",'Submission Template'!N38&lt;&gt;""),STDEV(AB$28:AB43),""),""),"")</f>
        <v/>
      </c>
      <c r="F43" s="56" t="str">
        <f>IF('Submission Template'!$AK$25=1,IF('Submission Template'!N38&lt;&gt;"",IF('Submission Template'!$L37="no",F42,G42),""),"")</f>
        <v/>
      </c>
      <c r="G43" s="56" t="str">
        <f>IF('Submission Template'!$AK$25=1,IF($X43=1,MAX(IF(AND($Z43=1,'Submission Template'!$L38="yes"),0,IF('Submission Template'!$L38="yes",(F43+'Submission Template'!N38-('Submission Template'!O38+0.25*E43)),G42)),0),""),"")</f>
        <v/>
      </c>
      <c r="H43" s="56" t="str">
        <f t="shared" si="1"/>
        <v/>
      </c>
      <c r="I43" s="57" t="str">
        <f t="shared" si="2"/>
        <v/>
      </c>
      <c r="J43" s="57" t="str">
        <f t="shared" si="3"/>
        <v/>
      </c>
      <c r="K43" s="58" t="str">
        <f>IF(G43&lt;&gt;"",IF($AA43=1,IF(AND(J43&lt;&gt;1,I43=1,D43&lt;'Submission Template'!O38),1,0),$K42),"")</f>
        <v/>
      </c>
      <c r="L43" s="9"/>
      <c r="M43" s="10" t="str">
        <f>IF(AND('Submission Template'!L38="yes",'Submission Template'!T38="yes"),"Test cannot be invalid AND included in CumSum",IF($G43&gt;$H43,"Warning: CumSum statistic exceeds Action Limit",""))</f>
        <v/>
      </c>
      <c r="N43" s="9"/>
      <c r="O43" s="9"/>
      <c r="P43" s="9"/>
      <c r="Q43" s="9"/>
      <c r="R43" s="9"/>
      <c r="S43" s="9"/>
      <c r="T43" s="9"/>
      <c r="U43" s="9"/>
      <c r="V43" s="9"/>
      <c r="W43" s="95"/>
      <c r="X43" s="97">
        <f>IF(AND('Submission Template'!O38&lt;&gt;"",'Submission Template'!N38&lt;&gt;"",'Submission Template'!L38&lt;&gt;""),1,0)</f>
        <v>0</v>
      </c>
      <c r="Y43" s="97" t="str">
        <f t="shared" si="0"/>
        <v/>
      </c>
      <c r="Z43" s="97" t="str">
        <f>IF('Submission Template'!N38&lt;&gt;"",IF('Submission Template'!L38="yes",Z42+1,Z42),"")</f>
        <v/>
      </c>
      <c r="AA43" s="97" t="str">
        <f>IF('Submission Template'!N38&lt;&gt;"",IF('Submission Template'!L38="yes",1,0),"")</f>
        <v/>
      </c>
      <c r="AB43" s="97" t="str">
        <f>IF(AND('Submission Template'!L38="yes",'Submission Template'!N38&lt;&gt;""),'Submission Template'!N38,"")</f>
        <v/>
      </c>
      <c r="AC43" s="97"/>
      <c r="AD43" s="97">
        <f t="shared" si="4"/>
        <v>16</v>
      </c>
      <c r="AE43" s="99">
        <v>1.75</v>
      </c>
      <c r="AF43" s="97"/>
      <c r="AG43" s="117" t="str">
        <f>IF('Submission Template'!$AK$25=1,IF(AND('Submission Template'!$L38="yes",$Z43&gt;1),ROUND((($Y43*$E43)/($D43-'Submission Template'!$O38))^2+1,1),""),"")</f>
        <v/>
      </c>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row>
    <row r="44" spans="2:60">
      <c r="B44" s="54" t="str">
        <f>IF('Submission Template'!$AK$25=1,IF(AND('Submission Template'!$Q$9="yes",Calculations!$Z44&lt;&gt;""),MAX($Z44-1,0),$Z44),"")</f>
        <v/>
      </c>
      <c r="C44" s="33" t="str">
        <f t="shared" si="5"/>
        <v/>
      </c>
      <c r="D44" s="55" t="str">
        <f>IF('Submission Template'!$AK$25=1,IF(AND('Submission Template'!$L39&lt;&gt;"no",'Submission Template'!N39&lt;&gt;""),AVERAGE(AB$28:AB44),""),"")</f>
        <v/>
      </c>
      <c r="E44" s="55" t="str">
        <f>IF('Submission Template'!$AK$25=1,IF($Z44&gt;1,IF(AND('Submission Template'!$L39&lt;&gt;"no",'Submission Template'!N39&lt;&gt;""),STDEV(AB$28:AB44),""),""),"")</f>
        <v/>
      </c>
      <c r="F44" s="56" t="str">
        <f>IF('Submission Template'!$AK$25=1,IF('Submission Template'!N39&lt;&gt;"",IF('Submission Template'!$L38="no",F43,G43),""),"")</f>
        <v/>
      </c>
      <c r="G44" s="56" t="str">
        <f>IF('Submission Template'!$AK$25=1,IF($X44=1,MAX(IF(AND($Z44=1,'Submission Template'!$L39="yes"),0,IF('Submission Template'!$L39="yes",(F44+'Submission Template'!N39-('Submission Template'!O39+0.25*E44)),G43)),0),""),"")</f>
        <v/>
      </c>
      <c r="H44" s="56" t="str">
        <f t="shared" si="1"/>
        <v/>
      </c>
      <c r="I44" s="57" t="str">
        <f t="shared" si="2"/>
        <v/>
      </c>
      <c r="J44" s="57" t="str">
        <f t="shared" si="3"/>
        <v/>
      </c>
      <c r="K44" s="58" t="str">
        <f>IF(G44&lt;&gt;"",IF($AA44=1,IF(AND(J44&lt;&gt;1,I44=1,D44&lt;'Submission Template'!O39),1,0),$K43),"")</f>
        <v/>
      </c>
      <c r="L44" s="9"/>
      <c r="M44" s="10" t="str">
        <f>IF(AND('Submission Template'!L39="yes",'Submission Template'!T39="yes"),"Test cannot be invalid AND included in CumSum",IF($G44&gt;$H44,"Warning: CumSum statistic exceeds Action Limit",""))</f>
        <v/>
      </c>
      <c r="N44" s="9"/>
      <c r="O44" s="9"/>
      <c r="P44" s="9"/>
      <c r="Q44" s="9"/>
      <c r="R44" s="9"/>
      <c r="S44" s="9"/>
      <c r="T44" s="9"/>
      <c r="U44" s="9"/>
      <c r="V44" s="9"/>
      <c r="W44" s="95"/>
      <c r="X44" s="97">
        <f>IF(AND('Submission Template'!O39&lt;&gt;"",'Submission Template'!N39&lt;&gt;"",'Submission Template'!L39&lt;&gt;""),1,0)</f>
        <v>0</v>
      </c>
      <c r="Y44" s="97" t="str">
        <f t="shared" si="0"/>
        <v/>
      </c>
      <c r="Z44" s="97" t="str">
        <f>IF('Submission Template'!N39&lt;&gt;"",IF('Submission Template'!L39="yes",Z43+1,Z43),"")</f>
        <v/>
      </c>
      <c r="AA44" s="97" t="str">
        <f>IF('Submission Template'!N39&lt;&gt;"",IF('Submission Template'!L39="yes",1,0),"")</f>
        <v/>
      </c>
      <c r="AB44" s="97" t="str">
        <f>IF(AND('Submission Template'!L39="yes",'Submission Template'!N39&lt;&gt;""),'Submission Template'!N39,"")</f>
        <v/>
      </c>
      <c r="AC44" s="97"/>
      <c r="AD44" s="97">
        <f t="shared" si="4"/>
        <v>17</v>
      </c>
      <c r="AE44" s="99">
        <v>1.75</v>
      </c>
      <c r="AF44" s="97"/>
      <c r="AG44" s="117" t="str">
        <f>IF('Submission Template'!$AK$25=1,IF(AND('Submission Template'!$L39="yes",$Z44&gt;1),ROUND((($Y44*$E44)/($D44-'Submission Template'!$O39))^2+1,1),""),"")</f>
        <v/>
      </c>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row>
    <row r="45" spans="2:60">
      <c r="B45" s="54" t="str">
        <f>IF('Submission Template'!$AK$25=1,IF(AND('Submission Template'!$Q$9="yes",Calculations!$Z45&lt;&gt;""),MAX($Z45-1,0),$Z45),"")</f>
        <v/>
      </c>
      <c r="C45" s="33" t="str">
        <f t="shared" si="5"/>
        <v/>
      </c>
      <c r="D45" s="55" t="str">
        <f>IF('Submission Template'!$AK$25=1,IF(AND('Submission Template'!$L40&lt;&gt;"no",'Submission Template'!N40&lt;&gt;""),AVERAGE(AB$28:AB45),""),"")</f>
        <v/>
      </c>
      <c r="E45" s="55" t="str">
        <f>IF('Submission Template'!$AK$25=1,IF($Z45&gt;1,IF(AND('Submission Template'!$L40&lt;&gt;"no",'Submission Template'!N40&lt;&gt;""),STDEV(AB$28:AB45),""),""),"")</f>
        <v/>
      </c>
      <c r="F45" s="56" t="str">
        <f>IF('Submission Template'!$AK$25=1,IF('Submission Template'!N40&lt;&gt;"",IF('Submission Template'!$L39="no",F44,G44),""),"")</f>
        <v/>
      </c>
      <c r="G45" s="56" t="str">
        <f>IF('Submission Template'!$AK$25=1,IF($X45=1,MAX(IF(AND($Z45=1,'Submission Template'!$L40="yes"),0,IF('Submission Template'!$L40="yes",(F45+'Submission Template'!N40-('Submission Template'!O40+0.25*E45)),G44)),0),""),"")</f>
        <v/>
      </c>
      <c r="H45" s="56" t="str">
        <f t="shared" si="1"/>
        <v/>
      </c>
      <c r="I45" s="57" t="str">
        <f t="shared" si="2"/>
        <v/>
      </c>
      <c r="J45" s="57" t="str">
        <f t="shared" si="3"/>
        <v/>
      </c>
      <c r="K45" s="58" t="str">
        <f>IF(G45&lt;&gt;"",IF($AA45=1,IF(AND(J45&lt;&gt;1,I45=1,D45&lt;'Submission Template'!O40),1,0),$K44),"")</f>
        <v/>
      </c>
      <c r="L45" s="9"/>
      <c r="M45" s="10" t="str">
        <f>IF(AND('Submission Template'!L40="yes",'Submission Template'!T40="yes"),"Test cannot be invalid AND included in CumSum",IF($G45&gt;$H45,"Warning: CumSum statistic exceeds Action Limit",""))</f>
        <v/>
      </c>
      <c r="N45" s="9"/>
      <c r="O45" s="9"/>
      <c r="P45" s="9"/>
      <c r="Q45" s="9"/>
      <c r="R45" s="9"/>
      <c r="S45" s="9"/>
      <c r="T45" s="9"/>
      <c r="U45" s="9"/>
      <c r="V45" s="9"/>
      <c r="W45" s="95"/>
      <c r="X45" s="97">
        <f>IF(AND('Submission Template'!O40&lt;&gt;"",'Submission Template'!N40&lt;&gt;"",'Submission Template'!L40&lt;&gt;""),1,0)</f>
        <v>0</v>
      </c>
      <c r="Y45" s="97" t="str">
        <f t="shared" si="0"/>
        <v/>
      </c>
      <c r="Z45" s="97" t="str">
        <f>IF('Submission Template'!N40&lt;&gt;"",IF('Submission Template'!L40="yes",Z44+1,Z44),"")</f>
        <v/>
      </c>
      <c r="AA45" s="97" t="str">
        <f>IF('Submission Template'!N40&lt;&gt;"",IF('Submission Template'!L40="yes",1,0),"")</f>
        <v/>
      </c>
      <c r="AB45" s="97" t="str">
        <f>IF(AND('Submission Template'!L40="yes",'Submission Template'!N40&lt;&gt;""),'Submission Template'!N40,"")</f>
        <v/>
      </c>
      <c r="AC45" s="97"/>
      <c r="AD45" s="97">
        <f t="shared" si="4"/>
        <v>18</v>
      </c>
      <c r="AE45" s="99">
        <v>1.74</v>
      </c>
      <c r="AF45" s="97"/>
      <c r="AG45" s="117" t="str">
        <f>IF('Submission Template'!$AK$25=1,IF(AND('Submission Template'!$L40="yes",$Z45&gt;1),ROUND((($Y45*$E45)/($D45-'Submission Template'!$O40))^2+1,1),""),"")</f>
        <v/>
      </c>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row>
    <row r="46" spans="2:60">
      <c r="B46" s="54" t="str">
        <f>IF('Submission Template'!$AK$25=1,IF(AND('Submission Template'!$Q$9="yes",Calculations!$Z46&lt;&gt;""),MAX($Z46-1,0),$Z46),"")</f>
        <v/>
      </c>
      <c r="C46" s="33" t="str">
        <f t="shared" si="5"/>
        <v/>
      </c>
      <c r="D46" s="55" t="str">
        <f>IF('Submission Template'!$AK$25=1,IF(AND('Submission Template'!$L41&lt;&gt;"no",'Submission Template'!N41&lt;&gt;""),AVERAGE(AB$28:AB46),""),"")</f>
        <v/>
      </c>
      <c r="E46" s="55" t="str">
        <f>IF('Submission Template'!$AK$25=1,IF($Z46&gt;1,IF(AND('Submission Template'!$L41&lt;&gt;"no",'Submission Template'!N41&lt;&gt;""),STDEV(AB$28:AB46),""),""),"")</f>
        <v/>
      </c>
      <c r="F46" s="56" t="str">
        <f>IF('Submission Template'!$AK$25=1,IF('Submission Template'!N41&lt;&gt;"",IF('Submission Template'!$L40="no",F45,G45),""),"")</f>
        <v/>
      </c>
      <c r="G46" s="56" t="str">
        <f>IF('Submission Template'!$AK$25=1,IF($X46=1,MAX(IF(AND($Z46=1,'Submission Template'!$L41="yes"),0,IF('Submission Template'!$L41="yes",(F46+'Submission Template'!N41-('Submission Template'!O41+0.25*E46)),G45)),0),""),"")</f>
        <v/>
      </c>
      <c r="H46" s="56" t="str">
        <f t="shared" si="1"/>
        <v/>
      </c>
      <c r="I46" s="57" t="str">
        <f t="shared" si="2"/>
        <v/>
      </c>
      <c r="J46" s="57" t="str">
        <f t="shared" si="3"/>
        <v/>
      </c>
      <c r="K46" s="58" t="str">
        <f>IF(G46&lt;&gt;"",IF($AA46=1,IF(AND(J46&lt;&gt;1,I46=1,D46&lt;'Submission Template'!O41),1,0),$K45),"")</f>
        <v/>
      </c>
      <c r="L46" s="9"/>
      <c r="M46" s="10" t="str">
        <f>IF(AND('Submission Template'!L41="yes",'Submission Template'!T41="yes"),"Test cannot be invalid AND included in CumSum",IF($G46&gt;$H46,"Warning: CumSum statistic exceeds Action Limit",""))</f>
        <v/>
      </c>
      <c r="N46" s="9"/>
      <c r="O46" s="9"/>
      <c r="P46" s="9"/>
      <c r="Q46" s="9"/>
      <c r="R46" s="9"/>
      <c r="S46" s="9"/>
      <c r="T46" s="9"/>
      <c r="U46" s="9"/>
      <c r="V46" s="9"/>
      <c r="W46" s="95"/>
      <c r="X46" s="97">
        <f>IF(AND('Submission Template'!O41&lt;&gt;"",'Submission Template'!N41&lt;&gt;"",'Submission Template'!L41&lt;&gt;""),1,0)</f>
        <v>0</v>
      </c>
      <c r="Y46" s="97" t="str">
        <f t="shared" si="0"/>
        <v/>
      </c>
      <c r="Z46" s="97" t="str">
        <f>IF('Submission Template'!N41&lt;&gt;"",IF('Submission Template'!L41="yes",Z45+1,Z45),"")</f>
        <v/>
      </c>
      <c r="AA46" s="97" t="str">
        <f>IF('Submission Template'!N41&lt;&gt;"",IF('Submission Template'!L41="yes",1,0),"")</f>
        <v/>
      </c>
      <c r="AB46" s="97" t="str">
        <f>IF(AND('Submission Template'!L41="yes",'Submission Template'!N41&lt;&gt;""),'Submission Template'!N41,"")</f>
        <v/>
      </c>
      <c r="AC46" s="97"/>
      <c r="AD46" s="97">
        <f t="shared" si="4"/>
        <v>19</v>
      </c>
      <c r="AE46" s="99">
        <v>1.73</v>
      </c>
      <c r="AF46" s="97"/>
      <c r="AG46" s="117" t="str">
        <f>IF('Submission Template'!$AK$25=1,IF(AND('Submission Template'!$L41="yes",$Z46&gt;1),ROUND((($Y46*$E46)/($D46-'Submission Template'!$O41))^2+1,1),""),"")</f>
        <v/>
      </c>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row>
    <row r="47" spans="2:60">
      <c r="B47" s="54" t="str">
        <f>IF('Submission Template'!$AK$25=1,IF(AND('Submission Template'!$Q$9="yes",Calculations!$Z47&lt;&gt;""),MAX($Z47-1,0),$Z47),"")</f>
        <v/>
      </c>
      <c r="C47" s="33" t="str">
        <f t="shared" si="5"/>
        <v/>
      </c>
      <c r="D47" s="55" t="str">
        <f>IF('Submission Template'!$AK$25=1,IF(AND('Submission Template'!$L42&lt;&gt;"no",'Submission Template'!N42&lt;&gt;""),AVERAGE(AB$28:AB47),""),"")</f>
        <v/>
      </c>
      <c r="E47" s="55" t="str">
        <f>IF('Submission Template'!$AK$25=1,IF($Z47&gt;1,IF(AND('Submission Template'!$L42&lt;&gt;"no",'Submission Template'!N42&lt;&gt;""),STDEV(AB$28:AB47),""),""),"")</f>
        <v/>
      </c>
      <c r="F47" s="56" t="str">
        <f>IF('Submission Template'!$AK$25=1,IF('Submission Template'!N42&lt;&gt;"",IF('Submission Template'!$L41="no",F46,G46),""),"")</f>
        <v/>
      </c>
      <c r="G47" s="56" t="str">
        <f>IF('Submission Template'!$AK$25=1,IF($X47=1,MAX(IF(AND($Z47=1,'Submission Template'!$L42="yes"),0,IF('Submission Template'!$L42="yes",(F47+'Submission Template'!N42-('Submission Template'!O42+0.25*E47)),G46)),0),""),"")</f>
        <v/>
      </c>
      <c r="H47" s="56" t="str">
        <f t="shared" si="1"/>
        <v/>
      </c>
      <c r="I47" s="57" t="str">
        <f t="shared" si="2"/>
        <v/>
      </c>
      <c r="J47" s="57" t="str">
        <f t="shared" si="3"/>
        <v/>
      </c>
      <c r="K47" s="58" t="str">
        <f>IF(G47&lt;&gt;"",IF($AA47=1,IF(AND(J47&lt;&gt;1,I47=1,D47&lt;'Submission Template'!O42),1,0),$K46),"")</f>
        <v/>
      </c>
      <c r="L47" s="9"/>
      <c r="M47" s="10" t="str">
        <f>IF(AND('Submission Template'!L42="yes",'Submission Template'!T42="yes"),"Test cannot be invalid AND included in CumSum",IF($G47&gt;$H47,"Warning: CumSum statistic exceeds Action Limit",""))</f>
        <v/>
      </c>
      <c r="N47" s="9"/>
      <c r="O47" s="9"/>
      <c r="P47" s="9"/>
      <c r="Q47" s="9"/>
      <c r="R47" s="9"/>
      <c r="S47" s="9"/>
      <c r="T47" s="9"/>
      <c r="U47" s="9"/>
      <c r="V47" s="9"/>
      <c r="W47" s="95"/>
      <c r="X47" s="97">
        <f>IF(AND('Submission Template'!O42&lt;&gt;"",'Submission Template'!N42&lt;&gt;"",'Submission Template'!L42&lt;&gt;""),1,0)</f>
        <v>0</v>
      </c>
      <c r="Y47" s="97" t="str">
        <f t="shared" si="0"/>
        <v/>
      </c>
      <c r="Z47" s="97" t="str">
        <f>IF('Submission Template'!N42&lt;&gt;"",IF('Submission Template'!L42="yes",Z46+1,Z46),"")</f>
        <v/>
      </c>
      <c r="AA47" s="97" t="str">
        <f>IF('Submission Template'!N42&lt;&gt;"",IF('Submission Template'!L42="yes",1,0),"")</f>
        <v/>
      </c>
      <c r="AB47" s="97" t="str">
        <f>IF(AND('Submission Template'!L42="yes",'Submission Template'!N42&lt;&gt;""),'Submission Template'!N42,"")</f>
        <v/>
      </c>
      <c r="AC47" s="97"/>
      <c r="AD47" s="97">
        <f t="shared" si="4"/>
        <v>20</v>
      </c>
      <c r="AE47" s="99">
        <v>1.73</v>
      </c>
      <c r="AF47" s="97"/>
      <c r="AG47" s="117" t="str">
        <f>IF('Submission Template'!$AK$25=1,IF(AND('Submission Template'!$L42="yes",$Z47&gt;1),ROUND((($Y47*$E47)/($D47-'Submission Template'!$O42))^2+1,1),""),"")</f>
        <v/>
      </c>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row>
    <row r="48" spans="2:60">
      <c r="B48" s="54" t="str">
        <f>IF('Submission Template'!$AK$25=1,IF(AND('Submission Template'!$Q$9="yes",Calculations!$Z48&lt;&gt;""),MAX($Z48-1,0),$Z48),"")</f>
        <v/>
      </c>
      <c r="C48" s="33" t="str">
        <f t="shared" si="5"/>
        <v/>
      </c>
      <c r="D48" s="55" t="str">
        <f>IF('Submission Template'!$AK$25=1,IF(AND('Submission Template'!$L43&lt;&gt;"no",'Submission Template'!N43&lt;&gt;""),AVERAGE(AB$28:AB48),""),"")</f>
        <v/>
      </c>
      <c r="E48" s="55" t="str">
        <f>IF('Submission Template'!$AK$25=1,IF($Z48&gt;1,IF(AND('Submission Template'!$L43&lt;&gt;"no",'Submission Template'!N43&lt;&gt;""),STDEV(AB$28:AB48),""),""),"")</f>
        <v/>
      </c>
      <c r="F48" s="56" t="str">
        <f>IF('Submission Template'!$AK$25=1,IF('Submission Template'!N43&lt;&gt;"",IF('Submission Template'!$L42="no",F47,G47),""),"")</f>
        <v/>
      </c>
      <c r="G48" s="56" t="str">
        <f>IF('Submission Template'!$AK$25=1,IF($X48=1,MAX(IF(AND($Z48=1,'Submission Template'!$L43="yes"),0,IF('Submission Template'!$L43="yes",(F48+'Submission Template'!N43-('Submission Template'!O43+0.25*E48)),G47)),0),""),"")</f>
        <v/>
      </c>
      <c r="H48" s="56" t="str">
        <f t="shared" si="1"/>
        <v/>
      </c>
      <c r="I48" s="57" t="str">
        <f t="shared" si="2"/>
        <v/>
      </c>
      <c r="J48" s="57" t="str">
        <f t="shared" si="3"/>
        <v/>
      </c>
      <c r="K48" s="58" t="str">
        <f>IF(G48&lt;&gt;"",IF($AA48=1,IF(AND(J48&lt;&gt;1,I48=1,D48&lt;'Submission Template'!O43),1,0),$K47),"")</f>
        <v/>
      </c>
      <c r="L48" s="9"/>
      <c r="M48" s="10" t="str">
        <f>IF(AND('Submission Template'!L43="yes",'Submission Template'!T43="yes"),"Test cannot be invalid AND included in CumSum",IF($G48&gt;$H48,"Warning: CumSum statistic exceeds Action Limit",""))</f>
        <v/>
      </c>
      <c r="N48" s="9"/>
      <c r="O48" s="9"/>
      <c r="P48" s="9"/>
      <c r="Q48" s="9"/>
      <c r="R48" s="9"/>
      <c r="S48" s="9"/>
      <c r="T48" s="9"/>
      <c r="U48" s="9"/>
      <c r="V48" s="9"/>
      <c r="W48" s="95"/>
      <c r="X48" s="97">
        <f>IF(AND('Submission Template'!O43&lt;&gt;"",'Submission Template'!N43&lt;&gt;"",'Submission Template'!L43&lt;&gt;""),1,0)</f>
        <v>0</v>
      </c>
      <c r="Y48" s="97" t="str">
        <f t="shared" si="0"/>
        <v/>
      </c>
      <c r="Z48" s="97" t="str">
        <f>IF('Submission Template'!N43&lt;&gt;"",IF('Submission Template'!L43="yes",Z47+1,Z47),"")</f>
        <v/>
      </c>
      <c r="AA48" s="97" t="str">
        <f>IF('Submission Template'!N43&lt;&gt;"",IF('Submission Template'!L43="yes",1,0),"")</f>
        <v/>
      </c>
      <c r="AB48" s="97" t="str">
        <f>IF(AND('Submission Template'!L43="yes",'Submission Template'!N43&lt;&gt;""),'Submission Template'!N43,"")</f>
        <v/>
      </c>
      <c r="AC48" s="97"/>
      <c r="AD48" s="97">
        <f t="shared" si="4"/>
        <v>21</v>
      </c>
      <c r="AE48" s="99">
        <v>1.72</v>
      </c>
      <c r="AF48" s="97"/>
      <c r="AG48" s="117" t="str">
        <f>IF('Submission Template'!$AK$25=1,IF(AND('Submission Template'!$L43="yes",$Z48&gt;1),ROUND((($Y48*$E48)/($D48-'Submission Template'!$O43))^2+1,1),""),"")</f>
        <v/>
      </c>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row>
    <row r="49" spans="2:60">
      <c r="B49" s="54" t="str">
        <f>IF('Submission Template'!$AK$25=1,IF(AND('Submission Template'!$Q$9="yes",Calculations!$Z49&lt;&gt;""),MAX($Z49-1,0),$Z49),"")</f>
        <v/>
      </c>
      <c r="C49" s="33" t="str">
        <f t="shared" si="5"/>
        <v/>
      </c>
      <c r="D49" s="55" t="str">
        <f>IF('Submission Template'!$AK$25=1,IF(AND('Submission Template'!$L44&lt;&gt;"no",'Submission Template'!N44&lt;&gt;""),AVERAGE(AB$28:AB49),""),"")</f>
        <v/>
      </c>
      <c r="E49" s="55" t="str">
        <f>IF('Submission Template'!$AK$25=1,IF($Z49&gt;1,IF(AND('Submission Template'!$L44&lt;&gt;"no",'Submission Template'!N44&lt;&gt;""),STDEV(AB$28:AB49),""),""),"")</f>
        <v/>
      </c>
      <c r="F49" s="56" t="str">
        <f>IF('Submission Template'!$AK$25=1,IF('Submission Template'!N44&lt;&gt;"",IF('Submission Template'!$L43="no",F48,G48),""),"")</f>
        <v/>
      </c>
      <c r="G49" s="56" t="str">
        <f>IF('Submission Template'!$AK$25=1,IF($X49=1,MAX(IF(AND($Z49=1,'Submission Template'!$L44="yes"),0,IF('Submission Template'!$L44="yes",(F49+'Submission Template'!N44-('Submission Template'!O44+0.25*E49)),G48)),0),""),"")</f>
        <v/>
      </c>
      <c r="H49" s="56" t="str">
        <f t="shared" si="1"/>
        <v/>
      </c>
      <c r="I49" s="57" t="str">
        <f t="shared" si="2"/>
        <v/>
      </c>
      <c r="J49" s="57" t="str">
        <f t="shared" si="3"/>
        <v/>
      </c>
      <c r="K49" s="58" t="str">
        <f>IF(G49&lt;&gt;"",IF($AA49=1,IF(AND(J49&lt;&gt;1,I49=1,D49&lt;'Submission Template'!O44),1,0),$K48),"")</f>
        <v/>
      </c>
      <c r="L49" s="9"/>
      <c r="M49" s="10" t="str">
        <f>IF(AND('Submission Template'!L44="yes",'Submission Template'!T44="yes"),"Test cannot be invalid AND included in CumSum",IF($G49&gt;$H49,"Warning: CumSum statistic exceeds Action Limit",""))</f>
        <v/>
      </c>
      <c r="N49" s="9"/>
      <c r="O49" s="9"/>
      <c r="P49" s="9"/>
      <c r="Q49" s="9"/>
      <c r="R49" s="9"/>
      <c r="S49" s="9"/>
      <c r="T49" s="9"/>
      <c r="U49" s="9"/>
      <c r="V49" s="9"/>
      <c r="W49" s="95"/>
      <c r="X49" s="97">
        <f>IF(AND('Submission Template'!O44&lt;&gt;"",'Submission Template'!N44&lt;&gt;"",'Submission Template'!L44&lt;&gt;""),1,0)</f>
        <v>0</v>
      </c>
      <c r="Y49" s="97" t="str">
        <f t="shared" si="0"/>
        <v/>
      </c>
      <c r="Z49" s="97" t="str">
        <f>IF('Submission Template'!N44&lt;&gt;"",IF('Submission Template'!L44="yes",Z48+1,Z48),"")</f>
        <v/>
      </c>
      <c r="AA49" s="97" t="str">
        <f>IF('Submission Template'!N44&lt;&gt;"",IF('Submission Template'!L44="yes",1,0),"")</f>
        <v/>
      </c>
      <c r="AB49" s="97" t="str">
        <f>IF(AND('Submission Template'!L44="yes",'Submission Template'!N44&lt;&gt;""),'Submission Template'!N44,"")</f>
        <v/>
      </c>
      <c r="AC49" s="97"/>
      <c r="AD49" s="97">
        <f t="shared" si="4"/>
        <v>22</v>
      </c>
      <c r="AE49" s="99">
        <v>1.72</v>
      </c>
      <c r="AF49" s="97"/>
      <c r="AG49" s="117" t="str">
        <f>IF('Submission Template'!$AK$25=1,IF(AND('Submission Template'!$L44="yes",$Z49&gt;1),ROUND((($Y49*$E49)/($D49-'Submission Template'!$O44))^2+1,1),""),"")</f>
        <v/>
      </c>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row>
    <row r="50" spans="2:60">
      <c r="B50" s="54" t="str">
        <f>IF('Submission Template'!$AK$25=1,IF(AND('Submission Template'!$Q$9="yes",Calculations!$Z50&lt;&gt;""),MAX($Z50-1,0),$Z50),"")</f>
        <v/>
      </c>
      <c r="C50" s="33" t="str">
        <f t="shared" si="5"/>
        <v/>
      </c>
      <c r="D50" s="55" t="str">
        <f>IF('Submission Template'!$AK$25=1,IF(AND('Submission Template'!$L45&lt;&gt;"no",'Submission Template'!N45&lt;&gt;""),AVERAGE(AB$28:AB50),""),"")</f>
        <v/>
      </c>
      <c r="E50" s="55" t="str">
        <f>IF('Submission Template'!$AK$25=1,IF($Z50&gt;1,IF(AND('Submission Template'!$L45&lt;&gt;"no",'Submission Template'!N45&lt;&gt;""),STDEV(AB$28:AB50),""),""),"")</f>
        <v/>
      </c>
      <c r="F50" s="56" t="str">
        <f>IF('Submission Template'!$AK$25=1,IF('Submission Template'!N45&lt;&gt;"",IF('Submission Template'!$L44="no",F49,G49),""),"")</f>
        <v/>
      </c>
      <c r="G50" s="56" t="str">
        <f>IF('Submission Template'!$AK$25=1,IF($X50=1,MAX(IF(AND($Z50=1,'Submission Template'!$L45="yes"),0,IF('Submission Template'!$L45="yes",(F50+'Submission Template'!N45-('Submission Template'!O45+0.25*E50)),G49)),0),""),"")</f>
        <v/>
      </c>
      <c r="H50" s="56" t="str">
        <f t="shared" si="1"/>
        <v/>
      </c>
      <c r="I50" s="57" t="str">
        <f t="shared" si="2"/>
        <v/>
      </c>
      <c r="J50" s="57" t="str">
        <f t="shared" si="3"/>
        <v/>
      </c>
      <c r="K50" s="58" t="str">
        <f>IF(G50&lt;&gt;"",IF($AA50=1,IF(AND(J50&lt;&gt;1,I50=1,D50&lt;'Submission Template'!O45),1,0),$K49),"")</f>
        <v/>
      </c>
      <c r="L50" s="9"/>
      <c r="M50" s="10" t="str">
        <f>IF(AND('Submission Template'!L45="yes",'Submission Template'!T45="yes"),"Test cannot be invalid AND included in CumSum",IF($G50&gt;$H50,"Warning: CumSum statistic exceeds Action Limit",""))</f>
        <v/>
      </c>
      <c r="N50" s="9"/>
      <c r="O50" s="9"/>
      <c r="P50" s="9"/>
      <c r="Q50" s="9"/>
      <c r="R50" s="9"/>
      <c r="S50" s="9"/>
      <c r="T50" s="9"/>
      <c r="U50" s="9"/>
      <c r="V50" s="9"/>
      <c r="W50" s="95"/>
      <c r="X50" s="97">
        <f>IF(AND('Submission Template'!O45&lt;&gt;"",'Submission Template'!N45&lt;&gt;"",'Submission Template'!L45&lt;&gt;""),1,0)</f>
        <v>0</v>
      </c>
      <c r="Y50" s="97" t="str">
        <f t="shared" si="0"/>
        <v/>
      </c>
      <c r="Z50" s="97" t="str">
        <f>IF('Submission Template'!N45&lt;&gt;"",IF('Submission Template'!L45="yes",Z49+1,Z49),"")</f>
        <v/>
      </c>
      <c r="AA50" s="97" t="str">
        <f>IF('Submission Template'!N45&lt;&gt;"",IF('Submission Template'!L45="yes",1,0),"")</f>
        <v/>
      </c>
      <c r="AB50" s="97" t="str">
        <f>IF(AND('Submission Template'!L45="yes",'Submission Template'!N45&lt;&gt;""),'Submission Template'!N45,"")</f>
        <v/>
      </c>
      <c r="AC50" s="97"/>
      <c r="AD50" s="97">
        <f t="shared" si="4"/>
        <v>23</v>
      </c>
      <c r="AE50" s="99">
        <v>1.72</v>
      </c>
      <c r="AF50" s="97"/>
      <c r="AG50" s="117" t="str">
        <f>IF('Submission Template'!$AK$25=1,IF(AND('Submission Template'!$L45="yes",$Z50&gt;1),ROUND((($Y50*$E50)/($D50-'Submission Template'!$O45))^2+1,1),""),"")</f>
        <v/>
      </c>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row>
    <row r="51" spans="2:60">
      <c r="B51" s="54" t="str">
        <f>IF('Submission Template'!$AK$25=1,IF(AND('Submission Template'!$Q$9="yes",Calculations!$Z51&lt;&gt;""),MAX($Z51-1,0),$Z51),"")</f>
        <v/>
      </c>
      <c r="C51" s="33" t="str">
        <f t="shared" si="5"/>
        <v/>
      </c>
      <c r="D51" s="55" t="str">
        <f>IF('Submission Template'!$AK$25=1,IF(AND('Submission Template'!$L46&lt;&gt;"no",'Submission Template'!N46&lt;&gt;""),AVERAGE(AB$28:AB51),""),"")</f>
        <v/>
      </c>
      <c r="E51" s="55" t="str">
        <f>IF('Submission Template'!$AK$25=1,IF($Z51&gt;1,IF(AND('Submission Template'!$L46&lt;&gt;"no",'Submission Template'!N46&lt;&gt;""),STDEV(AB$28:AB51),""),""),"")</f>
        <v/>
      </c>
      <c r="F51" s="56" t="str">
        <f>IF('Submission Template'!$AK$25=1,IF('Submission Template'!N46&lt;&gt;"",IF('Submission Template'!$L45="no",F50,G50),""),"")</f>
        <v/>
      </c>
      <c r="G51" s="56" t="str">
        <f>IF('Submission Template'!$AK$25=1,IF($X51=1,MAX(IF(AND($Z51=1,'Submission Template'!$L46="yes"),0,IF('Submission Template'!$L46="yes",(F51+'Submission Template'!N46-('Submission Template'!O46+0.25*E51)),G50)),0),""),"")</f>
        <v/>
      </c>
      <c r="H51" s="56" t="str">
        <f t="shared" si="1"/>
        <v/>
      </c>
      <c r="I51" s="57" t="str">
        <f t="shared" si="2"/>
        <v/>
      </c>
      <c r="J51" s="57" t="str">
        <f t="shared" si="3"/>
        <v/>
      </c>
      <c r="K51" s="58" t="str">
        <f>IF(G51&lt;&gt;"",IF($AA51=1,IF(AND(J51&lt;&gt;1,I51=1,D51&lt;'Submission Template'!O46),1,0),$K50),"")</f>
        <v/>
      </c>
      <c r="L51" s="9"/>
      <c r="M51" s="10" t="str">
        <f>IF(AND('Submission Template'!L46="yes",'Submission Template'!T46="yes"),"Test cannot be invalid AND included in CumSum",IF($G51&gt;$H51,"Warning: CumSum statistic exceeds Action Limit",""))</f>
        <v/>
      </c>
      <c r="N51" s="9"/>
      <c r="O51" s="9"/>
      <c r="P51" s="9"/>
      <c r="Q51" s="9"/>
      <c r="R51" s="9"/>
      <c r="S51" s="9"/>
      <c r="T51" s="9"/>
      <c r="U51" s="9"/>
      <c r="V51" s="9"/>
      <c r="W51" s="95"/>
      <c r="X51" s="97">
        <f>IF(AND('Submission Template'!O46&lt;&gt;"",'Submission Template'!N46&lt;&gt;"",'Submission Template'!L46&lt;&gt;""),1,0)</f>
        <v>0</v>
      </c>
      <c r="Y51" s="97" t="str">
        <f t="shared" si="0"/>
        <v/>
      </c>
      <c r="Z51" s="97" t="str">
        <f>IF('Submission Template'!N46&lt;&gt;"",IF('Submission Template'!L46="yes",Z50+1,Z50),"")</f>
        <v/>
      </c>
      <c r="AA51" s="97" t="str">
        <f>IF('Submission Template'!N46&lt;&gt;"",IF('Submission Template'!L46="yes",1,0),"")</f>
        <v/>
      </c>
      <c r="AB51" s="97" t="str">
        <f>IF(AND('Submission Template'!L46="yes",'Submission Template'!N46&lt;&gt;""),'Submission Template'!N46,"")</f>
        <v/>
      </c>
      <c r="AC51" s="97"/>
      <c r="AD51" s="97">
        <f t="shared" si="4"/>
        <v>24</v>
      </c>
      <c r="AE51" s="99">
        <v>1.71</v>
      </c>
      <c r="AF51" s="97"/>
      <c r="AG51" s="117" t="str">
        <f>IF('Submission Template'!$AK$25=1,IF(AND('Submission Template'!$L46="yes",$Z51&gt;1),ROUND((($Y51*$E51)/($D51-'Submission Template'!$O46))^2+1,1),""),"")</f>
        <v/>
      </c>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row>
    <row r="52" spans="2:60">
      <c r="B52" s="54" t="str">
        <f>IF('Submission Template'!$AK$25=1,IF(AND('Submission Template'!$Q$9="yes",Calculations!$Z52&lt;&gt;""),MAX($Z52-1,0),$Z52),"")</f>
        <v/>
      </c>
      <c r="C52" s="33" t="str">
        <f t="shared" si="5"/>
        <v/>
      </c>
      <c r="D52" s="55" t="str">
        <f>IF('Submission Template'!$AK$25=1,IF(AND('Submission Template'!$L47&lt;&gt;"no",'Submission Template'!N47&lt;&gt;""),AVERAGE(AB$28:AB52),""),"")</f>
        <v/>
      </c>
      <c r="E52" s="55" t="str">
        <f>IF('Submission Template'!$AK$25=1,IF($Z52&gt;1,IF(AND('Submission Template'!$L47&lt;&gt;"no",'Submission Template'!N47&lt;&gt;""),STDEV(AB$28:AB52),""),""),"")</f>
        <v/>
      </c>
      <c r="F52" s="56" t="str">
        <f>IF('Submission Template'!$AK$25=1,IF('Submission Template'!N47&lt;&gt;"",IF('Submission Template'!$L46="no",F51,G51),""),"")</f>
        <v/>
      </c>
      <c r="G52" s="56" t="str">
        <f>IF('Submission Template'!$AK$25=1,IF($X52=1,MAX(IF(AND($Z52=1,'Submission Template'!$L47="yes"),0,IF('Submission Template'!$L47="yes",(F52+'Submission Template'!N47-('Submission Template'!O47+0.25*E52)),G51)),0),""),"")</f>
        <v/>
      </c>
      <c r="H52" s="56" t="str">
        <f t="shared" si="1"/>
        <v/>
      </c>
      <c r="I52" s="57" t="str">
        <f t="shared" si="2"/>
        <v/>
      </c>
      <c r="J52" s="57" t="str">
        <f t="shared" si="3"/>
        <v/>
      </c>
      <c r="K52" s="58" t="str">
        <f>IF(G52&lt;&gt;"",IF($AA52=1,IF(AND(J52&lt;&gt;1,I52=1,D52&lt;'Submission Template'!O47),1,0),$K51),"")</f>
        <v/>
      </c>
      <c r="L52" s="9"/>
      <c r="M52" s="10" t="str">
        <f>IF(AND('Submission Template'!L47="yes",'Submission Template'!T47="yes"),"Test cannot be invalid AND included in CumSum",IF($G52&gt;$H52,"Warning: CumSum statistic exceeds Action Limit",""))</f>
        <v/>
      </c>
      <c r="N52" s="9"/>
      <c r="O52" s="9"/>
      <c r="P52" s="9"/>
      <c r="Q52" s="9"/>
      <c r="R52" s="9"/>
      <c r="S52" s="9"/>
      <c r="T52" s="9"/>
      <c r="U52" s="9"/>
      <c r="V52" s="9"/>
      <c r="W52" s="95"/>
      <c r="X52" s="97">
        <f>IF(AND('Submission Template'!O47&lt;&gt;"",'Submission Template'!N47&lt;&gt;"",'Submission Template'!L47&lt;&gt;""),1,0)</f>
        <v>0</v>
      </c>
      <c r="Y52" s="97" t="str">
        <f t="shared" si="0"/>
        <v/>
      </c>
      <c r="Z52" s="97" t="str">
        <f>IF('Submission Template'!N47&lt;&gt;"",IF('Submission Template'!L47="yes",Z51+1,Z51),"")</f>
        <v/>
      </c>
      <c r="AA52" s="97" t="str">
        <f>IF('Submission Template'!N47&lt;&gt;"",IF('Submission Template'!L47="yes",1,0),"")</f>
        <v/>
      </c>
      <c r="AB52" s="97" t="str">
        <f>IF(AND('Submission Template'!L47="yes",'Submission Template'!N47&lt;&gt;""),'Submission Template'!N47,"")</f>
        <v/>
      </c>
      <c r="AC52" s="97"/>
      <c r="AD52" s="97">
        <f t="shared" si="4"/>
        <v>25</v>
      </c>
      <c r="AE52" s="99">
        <v>1.71</v>
      </c>
      <c r="AF52" s="97"/>
      <c r="AG52" s="117" t="str">
        <f>IF('Submission Template'!$AK$25=1,IF(AND('Submission Template'!$L47="yes",$Z52&gt;1),ROUND((($Y52*$E52)/($D52-'Submission Template'!$O47))^2+1,1),""),"")</f>
        <v/>
      </c>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row>
    <row r="53" spans="2:60">
      <c r="B53" s="54" t="str">
        <f>IF('Submission Template'!$AK$25=1,IF(AND('Submission Template'!$Q$9="yes",Calculations!$Z53&lt;&gt;""),MAX($Z53-1,0),$Z53),"")</f>
        <v/>
      </c>
      <c r="C53" s="33" t="str">
        <f t="shared" si="5"/>
        <v/>
      </c>
      <c r="D53" s="55" t="str">
        <f>IF('Submission Template'!$AK$25=1,IF(AND('Submission Template'!$L48&lt;&gt;"no",'Submission Template'!N48&lt;&gt;""),AVERAGE(AB$28:AB53),""),"")</f>
        <v/>
      </c>
      <c r="E53" s="55" t="str">
        <f>IF('Submission Template'!$AK$25=1,IF($Z53&gt;1,IF(AND('Submission Template'!$L48&lt;&gt;"no",'Submission Template'!N48&lt;&gt;""),STDEV(AB$28:AB53),""),""),"")</f>
        <v/>
      </c>
      <c r="F53" s="56" t="str">
        <f>IF('Submission Template'!$AK$25=1,IF('Submission Template'!N48&lt;&gt;"",IF('Submission Template'!$L47="no",F52,G52),""),"")</f>
        <v/>
      </c>
      <c r="G53" s="56" t="str">
        <f>IF('Submission Template'!$AK$25=1,IF($X53=1,MAX(IF(AND($Z53=1,'Submission Template'!$L48="yes"),0,IF('Submission Template'!$L48="yes",(F53+'Submission Template'!N48-('Submission Template'!O48+0.25*E53)),G52)),0),""),"")</f>
        <v/>
      </c>
      <c r="H53" s="56" t="str">
        <f t="shared" si="1"/>
        <v/>
      </c>
      <c r="I53" s="57" t="str">
        <f t="shared" si="2"/>
        <v/>
      </c>
      <c r="J53" s="57" t="str">
        <f t="shared" si="3"/>
        <v/>
      </c>
      <c r="K53" s="58" t="str">
        <f>IF(G53&lt;&gt;"",IF($AA53=1,IF(AND(J53&lt;&gt;1,I53=1,D53&lt;'Submission Template'!O48),1,0),$K52),"")</f>
        <v/>
      </c>
      <c r="L53" s="9"/>
      <c r="M53" s="10" t="str">
        <f>IF(AND('Submission Template'!L48="yes",'Submission Template'!T48="yes"),"Test cannot be invalid AND included in CumSum",IF($G53&gt;$H53,"Warning: CumSum statistic exceeds Action Limit",""))</f>
        <v/>
      </c>
      <c r="N53" s="9"/>
      <c r="O53" s="9"/>
      <c r="P53" s="9"/>
      <c r="Q53" s="9"/>
      <c r="R53" s="9"/>
      <c r="S53" s="9"/>
      <c r="T53" s="9"/>
      <c r="U53" s="9"/>
      <c r="V53" s="9"/>
      <c r="W53" s="95"/>
      <c r="X53" s="97">
        <f>IF(AND('Submission Template'!O48&lt;&gt;"",'Submission Template'!N48&lt;&gt;"",'Submission Template'!L48&lt;&gt;""),1,0)</f>
        <v>0</v>
      </c>
      <c r="Y53" s="97" t="str">
        <f t="shared" si="0"/>
        <v/>
      </c>
      <c r="Z53" s="97" t="str">
        <f>IF('Submission Template'!N48&lt;&gt;"",IF('Submission Template'!L48="yes",Z52+1,Z52),"")</f>
        <v/>
      </c>
      <c r="AA53" s="97" t="str">
        <f>IF('Submission Template'!N48&lt;&gt;"",IF('Submission Template'!L48="yes",1,0),"")</f>
        <v/>
      </c>
      <c r="AB53" s="97" t="str">
        <f>IF(AND('Submission Template'!L48="yes",'Submission Template'!N48&lt;&gt;""),'Submission Template'!N48,"")</f>
        <v/>
      </c>
      <c r="AC53" s="97"/>
      <c r="AD53" s="97">
        <f t="shared" si="4"/>
        <v>26</v>
      </c>
      <c r="AE53" s="99">
        <v>1.71</v>
      </c>
      <c r="AF53" s="97"/>
      <c r="AG53" s="117" t="str">
        <f>IF('Submission Template'!$AK$25=1,IF(AND('Submission Template'!$L48="yes",$Z53&gt;1),ROUND((($Y53*$E53)/($D53-'Submission Template'!$O48))^2+1,1),""),"")</f>
        <v/>
      </c>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row>
    <row r="54" spans="2:60">
      <c r="B54" s="54" t="str">
        <f>IF('Submission Template'!$AK$25=1,IF(AND('Submission Template'!$Q$9="yes",Calculations!$Z54&lt;&gt;""),MAX($Z54-1,0),$Z54),"")</f>
        <v/>
      </c>
      <c r="C54" s="33" t="str">
        <f t="shared" si="5"/>
        <v/>
      </c>
      <c r="D54" s="55" t="str">
        <f>IF('Submission Template'!$AK$25=1,IF(AND('Submission Template'!$L49&lt;&gt;"no",'Submission Template'!N49&lt;&gt;""),AVERAGE(AB$28:AB54),""),"")</f>
        <v/>
      </c>
      <c r="E54" s="55" t="str">
        <f>IF('Submission Template'!$AK$25=1,IF($Z54&gt;1,IF(AND('Submission Template'!$L49&lt;&gt;"no",'Submission Template'!N49&lt;&gt;""),STDEV(AB$28:AB54),""),""),"")</f>
        <v/>
      </c>
      <c r="F54" s="56" t="str">
        <f>IF('Submission Template'!$AK$25=1,IF('Submission Template'!N49&lt;&gt;"",IF('Submission Template'!$L48="no",F53,G53),""),"")</f>
        <v/>
      </c>
      <c r="G54" s="56" t="str">
        <f>IF('Submission Template'!$AK$25=1,IF($X54=1,MAX(IF(AND($Z54=1,'Submission Template'!$L49="yes"),0,IF('Submission Template'!$L49="yes",(F54+'Submission Template'!N49-('Submission Template'!O49+0.25*E54)),G53)),0),""),"")</f>
        <v/>
      </c>
      <c r="H54" s="56" t="str">
        <f t="shared" si="1"/>
        <v/>
      </c>
      <c r="I54" s="57" t="str">
        <f t="shared" si="2"/>
        <v/>
      </c>
      <c r="J54" s="57" t="str">
        <f t="shared" si="3"/>
        <v/>
      </c>
      <c r="K54" s="58" t="str">
        <f>IF(G54&lt;&gt;"",IF($AA54=1,IF(AND(J54&lt;&gt;1,I54=1,D54&lt;'Submission Template'!O49),1,0),$K53),"")</f>
        <v/>
      </c>
      <c r="L54" s="9"/>
      <c r="M54" s="10" t="str">
        <f>IF(AND('Submission Template'!L49="yes",'Submission Template'!T49="yes"),"Test cannot be invalid AND included in CumSum",IF($G54&gt;$H54,"Warning: CumSum statistic exceeds Action Limit",""))</f>
        <v/>
      </c>
      <c r="N54" s="9"/>
      <c r="O54" s="9"/>
      <c r="P54" s="9"/>
      <c r="Q54" s="9"/>
      <c r="R54" s="9"/>
      <c r="S54" s="9"/>
      <c r="T54" s="9"/>
      <c r="U54" s="9"/>
      <c r="V54" s="9"/>
      <c r="W54" s="95"/>
      <c r="X54" s="97">
        <f>IF(AND('Submission Template'!O49&lt;&gt;"",'Submission Template'!N49&lt;&gt;"",'Submission Template'!L49&lt;&gt;""),1,0)</f>
        <v>0</v>
      </c>
      <c r="Y54" s="97" t="str">
        <f t="shared" si="0"/>
        <v/>
      </c>
      <c r="Z54" s="97" t="str">
        <f>IF('Submission Template'!N49&lt;&gt;"",IF('Submission Template'!L49="yes",Z53+1,Z53),"")</f>
        <v/>
      </c>
      <c r="AA54" s="97" t="str">
        <f>IF('Submission Template'!N49&lt;&gt;"",IF('Submission Template'!L49="yes",1,0),"")</f>
        <v/>
      </c>
      <c r="AB54" s="97" t="str">
        <f>IF(AND('Submission Template'!L49="yes",'Submission Template'!N49&lt;&gt;""),'Submission Template'!N49,"")</f>
        <v/>
      </c>
      <c r="AC54" s="97"/>
      <c r="AD54" s="97">
        <f t="shared" si="4"/>
        <v>27</v>
      </c>
      <c r="AE54" s="99">
        <v>1.71</v>
      </c>
      <c r="AF54" s="97"/>
      <c r="AG54" s="117" t="str">
        <f>IF('Submission Template'!$AK$25=1,IF(AND('Submission Template'!$L49="yes",$Z54&gt;1),ROUND((($Y54*$E54)/($D54-'Submission Template'!$O49))^2+1,1),""),"")</f>
        <v/>
      </c>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row>
    <row r="55" spans="2:60">
      <c r="B55" s="54" t="str">
        <f>IF('Submission Template'!$AK$25=1,IF(AND('Submission Template'!$Q$9="yes",Calculations!$Z55&lt;&gt;""),MAX($Z55-1,0),$Z55),"")</f>
        <v/>
      </c>
      <c r="C55" s="33" t="str">
        <f t="shared" si="5"/>
        <v/>
      </c>
      <c r="D55" s="55" t="str">
        <f>IF('Submission Template'!$AK$25=1,IF(AND('Submission Template'!$L50&lt;&gt;"no",'Submission Template'!N50&lt;&gt;""),AVERAGE(AB$28:AB55),""),"")</f>
        <v/>
      </c>
      <c r="E55" s="55" t="str">
        <f>IF('Submission Template'!$AK$25=1,IF($Z55&gt;1,IF(AND('Submission Template'!$L50&lt;&gt;"no",'Submission Template'!N50&lt;&gt;""),STDEV(AB$28:AB55),""),""),"")</f>
        <v/>
      </c>
      <c r="F55" s="56" t="str">
        <f>IF('Submission Template'!$AK$25=1,IF('Submission Template'!N50&lt;&gt;"",IF('Submission Template'!$L49="no",F54,G54),""),"")</f>
        <v/>
      </c>
      <c r="G55" s="56" t="str">
        <f>IF('Submission Template'!$AK$25=1,IF($X55=1,MAX(IF(AND($Z55=1,'Submission Template'!$L50="yes"),0,IF('Submission Template'!$L50="yes",(F55+'Submission Template'!N50-('Submission Template'!O50+0.25*E55)),G54)),0),""),"")</f>
        <v/>
      </c>
      <c r="H55" s="56" t="str">
        <f t="shared" si="1"/>
        <v/>
      </c>
      <c r="I55" s="57" t="str">
        <f t="shared" si="2"/>
        <v/>
      </c>
      <c r="J55" s="57" t="str">
        <f t="shared" si="3"/>
        <v/>
      </c>
      <c r="K55" s="58" t="str">
        <f>IF(G55&lt;&gt;"",IF($AA55=1,IF(AND(J55&lt;&gt;1,I55=1,D55&lt;'Submission Template'!O50),1,0),$K54),"")</f>
        <v/>
      </c>
      <c r="L55" s="9"/>
      <c r="M55" s="10" t="str">
        <f>IF(AND('Submission Template'!L50="yes",'Submission Template'!T50="yes"),"Test cannot be invalid AND included in CumSum",IF($G55&gt;$H55,"Warning: CumSum statistic exceeds Action Limit",""))</f>
        <v/>
      </c>
      <c r="N55" s="9"/>
      <c r="O55" s="9"/>
      <c r="P55" s="9"/>
      <c r="Q55" s="9"/>
      <c r="R55" s="9"/>
      <c r="S55" s="9"/>
      <c r="T55" s="9"/>
      <c r="U55" s="9"/>
      <c r="V55" s="9"/>
      <c r="W55" s="95"/>
      <c r="X55" s="97">
        <f>IF(AND('Submission Template'!O50&lt;&gt;"",'Submission Template'!N50&lt;&gt;"",'Submission Template'!L50&lt;&gt;""),1,0)</f>
        <v>0</v>
      </c>
      <c r="Y55" s="97" t="str">
        <f t="shared" si="0"/>
        <v/>
      </c>
      <c r="Z55" s="97" t="str">
        <f>IF('Submission Template'!N50&lt;&gt;"",IF('Submission Template'!L50="yes",Z54+1,Z54),"")</f>
        <v/>
      </c>
      <c r="AA55" s="97" t="str">
        <f>IF('Submission Template'!N50&lt;&gt;"",IF('Submission Template'!L50="yes",1,0),"")</f>
        <v/>
      </c>
      <c r="AB55" s="97" t="str">
        <f>IF(AND('Submission Template'!L50="yes",'Submission Template'!N50&lt;&gt;""),'Submission Template'!N50,"")</f>
        <v/>
      </c>
      <c r="AC55" s="97"/>
      <c r="AD55" s="97">
        <f t="shared" si="4"/>
        <v>28</v>
      </c>
      <c r="AE55" s="99">
        <v>1.7</v>
      </c>
      <c r="AF55" s="97"/>
      <c r="AG55" s="117" t="str">
        <f>IF('Submission Template'!$AK$25=1,IF(AND('Submission Template'!$L50="yes",$Z55&gt;1),ROUND((($Y55*$E55)/($D55-'Submission Template'!$O50))^2+1,1),""),"")</f>
        <v/>
      </c>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row>
    <row r="56" spans="2:60">
      <c r="B56" s="54" t="str">
        <f>IF('Submission Template'!$AK$25=1,IF(AND('Submission Template'!$Q$9="yes",Calculations!$Z56&lt;&gt;""),MAX($Z56-1,0),$Z56),"")</f>
        <v/>
      </c>
      <c r="C56" s="33" t="str">
        <f t="shared" si="5"/>
        <v/>
      </c>
      <c r="D56" s="55" t="str">
        <f>IF('Submission Template'!$AK$25=1,IF(AND('Submission Template'!$L51&lt;&gt;"no",'Submission Template'!N51&lt;&gt;""),AVERAGE(AB$28:AB56),""),"")</f>
        <v/>
      </c>
      <c r="E56" s="55" t="str">
        <f>IF('Submission Template'!$AK$25=1,IF($Z56&gt;1,IF(AND('Submission Template'!$L51&lt;&gt;"no",'Submission Template'!N51&lt;&gt;""),STDEV(AB$28:AB56),""),""),"")</f>
        <v/>
      </c>
      <c r="F56" s="56" t="str">
        <f>IF('Submission Template'!$AK$25=1,IF('Submission Template'!N51&lt;&gt;"",IF('Submission Template'!$L50="no",F55,G55),""),"")</f>
        <v/>
      </c>
      <c r="G56" s="56" t="str">
        <f>IF('Submission Template'!$AK$25=1,IF($X56=1,MAX(IF(AND($Z56=1,'Submission Template'!$L51="yes"),0,IF('Submission Template'!$L51="yes",(F56+'Submission Template'!N51-('Submission Template'!O51+0.25*E56)),G55)),0),""),"")</f>
        <v/>
      </c>
      <c r="H56" s="56" t="str">
        <f t="shared" si="1"/>
        <v/>
      </c>
      <c r="I56" s="57" t="str">
        <f t="shared" si="2"/>
        <v/>
      </c>
      <c r="J56" s="57" t="str">
        <f t="shared" si="3"/>
        <v/>
      </c>
      <c r="K56" s="58" t="str">
        <f>IF(G56&lt;&gt;"",IF($AA56=1,IF(AND(J56&lt;&gt;1,I56=1,D56&lt;'Submission Template'!O51),1,0),$K55),"")</f>
        <v/>
      </c>
      <c r="L56" s="9"/>
      <c r="M56" s="10" t="str">
        <f>IF(AND('Submission Template'!L51="yes",'Submission Template'!T51="yes"),"Test cannot be invalid AND included in CumSum",IF($G56&gt;$H56,"Warning: CumSum statistic exceeds Action Limit",""))</f>
        <v/>
      </c>
      <c r="N56" s="9"/>
      <c r="O56" s="9"/>
      <c r="P56" s="9"/>
      <c r="Q56" s="9"/>
      <c r="R56" s="9"/>
      <c r="S56" s="9"/>
      <c r="T56" s="9"/>
      <c r="U56" s="9"/>
      <c r="V56" s="9"/>
      <c r="W56" s="95"/>
      <c r="X56" s="97">
        <f>IF(AND('Submission Template'!O51&lt;&gt;"",'Submission Template'!N51&lt;&gt;"",'Submission Template'!L51&lt;&gt;""),1,0)</f>
        <v>0</v>
      </c>
      <c r="Y56" s="97" t="str">
        <f t="shared" si="0"/>
        <v/>
      </c>
      <c r="Z56" s="97" t="str">
        <f>IF('Submission Template'!N51&lt;&gt;"",IF('Submission Template'!L51="yes",Z55+1,Z55),"")</f>
        <v/>
      </c>
      <c r="AA56" s="97" t="str">
        <f>IF('Submission Template'!N51&lt;&gt;"",IF('Submission Template'!L51="yes",1,0),"")</f>
        <v/>
      </c>
      <c r="AB56" s="97" t="str">
        <f>IF(AND('Submission Template'!L51="yes",'Submission Template'!N51&lt;&gt;""),'Submission Template'!N51,"")</f>
        <v/>
      </c>
      <c r="AC56" s="97"/>
      <c r="AD56" s="97">
        <f t="shared" si="4"/>
        <v>29</v>
      </c>
      <c r="AE56" s="99">
        <v>1.7</v>
      </c>
      <c r="AF56" s="97"/>
      <c r="AG56" s="117" t="str">
        <f>IF('Submission Template'!$AK$25=1,IF(AND('Submission Template'!$L51="yes",$Z56&gt;1),ROUND((($Y56*$E56)/($D56-'Submission Template'!$O51))^2+1,1),""),"")</f>
        <v/>
      </c>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row>
    <row r="57" spans="2:60">
      <c r="B57" s="54" t="str">
        <f>IF('Submission Template'!$AK$25=1,IF(AND('Submission Template'!$Q$9="yes",Calculations!$Z57&lt;&gt;""),MAX($Z57-1,0),$Z57),"")</f>
        <v/>
      </c>
      <c r="C57" s="33" t="str">
        <f t="shared" si="5"/>
        <v/>
      </c>
      <c r="D57" s="55" t="str">
        <f>IF('Submission Template'!$AK$25=1,IF(AND('Submission Template'!$L52&lt;&gt;"no",'Submission Template'!N52&lt;&gt;""),AVERAGE(AB$28:AB57),""),"")</f>
        <v/>
      </c>
      <c r="E57" s="55" t="str">
        <f>IF('Submission Template'!$AK$25=1,IF($Z57&gt;1,IF(AND('Submission Template'!$L52&lt;&gt;"no",'Submission Template'!N52&lt;&gt;""),STDEV(AB$28:AB57),""),""),"")</f>
        <v/>
      </c>
      <c r="F57" s="56" t="str">
        <f>IF('Submission Template'!$AK$25=1,IF('Submission Template'!N52&lt;&gt;"",IF('Submission Template'!$L51="no",F56,G56),""),"")</f>
        <v/>
      </c>
      <c r="G57" s="56" t="str">
        <f>IF('Submission Template'!$AK$25=1,IF($X57=1,MAX(IF(AND($Z57=1,'Submission Template'!$L52="yes"),0,IF('Submission Template'!$L52="yes",(F57+'Submission Template'!N52-('Submission Template'!O52+0.25*E57)),G56)),0),""),"")</f>
        <v/>
      </c>
      <c r="H57" s="56" t="str">
        <f t="shared" si="1"/>
        <v/>
      </c>
      <c r="I57" s="57" t="str">
        <f t="shared" si="2"/>
        <v/>
      </c>
      <c r="J57" s="57" t="str">
        <f t="shared" si="3"/>
        <v/>
      </c>
      <c r="K57" s="58" t="str">
        <f>IF(G57&lt;&gt;"",IF($AA57=1,IF(AND(J57&lt;&gt;1,I57=1,D57&lt;'Submission Template'!O52),1,0),$K56),"")</f>
        <v/>
      </c>
      <c r="L57" s="9"/>
      <c r="M57" s="10" t="str">
        <f>IF(AND('Submission Template'!L52="yes",'Submission Template'!T52="yes"),"Test cannot be invalid AND included in CumSum",IF($G57&gt;$H57,"Warning: CumSum statistic exceeds Action Limit",""))</f>
        <v/>
      </c>
      <c r="N57" s="9"/>
      <c r="O57" s="9"/>
      <c r="P57" s="9"/>
      <c r="Q57" s="9"/>
      <c r="R57" s="9"/>
      <c r="S57" s="9"/>
      <c r="T57" s="9"/>
      <c r="U57" s="9"/>
      <c r="V57" s="9"/>
      <c r="W57" s="95"/>
      <c r="X57" s="97">
        <f>IF(AND('Submission Template'!O52&lt;&gt;"",'Submission Template'!N52&lt;&gt;"",'Submission Template'!L52&lt;&gt;""),1,0)</f>
        <v>0</v>
      </c>
      <c r="Y57" s="97" t="str">
        <f t="shared" si="0"/>
        <v/>
      </c>
      <c r="Z57" s="97" t="str">
        <f>IF('Submission Template'!N52&lt;&gt;"",IF('Submission Template'!L52="yes",Z56+1,Z56),"")</f>
        <v/>
      </c>
      <c r="AA57" s="97" t="str">
        <f>IF('Submission Template'!N52&lt;&gt;"",IF('Submission Template'!L52="yes",1,0),"")</f>
        <v/>
      </c>
      <c r="AB57" s="97" t="str">
        <f>IF(AND('Submission Template'!L52="yes",'Submission Template'!N52&lt;&gt;""),'Submission Template'!N52,"")</f>
        <v/>
      </c>
      <c r="AC57" s="97"/>
      <c r="AD57" s="97">
        <f t="shared" si="4"/>
        <v>30</v>
      </c>
      <c r="AE57" s="99">
        <v>1.7</v>
      </c>
      <c r="AF57" s="97"/>
      <c r="AG57" s="117" t="str">
        <f>IF('Submission Template'!$AK$25=1,IF(AND('Submission Template'!$L52="yes",$Z57&gt;1),ROUND((($Y57*$E57)/($D57-'Submission Template'!$O52))^2+1,1),""),"")</f>
        <v/>
      </c>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row>
    <row r="58" spans="2:60">
      <c r="B58" s="54" t="str">
        <f>IF('Submission Template'!$AK$25=1,IF(AND('Submission Template'!$Q$9="yes",Calculations!$Z58&lt;&gt;""),MAX($Z58-1,0),$Z58),"")</f>
        <v/>
      </c>
      <c r="C58" s="33" t="str">
        <f t="shared" si="5"/>
        <v/>
      </c>
      <c r="D58" s="55" t="str">
        <f>IF('Submission Template'!$AK$25=1,IF(AND('Submission Template'!$L53&lt;&gt;"no",'Submission Template'!N53&lt;&gt;""),AVERAGE(AB$28:AB58),""),"")</f>
        <v/>
      </c>
      <c r="E58" s="55" t="str">
        <f>IF('Submission Template'!$AK$25=1,IF($Z58&gt;1,IF(AND('Submission Template'!$L53&lt;&gt;"no",'Submission Template'!N53&lt;&gt;""),STDEV(AB$28:AB58),""),""),"")</f>
        <v/>
      </c>
      <c r="F58" s="56" t="str">
        <f>IF('Submission Template'!$AK$25=1,IF('Submission Template'!N53&lt;&gt;"",IF('Submission Template'!$L52="no",F57,G57),""),"")</f>
        <v/>
      </c>
      <c r="G58" s="56" t="str">
        <f>IF('Submission Template'!$AK$25=1,IF($X58=1,MAX(IF(AND($Z58=1,'Submission Template'!$L53="yes"),0,IF('Submission Template'!$L53="yes",(F58+'Submission Template'!N53-('Submission Template'!O53+0.25*E58)),G57)),0),""),"")</f>
        <v/>
      </c>
      <c r="H58" s="56" t="str">
        <f t="shared" si="1"/>
        <v/>
      </c>
      <c r="I58" s="57" t="str">
        <f t="shared" si="2"/>
        <v/>
      </c>
      <c r="J58" s="57" t="str">
        <f t="shared" si="3"/>
        <v/>
      </c>
      <c r="K58" s="58" t="str">
        <f>IF(G58&lt;&gt;"",IF($AA58=1,IF(AND(J58&lt;&gt;1,I58=1,D58&lt;'Submission Template'!O53),1,0),$K57),"")</f>
        <v/>
      </c>
      <c r="L58" s="9"/>
      <c r="M58" s="10" t="str">
        <f>IF(AND('Submission Template'!L53="yes",'Submission Template'!T53="yes"),"Test cannot be invalid AND included in CumSum",IF($G58&gt;$H58,"Warning: CumSum statistic exceeds Action Limit",""))</f>
        <v/>
      </c>
      <c r="N58" s="9"/>
      <c r="O58" s="9"/>
      <c r="P58" s="9"/>
      <c r="Q58" s="9"/>
      <c r="R58" s="9"/>
      <c r="S58" s="9"/>
      <c r="T58" s="9"/>
      <c r="U58" s="9"/>
      <c r="V58" s="9"/>
      <c r="W58" s="95"/>
      <c r="X58" s="97">
        <f>IF(AND('Submission Template'!O53&lt;&gt;"",'Submission Template'!N53&lt;&gt;"",'Submission Template'!L53&lt;&gt;""),1,0)</f>
        <v>0</v>
      </c>
      <c r="Y58" s="97" t="str">
        <f t="shared" si="0"/>
        <v/>
      </c>
      <c r="Z58" s="97" t="str">
        <f>IF('Submission Template'!N53&lt;&gt;"",IF('Submission Template'!L53="yes",Z57+1,Z57),"")</f>
        <v/>
      </c>
      <c r="AA58" s="97" t="str">
        <f>IF('Submission Template'!N53&lt;&gt;"",IF('Submission Template'!L53="yes",1,0),"")</f>
        <v/>
      </c>
      <c r="AB58" s="97" t="str">
        <f>IF(AND('Submission Template'!L53="yes",'Submission Template'!N53&lt;&gt;""),'Submission Template'!N53,"")</f>
        <v/>
      </c>
      <c r="AC58" s="97"/>
      <c r="AF58" s="97"/>
      <c r="AG58" s="117" t="str">
        <f>IF('Submission Template'!$AK$25=1,IF(AND('Submission Template'!$L53="yes",$Z58&gt;1),ROUND((($Y58*$E58)/($D58-'Submission Template'!$O53))^2+1,1),""),"")</f>
        <v/>
      </c>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row>
    <row r="59" spans="2:60">
      <c r="B59" s="54" t="str">
        <f>IF('Submission Template'!$AK$25=1,IF(AND('Submission Template'!$Q$9="yes",Calculations!$Z59&lt;&gt;""),MAX($Z59-1,0),$Z59),"")</f>
        <v/>
      </c>
      <c r="C59" s="33" t="str">
        <f t="shared" si="5"/>
        <v/>
      </c>
      <c r="D59" s="55" t="str">
        <f>IF('Submission Template'!$AK$25=1,IF(AND('Submission Template'!$L54&lt;&gt;"no",'Submission Template'!N54&lt;&gt;""),AVERAGE(AB$28:AB59),""),"")</f>
        <v/>
      </c>
      <c r="E59" s="55" t="str">
        <f>IF('Submission Template'!$AK$25=1,IF($Z59&gt;1,IF(AND('Submission Template'!$L54&lt;&gt;"no",'Submission Template'!N54&lt;&gt;""),STDEV(AB$28:AB59),""),""),"")</f>
        <v/>
      </c>
      <c r="F59" s="56" t="str">
        <f>IF('Submission Template'!$AK$25=1,IF('Submission Template'!N54&lt;&gt;"",IF('Submission Template'!$L53="no",F58,G58),""),"")</f>
        <v/>
      </c>
      <c r="G59" s="56" t="str">
        <f>IF('Submission Template'!$AK$25=1,IF($X59=1,MAX(IF(AND($Z59=1,'Submission Template'!$L54="yes"),0,IF('Submission Template'!$L54="yes",(F59+'Submission Template'!N54-('Submission Template'!O54+0.25*E59)),G58)),0),""),"")</f>
        <v/>
      </c>
      <c r="H59" s="56" t="str">
        <f t="shared" si="1"/>
        <v/>
      </c>
      <c r="I59" s="57" t="str">
        <f t="shared" si="2"/>
        <v/>
      </c>
      <c r="J59" s="57" t="str">
        <f t="shared" si="3"/>
        <v/>
      </c>
      <c r="K59" s="58" t="str">
        <f>IF(G59&lt;&gt;"",IF($AA59=1,IF(AND(J59&lt;&gt;1,I59=1,D59&lt;'Submission Template'!O54),1,0),$K58),"")</f>
        <v/>
      </c>
      <c r="L59" s="9"/>
      <c r="M59" s="10" t="str">
        <f>IF(AND('Submission Template'!L54="yes",'Submission Template'!T54="yes"),"Test cannot be invalid AND included in CumSum",IF($G59&gt;$H59,"Warning: CumSum statistic exceeds Action Limit",""))</f>
        <v/>
      </c>
      <c r="N59" s="9"/>
      <c r="O59" s="9"/>
      <c r="P59" s="9"/>
      <c r="Q59" s="9"/>
      <c r="R59" s="9"/>
      <c r="S59" s="9"/>
      <c r="T59" s="9"/>
      <c r="U59" s="9"/>
      <c r="V59" s="9"/>
      <c r="W59" s="95"/>
      <c r="X59" s="97">
        <f>IF(AND('Submission Template'!O54&lt;&gt;"",'Submission Template'!N54&lt;&gt;"",'Submission Template'!L54&lt;&gt;""),1,0)</f>
        <v>0</v>
      </c>
      <c r="Y59" s="97" t="str">
        <f t="shared" si="0"/>
        <v/>
      </c>
      <c r="Z59" s="97" t="str">
        <f>IF('Submission Template'!N54&lt;&gt;"",IF('Submission Template'!L54="yes",Z58+1,Z58),"")</f>
        <v/>
      </c>
      <c r="AA59" s="97" t="str">
        <f>IF('Submission Template'!N54&lt;&gt;"",IF('Submission Template'!L54="yes",1,0),"")</f>
        <v/>
      </c>
      <c r="AB59" s="97" t="str">
        <f>IF(AND('Submission Template'!L54="yes",'Submission Template'!N54&lt;&gt;""),'Submission Template'!N54,"")</f>
        <v/>
      </c>
      <c r="AC59" s="97"/>
      <c r="AD59" s="97"/>
      <c r="AE59" s="99"/>
      <c r="AF59" s="97"/>
      <c r="AG59" s="117" t="str">
        <f>IF('Submission Template'!$AK$25=1,IF(AND('Submission Template'!$L54="yes",$Z59&gt;1),ROUND((($Y59*$E59)/($D59-'Submission Template'!$O54))^2+1,1),""),"")</f>
        <v/>
      </c>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row>
    <row r="60" spans="2:60">
      <c r="B60" s="54" t="str">
        <f>IF('Submission Template'!$AK$25=1,IF(AND('Submission Template'!$Q$9="yes",Calculations!$Z60&lt;&gt;""),MAX($Z60-1,0),$Z60),"")</f>
        <v/>
      </c>
      <c r="C60" s="33" t="str">
        <f t="shared" si="5"/>
        <v/>
      </c>
      <c r="D60" s="55" t="str">
        <f>IF('Submission Template'!$AK$25=1,IF(AND('Submission Template'!$L55&lt;&gt;"no",'Submission Template'!N55&lt;&gt;""),AVERAGE(AB$28:AB60),""),"")</f>
        <v/>
      </c>
      <c r="E60" s="55" t="str">
        <f>IF('Submission Template'!$AK$25=1,IF($Z60&gt;1,IF(AND('Submission Template'!$L55&lt;&gt;"no",'Submission Template'!N55&lt;&gt;""),STDEV(AB$28:AB60),""),""),"")</f>
        <v/>
      </c>
      <c r="F60" s="56" t="str">
        <f>IF('Submission Template'!$AK$25=1,IF('Submission Template'!N55&lt;&gt;"",IF('Submission Template'!$L54="no",F59,G59),""),"")</f>
        <v/>
      </c>
      <c r="G60" s="56" t="str">
        <f>IF('Submission Template'!$AK$25=1,IF($X60=1,MAX(IF(AND($Z60=1,'Submission Template'!$L55="yes"),0,IF('Submission Template'!$L55="yes",(F60+'Submission Template'!N55-('Submission Template'!O55+0.25*E60)),G59)),0),""),"")</f>
        <v/>
      </c>
      <c r="H60" s="56" t="str">
        <f t="shared" si="1"/>
        <v/>
      </c>
      <c r="I60" s="57" t="str">
        <f t="shared" si="2"/>
        <v/>
      </c>
      <c r="J60" s="57" t="str">
        <f t="shared" si="3"/>
        <v/>
      </c>
      <c r="K60" s="58" t="str">
        <f>IF(G60&lt;&gt;"",IF($AA60=1,IF(AND(J60&lt;&gt;1,I60=1,D60&lt;'Submission Template'!O55),1,0),$K59),"")</f>
        <v/>
      </c>
      <c r="L60" s="9"/>
      <c r="M60" s="10" t="str">
        <f>IF(AND('Submission Template'!L55="yes",'Submission Template'!T55="yes"),"Test cannot be invalid AND included in CumSum",IF($G60&gt;$H60,"Warning: CumSum statistic exceeds Action Limit",""))</f>
        <v/>
      </c>
      <c r="N60" s="9"/>
      <c r="O60" s="9"/>
      <c r="P60" s="9"/>
      <c r="Q60" s="9"/>
      <c r="R60" s="9"/>
      <c r="S60" s="9"/>
      <c r="T60" s="9"/>
      <c r="U60" s="9"/>
      <c r="V60" s="9"/>
      <c r="W60" s="95"/>
      <c r="X60" s="97">
        <f>IF(AND('Submission Template'!O55&lt;&gt;"",'Submission Template'!N55&lt;&gt;"",'Submission Template'!L55&lt;&gt;""),1,0)</f>
        <v>0</v>
      </c>
      <c r="Y60" s="97" t="str">
        <f t="shared" si="0"/>
        <v/>
      </c>
      <c r="Z60" s="97" t="str">
        <f>IF('Submission Template'!N55&lt;&gt;"",IF('Submission Template'!L55="yes",Z59+1,Z59),"")</f>
        <v/>
      </c>
      <c r="AA60" s="97" t="str">
        <f>IF('Submission Template'!N55&lt;&gt;"",IF('Submission Template'!L55="yes",1,0),"")</f>
        <v/>
      </c>
      <c r="AB60" s="97" t="str">
        <f>IF(AND('Submission Template'!L55="yes",'Submission Template'!N55&lt;&gt;""),'Submission Template'!N55,"")</f>
        <v/>
      </c>
      <c r="AC60" s="97"/>
      <c r="AD60" s="97"/>
      <c r="AE60" s="99"/>
      <c r="AF60" s="97"/>
      <c r="AG60" s="117" t="str">
        <f>IF('Submission Template'!$AK$25=1,IF(AND('Submission Template'!$L55="yes",$Z60&gt;1),ROUND((($Y60*$E60)/($D60-'Submission Template'!$O55))^2+1,1),""),"")</f>
        <v/>
      </c>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row>
    <row r="61" spans="2:60">
      <c r="B61" s="54" t="str">
        <f>IF('Submission Template'!$AK$25=1,IF(AND('Submission Template'!$Q$9="yes",Calculations!$Z61&lt;&gt;""),MAX($Z61-1,0),$Z61),"")</f>
        <v/>
      </c>
      <c r="C61" s="33" t="str">
        <f t="shared" si="5"/>
        <v/>
      </c>
      <c r="D61" s="55" t="str">
        <f>IF('Submission Template'!$AK$25=1,IF(AND('Submission Template'!$L56&lt;&gt;"no",'Submission Template'!N56&lt;&gt;""),AVERAGE(AB$28:AB61),""),"")</f>
        <v/>
      </c>
      <c r="E61" s="55" t="str">
        <f>IF('Submission Template'!$AK$25=1,IF($Z61&gt;1,IF(AND('Submission Template'!$L56&lt;&gt;"no",'Submission Template'!N56&lt;&gt;""),STDEV(AB$28:AB61),""),""),"")</f>
        <v/>
      </c>
      <c r="F61" s="56" t="str">
        <f>IF('Submission Template'!$AK$25=1,IF('Submission Template'!N56&lt;&gt;"",IF('Submission Template'!$L55="no",F60,G60),""),"")</f>
        <v/>
      </c>
      <c r="G61" s="56" t="str">
        <f>IF('Submission Template'!$AK$25=1,IF($X61=1,MAX(IF(AND($Z61=1,'Submission Template'!$L56="yes"),0,IF('Submission Template'!$L56="yes",(F61+'Submission Template'!N56-('Submission Template'!O56+0.25*E61)),G60)),0),""),"")</f>
        <v/>
      </c>
      <c r="H61" s="56" t="str">
        <f t="shared" si="1"/>
        <v/>
      </c>
      <c r="I61" s="57" t="str">
        <f t="shared" si="2"/>
        <v/>
      </c>
      <c r="J61" s="57" t="str">
        <f t="shared" si="3"/>
        <v/>
      </c>
      <c r="K61" s="58" t="str">
        <f>IF(G61&lt;&gt;"",IF($AA61=1,IF(AND(J61&lt;&gt;1,I61=1,D61&lt;'Submission Template'!O56),1,0),$K60),"")</f>
        <v/>
      </c>
      <c r="L61" s="9"/>
      <c r="M61" s="10" t="str">
        <f>IF(AND('Submission Template'!L56="yes",'Submission Template'!T56="yes"),"Test cannot be invalid AND included in CumSum",IF($G61&gt;$H61,"Warning: CumSum statistic exceeds Action Limit",""))</f>
        <v/>
      </c>
      <c r="N61" s="9"/>
      <c r="O61" s="9"/>
      <c r="P61" s="9"/>
      <c r="Q61" s="9"/>
      <c r="R61" s="9"/>
      <c r="S61" s="9"/>
      <c r="T61" s="9"/>
      <c r="U61" s="9"/>
      <c r="V61" s="9"/>
      <c r="W61" s="95"/>
      <c r="X61" s="97">
        <f>IF(AND('Submission Template'!O56&lt;&gt;"",'Submission Template'!N56&lt;&gt;"",'Submission Template'!L56&lt;&gt;""),1,0)</f>
        <v>0</v>
      </c>
      <c r="Y61" s="97" t="str">
        <f t="shared" si="0"/>
        <v/>
      </c>
      <c r="Z61" s="97" t="str">
        <f>IF('Submission Template'!N56&lt;&gt;"",IF('Submission Template'!L56="yes",Z60+1,Z60),"")</f>
        <v/>
      </c>
      <c r="AA61" s="97" t="str">
        <f>IF('Submission Template'!N56&lt;&gt;"",IF('Submission Template'!L56="yes",1,0),"")</f>
        <v/>
      </c>
      <c r="AB61" s="97" t="str">
        <f>IF(AND('Submission Template'!L56="yes",'Submission Template'!N56&lt;&gt;""),'Submission Template'!N56,"")</f>
        <v/>
      </c>
      <c r="AC61" s="97"/>
      <c r="AD61" s="97"/>
      <c r="AE61" s="99"/>
      <c r="AF61" s="97"/>
      <c r="AG61" s="117" t="str">
        <f>IF('Submission Template'!$AK$25=1,IF(AND('Submission Template'!$L56="yes",$Z61&gt;1),ROUND((($Y61*$E61)/($D61-'Submission Template'!$O56))^2+1,1),""),"")</f>
        <v/>
      </c>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row>
    <row r="62" spans="2:60">
      <c r="B62" s="54" t="str">
        <f>IF('Submission Template'!$AK$25=1,IF(AND('Submission Template'!$Q$9="yes",Calculations!$Z62&lt;&gt;""),MAX($Z62-1,0),$Z62),"")</f>
        <v/>
      </c>
      <c r="C62" s="33" t="str">
        <f t="shared" si="5"/>
        <v/>
      </c>
      <c r="D62" s="55" t="str">
        <f>IF('Submission Template'!$AK$25=1,IF(AND('Submission Template'!$L57&lt;&gt;"no",'Submission Template'!N57&lt;&gt;""),AVERAGE(AB$28:AB62),""),"")</f>
        <v/>
      </c>
      <c r="E62" s="55" t="str">
        <f>IF('Submission Template'!$AK$25=1,IF($Z62&gt;1,IF(AND('Submission Template'!$L57&lt;&gt;"no",'Submission Template'!N57&lt;&gt;""),STDEV(AB$28:AB62),""),""),"")</f>
        <v/>
      </c>
      <c r="F62" s="56" t="str">
        <f>IF('Submission Template'!$AK$25=1,IF('Submission Template'!N57&lt;&gt;"",IF('Submission Template'!$L56="no",F61,G61),""),"")</f>
        <v/>
      </c>
      <c r="G62" s="56" t="str">
        <f>IF('Submission Template'!$AK$25=1,IF($X62=1,MAX(IF(AND($Z62=1,'Submission Template'!$L57="yes"),0,IF('Submission Template'!$L57="yes",(F62+'Submission Template'!N57-('Submission Template'!O57+0.25*E62)),G61)),0),""),"")</f>
        <v/>
      </c>
      <c r="H62" s="56" t="str">
        <f t="shared" si="1"/>
        <v/>
      </c>
      <c r="I62" s="57" t="str">
        <f t="shared" si="2"/>
        <v/>
      </c>
      <c r="J62" s="57" t="str">
        <f t="shared" si="3"/>
        <v/>
      </c>
      <c r="K62" s="58" t="str">
        <f>IF(G62&lt;&gt;"",IF($AA62=1,IF(AND(J62&lt;&gt;1,I62=1,D62&lt;'Submission Template'!O57),1,0),$K61),"")</f>
        <v/>
      </c>
      <c r="L62" s="9"/>
      <c r="M62" s="10" t="str">
        <f>IF(AND('Submission Template'!L57="yes",'Submission Template'!T57="yes"),"Test cannot be invalid AND included in CumSum",IF($G62&gt;$H62,"Warning: CumSum statistic exceeds Action Limit",""))</f>
        <v/>
      </c>
      <c r="N62" s="9"/>
      <c r="O62" s="9"/>
      <c r="P62" s="9"/>
      <c r="Q62" s="9"/>
      <c r="R62" s="9"/>
      <c r="S62" s="9"/>
      <c r="T62" s="9"/>
      <c r="U62" s="9"/>
      <c r="V62" s="9"/>
      <c r="W62" s="95"/>
      <c r="X62" s="97">
        <f>IF(AND('Submission Template'!O57&lt;&gt;"",'Submission Template'!N57&lt;&gt;"",'Submission Template'!L57&lt;&gt;""),1,0)</f>
        <v>0</v>
      </c>
      <c r="Y62" s="97" t="str">
        <f t="shared" si="0"/>
        <v/>
      </c>
      <c r="Z62" s="97" t="str">
        <f>IF('Submission Template'!N57&lt;&gt;"",IF('Submission Template'!L57="yes",Z61+1,Z61),"")</f>
        <v/>
      </c>
      <c r="AA62" s="97" t="str">
        <f>IF('Submission Template'!N57&lt;&gt;"",IF('Submission Template'!L57="yes",1,0),"")</f>
        <v/>
      </c>
      <c r="AB62" s="97" t="str">
        <f>IF(AND('Submission Template'!L57="yes",'Submission Template'!N57&lt;&gt;""),'Submission Template'!N57,"")</f>
        <v/>
      </c>
      <c r="AC62" s="97"/>
      <c r="AD62" s="97"/>
      <c r="AE62" s="99"/>
      <c r="AF62" s="97"/>
      <c r="AG62" s="117" t="str">
        <f>IF('Submission Template'!$AK$25=1,IF(AND('Submission Template'!$L57="yes",$Z62&gt;1),ROUND((($Y62*$E62)/($D62-'Submission Template'!$O57))^2+1,1),""),"")</f>
        <v/>
      </c>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row>
    <row r="63" spans="2:60">
      <c r="B63" s="54" t="str">
        <f>IF('Submission Template'!$AK$25=1,IF(AND('Submission Template'!$Q$9="yes",Calculations!$Z63&lt;&gt;""),MAX($Z63-1,0),$Z63),"")</f>
        <v/>
      </c>
      <c r="C63" s="33" t="str">
        <f t="shared" si="5"/>
        <v/>
      </c>
      <c r="D63" s="55" t="str">
        <f>IF('Submission Template'!$AK$25=1,IF(AND('Submission Template'!$L58&lt;&gt;"no",'Submission Template'!N58&lt;&gt;""),AVERAGE(AB$28:AB63),""),"")</f>
        <v/>
      </c>
      <c r="E63" s="55" t="str">
        <f>IF('Submission Template'!$AK$25=1,IF($Z63&gt;1,IF(AND('Submission Template'!$L58&lt;&gt;"no",'Submission Template'!N58&lt;&gt;""),STDEV(AB$28:AB63),""),""),"")</f>
        <v/>
      </c>
      <c r="F63" s="56" t="str">
        <f>IF('Submission Template'!$AK$25=1,IF('Submission Template'!N58&lt;&gt;"",IF('Submission Template'!$L57="no",F62,G62),""),"")</f>
        <v/>
      </c>
      <c r="G63" s="56" t="str">
        <f>IF('Submission Template'!$AK$25=1,IF($X63=1,MAX(IF(AND($Z63=1,'Submission Template'!$L58="yes"),0,IF('Submission Template'!$L58="yes",(F63+'Submission Template'!N58-('Submission Template'!O58+0.25*E63)),G62)),0),""),"")</f>
        <v/>
      </c>
      <c r="H63" s="56" t="str">
        <f t="shared" si="1"/>
        <v/>
      </c>
      <c r="I63" s="57" t="str">
        <f t="shared" si="2"/>
        <v/>
      </c>
      <c r="J63" s="57" t="str">
        <f t="shared" si="3"/>
        <v/>
      </c>
      <c r="K63" s="58" t="str">
        <f>IF(G63&lt;&gt;"",IF($AA63=1,IF(AND(J63&lt;&gt;1,I63=1,D63&lt;'Submission Template'!O58),1,0),$K62),"")</f>
        <v/>
      </c>
      <c r="L63" s="9"/>
      <c r="M63" s="10" t="str">
        <f>IF(AND('Submission Template'!L58="yes",'Submission Template'!T58="yes"),"Test cannot be invalid AND included in CumSum",IF($G63&gt;$H63,"Warning: CumSum statistic exceeds Action Limit",""))</f>
        <v/>
      </c>
      <c r="N63" s="9"/>
      <c r="O63" s="9"/>
      <c r="P63" s="9"/>
      <c r="Q63" s="9"/>
      <c r="R63" s="9"/>
      <c r="S63" s="9"/>
      <c r="T63" s="9"/>
      <c r="U63" s="9"/>
      <c r="V63" s="9"/>
      <c r="W63" s="95"/>
      <c r="X63" s="97">
        <f>IF(AND('Submission Template'!O58&lt;&gt;"",'Submission Template'!N58&lt;&gt;"",'Submission Template'!L58&lt;&gt;""),1,0)</f>
        <v>0</v>
      </c>
      <c r="Y63" s="97" t="str">
        <f t="shared" si="0"/>
        <v/>
      </c>
      <c r="Z63" s="97" t="str">
        <f>IF('Submission Template'!N58&lt;&gt;"",IF('Submission Template'!L58="yes",Z62+1,Z62),"")</f>
        <v/>
      </c>
      <c r="AA63" s="97" t="str">
        <f>IF('Submission Template'!N58&lt;&gt;"",IF('Submission Template'!L58="yes",1,0),"")</f>
        <v/>
      </c>
      <c r="AB63" s="97" t="str">
        <f>IF(AND('Submission Template'!L58="yes",'Submission Template'!N58&lt;&gt;""),'Submission Template'!N58,"")</f>
        <v/>
      </c>
      <c r="AC63" s="97"/>
      <c r="AD63" s="97"/>
      <c r="AE63" s="99"/>
      <c r="AF63" s="97"/>
      <c r="AG63" s="117" t="str">
        <f>IF('Submission Template'!$AK$25=1,IF(AND('Submission Template'!$L58="yes",$Z63&gt;1),ROUND((($Y63*$E63)/($D63-'Submission Template'!$O58))^2+1,1),""),"")</f>
        <v/>
      </c>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row>
    <row r="64" spans="2:60">
      <c r="B64" s="54" t="str">
        <f>IF('Submission Template'!$AK$25=1,IF(AND('Submission Template'!$Q$9="yes",Calculations!$Z64&lt;&gt;""),MAX($Z64-1,0),$Z64),"")</f>
        <v/>
      </c>
      <c r="C64" s="33" t="str">
        <f t="shared" si="5"/>
        <v/>
      </c>
      <c r="D64" s="55" t="str">
        <f>IF('Submission Template'!$AK$25=1,IF(AND('Submission Template'!$L59&lt;&gt;"no",'Submission Template'!N59&lt;&gt;""),AVERAGE(AB$28:AB64),""),"")</f>
        <v/>
      </c>
      <c r="E64" s="55" t="str">
        <f>IF('Submission Template'!$AK$25=1,IF($Z64&gt;1,IF(AND('Submission Template'!$L59&lt;&gt;"no",'Submission Template'!N59&lt;&gt;""),STDEV(AB$28:AB64),""),""),"")</f>
        <v/>
      </c>
      <c r="F64" s="56" t="str">
        <f>IF('Submission Template'!$AK$25=1,IF('Submission Template'!N59&lt;&gt;"",IF('Submission Template'!$L58="no",F63,G63),""),"")</f>
        <v/>
      </c>
      <c r="G64" s="56" t="str">
        <f>IF('Submission Template'!$AK$25=1,IF($X64=1,MAX(IF(AND($Z64=1,'Submission Template'!$L59="yes"),0,IF('Submission Template'!$L59="yes",(F64+'Submission Template'!N59-('Submission Template'!O59+0.25*E64)),G63)),0),""),"")</f>
        <v/>
      </c>
      <c r="H64" s="56" t="str">
        <f t="shared" si="1"/>
        <v/>
      </c>
      <c r="I64" s="57" t="str">
        <f t="shared" si="2"/>
        <v/>
      </c>
      <c r="J64" s="57" t="str">
        <f t="shared" si="3"/>
        <v/>
      </c>
      <c r="K64" s="58" t="str">
        <f>IF(G64&lt;&gt;"",IF($AA64=1,IF(AND(J64&lt;&gt;1,I64=1,D64&lt;'Submission Template'!O59),1,0),$K63),"")</f>
        <v/>
      </c>
      <c r="L64" s="9"/>
      <c r="M64" s="10" t="str">
        <f>IF(AND('Submission Template'!L59="yes",'Submission Template'!T59="yes"),"Test cannot be invalid AND included in CumSum",IF($G64&gt;$H64,"Warning: CumSum statistic exceeds Action Limit",""))</f>
        <v/>
      </c>
      <c r="N64" s="9"/>
      <c r="O64" s="9"/>
      <c r="P64" s="9"/>
      <c r="Q64" s="9"/>
      <c r="R64" s="9"/>
      <c r="S64" s="9"/>
      <c r="T64" s="9"/>
      <c r="U64" s="9"/>
      <c r="V64" s="9"/>
      <c r="W64" s="95"/>
      <c r="X64" s="97">
        <f>IF(AND('Submission Template'!O59&lt;&gt;"",'Submission Template'!N59&lt;&gt;"",'Submission Template'!L59&lt;&gt;""),1,0)</f>
        <v>0</v>
      </c>
      <c r="Y64" s="97" t="str">
        <f t="shared" si="0"/>
        <v/>
      </c>
      <c r="Z64" s="97" t="str">
        <f>IF('Submission Template'!N59&lt;&gt;"",IF('Submission Template'!L59="yes",Z63+1,Z63),"")</f>
        <v/>
      </c>
      <c r="AA64" s="97" t="str">
        <f>IF('Submission Template'!N59&lt;&gt;"",IF('Submission Template'!L59="yes",1,0),"")</f>
        <v/>
      </c>
      <c r="AB64" s="97" t="str">
        <f>IF(AND('Submission Template'!L59="yes",'Submission Template'!N59&lt;&gt;""),'Submission Template'!N59,"")</f>
        <v/>
      </c>
      <c r="AC64" s="97"/>
      <c r="AD64" s="97"/>
      <c r="AE64" s="99"/>
      <c r="AF64" s="97"/>
      <c r="AG64" s="117" t="str">
        <f>IF('Submission Template'!$AK$25=1,IF(AND('Submission Template'!$L59="yes",$Z64&gt;1),ROUND((($Y64*$E64)/($D64-'Submission Template'!$O59))^2+1,1),""),"")</f>
        <v/>
      </c>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row>
    <row r="65" spans="2:60">
      <c r="B65" s="54" t="str">
        <f>IF('Submission Template'!$AK$25=1,IF(AND('Submission Template'!$Q$9="yes",Calculations!$Z65&lt;&gt;""),MAX($Z65-1,0),$Z65),"")</f>
        <v/>
      </c>
      <c r="C65" s="33" t="str">
        <f t="shared" si="5"/>
        <v/>
      </c>
      <c r="D65" s="55" t="str">
        <f>IF('Submission Template'!$AK$25=1,IF(AND('Submission Template'!$L60&lt;&gt;"no",'Submission Template'!N60&lt;&gt;""),AVERAGE(AB$28:AB65),""),"")</f>
        <v/>
      </c>
      <c r="E65" s="55" t="str">
        <f>IF('Submission Template'!$AK$25=1,IF($Z65&gt;1,IF(AND('Submission Template'!$L60&lt;&gt;"no",'Submission Template'!N60&lt;&gt;""),STDEV(AB$28:AB65),""),""),"")</f>
        <v/>
      </c>
      <c r="F65" s="56" t="str">
        <f>IF('Submission Template'!$AK$25=1,IF('Submission Template'!N60&lt;&gt;"",IF('Submission Template'!$L59="no",F64,G64),""),"")</f>
        <v/>
      </c>
      <c r="G65" s="56" t="str">
        <f>IF('Submission Template'!$AK$25=1,IF($X65=1,MAX(IF(AND($Z65=1,'Submission Template'!$L60="yes"),0,IF('Submission Template'!$L60="yes",(F65+'Submission Template'!N60-('Submission Template'!O60+0.25*E65)),G64)),0),""),"")</f>
        <v/>
      </c>
      <c r="H65" s="56" t="str">
        <f t="shared" si="1"/>
        <v/>
      </c>
      <c r="I65" s="57" t="str">
        <f t="shared" si="2"/>
        <v/>
      </c>
      <c r="J65" s="57" t="str">
        <f t="shared" si="3"/>
        <v/>
      </c>
      <c r="K65" s="58" t="str">
        <f>IF(G65&lt;&gt;"",IF($AA65=1,IF(AND(J65&lt;&gt;1,I65=1,D65&lt;'Submission Template'!O60),1,0),$K64),"")</f>
        <v/>
      </c>
      <c r="L65" s="9"/>
      <c r="M65" s="10" t="str">
        <f>IF(AND('Submission Template'!L60="yes",'Submission Template'!T60="yes"),"Test cannot be invalid AND included in CumSum",IF($G65&gt;$H65,"Warning: CumSum statistic exceeds Action Limit",""))</f>
        <v/>
      </c>
      <c r="N65" s="9"/>
      <c r="O65" s="9"/>
      <c r="P65" s="9"/>
      <c r="Q65" s="9"/>
      <c r="R65" s="9"/>
      <c r="S65" s="9"/>
      <c r="T65" s="9"/>
      <c r="U65" s="9"/>
      <c r="V65" s="9"/>
      <c r="W65" s="95"/>
      <c r="X65" s="97">
        <f>IF(AND('Submission Template'!O60&lt;&gt;"",'Submission Template'!N60&lt;&gt;"",'Submission Template'!L60&lt;&gt;""),1,0)</f>
        <v>0</v>
      </c>
      <c r="Y65" s="97" t="str">
        <f t="shared" si="0"/>
        <v/>
      </c>
      <c r="Z65" s="97" t="str">
        <f>IF('Submission Template'!N60&lt;&gt;"",IF('Submission Template'!L60="yes",Z64+1,Z64),"")</f>
        <v/>
      </c>
      <c r="AA65" s="97" t="str">
        <f>IF('Submission Template'!N60&lt;&gt;"",IF('Submission Template'!L60="yes",1,0),"")</f>
        <v/>
      </c>
      <c r="AB65" s="97" t="str">
        <f>IF(AND('Submission Template'!L60="yes",'Submission Template'!N60&lt;&gt;""),'Submission Template'!N60,"")</f>
        <v/>
      </c>
      <c r="AC65" s="97"/>
      <c r="AD65" s="97"/>
      <c r="AE65" s="99"/>
      <c r="AF65" s="97"/>
      <c r="AG65" s="117" t="str">
        <f>IF('Submission Template'!$AK$25=1,IF(AND('Submission Template'!$L60="yes",$Z65&gt;1),ROUND((($Y65*$E65)/($D65-'Submission Template'!$O60))^2+1,1),""),"")</f>
        <v/>
      </c>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row>
    <row r="66" spans="2:60">
      <c r="B66" s="54" t="str">
        <f>IF('Submission Template'!$AK$25=1,IF(AND('Submission Template'!$Q$9="yes",Calculations!$Z66&lt;&gt;""),MAX($Z66-1,0),$Z66),"")</f>
        <v/>
      </c>
      <c r="C66" s="33" t="str">
        <f t="shared" si="5"/>
        <v/>
      </c>
      <c r="D66" s="55" t="str">
        <f>IF('Submission Template'!$AK$25=1,IF(AND('Submission Template'!$L61&lt;&gt;"no",'Submission Template'!N61&lt;&gt;""),AVERAGE(AB$28:AB66),""),"")</f>
        <v/>
      </c>
      <c r="E66" s="55" t="str">
        <f>IF('Submission Template'!$AK$25=1,IF($Z66&gt;1,IF(AND('Submission Template'!$L61&lt;&gt;"no",'Submission Template'!N61&lt;&gt;""),STDEV(AB$28:AB66),""),""),"")</f>
        <v/>
      </c>
      <c r="F66" s="56" t="str">
        <f>IF('Submission Template'!$AK$25=1,IF('Submission Template'!N61&lt;&gt;"",IF('Submission Template'!$L60="no",F65,G65),""),"")</f>
        <v/>
      </c>
      <c r="G66" s="56" t="str">
        <f>IF('Submission Template'!$AK$25=1,IF($X66=1,MAX(IF(AND($Z66=1,'Submission Template'!$L61="yes"),0,IF('Submission Template'!$L61="yes",(F66+'Submission Template'!N61-('Submission Template'!O61+0.25*E66)),G65)),0),""),"")</f>
        <v/>
      </c>
      <c r="H66" s="56" t="str">
        <f t="shared" si="1"/>
        <v/>
      </c>
      <c r="I66" s="57" t="str">
        <f t="shared" si="2"/>
        <v/>
      </c>
      <c r="J66" s="57" t="str">
        <f t="shared" si="3"/>
        <v/>
      </c>
      <c r="K66" s="58" t="str">
        <f>IF(G66&lt;&gt;"",IF($AA66=1,IF(AND(J66&lt;&gt;1,I66=1,D66&lt;'Submission Template'!O61),1,0),$K65),"")</f>
        <v/>
      </c>
      <c r="L66" s="9"/>
      <c r="M66" s="10" t="str">
        <f>IF(AND('Submission Template'!L61="yes",'Submission Template'!T61="yes"),"Test cannot be invalid AND included in CumSum",IF($G66&gt;$H66,"Warning: CumSum statistic exceeds Action Limit",""))</f>
        <v/>
      </c>
      <c r="N66" s="9"/>
      <c r="O66" s="9"/>
      <c r="P66" s="9"/>
      <c r="Q66" s="9"/>
      <c r="R66" s="9"/>
      <c r="S66" s="9"/>
      <c r="T66" s="9"/>
      <c r="U66" s="9"/>
      <c r="V66" s="9"/>
      <c r="W66" s="95"/>
      <c r="X66" s="97">
        <f>IF(AND('Submission Template'!O61&lt;&gt;"",'Submission Template'!N61&lt;&gt;"",'Submission Template'!L61&lt;&gt;""),1,0)</f>
        <v>0</v>
      </c>
      <c r="Y66" s="97" t="str">
        <f t="shared" si="0"/>
        <v/>
      </c>
      <c r="Z66" s="97" t="str">
        <f>IF('Submission Template'!N61&lt;&gt;"",IF('Submission Template'!L61="yes",Z65+1,Z65),"")</f>
        <v/>
      </c>
      <c r="AA66" s="97" t="str">
        <f>IF('Submission Template'!N61&lt;&gt;"",IF('Submission Template'!L61="yes",1,0),"")</f>
        <v/>
      </c>
      <c r="AB66" s="97" t="str">
        <f>IF(AND('Submission Template'!L61="yes",'Submission Template'!N61&lt;&gt;""),'Submission Template'!N61,"")</f>
        <v/>
      </c>
      <c r="AC66" s="97"/>
      <c r="AD66" s="97"/>
      <c r="AE66" s="99"/>
      <c r="AF66" s="97"/>
      <c r="AG66" s="117" t="str">
        <f>IF('Submission Template'!$AK$25=1,IF(AND('Submission Template'!$L61="yes",$Z66&gt;1),ROUND((($Y66*$E66)/($D66-'Submission Template'!$O61))^2+1,1),""),"")</f>
        <v/>
      </c>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row>
    <row r="67" spans="2:60">
      <c r="B67" s="54" t="str">
        <f>IF('Submission Template'!$AK$25=1,IF(AND('Submission Template'!$Q$9="yes",Calculations!$Z67&lt;&gt;""),MAX($Z67-1,0),$Z67),"")</f>
        <v/>
      </c>
      <c r="C67" s="33" t="str">
        <f t="shared" si="5"/>
        <v/>
      </c>
      <c r="D67" s="55" t="str">
        <f>IF('Submission Template'!$AK$25=1,IF(AND('Submission Template'!$L62&lt;&gt;"no",'Submission Template'!N62&lt;&gt;""),AVERAGE(AB$28:AB67),""),"")</f>
        <v/>
      </c>
      <c r="E67" s="55" t="str">
        <f>IF('Submission Template'!$AK$25=1,IF($Z67&gt;1,IF(AND('Submission Template'!$L62&lt;&gt;"no",'Submission Template'!N62&lt;&gt;""),STDEV(AB$28:AB67),""),""),"")</f>
        <v/>
      </c>
      <c r="F67" s="56" t="str">
        <f>IF('Submission Template'!$AK$25=1,IF('Submission Template'!N62&lt;&gt;"",IF('Submission Template'!$L61="no",F66,G66),""),"")</f>
        <v/>
      </c>
      <c r="G67" s="56" t="str">
        <f>IF('Submission Template'!$AK$25=1,IF($X67=1,MAX(IF(AND($Z67=1,'Submission Template'!$L62="yes"),0,IF('Submission Template'!$L62="yes",(F67+'Submission Template'!N62-('Submission Template'!O62+0.25*E67)),G66)),0),""),"")</f>
        <v/>
      </c>
      <c r="H67" s="56" t="str">
        <f t="shared" si="1"/>
        <v/>
      </c>
      <c r="I67" s="57" t="str">
        <f t="shared" si="2"/>
        <v/>
      </c>
      <c r="J67" s="57" t="str">
        <f t="shared" si="3"/>
        <v/>
      </c>
      <c r="K67" s="58" t="str">
        <f>IF(G67&lt;&gt;"",IF($AA67=1,IF(AND(J67&lt;&gt;1,I67=1,D67&lt;'Submission Template'!O62),1,0),$K66),"")</f>
        <v/>
      </c>
      <c r="L67" s="9"/>
      <c r="M67" s="10" t="str">
        <f>IF(AND('Submission Template'!L62="yes",'Submission Template'!T62="yes"),"Test cannot be invalid AND included in CumSum",IF($G67&gt;$H67,"Warning: CumSum statistic exceeds Action Limit",""))</f>
        <v/>
      </c>
      <c r="N67" s="9"/>
      <c r="O67" s="9"/>
      <c r="P67" s="9"/>
      <c r="Q67" s="9"/>
      <c r="R67" s="9"/>
      <c r="S67" s="9"/>
      <c r="T67" s="9"/>
      <c r="U67" s="9"/>
      <c r="V67" s="9"/>
      <c r="W67" s="95"/>
      <c r="X67" s="97">
        <f>IF(AND('Submission Template'!O62&lt;&gt;"",'Submission Template'!N62&lt;&gt;"",'Submission Template'!L62&lt;&gt;""),1,0)</f>
        <v>0</v>
      </c>
      <c r="Y67" s="97" t="str">
        <f t="shared" si="0"/>
        <v/>
      </c>
      <c r="Z67" s="97" t="str">
        <f>IF('Submission Template'!N62&lt;&gt;"",IF('Submission Template'!L62="yes",Z66+1,Z66),"")</f>
        <v/>
      </c>
      <c r="AA67" s="97" t="str">
        <f>IF('Submission Template'!N62&lt;&gt;"",IF('Submission Template'!L62="yes",1,0),"")</f>
        <v/>
      </c>
      <c r="AB67" s="97" t="str">
        <f>IF(AND('Submission Template'!L62="yes",'Submission Template'!N62&lt;&gt;""),'Submission Template'!N62,"")</f>
        <v/>
      </c>
      <c r="AC67" s="97"/>
      <c r="AD67" s="97"/>
      <c r="AE67" s="99"/>
      <c r="AF67" s="97"/>
      <c r="AG67" s="117" t="str">
        <f>IF('Submission Template'!$AK$25=1,IF(AND('Submission Template'!$L62="yes",$Z67&gt;1),ROUND((($Y67*$E67)/($D67-'Submission Template'!$O62))^2+1,1),""),"")</f>
        <v/>
      </c>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row>
    <row r="68" spans="2:60">
      <c r="B68" s="54" t="str">
        <f>IF('Submission Template'!$AK$25=1,IF(AND('Submission Template'!$Q$9="yes",Calculations!$Z68&lt;&gt;""),MAX($Z68-1,0),$Z68),"")</f>
        <v/>
      </c>
      <c r="C68" s="33" t="str">
        <f t="shared" si="5"/>
        <v/>
      </c>
      <c r="D68" s="55" t="str">
        <f>IF('Submission Template'!$AK$25=1,IF(AND('Submission Template'!$L63&lt;&gt;"no",'Submission Template'!N63&lt;&gt;""),AVERAGE(AB$28:AB68),""),"")</f>
        <v/>
      </c>
      <c r="E68" s="55" t="str">
        <f>IF('Submission Template'!$AK$25=1,IF($Z68&gt;1,IF(AND('Submission Template'!$L63&lt;&gt;"no",'Submission Template'!N63&lt;&gt;""),STDEV(AB$28:AB68),""),""),"")</f>
        <v/>
      </c>
      <c r="F68" s="56" t="str">
        <f>IF('Submission Template'!$AK$25=1,IF('Submission Template'!N63&lt;&gt;"",IF('Submission Template'!$L62="no",F67,G67),""),"")</f>
        <v/>
      </c>
      <c r="G68" s="56" t="str">
        <f>IF('Submission Template'!$AK$25=1,IF($X68=1,MAX(IF(AND($Z68=1,'Submission Template'!$L63="yes"),0,IF('Submission Template'!$L63="yes",(F68+'Submission Template'!N63-('Submission Template'!O63+0.25*E68)),G67)),0),""),"")</f>
        <v/>
      </c>
      <c r="H68" s="56" t="str">
        <f t="shared" si="1"/>
        <v/>
      </c>
      <c r="I68" s="57" t="str">
        <f t="shared" si="2"/>
        <v/>
      </c>
      <c r="J68" s="57" t="str">
        <f t="shared" si="3"/>
        <v/>
      </c>
      <c r="K68" s="58" t="str">
        <f>IF(G68&lt;&gt;"",IF($AA68=1,IF(AND(J68&lt;&gt;1,I68=1,D68&lt;'Submission Template'!O63),1,0),$K67),"")</f>
        <v/>
      </c>
      <c r="L68" s="9"/>
      <c r="M68" s="10" t="str">
        <f>IF(AND('Submission Template'!L63="yes",'Submission Template'!T63="yes"),"Test cannot be invalid AND included in CumSum",IF($G68&gt;$H68,"Warning: CumSum statistic exceeds Action Limit",""))</f>
        <v/>
      </c>
      <c r="N68" s="9"/>
      <c r="O68" s="9"/>
      <c r="P68" s="9"/>
      <c r="Q68" s="9"/>
      <c r="R68" s="9"/>
      <c r="S68" s="9"/>
      <c r="T68" s="9"/>
      <c r="U68" s="9"/>
      <c r="V68" s="9"/>
      <c r="W68" s="95"/>
      <c r="X68" s="97">
        <f>IF(AND('Submission Template'!O63&lt;&gt;"",'Submission Template'!N63&lt;&gt;"",'Submission Template'!L63&lt;&gt;""),1,0)</f>
        <v>0</v>
      </c>
      <c r="Y68" s="97" t="str">
        <f t="shared" si="0"/>
        <v/>
      </c>
      <c r="Z68" s="97" t="str">
        <f>IF('Submission Template'!N63&lt;&gt;"",IF('Submission Template'!L63="yes",Z67+1,Z67),"")</f>
        <v/>
      </c>
      <c r="AA68" s="97" t="str">
        <f>IF('Submission Template'!N63&lt;&gt;"",IF('Submission Template'!L63="yes",1,0),"")</f>
        <v/>
      </c>
      <c r="AB68" s="97" t="str">
        <f>IF(AND('Submission Template'!L63="yes",'Submission Template'!N63&lt;&gt;""),'Submission Template'!N63,"")</f>
        <v/>
      </c>
      <c r="AC68" s="97"/>
      <c r="AD68" s="97"/>
      <c r="AE68" s="99"/>
      <c r="AF68" s="97"/>
      <c r="AG68" s="117" t="str">
        <f>IF('Submission Template'!$AK$25=1,IF(AND('Submission Template'!$L63="yes",$Z68&gt;1),ROUND((($Y68*$E68)/($D68-'Submission Template'!$O63))^2+1,1),""),"")</f>
        <v/>
      </c>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row>
    <row r="69" spans="2:60">
      <c r="B69" s="54" t="str">
        <f>IF('Submission Template'!$AK$25=1,IF(AND('Submission Template'!$Q$9="yes",Calculations!$Z69&lt;&gt;""),MAX($Z69-1,0),$Z69),"")</f>
        <v/>
      </c>
      <c r="C69" s="33" t="str">
        <f t="shared" si="5"/>
        <v/>
      </c>
      <c r="D69" s="55" t="str">
        <f>IF('Submission Template'!$AK$25=1,IF(AND('Submission Template'!$L64&lt;&gt;"no",'Submission Template'!N64&lt;&gt;""),AVERAGE(AB$28:AB69),""),"")</f>
        <v/>
      </c>
      <c r="E69" s="55" t="str">
        <f>IF('Submission Template'!$AK$25=1,IF($Z69&gt;1,IF(AND('Submission Template'!$L64&lt;&gt;"no",'Submission Template'!N64&lt;&gt;""),STDEV(AB$28:AB69),""),""),"")</f>
        <v/>
      </c>
      <c r="F69" s="56" t="str">
        <f>IF('Submission Template'!$AK$25=1,IF('Submission Template'!N64&lt;&gt;"",IF('Submission Template'!$L63="no",F68,G68),""),"")</f>
        <v/>
      </c>
      <c r="G69" s="56" t="str">
        <f>IF('Submission Template'!$AK$25=1,IF($X69=1,MAX(IF(AND($Z69=1,'Submission Template'!$L64="yes"),0,IF('Submission Template'!$L64="yes",(F69+'Submission Template'!N64-('Submission Template'!O64+0.25*E69)),G68)),0),""),"")</f>
        <v/>
      </c>
      <c r="H69" s="56" t="str">
        <f t="shared" si="1"/>
        <v/>
      </c>
      <c r="I69" s="57" t="str">
        <f t="shared" si="2"/>
        <v/>
      </c>
      <c r="J69" s="57" t="str">
        <f t="shared" si="3"/>
        <v/>
      </c>
      <c r="K69" s="58" t="str">
        <f>IF(G69&lt;&gt;"",IF($AA69=1,IF(AND(J69&lt;&gt;1,I69=1,D69&lt;'Submission Template'!O64),1,0),$K68),"")</f>
        <v/>
      </c>
      <c r="L69" s="9"/>
      <c r="M69" s="10" t="str">
        <f>IF(AND('Submission Template'!L64="yes",'Submission Template'!T64="yes"),"Test cannot be invalid AND included in CumSum",IF($G69&gt;$H69,"Warning: CumSum statistic exceeds Action Limit",""))</f>
        <v/>
      </c>
      <c r="N69" s="9"/>
      <c r="O69" s="9"/>
      <c r="P69" s="9"/>
      <c r="Q69" s="9"/>
      <c r="R69" s="9"/>
      <c r="S69" s="9"/>
      <c r="T69" s="9"/>
      <c r="U69" s="9"/>
      <c r="V69" s="9"/>
      <c r="W69" s="95"/>
      <c r="X69" s="97">
        <f>IF(AND('Submission Template'!O64&lt;&gt;"",'Submission Template'!N64&lt;&gt;"",'Submission Template'!L64&lt;&gt;""),1,0)</f>
        <v>0</v>
      </c>
      <c r="Y69" s="97" t="str">
        <f t="shared" si="0"/>
        <v/>
      </c>
      <c r="Z69" s="97" t="str">
        <f>IF('Submission Template'!N64&lt;&gt;"",IF('Submission Template'!L64="yes",Z68+1,Z68),"")</f>
        <v/>
      </c>
      <c r="AA69" s="97" t="str">
        <f>IF('Submission Template'!N64&lt;&gt;"",IF('Submission Template'!L64="yes",1,0),"")</f>
        <v/>
      </c>
      <c r="AB69" s="97" t="str">
        <f>IF(AND('Submission Template'!L64="yes",'Submission Template'!N64&lt;&gt;""),'Submission Template'!N64,"")</f>
        <v/>
      </c>
      <c r="AC69" s="97"/>
      <c r="AD69" s="97"/>
      <c r="AE69" s="99"/>
      <c r="AF69" s="97"/>
      <c r="AG69" s="117" t="str">
        <f>IF('Submission Template'!$AK$25=1,IF(AND('Submission Template'!$L64="yes",$Z69&gt;1),ROUND((($Y69*$E69)/($D69-'Submission Template'!$O64))^2+1,1),""),"")</f>
        <v/>
      </c>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row>
    <row r="70" spans="2:60">
      <c r="B70" s="54" t="str">
        <f>IF('Submission Template'!$AK$25=1,IF(AND('Submission Template'!$Q$9="yes",Calculations!$Z70&lt;&gt;""),MAX($Z70-1,0),$Z70),"")</f>
        <v/>
      </c>
      <c r="C70" s="33" t="str">
        <f t="shared" si="5"/>
        <v/>
      </c>
      <c r="D70" s="55" t="str">
        <f>IF('Submission Template'!$AK$25=1,IF(AND('Submission Template'!$L65&lt;&gt;"no",'Submission Template'!N65&lt;&gt;""),AVERAGE(AB$28:AB70),""),"")</f>
        <v/>
      </c>
      <c r="E70" s="55" t="str">
        <f>IF('Submission Template'!$AK$25=1,IF($Z70&gt;1,IF(AND('Submission Template'!$L65&lt;&gt;"no",'Submission Template'!N65&lt;&gt;""),STDEV(AB$28:AB70),""),""),"")</f>
        <v/>
      </c>
      <c r="F70" s="56" t="str">
        <f>IF('Submission Template'!$AK$25=1,IF('Submission Template'!N65&lt;&gt;"",IF('Submission Template'!$L64="no",F69,G69),""),"")</f>
        <v/>
      </c>
      <c r="G70" s="56" t="str">
        <f>IF('Submission Template'!$AK$25=1,IF($X70=1,MAX(IF(AND($Z70=1,'Submission Template'!$L65="yes"),0,IF('Submission Template'!$L65="yes",(F70+'Submission Template'!N65-('Submission Template'!O65+0.25*E70)),G69)),0),""),"")</f>
        <v/>
      </c>
      <c r="H70" s="56" t="str">
        <f t="shared" si="1"/>
        <v/>
      </c>
      <c r="I70" s="57" t="str">
        <f t="shared" si="2"/>
        <v/>
      </c>
      <c r="J70" s="57" t="str">
        <f t="shared" si="3"/>
        <v/>
      </c>
      <c r="K70" s="58" t="str">
        <f>IF(G70&lt;&gt;"",IF($AA70=1,IF(AND(J70&lt;&gt;1,I70=1,D70&lt;'Submission Template'!O65),1,0),$K69),"")</f>
        <v/>
      </c>
      <c r="L70" s="9"/>
      <c r="M70" s="10" t="str">
        <f>IF(AND('Submission Template'!L65="yes",'Submission Template'!T65="yes"),"Test cannot be invalid AND included in CumSum",IF($G70&gt;$H70,"Warning: CumSum statistic exceeds Action Limit",""))</f>
        <v/>
      </c>
      <c r="N70" s="9"/>
      <c r="O70" s="9"/>
      <c r="P70" s="9"/>
      <c r="Q70" s="9"/>
      <c r="R70" s="9"/>
      <c r="S70" s="9"/>
      <c r="T70" s="9"/>
      <c r="U70" s="9"/>
      <c r="V70" s="9"/>
      <c r="W70" s="95"/>
      <c r="X70" s="97">
        <f>IF(AND('Submission Template'!O65&lt;&gt;"",'Submission Template'!N65&lt;&gt;"",'Submission Template'!L65&lt;&gt;""),1,0)</f>
        <v>0</v>
      </c>
      <c r="Y70" s="97" t="str">
        <f t="shared" si="0"/>
        <v/>
      </c>
      <c r="Z70" s="97" t="str">
        <f>IF('Submission Template'!N65&lt;&gt;"",IF('Submission Template'!L65="yes",Z69+1,Z69),"")</f>
        <v/>
      </c>
      <c r="AA70" s="97" t="str">
        <f>IF('Submission Template'!N65&lt;&gt;"",IF('Submission Template'!L65="yes",1,0),"")</f>
        <v/>
      </c>
      <c r="AB70" s="97" t="str">
        <f>IF(AND('Submission Template'!L65="yes",'Submission Template'!N65&lt;&gt;""),'Submission Template'!N65,"")</f>
        <v/>
      </c>
      <c r="AC70" s="97"/>
      <c r="AD70" s="97"/>
      <c r="AE70" s="99"/>
      <c r="AF70" s="97"/>
      <c r="AG70" s="117" t="str">
        <f>IF('Submission Template'!$AK$25=1,IF(AND('Submission Template'!$L65="yes",$Z70&gt;1),ROUND((($Y70*$E70)/($D70-'Submission Template'!$O65))^2+1,1),""),"")</f>
        <v/>
      </c>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row>
    <row r="71" spans="2:60">
      <c r="B71" s="54" t="str">
        <f>IF('Submission Template'!$AK$25=1,IF(AND('Submission Template'!$Q$9="yes",Calculations!$Z71&lt;&gt;""),MAX($Z71-1,0),$Z71),"")</f>
        <v/>
      </c>
      <c r="C71" s="33" t="str">
        <f t="shared" si="5"/>
        <v/>
      </c>
      <c r="D71" s="55" t="str">
        <f>IF('Submission Template'!$AK$25=1,IF(AND('Submission Template'!$L66&lt;&gt;"no",'Submission Template'!N66&lt;&gt;""),AVERAGE(AB$28:AB71),""),"")</f>
        <v/>
      </c>
      <c r="E71" s="55" t="str">
        <f>IF('Submission Template'!$AK$25=1,IF($Z71&gt;1,IF(AND('Submission Template'!$L66&lt;&gt;"no",'Submission Template'!N66&lt;&gt;""),STDEV(AB$28:AB71),""),""),"")</f>
        <v/>
      </c>
      <c r="F71" s="56" t="str">
        <f>IF('Submission Template'!$AK$25=1,IF('Submission Template'!N66&lt;&gt;"",IF('Submission Template'!$L65="no",F70,G70),""),"")</f>
        <v/>
      </c>
      <c r="G71" s="56" t="str">
        <f>IF('Submission Template'!$AK$25=1,IF($X71=1,MAX(IF(AND($Z71=1,'Submission Template'!$L66="yes"),0,IF('Submission Template'!$L66="yes",(F71+'Submission Template'!N66-('Submission Template'!O66+0.25*E71)),G70)),0),""),"")</f>
        <v/>
      </c>
      <c r="H71" s="56" t="str">
        <f t="shared" si="1"/>
        <v/>
      </c>
      <c r="I71" s="57" t="str">
        <f t="shared" si="2"/>
        <v/>
      </c>
      <c r="J71" s="57" t="str">
        <f t="shared" si="3"/>
        <v/>
      </c>
      <c r="K71" s="58" t="str">
        <f>IF(G71&lt;&gt;"",IF($AA71=1,IF(AND(J71&lt;&gt;1,I71=1,D71&lt;'Submission Template'!O66),1,0),$K70),"")</f>
        <v/>
      </c>
      <c r="L71" s="9"/>
      <c r="M71" s="10" t="str">
        <f>IF(AND('Submission Template'!L66="yes",'Submission Template'!T66="yes"),"Test cannot be invalid AND included in CumSum",IF($G71&gt;$H71,"Warning: CumSum statistic exceeds Action Limit",""))</f>
        <v/>
      </c>
      <c r="N71" s="9"/>
      <c r="O71" s="9"/>
      <c r="P71" s="9"/>
      <c r="Q71" s="9"/>
      <c r="R71" s="9"/>
      <c r="S71" s="9"/>
      <c r="T71" s="9"/>
      <c r="U71" s="9"/>
      <c r="V71" s="9"/>
      <c r="W71" s="95"/>
      <c r="X71" s="97">
        <f>IF(AND('Submission Template'!O66&lt;&gt;"",'Submission Template'!N66&lt;&gt;"",'Submission Template'!L66&lt;&gt;""),1,0)</f>
        <v>0</v>
      </c>
      <c r="Y71" s="97" t="str">
        <f t="shared" si="0"/>
        <v/>
      </c>
      <c r="Z71" s="97" t="str">
        <f>IF('Submission Template'!N66&lt;&gt;"",IF('Submission Template'!L66="yes",Z70+1,Z70),"")</f>
        <v/>
      </c>
      <c r="AA71" s="97" t="str">
        <f>IF('Submission Template'!N66&lt;&gt;"",IF('Submission Template'!L66="yes",1,0),"")</f>
        <v/>
      </c>
      <c r="AB71" s="97" t="str">
        <f>IF(AND('Submission Template'!L66="yes",'Submission Template'!N66&lt;&gt;""),'Submission Template'!N66,"")</f>
        <v/>
      </c>
      <c r="AC71" s="97"/>
      <c r="AD71" s="97"/>
      <c r="AE71" s="99"/>
      <c r="AF71" s="97"/>
      <c r="AG71" s="117" t="str">
        <f>IF('Submission Template'!$AK$25=1,IF(AND('Submission Template'!$L66="yes",$Z71&gt;1),ROUND((($Y71*$E71)/($D71-'Submission Template'!$O66))^2+1,1),""),"")</f>
        <v/>
      </c>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row>
    <row r="72" spans="2:60">
      <c r="B72" s="54" t="str">
        <f>IF('Submission Template'!$AK$25=1,IF(AND('Submission Template'!$Q$9="yes",Calculations!$Z72&lt;&gt;""),MAX($Z72-1,0),$Z72),"")</f>
        <v/>
      </c>
      <c r="C72" s="33" t="str">
        <f t="shared" si="5"/>
        <v/>
      </c>
      <c r="D72" s="55" t="str">
        <f>IF('Submission Template'!$AK$25=1,IF(AND('Submission Template'!$L67&lt;&gt;"no",'Submission Template'!N67&lt;&gt;""),AVERAGE(AB$28:AB72),""),"")</f>
        <v/>
      </c>
      <c r="E72" s="55" t="str">
        <f>IF('Submission Template'!$AK$25=1,IF($Z72&gt;1,IF(AND('Submission Template'!$L67&lt;&gt;"no",'Submission Template'!N67&lt;&gt;""),STDEV(AB$28:AB72),""),""),"")</f>
        <v/>
      </c>
      <c r="F72" s="56" t="str">
        <f>IF('Submission Template'!$AK$25=1,IF('Submission Template'!N67&lt;&gt;"",IF('Submission Template'!$L66="no",F71,G71),""),"")</f>
        <v/>
      </c>
      <c r="G72" s="56" t="str">
        <f>IF('Submission Template'!$AK$25=1,IF($X72=1,MAX(IF(AND($Z72=1,'Submission Template'!$L67="yes"),0,IF('Submission Template'!$L67="yes",(F72+'Submission Template'!N67-('Submission Template'!O67+0.25*E72)),G71)),0),""),"")</f>
        <v/>
      </c>
      <c r="H72" s="56" t="str">
        <f t="shared" si="1"/>
        <v/>
      </c>
      <c r="I72" s="57" t="str">
        <f t="shared" si="2"/>
        <v/>
      </c>
      <c r="J72" s="57" t="str">
        <f t="shared" si="3"/>
        <v/>
      </c>
      <c r="K72" s="58" t="str">
        <f>IF(G72&lt;&gt;"",IF($AA72=1,IF(AND(J72&lt;&gt;1,I72=1,D72&lt;'Submission Template'!O67),1,0),$K71),"")</f>
        <v/>
      </c>
      <c r="L72" s="9"/>
      <c r="M72" s="10" t="str">
        <f>IF(AND('Submission Template'!L67="yes",'Submission Template'!T67="yes"),"Test cannot be invalid AND included in CumSum",IF($G72&gt;$H72,"Warning: CumSum statistic exceeds Action Limit",""))</f>
        <v/>
      </c>
      <c r="N72" s="9"/>
      <c r="O72" s="9"/>
      <c r="P72" s="9"/>
      <c r="Q72" s="9"/>
      <c r="R72" s="9"/>
      <c r="S72" s="9"/>
      <c r="T72" s="9"/>
      <c r="U72" s="9"/>
      <c r="V72" s="9"/>
      <c r="W72" s="95"/>
      <c r="X72" s="97">
        <f>IF(AND('Submission Template'!O67&lt;&gt;"",'Submission Template'!N67&lt;&gt;"",'Submission Template'!L67&lt;&gt;""),1,0)</f>
        <v>0</v>
      </c>
      <c r="Y72" s="97" t="str">
        <f t="shared" si="0"/>
        <v/>
      </c>
      <c r="Z72" s="97" t="str">
        <f>IF('Submission Template'!N67&lt;&gt;"",IF('Submission Template'!L67="yes",Z71+1,Z71),"")</f>
        <v/>
      </c>
      <c r="AA72" s="97" t="str">
        <f>IF('Submission Template'!N67&lt;&gt;"",IF('Submission Template'!L67="yes",1,0),"")</f>
        <v/>
      </c>
      <c r="AB72" s="97" t="str">
        <f>IF(AND('Submission Template'!L67="yes",'Submission Template'!N67&lt;&gt;""),'Submission Template'!N67,"")</f>
        <v/>
      </c>
      <c r="AC72" s="97"/>
      <c r="AD72" s="97"/>
      <c r="AE72" s="99"/>
      <c r="AF72" s="97"/>
      <c r="AG72" s="117" t="str">
        <f>IF('Submission Template'!$AK$25=1,IF(AND('Submission Template'!$L67="yes",$Z72&gt;1),ROUND((($Y72*$E72)/($D72-'Submission Template'!$O67))^2+1,1),""),"")</f>
        <v/>
      </c>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row>
    <row r="73" spans="2:60">
      <c r="B73" s="54" t="str">
        <f>IF('Submission Template'!$AK$25=1,IF(AND('Submission Template'!$Q$9="yes",Calculations!$Z73&lt;&gt;""),MAX($Z73-1,0),$Z73),"")</f>
        <v/>
      </c>
      <c r="C73" s="33" t="str">
        <f t="shared" si="5"/>
        <v/>
      </c>
      <c r="D73" s="55" t="str">
        <f>IF('Submission Template'!$AK$25=1,IF(AND('Submission Template'!$L68&lt;&gt;"no",'Submission Template'!N68&lt;&gt;""),AVERAGE(AB$28:AB73),""),"")</f>
        <v/>
      </c>
      <c r="E73" s="55" t="str">
        <f>IF('Submission Template'!$AK$25=1,IF($Z73&gt;1,IF(AND('Submission Template'!$L68&lt;&gt;"no",'Submission Template'!N68&lt;&gt;""),STDEV(AB$28:AB73),""),""),"")</f>
        <v/>
      </c>
      <c r="F73" s="56" t="str">
        <f>IF('Submission Template'!$AK$25=1,IF('Submission Template'!N68&lt;&gt;"",IF('Submission Template'!$L67="no",F72,G72),""),"")</f>
        <v/>
      </c>
      <c r="G73" s="56" t="str">
        <f>IF('Submission Template'!$AK$25=1,IF($X73=1,MAX(IF(AND($Z73=1,'Submission Template'!$L68="yes"),0,IF('Submission Template'!$L68="yes",(F73+'Submission Template'!N68-('Submission Template'!O68+0.25*E73)),G72)),0),""),"")</f>
        <v/>
      </c>
      <c r="H73" s="56" t="str">
        <f t="shared" si="1"/>
        <v/>
      </c>
      <c r="I73" s="57" t="str">
        <f t="shared" si="2"/>
        <v/>
      </c>
      <c r="J73" s="57" t="str">
        <f t="shared" si="3"/>
        <v/>
      </c>
      <c r="K73" s="58" t="str">
        <f>IF(G73&lt;&gt;"",IF($AA73=1,IF(AND(J73&lt;&gt;1,I73=1,D73&lt;'Submission Template'!O68),1,0),$K72),"")</f>
        <v/>
      </c>
      <c r="L73" s="9"/>
      <c r="M73" s="10" t="str">
        <f>IF(AND('Submission Template'!L68="yes",'Submission Template'!T68="yes"),"Test cannot be invalid AND included in CumSum",IF($G73&gt;$H73,"Warning: CumSum statistic exceeds Action Limit",""))</f>
        <v/>
      </c>
      <c r="N73" s="9"/>
      <c r="O73" s="9"/>
      <c r="P73" s="9"/>
      <c r="Q73" s="9"/>
      <c r="R73" s="9"/>
      <c r="S73" s="9"/>
      <c r="T73" s="9"/>
      <c r="U73" s="9"/>
      <c r="V73" s="9"/>
      <c r="W73" s="95"/>
      <c r="X73" s="97">
        <f>IF(AND('Submission Template'!O68&lt;&gt;"",'Submission Template'!N68&lt;&gt;"",'Submission Template'!L68&lt;&gt;""),1,0)</f>
        <v>0</v>
      </c>
      <c r="Y73" s="97" t="str">
        <f t="shared" si="0"/>
        <v/>
      </c>
      <c r="Z73" s="97" t="str">
        <f>IF('Submission Template'!N68&lt;&gt;"",IF('Submission Template'!L68="yes",Z72+1,Z72),"")</f>
        <v/>
      </c>
      <c r="AA73" s="97" t="str">
        <f>IF('Submission Template'!N68&lt;&gt;"",IF('Submission Template'!L68="yes",1,0),"")</f>
        <v/>
      </c>
      <c r="AB73" s="97" t="str">
        <f>IF(AND('Submission Template'!L68="yes",'Submission Template'!N68&lt;&gt;""),'Submission Template'!N68,"")</f>
        <v/>
      </c>
      <c r="AC73" s="97"/>
      <c r="AD73" s="97"/>
      <c r="AE73" s="99"/>
      <c r="AF73" s="97"/>
      <c r="AG73" s="117" t="str">
        <f>IF('Submission Template'!$AK$25=1,IF(AND('Submission Template'!$L68="yes",$Z73&gt;1),ROUND((($Y73*$E73)/($D73-'Submission Template'!$O68))^2+1,1),""),"")</f>
        <v/>
      </c>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row>
    <row r="74" spans="2:60">
      <c r="B74" s="54" t="str">
        <f>IF('Submission Template'!$AK$25=1,IF(AND('Submission Template'!$Q$9="yes",Calculations!$Z74&lt;&gt;""),MAX($Z74-1,0),$Z74),"")</f>
        <v/>
      </c>
      <c r="C74" s="33" t="str">
        <f t="shared" si="5"/>
        <v/>
      </c>
      <c r="D74" s="55" t="str">
        <f>IF('Submission Template'!$AK$25=1,IF(AND('Submission Template'!$L69&lt;&gt;"no",'Submission Template'!N69&lt;&gt;""),AVERAGE(AB$28:AB74),""),"")</f>
        <v/>
      </c>
      <c r="E74" s="55" t="str">
        <f>IF('Submission Template'!$AK$25=1,IF($Z74&gt;1,IF(AND('Submission Template'!$L69&lt;&gt;"no",'Submission Template'!N69&lt;&gt;""),STDEV(AB$28:AB74),""),""),"")</f>
        <v/>
      </c>
      <c r="F74" s="56" t="str">
        <f>IF('Submission Template'!$AK$25=1,IF('Submission Template'!N69&lt;&gt;"",IF('Submission Template'!$L68="no",F73,G73),""),"")</f>
        <v/>
      </c>
      <c r="G74" s="56" t="str">
        <f>IF('Submission Template'!$AK$25=1,IF($X74=1,MAX(IF(AND($Z74=1,'Submission Template'!$L69="yes"),0,IF('Submission Template'!$L69="yes",(F74+'Submission Template'!N69-('Submission Template'!O69+0.25*E74)),G73)),0),""),"")</f>
        <v/>
      </c>
      <c r="H74" s="56" t="str">
        <f t="shared" si="1"/>
        <v/>
      </c>
      <c r="I74" s="57" t="str">
        <f t="shared" si="2"/>
        <v/>
      </c>
      <c r="J74" s="57" t="str">
        <f t="shared" si="3"/>
        <v/>
      </c>
      <c r="K74" s="58" t="str">
        <f>IF(G74&lt;&gt;"",IF($AA74=1,IF(AND(J74&lt;&gt;1,I74=1,D74&lt;'Submission Template'!O69),1,0),$K73),"")</f>
        <v/>
      </c>
      <c r="L74" s="9"/>
      <c r="M74" s="10" t="str">
        <f>IF(AND('Submission Template'!L69="yes",'Submission Template'!T69="yes"),"Test cannot be invalid AND included in CumSum",IF($G74&gt;$H74,"Warning: CumSum statistic exceeds Action Limit",""))</f>
        <v/>
      </c>
      <c r="N74" s="9"/>
      <c r="O74" s="9"/>
      <c r="P74" s="9"/>
      <c r="Q74" s="9"/>
      <c r="R74" s="9"/>
      <c r="S74" s="9"/>
      <c r="T74" s="9"/>
      <c r="U74" s="9"/>
      <c r="V74" s="9"/>
      <c r="W74" s="95"/>
      <c r="X74" s="97">
        <f>IF(AND('Submission Template'!O69&lt;&gt;"",'Submission Template'!N69&lt;&gt;"",'Submission Template'!L69&lt;&gt;""),1,0)</f>
        <v>0</v>
      </c>
      <c r="Y74" s="97" t="str">
        <f t="shared" si="0"/>
        <v/>
      </c>
      <c r="Z74" s="97" t="str">
        <f>IF('Submission Template'!N69&lt;&gt;"",IF('Submission Template'!L69="yes",Z73+1,Z73),"")</f>
        <v/>
      </c>
      <c r="AA74" s="97" t="str">
        <f>IF('Submission Template'!N69&lt;&gt;"",IF('Submission Template'!L69="yes",1,0),"")</f>
        <v/>
      </c>
      <c r="AB74" s="97" t="str">
        <f>IF(AND('Submission Template'!L69="yes",'Submission Template'!N69&lt;&gt;""),'Submission Template'!N69,"")</f>
        <v/>
      </c>
      <c r="AC74" s="97"/>
      <c r="AD74" s="97"/>
      <c r="AE74" s="99"/>
      <c r="AF74" s="97"/>
      <c r="AG74" s="117" t="str">
        <f>IF('Submission Template'!$AK$25=1,IF(AND('Submission Template'!$L69="yes",$Z74&gt;1),ROUND((($Y74*$E74)/($D74-'Submission Template'!$O69))^2+1,1),""),"")</f>
        <v/>
      </c>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row>
    <row r="75" spans="2:60">
      <c r="B75" s="59" t="str">
        <f>IF('Submission Template'!$AK$25=1,IF(AND('Submission Template'!$Q$9="yes",Calculations!$Z75&lt;&gt;""),MAX($Z75-1,0),$Z75),"")</f>
        <v/>
      </c>
      <c r="C75" s="60" t="str">
        <f t="shared" si="5"/>
        <v/>
      </c>
      <c r="D75" s="61" t="str">
        <f>IF('Submission Template'!$AK$25=1,IF(AND('Submission Template'!$L70&lt;&gt;"no",'Submission Template'!N70&lt;&gt;""),AVERAGE(AB$28:AB75),""),"")</f>
        <v/>
      </c>
      <c r="E75" s="61" t="str">
        <f>IF('Submission Template'!$AK$25=1,IF($Z75&gt;1,IF(AND('Submission Template'!$L70&lt;&gt;"no",'Submission Template'!N70&lt;&gt;""),STDEV(AB$28:AB75),""),""),"")</f>
        <v/>
      </c>
      <c r="F75" s="62" t="str">
        <f>IF('Submission Template'!$AK$25=1,IF('Submission Template'!N70&lt;&gt;"",IF('Submission Template'!$L69="no",F74,G74),""),"")</f>
        <v/>
      </c>
      <c r="G75" s="62" t="str">
        <f>IF('Submission Template'!$AK$25=1,IF($X75=1,MAX(IF(AND($Z75=1,'Submission Template'!$L70="yes"),0,IF('Submission Template'!$L70="yes",(F75+'Submission Template'!N70-('Submission Template'!O70+0.25*E75)),G74)),0),""),"")</f>
        <v/>
      </c>
      <c r="H75" s="62" t="str">
        <f t="shared" si="1"/>
        <v/>
      </c>
      <c r="I75" s="63" t="str">
        <f t="shared" si="2"/>
        <v/>
      </c>
      <c r="J75" s="63" t="str">
        <f t="shared" si="3"/>
        <v/>
      </c>
      <c r="K75" s="64" t="str">
        <f>IF(G75&lt;&gt;"",IF($AA75=1,IF(AND(J75&lt;&gt;1,I75=1,D75&lt;'Submission Template'!O70),1,0),$K74),"")</f>
        <v/>
      </c>
      <c r="L75" s="9"/>
      <c r="M75" s="10" t="str">
        <f>IF(AND('Submission Template'!L70="yes",'Submission Template'!T70="yes"),"Test cannot be invalid AND included in CumSum",IF($G75&gt;$H75,"Warning: CumSum statistic exceeds Action Limit",""))</f>
        <v/>
      </c>
      <c r="N75" s="9"/>
      <c r="O75" s="9"/>
      <c r="P75" s="9"/>
      <c r="Q75" s="9"/>
      <c r="R75" s="9"/>
      <c r="S75" s="9"/>
      <c r="T75" s="9"/>
      <c r="U75" s="9"/>
      <c r="V75" s="9"/>
      <c r="W75" s="95"/>
      <c r="X75" s="97">
        <f>IF(AND('Submission Template'!O70&lt;&gt;"",'Submission Template'!N70&lt;&gt;"",'Submission Template'!L70&lt;&gt;""),1,0)</f>
        <v>0</v>
      </c>
      <c r="Y75" s="97" t="str">
        <f t="shared" si="0"/>
        <v/>
      </c>
      <c r="Z75" s="97" t="str">
        <f>IF('Submission Template'!N70&lt;&gt;"",IF('Submission Template'!L70="yes",Z74+1,Z74),"")</f>
        <v/>
      </c>
      <c r="AA75" s="97" t="str">
        <f>IF('Submission Template'!N70&lt;&gt;"",IF('Submission Template'!L70="yes",1,0),"")</f>
        <v/>
      </c>
      <c r="AB75" s="97" t="str">
        <f>IF(AND('Submission Template'!L70="yes",'Submission Template'!N70&lt;&gt;""),'Submission Template'!N70,"")</f>
        <v/>
      </c>
      <c r="AC75" s="97"/>
      <c r="AD75" s="97"/>
      <c r="AE75" s="99"/>
      <c r="AF75" s="97"/>
      <c r="AG75" s="118" t="str">
        <f>IF('Submission Template'!$AK$25=1,IF(AND('Submission Template'!$L70="yes",$Z75&gt;1),ROUND((($Y75*$E75)/($D75-'Submission Template'!$O70))^2+1,1),""),"")</f>
        <v/>
      </c>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row>
    <row r="76" spans="2:60">
      <c r="B76" s="9"/>
      <c r="C76" s="9"/>
      <c r="D76" s="9"/>
      <c r="E76" s="9"/>
      <c r="F76" s="9"/>
      <c r="G76" s="9"/>
      <c r="H76" s="14"/>
      <c r="I76" s="14"/>
      <c r="J76" s="14"/>
      <c r="K76" s="9"/>
      <c r="L76" s="8" t="s">
        <v>40</v>
      </c>
      <c r="M76" s="10" t="str">
        <f>IF(AND('Submission Template'!L71="yes",'Submission Template'!T71="yes"),"Test cannot be invalid AND included in CumSum",IF($G76&gt;$H76,"Warning: CumSum statistic exceeds Action Limit",""))</f>
        <v/>
      </c>
      <c r="N76" s="8"/>
      <c r="O76" s="8"/>
      <c r="P76" s="9"/>
      <c r="Q76" s="9"/>
      <c r="R76" s="9"/>
      <c r="S76" s="9"/>
      <c r="T76" s="9"/>
      <c r="U76" s="9"/>
      <c r="V76" s="9"/>
      <c r="W76" s="95"/>
      <c r="X76" s="97"/>
      <c r="Y76" s="97"/>
      <c r="Z76" s="97"/>
      <c r="AA76" s="97"/>
      <c r="AB76" s="97"/>
      <c r="AC76" s="97"/>
      <c r="AD76" s="97"/>
      <c r="AE76" s="99"/>
      <c r="AF76" s="97"/>
      <c r="AG76" s="97"/>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row>
    <row r="77" spans="2:60">
      <c r="B77" s="9"/>
      <c r="C77" s="9"/>
      <c r="D77" s="9"/>
      <c r="E77" s="9"/>
      <c r="F77" s="9"/>
      <c r="G77" s="9"/>
      <c r="H77" s="9"/>
      <c r="I77" s="9"/>
      <c r="J77" s="9"/>
      <c r="K77" s="9"/>
      <c r="L77" s="9"/>
      <c r="M77" s="10"/>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row>
    <row r="78" spans="2:60">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row>
    <row r="79" spans="2:60">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row>
    <row r="80" spans="2:60">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row>
    <row r="81" spans="2:61">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row>
    <row r="82" spans="2:61">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row>
    <row r="83" spans="2:61">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row>
    <row r="84" spans="2:61">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row>
    <row r="85" spans="2:61">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row>
    <row r="86" spans="2:61">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row>
    <row r="87" spans="2:61">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row>
    <row r="88" spans="2:61">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row>
    <row r="89" spans="2:61">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row>
    <row r="90" spans="2:61">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row>
    <row r="91" spans="2:61">
      <c r="B91" s="9"/>
      <c r="M91" s="9"/>
      <c r="N91" s="9"/>
      <c r="O91" s="9"/>
      <c r="P91" s="9"/>
      <c r="Q91" s="9"/>
      <c r="R91" s="9"/>
      <c r="S91" s="9"/>
      <c r="T91" s="9"/>
      <c r="U91" s="9"/>
      <c r="V91" s="9"/>
      <c r="W91" s="9"/>
      <c r="X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row>
    <row r="124" spans="2:2">
      <c r="B124" s="7"/>
    </row>
    <row r="125" spans="2:2">
      <c r="B125" s="7"/>
    </row>
    <row r="126" spans="2:2">
      <c r="B126" s="7"/>
    </row>
  </sheetData>
  <sheetProtection password="E3E4" sheet="1" objects="1" scenarios="1" selectLockedCells="1"/>
  <mergeCells count="9">
    <mergeCell ref="H8:I8"/>
    <mergeCell ref="H10:I10"/>
    <mergeCell ref="N10:O10"/>
    <mergeCell ref="F22:G22"/>
    <mergeCell ref="H11:I11"/>
    <mergeCell ref="H12:I12"/>
    <mergeCell ref="N12:O12"/>
    <mergeCell ref="N11:O11"/>
    <mergeCell ref="N13:O13"/>
  </mergeCells>
  <phoneticPr fontId="1" type="noConversion"/>
  <conditionalFormatting sqref="B28:K28">
    <cfRule type="expression" dxfId="0" priority="1" stopIfTrue="1">
      <formula>$AC$27=1</formula>
    </cfRule>
  </conditionalFormatting>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B1:AH4"/>
  <sheetViews>
    <sheetView showGridLines="0" workbookViewId="0"/>
  </sheetViews>
  <sheetFormatPr defaultRowHeight="12.75"/>
  <cols>
    <col min="1" max="1" width="0.85546875" customWidth="1"/>
  </cols>
  <sheetData>
    <row r="1" spans="2:34" ht="4.5" customHeight="1"/>
    <row r="2" spans="2:34" ht="18.75">
      <c r="B2" s="36" t="s">
        <v>0</v>
      </c>
      <c r="C2" s="17"/>
      <c r="D2" s="18"/>
      <c r="E2" s="18"/>
      <c r="F2" s="18"/>
      <c r="G2" s="18"/>
      <c r="H2" s="19"/>
      <c r="I2" s="18"/>
      <c r="J2" s="18"/>
      <c r="K2" s="18"/>
      <c r="L2" s="18"/>
      <c r="M2" s="18"/>
      <c r="N2" s="18"/>
      <c r="O2" s="18"/>
      <c r="P2" s="18"/>
      <c r="Q2" s="18"/>
      <c r="R2" s="18"/>
      <c r="S2" s="18"/>
      <c r="T2" s="18"/>
      <c r="U2" s="18"/>
      <c r="V2" s="18"/>
      <c r="W2" s="18"/>
      <c r="X2" s="18"/>
      <c r="Y2" s="7"/>
      <c r="Z2" s="7"/>
      <c r="AA2" s="7"/>
      <c r="AB2" s="7"/>
      <c r="AC2" s="7"/>
      <c r="AD2" s="7"/>
      <c r="AE2" s="7"/>
      <c r="AF2" s="7"/>
      <c r="AG2" s="7"/>
      <c r="AH2" s="7"/>
    </row>
    <row r="3" spans="2:34" ht="14.25">
      <c r="B3" s="37" t="s">
        <v>97</v>
      </c>
      <c r="C3" s="21"/>
      <c r="D3" s="22"/>
      <c r="E3" s="22"/>
      <c r="F3" s="22"/>
      <c r="G3" s="22"/>
      <c r="H3" s="22"/>
      <c r="I3" s="22"/>
      <c r="J3" s="22"/>
      <c r="K3" s="22"/>
      <c r="L3" s="22"/>
      <c r="M3" s="22"/>
      <c r="N3" s="22"/>
      <c r="O3" s="22"/>
      <c r="P3" s="22"/>
      <c r="Q3" s="22"/>
      <c r="R3" s="22"/>
      <c r="S3" s="22"/>
      <c r="T3" s="22"/>
      <c r="U3" s="22"/>
      <c r="V3" s="22"/>
      <c r="W3" s="22"/>
      <c r="X3" s="22"/>
      <c r="Y3" s="16"/>
      <c r="Z3" s="16"/>
      <c r="AA3" s="16"/>
      <c r="AB3" s="16"/>
      <c r="AC3" s="16"/>
      <c r="AD3" s="16"/>
      <c r="AE3" s="16"/>
      <c r="AG3" s="16"/>
      <c r="AH3" s="16"/>
    </row>
    <row r="4" spans="2:34">
      <c r="B4" s="1"/>
    </row>
  </sheetData>
  <phoneticPr fontId="1"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Submission Template</vt:lpstr>
      <vt:lpstr>Calculations</vt:lpstr>
      <vt:lpstr>Notes</vt:lpstr>
      <vt:lpstr>'Submission Template'!Print_Area</vt:lpstr>
    </vt:vector>
  </TitlesOfParts>
  <Company>Perrin Quarles Associates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Anonymous</dc:creator>
  <cp:lastModifiedBy>Courtney Kerwin</cp:lastModifiedBy>
  <cp:lastPrinted>2008-01-03T20:40:33Z</cp:lastPrinted>
  <dcterms:created xsi:type="dcterms:W3CDTF">2005-02-03T14:28:49Z</dcterms:created>
  <dcterms:modified xsi:type="dcterms:W3CDTF">2012-08-15T12:54:12Z</dcterms:modified>
</cp:coreProperties>
</file>