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0" windowWidth="12390" windowHeight="8190"/>
  </bookViews>
  <sheets>
    <sheet name="Summary" sheetId="4" r:id="rId1"/>
    <sheet name="Level" sheetId="1" r:id="rId2"/>
    <sheet name="Increase" sheetId="2" r:id="rId3"/>
    <sheet name="Decrease" sheetId="3" r:id="rId4"/>
  </sheets>
  <calcPr calcId="125725"/>
</workbook>
</file>

<file path=xl/calcChain.xml><?xml version="1.0" encoding="utf-8"?>
<calcChain xmlns="http://schemas.openxmlformats.org/spreadsheetml/2006/main">
  <c r="AB130" i="3"/>
  <c r="AO130" s="1"/>
  <c r="AA129"/>
  <c r="AA130" s="1"/>
  <c r="AN130" s="1"/>
  <c r="Z128"/>
  <c r="AM128" s="1"/>
  <c r="Y127"/>
  <c r="AL127" s="1"/>
  <c r="X126"/>
  <c r="X127" s="1"/>
  <c r="W125"/>
  <c r="W126" s="1"/>
  <c r="V124"/>
  <c r="AI124" s="1"/>
  <c r="U123"/>
  <c r="AH123" s="1"/>
  <c r="T122"/>
  <c r="T123" s="1"/>
  <c r="S121"/>
  <c r="S122" s="1"/>
  <c r="R120"/>
  <c r="AE120" s="1"/>
  <c r="Q119"/>
  <c r="AB118"/>
  <c r="AB119" s="1"/>
  <c r="AA117"/>
  <c r="AA118" s="1"/>
  <c r="Z116"/>
  <c r="Z117" s="1"/>
  <c r="Y115"/>
  <c r="Y116" s="1"/>
  <c r="X114"/>
  <c r="X115" s="1"/>
  <c r="W113"/>
  <c r="W114" s="1"/>
  <c r="V112"/>
  <c r="V113" s="1"/>
  <c r="U111"/>
  <c r="U112" s="1"/>
  <c r="T110"/>
  <c r="T111" s="1"/>
  <c r="S109"/>
  <c r="S110" s="1"/>
  <c r="R108"/>
  <c r="R109" s="1"/>
  <c r="Q107"/>
  <c r="Q108" s="1"/>
  <c r="AB106"/>
  <c r="AB107" s="1"/>
  <c r="AO105"/>
  <c r="AA105"/>
  <c r="AO104"/>
  <c r="AN104"/>
  <c r="Z104"/>
  <c r="Z105" s="1"/>
  <c r="AO103"/>
  <c r="AN103"/>
  <c r="AM103"/>
  <c r="Y103"/>
  <c r="AL103" s="1"/>
  <c r="AO102"/>
  <c r="AN102"/>
  <c r="AM102"/>
  <c r="AL102"/>
  <c r="X102"/>
  <c r="AK102" s="1"/>
  <c r="W102"/>
  <c r="W103" s="1"/>
  <c r="AO101"/>
  <c r="AN101"/>
  <c r="AM101"/>
  <c r="AL101"/>
  <c r="AK101"/>
  <c r="AJ101"/>
  <c r="W101"/>
  <c r="AO100"/>
  <c r="AN100"/>
  <c r="AM100"/>
  <c r="AL100"/>
  <c r="AK100"/>
  <c r="AJ100"/>
  <c r="V100"/>
  <c r="V101" s="1"/>
  <c r="AO99"/>
  <c r="AN99"/>
  <c r="AM99"/>
  <c r="AL99"/>
  <c r="AK99"/>
  <c r="AJ99"/>
  <c r="AI99"/>
  <c r="U99"/>
  <c r="U100" s="1"/>
  <c r="AO98"/>
  <c r="AN98"/>
  <c r="AM98"/>
  <c r="AL98"/>
  <c r="AK98"/>
  <c r="AJ98"/>
  <c r="AI98"/>
  <c r="AH98"/>
  <c r="T98"/>
  <c r="T99" s="1"/>
  <c r="S98"/>
  <c r="AF98" s="1"/>
  <c r="AO97"/>
  <c r="AN97"/>
  <c r="AM97"/>
  <c r="AL97"/>
  <c r="AK97"/>
  <c r="AJ97"/>
  <c r="AI97"/>
  <c r="AH97"/>
  <c r="AG97"/>
  <c r="AF97"/>
  <c r="S97"/>
  <c r="AO96"/>
  <c r="AN96"/>
  <c r="AM96"/>
  <c r="AL96"/>
  <c r="AK96"/>
  <c r="AJ96"/>
  <c r="AI96"/>
  <c r="AH96"/>
  <c r="AG96"/>
  <c r="AF96"/>
  <c r="R96"/>
  <c r="AE96" s="1"/>
  <c r="AO95"/>
  <c r="AN95"/>
  <c r="AM95"/>
  <c r="AL95"/>
  <c r="AK95"/>
  <c r="AJ95"/>
  <c r="AI95"/>
  <c r="AH95"/>
  <c r="AG95"/>
  <c r="AF95"/>
  <c r="AE95"/>
  <c r="Q95"/>
  <c r="AD95" s="1"/>
  <c r="AQ95" s="1"/>
  <c r="AU95" s="1"/>
  <c r="AB87"/>
  <c r="AA87"/>
  <c r="Z87"/>
  <c r="Y87"/>
  <c r="X87"/>
  <c r="W87"/>
  <c r="V87"/>
  <c r="U87"/>
  <c r="T87"/>
  <c r="S87"/>
  <c r="R87"/>
  <c r="Q87"/>
  <c r="I119"/>
  <c r="I120" s="1"/>
  <c r="I121" s="1"/>
  <c r="I122" s="1"/>
  <c r="I123" s="1"/>
  <c r="I124" s="1"/>
  <c r="I125" s="1"/>
  <c r="I126" s="1"/>
  <c r="I127" s="1"/>
  <c r="I128" s="1"/>
  <c r="I129" s="1"/>
  <c r="I130" s="1"/>
  <c r="I118"/>
  <c r="I117"/>
  <c r="I116"/>
  <c r="I115"/>
  <c r="I114"/>
  <c r="I113"/>
  <c r="I112"/>
  <c r="I111"/>
  <c r="I110"/>
  <c r="I109"/>
  <c r="J107" s="1"/>
  <c r="M106" s="1"/>
  <c r="I108"/>
  <c r="I107"/>
  <c r="I106"/>
  <c r="I105"/>
  <c r="I104"/>
  <c r="I103"/>
  <c r="I102"/>
  <c r="I101"/>
  <c r="I100"/>
  <c r="I99"/>
  <c r="I98"/>
  <c r="I97"/>
  <c r="I96"/>
  <c r="I95"/>
  <c r="J106" s="1"/>
  <c r="AZ176" i="1"/>
  <c r="AZ175"/>
  <c r="AZ174"/>
  <c r="AZ173"/>
  <c r="AZ172"/>
  <c r="AZ171"/>
  <c r="AZ170"/>
  <c r="AZ169"/>
  <c r="AZ168"/>
  <c r="AZ167"/>
  <c r="AZ166"/>
  <c r="AZ165"/>
  <c r="BB165" s="1"/>
  <c r="AZ164"/>
  <c r="AZ163"/>
  <c r="AZ162"/>
  <c r="AZ161"/>
  <c r="BB161" s="1"/>
  <c r="AZ160"/>
  <c r="AZ159"/>
  <c r="AZ158"/>
  <c r="AZ157"/>
  <c r="BB157" s="1"/>
  <c r="AZ156"/>
  <c r="AZ155"/>
  <c r="AZ154"/>
  <c r="BB154" s="1"/>
  <c r="BD154" s="1"/>
  <c r="AZ153"/>
  <c r="AZ152"/>
  <c r="AZ151"/>
  <c r="AZ150"/>
  <c r="BA162" s="1"/>
  <c r="BC162" s="1"/>
  <c r="AZ149"/>
  <c r="AZ148"/>
  <c r="AZ147"/>
  <c r="AZ146"/>
  <c r="BA158" s="1"/>
  <c r="BC158" s="1"/>
  <c r="AZ145"/>
  <c r="AZ144"/>
  <c r="AZ143"/>
  <c r="AZ142"/>
  <c r="BA154" s="1"/>
  <c r="BC154" s="1"/>
  <c r="AZ141"/>
  <c r="AB49" i="3"/>
  <c r="AA49"/>
  <c r="AA48"/>
  <c r="Z47"/>
  <c r="Y46"/>
  <c r="X46"/>
  <c r="X45"/>
  <c r="W45"/>
  <c r="W44"/>
  <c r="V43"/>
  <c r="U42"/>
  <c r="T42"/>
  <c r="T41"/>
  <c r="S41"/>
  <c r="S40"/>
  <c r="R39"/>
  <c r="Q38"/>
  <c r="AB37"/>
  <c r="AB38" s="1"/>
  <c r="AA36"/>
  <c r="Z35"/>
  <c r="Z36" s="1"/>
  <c r="Y34"/>
  <c r="X33"/>
  <c r="X34" s="1"/>
  <c r="W32"/>
  <c r="V31"/>
  <c r="V32" s="1"/>
  <c r="U30"/>
  <c r="T29"/>
  <c r="T30" s="1"/>
  <c r="S28"/>
  <c r="R27"/>
  <c r="R28" s="1"/>
  <c r="AB26"/>
  <c r="Q26"/>
  <c r="AB25"/>
  <c r="AA24"/>
  <c r="AA25" s="1"/>
  <c r="Z23"/>
  <c r="Z24" s="1"/>
  <c r="Z25" s="1"/>
  <c r="Y22"/>
  <c r="AL22" s="1"/>
  <c r="X21"/>
  <c r="AK21" s="1"/>
  <c r="W20"/>
  <c r="W21" s="1"/>
  <c r="V19"/>
  <c r="AI19" s="1"/>
  <c r="U18"/>
  <c r="U19" s="1"/>
  <c r="T17"/>
  <c r="T18" s="1"/>
  <c r="S16"/>
  <c r="AF16" s="1"/>
  <c r="R15"/>
  <c r="R16" s="1"/>
  <c r="Q14"/>
  <c r="AD14" s="1"/>
  <c r="AB6"/>
  <c r="AO23" s="1"/>
  <c r="AA6"/>
  <c r="AN21" s="1"/>
  <c r="Z6"/>
  <c r="AM19" s="1"/>
  <c r="Y6"/>
  <c r="AL20" s="1"/>
  <c r="X6"/>
  <c r="AK15" s="1"/>
  <c r="W6"/>
  <c r="AJ16" s="1"/>
  <c r="V6"/>
  <c r="AI18" s="1"/>
  <c r="U6"/>
  <c r="AH17" s="1"/>
  <c r="T6"/>
  <c r="AG15" s="1"/>
  <c r="S6"/>
  <c r="AF15" s="1"/>
  <c r="R6"/>
  <c r="AE14" s="1"/>
  <c r="Q6"/>
  <c r="I37"/>
  <c r="I36"/>
  <c r="I35"/>
  <c r="I34"/>
  <c r="I33"/>
  <c r="I32"/>
  <c r="I31"/>
  <c r="I30"/>
  <c r="I29"/>
  <c r="I28"/>
  <c r="I27"/>
  <c r="I26"/>
  <c r="I38" s="1"/>
  <c r="I39" s="1"/>
  <c r="I40" s="1"/>
  <c r="I41" s="1"/>
  <c r="I42" s="1"/>
  <c r="I43" s="1"/>
  <c r="I44" s="1"/>
  <c r="I45" s="1"/>
  <c r="I46" s="1"/>
  <c r="I47" s="1"/>
  <c r="I48" s="1"/>
  <c r="I49" s="1"/>
  <c r="I25"/>
  <c r="I24"/>
  <c r="I23"/>
  <c r="I22"/>
  <c r="I21"/>
  <c r="I20"/>
  <c r="I19"/>
  <c r="I18"/>
  <c r="I17"/>
  <c r="I16"/>
  <c r="I15"/>
  <c r="I14"/>
  <c r="J25" s="1"/>
  <c r="AB130" i="2"/>
  <c r="AO130" s="1"/>
  <c r="AA129"/>
  <c r="AA130" s="1"/>
  <c r="AN130" s="1"/>
  <c r="Z128"/>
  <c r="AM128" s="1"/>
  <c r="Y127"/>
  <c r="AL127" s="1"/>
  <c r="X126"/>
  <c r="X127" s="1"/>
  <c r="W125"/>
  <c r="W126" s="1"/>
  <c r="V124"/>
  <c r="AI124" s="1"/>
  <c r="U123"/>
  <c r="AH123" s="1"/>
  <c r="T122"/>
  <c r="T123" s="1"/>
  <c r="S121"/>
  <c r="S122" s="1"/>
  <c r="R120"/>
  <c r="AE120" s="1"/>
  <c r="Q119"/>
  <c r="AB118"/>
  <c r="AB119" s="1"/>
  <c r="AA117"/>
  <c r="Z116"/>
  <c r="Z117" s="1"/>
  <c r="Y115"/>
  <c r="X114"/>
  <c r="X115" s="1"/>
  <c r="W113"/>
  <c r="V112"/>
  <c r="V113" s="1"/>
  <c r="U111"/>
  <c r="T110"/>
  <c r="T111" s="1"/>
  <c r="S109"/>
  <c r="R108"/>
  <c r="R109" s="1"/>
  <c r="Q107"/>
  <c r="AB106"/>
  <c r="AB107" s="1"/>
  <c r="AO105"/>
  <c r="AA105"/>
  <c r="AO104"/>
  <c r="AN104"/>
  <c r="Z104"/>
  <c r="Z105" s="1"/>
  <c r="AO103"/>
  <c r="AN103"/>
  <c r="AM103"/>
  <c r="Y103"/>
  <c r="Y104" s="1"/>
  <c r="AO102"/>
  <c r="AN102"/>
  <c r="AM102"/>
  <c r="AL102"/>
  <c r="X102"/>
  <c r="X103" s="1"/>
  <c r="AO101"/>
  <c r="AN101"/>
  <c r="AM101"/>
  <c r="AL101"/>
  <c r="AK101"/>
  <c r="W101"/>
  <c r="AJ101" s="1"/>
  <c r="AO100"/>
  <c r="AN100"/>
  <c r="AM100"/>
  <c r="AL100"/>
  <c r="AK100"/>
  <c r="AJ100"/>
  <c r="V100"/>
  <c r="V101" s="1"/>
  <c r="AO99"/>
  <c r="AN99"/>
  <c r="AM99"/>
  <c r="AL99"/>
  <c r="AK99"/>
  <c r="AJ99"/>
  <c r="AI99"/>
  <c r="U99"/>
  <c r="AH99" s="1"/>
  <c r="AO98"/>
  <c r="AN98"/>
  <c r="AM98"/>
  <c r="AL98"/>
  <c r="AK98"/>
  <c r="AJ98"/>
  <c r="AI98"/>
  <c r="AH98"/>
  <c r="T98"/>
  <c r="AG98" s="1"/>
  <c r="AO97"/>
  <c r="AN97"/>
  <c r="AM97"/>
  <c r="AL97"/>
  <c r="AK97"/>
  <c r="AJ97"/>
  <c r="AI97"/>
  <c r="AH97"/>
  <c r="AG97"/>
  <c r="S97"/>
  <c r="S98" s="1"/>
  <c r="AO96"/>
  <c r="AN96"/>
  <c r="AM96"/>
  <c r="AL96"/>
  <c r="AK96"/>
  <c r="AJ96"/>
  <c r="AI96"/>
  <c r="AH96"/>
  <c r="AG96"/>
  <c r="AF96"/>
  <c r="R96"/>
  <c r="AE96" s="1"/>
  <c r="AO95"/>
  <c r="AN95"/>
  <c r="AM95"/>
  <c r="AL95"/>
  <c r="AK95"/>
  <c r="AJ95"/>
  <c r="AI95"/>
  <c r="AH95"/>
  <c r="AG95"/>
  <c r="AF95"/>
  <c r="AE95"/>
  <c r="Q95"/>
  <c r="Q96" s="1"/>
  <c r="AB87"/>
  <c r="AA87"/>
  <c r="Z87"/>
  <c r="Y87"/>
  <c r="X87"/>
  <c r="W87"/>
  <c r="V87"/>
  <c r="U87"/>
  <c r="T87"/>
  <c r="S87"/>
  <c r="R87"/>
  <c r="Q87"/>
  <c r="J26"/>
  <c r="J107"/>
  <c r="J106"/>
  <c r="K109"/>
  <c r="I119"/>
  <c r="I118"/>
  <c r="I117"/>
  <c r="I116"/>
  <c r="I115"/>
  <c r="I114"/>
  <c r="I113"/>
  <c r="I112"/>
  <c r="I111"/>
  <c r="I110"/>
  <c r="I109"/>
  <c r="I108"/>
  <c r="I107"/>
  <c r="I106"/>
  <c r="I105"/>
  <c r="I104"/>
  <c r="I103"/>
  <c r="I102"/>
  <c r="I101"/>
  <c r="I100"/>
  <c r="I99"/>
  <c r="I98"/>
  <c r="I97"/>
  <c r="I96"/>
  <c r="I95"/>
  <c r="I39"/>
  <c r="I40" s="1"/>
  <c r="I41" s="1"/>
  <c r="I42" s="1"/>
  <c r="I43" s="1"/>
  <c r="I44" s="1"/>
  <c r="I45" s="1"/>
  <c r="I46" s="1"/>
  <c r="I47" s="1"/>
  <c r="I48" s="1"/>
  <c r="I49" s="1"/>
  <c r="AB49" s="1"/>
  <c r="AV27"/>
  <c r="AV26"/>
  <c r="AU38"/>
  <c r="AU37"/>
  <c r="AU36"/>
  <c r="AU35"/>
  <c r="AU34"/>
  <c r="AU33"/>
  <c r="AU32"/>
  <c r="AU31"/>
  <c r="AU30"/>
  <c r="AU29"/>
  <c r="AU28"/>
  <c r="AU27"/>
  <c r="AU26"/>
  <c r="AU25"/>
  <c r="AU24"/>
  <c r="AU23"/>
  <c r="AU22"/>
  <c r="AU21"/>
  <c r="AU20"/>
  <c r="AU19"/>
  <c r="AU18"/>
  <c r="AU17"/>
  <c r="AU16"/>
  <c r="AU15"/>
  <c r="AU14"/>
  <c r="AE69"/>
  <c r="AE68"/>
  <c r="AD69"/>
  <c r="AD68"/>
  <c r="Q80"/>
  <c r="AB79"/>
  <c r="Q79"/>
  <c r="AB78"/>
  <c r="AA78"/>
  <c r="Q78"/>
  <c r="AB77"/>
  <c r="AA77"/>
  <c r="Z77"/>
  <c r="Q77"/>
  <c r="AB76"/>
  <c r="AA76"/>
  <c r="Z76"/>
  <c r="Y76"/>
  <c r="Q76"/>
  <c r="AB75"/>
  <c r="AA75"/>
  <c r="Z75"/>
  <c r="Y75"/>
  <c r="X75"/>
  <c r="Q75"/>
  <c r="AB74"/>
  <c r="AA74"/>
  <c r="Z74"/>
  <c r="Y74"/>
  <c r="X74"/>
  <c r="W74"/>
  <c r="Q74"/>
  <c r="AB73"/>
  <c r="AA73"/>
  <c r="Z73"/>
  <c r="Y73"/>
  <c r="X73"/>
  <c r="W73"/>
  <c r="V73"/>
  <c r="Q73"/>
  <c r="AB72"/>
  <c r="AA72"/>
  <c r="Z72"/>
  <c r="Y72"/>
  <c r="X72"/>
  <c r="W72"/>
  <c r="V72"/>
  <c r="U72"/>
  <c r="Q72"/>
  <c r="AB71"/>
  <c r="AA71"/>
  <c r="Z71"/>
  <c r="Y71"/>
  <c r="X71"/>
  <c r="W71"/>
  <c r="V71"/>
  <c r="U71"/>
  <c r="T71"/>
  <c r="Q71"/>
  <c r="AB70"/>
  <c r="AA70"/>
  <c r="Z70"/>
  <c r="Y70"/>
  <c r="X70"/>
  <c r="W70"/>
  <c r="V70"/>
  <c r="U70"/>
  <c r="T70"/>
  <c r="S70"/>
  <c r="Q70"/>
  <c r="AB69"/>
  <c r="AA69"/>
  <c r="Z69"/>
  <c r="Y69"/>
  <c r="X69"/>
  <c r="W69"/>
  <c r="V69"/>
  <c r="U69"/>
  <c r="T69"/>
  <c r="S69"/>
  <c r="R69"/>
  <c r="Q69"/>
  <c r="AB68"/>
  <c r="AA68"/>
  <c r="Z68"/>
  <c r="Y68"/>
  <c r="X68"/>
  <c r="W68"/>
  <c r="V68"/>
  <c r="U68"/>
  <c r="T68"/>
  <c r="S68"/>
  <c r="R68"/>
  <c r="Q68"/>
  <c r="AE53"/>
  <c r="AE52"/>
  <c r="Q64"/>
  <c r="AB63"/>
  <c r="Q63"/>
  <c r="AB62"/>
  <c r="AA62"/>
  <c r="Q62"/>
  <c r="AB61"/>
  <c r="AA61"/>
  <c r="Z61"/>
  <c r="Q61"/>
  <c r="AB60"/>
  <c r="AA60"/>
  <c r="Z60"/>
  <c r="Y60"/>
  <c r="Q60"/>
  <c r="AB59"/>
  <c r="AA59"/>
  <c r="Z59"/>
  <c r="Y59"/>
  <c r="X59"/>
  <c r="Q59"/>
  <c r="AB58"/>
  <c r="AA58"/>
  <c r="Z58"/>
  <c r="Y58"/>
  <c r="X58"/>
  <c r="W58"/>
  <c r="Q58"/>
  <c r="AB57"/>
  <c r="AA57"/>
  <c r="Z57"/>
  <c r="Y57"/>
  <c r="X57"/>
  <c r="W57"/>
  <c r="V57"/>
  <c r="Q57"/>
  <c r="AB56"/>
  <c r="AA56"/>
  <c r="Z56"/>
  <c r="Y56"/>
  <c r="X56"/>
  <c r="W56"/>
  <c r="V56"/>
  <c r="U56"/>
  <c r="Q56"/>
  <c r="AB55"/>
  <c r="AA55"/>
  <c r="Z55"/>
  <c r="Y55"/>
  <c r="X55"/>
  <c r="W55"/>
  <c r="V55"/>
  <c r="U55"/>
  <c r="T55"/>
  <c r="Q55"/>
  <c r="AB54"/>
  <c r="AA54"/>
  <c r="Z54"/>
  <c r="Y54"/>
  <c r="X54"/>
  <c r="W54"/>
  <c r="V54"/>
  <c r="U54"/>
  <c r="T54"/>
  <c r="S54"/>
  <c r="Q54"/>
  <c r="AB53"/>
  <c r="AA53"/>
  <c r="Z53"/>
  <c r="Y53"/>
  <c r="X53"/>
  <c r="W53"/>
  <c r="V53"/>
  <c r="U53"/>
  <c r="T53"/>
  <c r="S53"/>
  <c r="R53"/>
  <c r="Q53"/>
  <c r="AB52"/>
  <c r="AA52"/>
  <c r="Z52"/>
  <c r="Y52"/>
  <c r="X52"/>
  <c r="W52"/>
  <c r="V52"/>
  <c r="U52"/>
  <c r="T52"/>
  <c r="S52"/>
  <c r="R52"/>
  <c r="Q52"/>
  <c r="AS27"/>
  <c r="AS26"/>
  <c r="AQ38"/>
  <c r="AQ37"/>
  <c r="AQ36"/>
  <c r="AQ35"/>
  <c r="AQ34"/>
  <c r="AQ33"/>
  <c r="AQ32"/>
  <c r="AQ31"/>
  <c r="AQ30"/>
  <c r="AQ29"/>
  <c r="AQ28"/>
  <c r="AQ27"/>
  <c r="AQ26"/>
  <c r="AQ25"/>
  <c r="AQ24"/>
  <c r="AQ23"/>
  <c r="AQ22"/>
  <c r="AQ21"/>
  <c r="AQ20"/>
  <c r="AQ19"/>
  <c r="AQ18"/>
  <c r="AQ17"/>
  <c r="AQ16"/>
  <c r="AQ15"/>
  <c r="AQ14"/>
  <c r="AD49"/>
  <c r="AO48"/>
  <c r="AD48"/>
  <c r="AO47"/>
  <c r="AN47"/>
  <c r="AD47"/>
  <c r="AO46"/>
  <c r="AN46"/>
  <c r="AM46"/>
  <c r="AD46"/>
  <c r="AO45"/>
  <c r="AN45"/>
  <c r="AM45"/>
  <c r="AL45"/>
  <c r="AD45"/>
  <c r="AO44"/>
  <c r="AN44"/>
  <c r="AM44"/>
  <c r="AL44"/>
  <c r="AK44"/>
  <c r="AD44"/>
  <c r="AO43"/>
  <c r="AN43"/>
  <c r="AM43"/>
  <c r="AL43"/>
  <c r="AK43"/>
  <c r="AJ43"/>
  <c r="AD43"/>
  <c r="AO42"/>
  <c r="AN42"/>
  <c r="AM42"/>
  <c r="AL42"/>
  <c r="AK42"/>
  <c r="AJ42"/>
  <c r="AI42"/>
  <c r="AD42"/>
  <c r="AO41"/>
  <c r="AN41"/>
  <c r="AM41"/>
  <c r="AL41"/>
  <c r="AK41"/>
  <c r="AJ41"/>
  <c r="AI41"/>
  <c r="AH41"/>
  <c r="AD41"/>
  <c r="AO40"/>
  <c r="AN40"/>
  <c r="AM40"/>
  <c r="AL40"/>
  <c r="AK40"/>
  <c r="AJ40"/>
  <c r="AI40"/>
  <c r="AH40"/>
  <c r="AG40"/>
  <c r="AD40"/>
  <c r="AO39"/>
  <c r="AN39"/>
  <c r="AM39"/>
  <c r="AL39"/>
  <c r="AK39"/>
  <c r="AJ39"/>
  <c r="AI39"/>
  <c r="AH39"/>
  <c r="AG39"/>
  <c r="AF39"/>
  <c r="AD39"/>
  <c r="AO38"/>
  <c r="AN38"/>
  <c r="AM38"/>
  <c r="AL38"/>
  <c r="AK38"/>
  <c r="AJ38"/>
  <c r="AI38"/>
  <c r="AH38"/>
  <c r="AG38"/>
  <c r="AF38"/>
  <c r="AE38"/>
  <c r="AD38"/>
  <c r="AO37"/>
  <c r="AN37"/>
  <c r="AM37"/>
  <c r="AL37"/>
  <c r="AK37"/>
  <c r="AJ37"/>
  <c r="AI37"/>
  <c r="AH37"/>
  <c r="AG37"/>
  <c r="AF37"/>
  <c r="AE37"/>
  <c r="AD37"/>
  <c r="AO36"/>
  <c r="AN36"/>
  <c r="AM36"/>
  <c r="AL36"/>
  <c r="AK36"/>
  <c r="AJ36"/>
  <c r="AI36"/>
  <c r="AH36"/>
  <c r="AG36"/>
  <c r="AF36"/>
  <c r="AE36"/>
  <c r="AD36"/>
  <c r="AO35"/>
  <c r="AN35"/>
  <c r="AM35"/>
  <c r="AL35"/>
  <c r="AK35"/>
  <c r="AJ35"/>
  <c r="AI35"/>
  <c r="AH35"/>
  <c r="AG35"/>
  <c r="AF35"/>
  <c r="AE35"/>
  <c r="AD35"/>
  <c r="AO34"/>
  <c r="AN34"/>
  <c r="AM34"/>
  <c r="AL34"/>
  <c r="AK34"/>
  <c r="AJ34"/>
  <c r="AI34"/>
  <c r="AH34"/>
  <c r="AG34"/>
  <c r="AF34"/>
  <c r="AE34"/>
  <c r="AD34"/>
  <c r="AO33"/>
  <c r="AN33"/>
  <c r="AM33"/>
  <c r="AL33"/>
  <c r="AK33"/>
  <c r="AJ33"/>
  <c r="AI33"/>
  <c r="AH33"/>
  <c r="AG33"/>
  <c r="AF33"/>
  <c r="AE33"/>
  <c r="AD33"/>
  <c r="AO32"/>
  <c r="AN32"/>
  <c r="AM32"/>
  <c r="AL32"/>
  <c r="AK32"/>
  <c r="AJ32"/>
  <c r="AI32"/>
  <c r="AH32"/>
  <c r="AG32"/>
  <c r="AF32"/>
  <c r="AE32"/>
  <c r="AD32"/>
  <c r="AO31"/>
  <c r="AN31"/>
  <c r="AM31"/>
  <c r="AL31"/>
  <c r="AK31"/>
  <c r="AJ31"/>
  <c r="AI31"/>
  <c r="AH31"/>
  <c r="AG31"/>
  <c r="AF31"/>
  <c r="AE31"/>
  <c r="AD31"/>
  <c r="AO30"/>
  <c r="AN30"/>
  <c r="AM30"/>
  <c r="AL30"/>
  <c r="AK30"/>
  <c r="AJ30"/>
  <c r="AI30"/>
  <c r="AH30"/>
  <c r="AG30"/>
  <c r="AF30"/>
  <c r="AE30"/>
  <c r="AD30"/>
  <c r="AO29"/>
  <c r="AN29"/>
  <c r="AM29"/>
  <c r="AL29"/>
  <c r="AK29"/>
  <c r="AJ29"/>
  <c r="AI29"/>
  <c r="AH29"/>
  <c r="AG29"/>
  <c r="AF29"/>
  <c r="AE29"/>
  <c r="AD29"/>
  <c r="AO28"/>
  <c r="AN28"/>
  <c r="AM28"/>
  <c r="AL28"/>
  <c r="AK28"/>
  <c r="AJ28"/>
  <c r="AI28"/>
  <c r="AH28"/>
  <c r="AG28"/>
  <c r="AF28"/>
  <c r="AE28"/>
  <c r="AD28"/>
  <c r="AO27"/>
  <c r="AN27"/>
  <c r="AM27"/>
  <c r="AL27"/>
  <c r="AK27"/>
  <c r="AJ27"/>
  <c r="AI27"/>
  <c r="AH27"/>
  <c r="AG27"/>
  <c r="AF27"/>
  <c r="AE27"/>
  <c r="AD27"/>
  <c r="AO26"/>
  <c r="AN26"/>
  <c r="AM26"/>
  <c r="AL26"/>
  <c r="AK26"/>
  <c r="AJ26"/>
  <c r="AI26"/>
  <c r="AH26"/>
  <c r="AG26"/>
  <c r="AF26"/>
  <c r="AE26"/>
  <c r="AD26"/>
  <c r="AO25"/>
  <c r="AN25"/>
  <c r="AM25"/>
  <c r="AL25"/>
  <c r="AK25"/>
  <c r="AJ25"/>
  <c r="AI25"/>
  <c r="AH25"/>
  <c r="AG25"/>
  <c r="AF25"/>
  <c r="AE25"/>
  <c r="AD25"/>
  <c r="AO24"/>
  <c r="AN24"/>
  <c r="AM24"/>
  <c r="AL24"/>
  <c r="AK24"/>
  <c r="AJ24"/>
  <c r="AI24"/>
  <c r="AH24"/>
  <c r="AG24"/>
  <c r="AF24"/>
  <c r="AE24"/>
  <c r="AD24"/>
  <c r="AO23"/>
  <c r="AN23"/>
  <c r="AM23"/>
  <c r="AL23"/>
  <c r="AK23"/>
  <c r="AJ23"/>
  <c r="AI23"/>
  <c r="AH23"/>
  <c r="AG23"/>
  <c r="AF23"/>
  <c r="AE23"/>
  <c r="AD23"/>
  <c r="AO22"/>
  <c r="AN22"/>
  <c r="AM22"/>
  <c r="AL22"/>
  <c r="AK22"/>
  <c r="AJ22"/>
  <c r="AI22"/>
  <c r="AH22"/>
  <c r="AG22"/>
  <c r="AF22"/>
  <c r="AE22"/>
  <c r="AD22"/>
  <c r="AO21"/>
  <c r="AN21"/>
  <c r="AM21"/>
  <c r="AL21"/>
  <c r="AK21"/>
  <c r="AJ21"/>
  <c r="AI21"/>
  <c r="AH21"/>
  <c r="AG21"/>
  <c r="AF21"/>
  <c r="AE21"/>
  <c r="AD21"/>
  <c r="AO20"/>
  <c r="AN20"/>
  <c r="AM20"/>
  <c r="AL20"/>
  <c r="AK20"/>
  <c r="AJ20"/>
  <c r="AI20"/>
  <c r="AH20"/>
  <c r="AG20"/>
  <c r="AF20"/>
  <c r="AE20"/>
  <c r="AD20"/>
  <c r="AO19"/>
  <c r="AN19"/>
  <c r="AM19"/>
  <c r="AL19"/>
  <c r="AK19"/>
  <c r="AJ19"/>
  <c r="AI19"/>
  <c r="AH19"/>
  <c r="AG19"/>
  <c r="AF19"/>
  <c r="AE19"/>
  <c r="AD19"/>
  <c r="AO18"/>
  <c r="AN18"/>
  <c r="AM18"/>
  <c r="AL18"/>
  <c r="AK18"/>
  <c r="AJ18"/>
  <c r="AI18"/>
  <c r="AH18"/>
  <c r="AG18"/>
  <c r="AF18"/>
  <c r="AE18"/>
  <c r="AD18"/>
  <c r="AO17"/>
  <c r="AN17"/>
  <c r="AM17"/>
  <c r="AL17"/>
  <c r="AK17"/>
  <c r="AJ17"/>
  <c r="AI17"/>
  <c r="AH17"/>
  <c r="AG17"/>
  <c r="AF17"/>
  <c r="AE17"/>
  <c r="AD17"/>
  <c r="AO16"/>
  <c r="AN16"/>
  <c r="AM16"/>
  <c r="AL16"/>
  <c r="AK16"/>
  <c r="AJ16"/>
  <c r="AI16"/>
  <c r="AH16"/>
  <c r="AG16"/>
  <c r="AF16"/>
  <c r="AE16"/>
  <c r="AD16"/>
  <c r="AO15"/>
  <c r="AN15"/>
  <c r="AM15"/>
  <c r="AL15"/>
  <c r="AK15"/>
  <c r="AJ15"/>
  <c r="AI15"/>
  <c r="AH15"/>
  <c r="AG15"/>
  <c r="AF15"/>
  <c r="AE15"/>
  <c r="AD15"/>
  <c r="AO14"/>
  <c r="AN14"/>
  <c r="AM14"/>
  <c r="AL14"/>
  <c r="AK14"/>
  <c r="AJ14"/>
  <c r="AI14"/>
  <c r="AH14"/>
  <c r="AG14"/>
  <c r="AF14"/>
  <c r="AE14"/>
  <c r="AD14"/>
  <c r="R39"/>
  <c r="I38"/>
  <c r="Q38" s="1"/>
  <c r="Q39" s="1"/>
  <c r="Q40" s="1"/>
  <c r="Q41" s="1"/>
  <c r="Q42" s="1"/>
  <c r="Q43" s="1"/>
  <c r="Q44" s="1"/>
  <c r="Q45" s="1"/>
  <c r="Q46" s="1"/>
  <c r="Q47" s="1"/>
  <c r="Q48" s="1"/>
  <c r="Q49" s="1"/>
  <c r="R27"/>
  <c r="R28" s="1"/>
  <c r="R29" s="1"/>
  <c r="R30" s="1"/>
  <c r="R31" s="1"/>
  <c r="R32" s="1"/>
  <c r="R33" s="1"/>
  <c r="R34" s="1"/>
  <c r="R35" s="1"/>
  <c r="R36" s="1"/>
  <c r="R37" s="1"/>
  <c r="R38" s="1"/>
  <c r="AB37"/>
  <c r="AB38" s="1"/>
  <c r="AB39" s="1"/>
  <c r="AB40" s="1"/>
  <c r="AB41" s="1"/>
  <c r="AB42" s="1"/>
  <c r="AB43" s="1"/>
  <c r="AB44" s="1"/>
  <c r="AB45" s="1"/>
  <c r="AB46" s="1"/>
  <c r="AB47" s="1"/>
  <c r="AB48" s="1"/>
  <c r="AA36"/>
  <c r="AA37" s="1"/>
  <c r="AA38" s="1"/>
  <c r="AA39" s="1"/>
  <c r="AA40" s="1"/>
  <c r="AA41" s="1"/>
  <c r="AA42" s="1"/>
  <c r="AA43" s="1"/>
  <c r="AA44" s="1"/>
  <c r="AA45" s="1"/>
  <c r="AA46" s="1"/>
  <c r="AA47" s="1"/>
  <c r="Z35"/>
  <c r="Z36" s="1"/>
  <c r="Z37" s="1"/>
  <c r="Z38" s="1"/>
  <c r="Z39" s="1"/>
  <c r="Z40" s="1"/>
  <c r="Z41" s="1"/>
  <c r="Z42" s="1"/>
  <c r="Z43" s="1"/>
  <c r="Z44" s="1"/>
  <c r="Z45" s="1"/>
  <c r="Z46" s="1"/>
  <c r="Y34"/>
  <c r="Y35" s="1"/>
  <c r="Y36" s="1"/>
  <c r="Y37" s="1"/>
  <c r="Y38" s="1"/>
  <c r="Y39" s="1"/>
  <c r="Y40" s="1"/>
  <c r="Y41" s="1"/>
  <c r="Y42" s="1"/>
  <c r="Y43" s="1"/>
  <c r="Y44" s="1"/>
  <c r="Y45" s="1"/>
  <c r="X33"/>
  <c r="X34" s="1"/>
  <c r="X35" s="1"/>
  <c r="X36" s="1"/>
  <c r="X37" s="1"/>
  <c r="X38" s="1"/>
  <c r="X39" s="1"/>
  <c r="X40" s="1"/>
  <c r="X41" s="1"/>
  <c r="X42" s="1"/>
  <c r="X43" s="1"/>
  <c r="X44" s="1"/>
  <c r="W32"/>
  <c r="W33" s="1"/>
  <c r="W34" s="1"/>
  <c r="W35" s="1"/>
  <c r="W36" s="1"/>
  <c r="W37" s="1"/>
  <c r="W38" s="1"/>
  <c r="W39" s="1"/>
  <c r="W40" s="1"/>
  <c r="W41" s="1"/>
  <c r="W42" s="1"/>
  <c r="W43" s="1"/>
  <c r="V31"/>
  <c r="V32" s="1"/>
  <c r="V33" s="1"/>
  <c r="V34" s="1"/>
  <c r="V35" s="1"/>
  <c r="V36" s="1"/>
  <c r="V37" s="1"/>
  <c r="V38" s="1"/>
  <c r="V39" s="1"/>
  <c r="V40" s="1"/>
  <c r="V41" s="1"/>
  <c r="V42" s="1"/>
  <c r="U30"/>
  <c r="U31" s="1"/>
  <c r="U32" s="1"/>
  <c r="U33" s="1"/>
  <c r="U34" s="1"/>
  <c r="U35" s="1"/>
  <c r="U36" s="1"/>
  <c r="U37" s="1"/>
  <c r="U38" s="1"/>
  <c r="U39" s="1"/>
  <c r="U40" s="1"/>
  <c r="U41" s="1"/>
  <c r="T29"/>
  <c r="T30" s="1"/>
  <c r="T31" s="1"/>
  <c r="T32" s="1"/>
  <c r="T33" s="1"/>
  <c r="T34" s="1"/>
  <c r="T35" s="1"/>
  <c r="T36" s="1"/>
  <c r="T37" s="1"/>
  <c r="T38" s="1"/>
  <c r="T39" s="1"/>
  <c r="T40" s="1"/>
  <c r="S28"/>
  <c r="S29" s="1"/>
  <c r="S30" s="1"/>
  <c r="S31" s="1"/>
  <c r="S32" s="1"/>
  <c r="S33" s="1"/>
  <c r="S34" s="1"/>
  <c r="S35" s="1"/>
  <c r="S36" s="1"/>
  <c r="S37" s="1"/>
  <c r="S38" s="1"/>
  <c r="S39" s="1"/>
  <c r="S27"/>
  <c r="T28"/>
  <c r="U29"/>
  <c r="V30"/>
  <c r="AB25"/>
  <c r="AB26" s="1"/>
  <c r="AB27" s="1"/>
  <c r="AB28" s="1"/>
  <c r="AB29" s="1"/>
  <c r="AB30" s="1"/>
  <c r="AB31" s="1"/>
  <c r="AB32" s="1"/>
  <c r="AB33" s="1"/>
  <c r="AB34" s="1"/>
  <c r="AB35" s="1"/>
  <c r="AB36" s="1"/>
  <c r="AA24"/>
  <c r="AA25" s="1"/>
  <c r="AA26" s="1"/>
  <c r="AA27" s="1"/>
  <c r="AA28" s="1"/>
  <c r="AA29" s="1"/>
  <c r="AA30" s="1"/>
  <c r="AA31" s="1"/>
  <c r="AA32" s="1"/>
  <c r="AA33" s="1"/>
  <c r="AA34" s="1"/>
  <c r="AA35" s="1"/>
  <c r="Z23"/>
  <c r="Z24" s="1"/>
  <c r="Z25" s="1"/>
  <c r="Z26" s="1"/>
  <c r="Z27" s="1"/>
  <c r="Z28" s="1"/>
  <c r="Z29" s="1"/>
  <c r="Z30" s="1"/>
  <c r="Z31" s="1"/>
  <c r="Z32" s="1"/>
  <c r="Z33" s="1"/>
  <c r="Z34" s="1"/>
  <c r="Y22"/>
  <c r="Y23" s="1"/>
  <c r="Y24" s="1"/>
  <c r="Y25" s="1"/>
  <c r="Y26" s="1"/>
  <c r="Y27" s="1"/>
  <c r="Y28" s="1"/>
  <c r="Y29" s="1"/>
  <c r="Y30" s="1"/>
  <c r="Y31" s="1"/>
  <c r="Y32" s="1"/>
  <c r="Y33" s="1"/>
  <c r="X21"/>
  <c r="X22" s="1"/>
  <c r="X23" s="1"/>
  <c r="X24" s="1"/>
  <c r="X25" s="1"/>
  <c r="X26" s="1"/>
  <c r="X27" s="1"/>
  <c r="X28" s="1"/>
  <c r="X29" s="1"/>
  <c r="X30" s="1"/>
  <c r="X31" s="1"/>
  <c r="X32" s="1"/>
  <c r="W20"/>
  <c r="W21" s="1"/>
  <c r="W22" s="1"/>
  <c r="W23" s="1"/>
  <c r="W24" s="1"/>
  <c r="W25" s="1"/>
  <c r="W26" s="1"/>
  <c r="W27" s="1"/>
  <c r="W28" s="1"/>
  <c r="W29" s="1"/>
  <c r="W30" s="1"/>
  <c r="W31" s="1"/>
  <c r="V19"/>
  <c r="V20" s="1"/>
  <c r="V21" s="1"/>
  <c r="V22" s="1"/>
  <c r="V23" s="1"/>
  <c r="V24" s="1"/>
  <c r="V25" s="1"/>
  <c r="V26" s="1"/>
  <c r="V27" s="1"/>
  <c r="V28" s="1"/>
  <c r="V29" s="1"/>
  <c r="U18"/>
  <c r="U19" s="1"/>
  <c r="U20" s="1"/>
  <c r="U21" s="1"/>
  <c r="U22" s="1"/>
  <c r="U23" s="1"/>
  <c r="U24" s="1"/>
  <c r="U25" s="1"/>
  <c r="U26" s="1"/>
  <c r="U27" s="1"/>
  <c r="U28" s="1"/>
  <c r="T17"/>
  <c r="T18" s="1"/>
  <c r="T19" s="1"/>
  <c r="T20" s="1"/>
  <c r="T21" s="1"/>
  <c r="T22" s="1"/>
  <c r="T23" s="1"/>
  <c r="T24" s="1"/>
  <c r="T25" s="1"/>
  <c r="T26" s="1"/>
  <c r="T27" s="1"/>
  <c r="S16"/>
  <c r="S17" s="1"/>
  <c r="S18" s="1"/>
  <c r="S19" s="1"/>
  <c r="S20" s="1"/>
  <c r="S21" s="1"/>
  <c r="S22" s="1"/>
  <c r="S23" s="1"/>
  <c r="S24" s="1"/>
  <c r="S25" s="1"/>
  <c r="S26" s="1"/>
  <c r="R15"/>
  <c r="R16" s="1"/>
  <c r="R17" s="1"/>
  <c r="R18" s="1"/>
  <c r="R19" s="1"/>
  <c r="R20" s="1"/>
  <c r="R21" s="1"/>
  <c r="R22" s="1"/>
  <c r="R23" s="1"/>
  <c r="R24" s="1"/>
  <c r="R25" s="1"/>
  <c r="R26" s="1"/>
  <c r="Q26"/>
  <c r="Q27" s="1"/>
  <c r="Q28" s="1"/>
  <c r="Q29" s="1"/>
  <c r="Q30" s="1"/>
  <c r="Q31" s="1"/>
  <c r="Q32" s="1"/>
  <c r="Q33" s="1"/>
  <c r="Q34" s="1"/>
  <c r="Q35" s="1"/>
  <c r="Q36" s="1"/>
  <c r="Q37" s="1"/>
  <c r="Q14"/>
  <c r="Q16"/>
  <c r="Q17" s="1"/>
  <c r="Q18" s="1"/>
  <c r="Q19" s="1"/>
  <c r="Q20" s="1"/>
  <c r="Q21" s="1"/>
  <c r="Q22" s="1"/>
  <c r="Q23" s="1"/>
  <c r="Q24" s="1"/>
  <c r="Q25" s="1"/>
  <c r="Q15"/>
  <c r="AB6"/>
  <c r="AA6"/>
  <c r="Z6"/>
  <c r="Y6"/>
  <c r="X6"/>
  <c r="W6"/>
  <c r="V6"/>
  <c r="U6"/>
  <c r="T6"/>
  <c r="S6"/>
  <c r="R6"/>
  <c r="Q6"/>
  <c r="M25"/>
  <c r="J25"/>
  <c r="I37"/>
  <c r="I36"/>
  <c r="I35"/>
  <c r="I34"/>
  <c r="I33"/>
  <c r="I32"/>
  <c r="I31"/>
  <c r="I30"/>
  <c r="I29"/>
  <c r="I28"/>
  <c r="I27"/>
  <c r="I26"/>
  <c r="I25"/>
  <c r="I24"/>
  <c r="I23"/>
  <c r="I22"/>
  <c r="I21"/>
  <c r="I20"/>
  <c r="I19"/>
  <c r="I18"/>
  <c r="I17"/>
  <c r="I16"/>
  <c r="I15"/>
  <c r="I14"/>
  <c r="U101" i="3" l="1"/>
  <c r="AH100"/>
  <c r="AI101"/>
  <c r="V102"/>
  <c r="AG99"/>
  <c r="T100"/>
  <c r="W104"/>
  <c r="AJ103"/>
  <c r="Z106"/>
  <c r="AM105"/>
  <c r="AO107"/>
  <c r="AB108"/>
  <c r="AG111"/>
  <c r="T112"/>
  <c r="AK115"/>
  <c r="X116"/>
  <c r="AO119"/>
  <c r="AB120"/>
  <c r="AG123"/>
  <c r="T124"/>
  <c r="AK127"/>
  <c r="X128"/>
  <c r="R97"/>
  <c r="S99"/>
  <c r="AI100"/>
  <c r="AJ102"/>
  <c r="AF110"/>
  <c r="S111"/>
  <c r="AJ114"/>
  <c r="W115"/>
  <c r="AN118"/>
  <c r="AA119"/>
  <c r="AF122"/>
  <c r="S123"/>
  <c r="AJ126"/>
  <c r="W127"/>
  <c r="Q96"/>
  <c r="AG98"/>
  <c r="AH99"/>
  <c r="X103"/>
  <c r="Y104"/>
  <c r="AE109"/>
  <c r="R110"/>
  <c r="AI113"/>
  <c r="V114"/>
  <c r="AM117"/>
  <c r="Z118"/>
  <c r="AM104"/>
  <c r="AA106"/>
  <c r="AN105"/>
  <c r="AD108"/>
  <c r="Q109"/>
  <c r="AH112"/>
  <c r="U113"/>
  <c r="AL116"/>
  <c r="Y117"/>
  <c r="Q120"/>
  <c r="AF121"/>
  <c r="U124"/>
  <c r="AJ125"/>
  <c r="Y128"/>
  <c r="AN129"/>
  <c r="AO106"/>
  <c r="R121"/>
  <c r="AG122"/>
  <c r="V125"/>
  <c r="AK126"/>
  <c r="Z129"/>
  <c r="AD107"/>
  <c r="AE108"/>
  <c r="AF109"/>
  <c r="AG110"/>
  <c r="AH111"/>
  <c r="AI112"/>
  <c r="AJ113"/>
  <c r="AK114"/>
  <c r="AL115"/>
  <c r="AM116"/>
  <c r="AN117"/>
  <c r="AO118"/>
  <c r="AD119"/>
  <c r="BA153" i="1"/>
  <c r="BC153" s="1"/>
  <c r="BA157"/>
  <c r="BC157" s="1"/>
  <c r="BA161"/>
  <c r="BC161" s="1"/>
  <c r="BA165"/>
  <c r="BC165" s="1"/>
  <c r="BB156"/>
  <c r="BD156" s="1"/>
  <c r="BB160"/>
  <c r="BD160" s="1"/>
  <c r="BB164"/>
  <c r="BA156"/>
  <c r="BC156" s="1"/>
  <c r="BA160"/>
  <c r="BC160" s="1"/>
  <c r="BA164"/>
  <c r="BC164" s="1"/>
  <c r="BB155"/>
  <c r="BE155" s="1"/>
  <c r="BB159"/>
  <c r="BB163"/>
  <c r="BE163" s="1"/>
  <c r="BA155"/>
  <c r="BC155" s="1"/>
  <c r="BA159"/>
  <c r="BC159" s="1"/>
  <c r="BA163"/>
  <c r="BC163" s="1"/>
  <c r="BB158"/>
  <c r="BD158" s="1"/>
  <c r="BB162"/>
  <c r="BD162" s="1"/>
  <c r="BE156"/>
  <c r="BE160"/>
  <c r="BD164"/>
  <c r="BE164"/>
  <c r="BD155"/>
  <c r="BD159"/>
  <c r="BD163"/>
  <c r="BE158"/>
  <c r="BE162"/>
  <c r="BE157"/>
  <c r="BD157"/>
  <c r="BD161"/>
  <c r="BE165"/>
  <c r="BD165"/>
  <c r="BE154"/>
  <c r="BB153"/>
  <c r="R17" i="3"/>
  <c r="AE16"/>
  <c r="Z26"/>
  <c r="AM25"/>
  <c r="U20"/>
  <c r="AH19"/>
  <c r="T19"/>
  <c r="AG18"/>
  <c r="AJ21"/>
  <c r="W22"/>
  <c r="AA26"/>
  <c r="AN25"/>
  <c r="AF14"/>
  <c r="AQ14" s="1"/>
  <c r="AU14" s="1"/>
  <c r="AJ14"/>
  <c r="AN14"/>
  <c r="Q15"/>
  <c r="AJ15"/>
  <c r="AN15"/>
  <c r="AI16"/>
  <c r="AM16"/>
  <c r="AG17"/>
  <c r="AK17"/>
  <c r="AO17"/>
  <c r="AH18"/>
  <c r="AL18"/>
  <c r="AL19"/>
  <c r="AK20"/>
  <c r="AO20"/>
  <c r="AM21"/>
  <c r="X22"/>
  <c r="AN22"/>
  <c r="Y23"/>
  <c r="AN23"/>
  <c r="AO24"/>
  <c r="AO25"/>
  <c r="AG41"/>
  <c r="AJ44"/>
  <c r="AL46"/>
  <c r="AO49"/>
  <c r="T31"/>
  <c r="AG30"/>
  <c r="X35"/>
  <c r="AK34"/>
  <c r="AO38"/>
  <c r="AB39"/>
  <c r="AI14"/>
  <c r="AM14"/>
  <c r="AE15"/>
  <c r="AI15"/>
  <c r="AM15"/>
  <c r="AH16"/>
  <c r="AL16"/>
  <c r="S17"/>
  <c r="AJ17"/>
  <c r="AN17"/>
  <c r="AK18"/>
  <c r="AO18"/>
  <c r="AK19"/>
  <c r="AO19"/>
  <c r="V20"/>
  <c r="AJ20"/>
  <c r="AN20"/>
  <c r="AL21"/>
  <c r="AM22"/>
  <c r="AM23"/>
  <c r="AF41"/>
  <c r="AI43"/>
  <c r="AK46"/>
  <c r="AN49"/>
  <c r="AH14"/>
  <c r="AL14"/>
  <c r="AH15"/>
  <c r="AL15"/>
  <c r="AG16"/>
  <c r="AK16"/>
  <c r="AO16"/>
  <c r="AI17"/>
  <c r="AM17"/>
  <c r="AJ18"/>
  <c r="AN18"/>
  <c r="AJ19"/>
  <c r="AN19"/>
  <c r="AM20"/>
  <c r="AO21"/>
  <c r="AN24"/>
  <c r="AF40"/>
  <c r="AH42"/>
  <c r="AK45"/>
  <c r="AN48"/>
  <c r="R29"/>
  <c r="AE28"/>
  <c r="V33"/>
  <c r="AI32"/>
  <c r="Z37"/>
  <c r="AM36"/>
  <c r="AG14"/>
  <c r="AK14"/>
  <c r="AO14"/>
  <c r="AO15"/>
  <c r="AN16"/>
  <c r="AL17"/>
  <c r="AM18"/>
  <c r="AO22"/>
  <c r="AM24"/>
  <c r="AE39"/>
  <c r="AG42"/>
  <c r="AJ45"/>
  <c r="AM47"/>
  <c r="AF28"/>
  <c r="S29"/>
  <c r="AJ32"/>
  <c r="W33"/>
  <c r="AN36"/>
  <c r="AA37"/>
  <c r="Q39"/>
  <c r="S42"/>
  <c r="U43"/>
  <c r="W46"/>
  <c r="Y47"/>
  <c r="AE27"/>
  <c r="AI31"/>
  <c r="AM35"/>
  <c r="R40"/>
  <c r="T43"/>
  <c r="V44"/>
  <c r="X47"/>
  <c r="Z48"/>
  <c r="AD26"/>
  <c r="Q27"/>
  <c r="AH30"/>
  <c r="U31"/>
  <c r="AL34"/>
  <c r="Y35"/>
  <c r="AD38"/>
  <c r="AO26"/>
  <c r="AB27"/>
  <c r="AG29"/>
  <c r="AK33"/>
  <c r="AO37"/>
  <c r="J26"/>
  <c r="M25" s="1"/>
  <c r="Q97" i="2"/>
  <c r="AD96"/>
  <c r="AQ96" s="1"/>
  <c r="AU96" s="1"/>
  <c r="Y105"/>
  <c r="AL104"/>
  <c r="AF98"/>
  <c r="S99"/>
  <c r="X104"/>
  <c r="AK103"/>
  <c r="V102"/>
  <c r="AI101"/>
  <c r="AA106"/>
  <c r="AN105"/>
  <c r="AB108"/>
  <c r="AO107"/>
  <c r="T112"/>
  <c r="AG111"/>
  <c r="X116"/>
  <c r="AK115"/>
  <c r="AO119"/>
  <c r="AB120"/>
  <c r="AG123"/>
  <c r="T124"/>
  <c r="AK127"/>
  <c r="X128"/>
  <c r="AD95"/>
  <c r="AQ95" s="1"/>
  <c r="AU95" s="1"/>
  <c r="T99"/>
  <c r="U100"/>
  <c r="AK102"/>
  <c r="AL103"/>
  <c r="Z106"/>
  <c r="AM105"/>
  <c r="AF122"/>
  <c r="S123"/>
  <c r="AJ126"/>
  <c r="W127"/>
  <c r="R97"/>
  <c r="AF97"/>
  <c r="AI100"/>
  <c r="W102"/>
  <c r="R110"/>
  <c r="AE109"/>
  <c r="V114"/>
  <c r="AI113"/>
  <c r="Z118"/>
  <c r="AM117"/>
  <c r="AM104"/>
  <c r="AF109"/>
  <c r="S110"/>
  <c r="AJ113"/>
  <c r="W114"/>
  <c r="AN117"/>
  <c r="AA118"/>
  <c r="Q120"/>
  <c r="AF121"/>
  <c r="U124"/>
  <c r="AJ125"/>
  <c r="Y128"/>
  <c r="AN129"/>
  <c r="AO106"/>
  <c r="AE108"/>
  <c r="AI112"/>
  <c r="AM116"/>
  <c r="R121"/>
  <c r="AG122"/>
  <c r="V125"/>
  <c r="AK126"/>
  <c r="Z129"/>
  <c r="AD107"/>
  <c r="Q108"/>
  <c r="AH111"/>
  <c r="U112"/>
  <c r="AL115"/>
  <c r="Y116"/>
  <c r="AD119"/>
  <c r="AG110"/>
  <c r="AK114"/>
  <c r="AO118"/>
  <c r="I120"/>
  <c r="I121" s="1"/>
  <c r="I122" s="1"/>
  <c r="I123" s="1"/>
  <c r="I124" s="1"/>
  <c r="I125" s="1"/>
  <c r="I126" s="1"/>
  <c r="I127" s="1"/>
  <c r="I128" s="1"/>
  <c r="I129" s="1"/>
  <c r="I130" s="1"/>
  <c r="M106"/>
  <c r="AB64"/>
  <c r="AB80" s="1"/>
  <c r="AO49"/>
  <c r="T41"/>
  <c r="X45"/>
  <c r="S40"/>
  <c r="W44"/>
  <c r="AA48"/>
  <c r="R40"/>
  <c r="V43"/>
  <c r="Z47"/>
  <c r="AE39"/>
  <c r="AQ39" s="1"/>
  <c r="R54"/>
  <c r="R55"/>
  <c r="U42"/>
  <c r="Y46"/>
  <c r="AM74" i="1"/>
  <c r="AK85"/>
  <c r="E95" i="3"/>
  <c r="E42"/>
  <c r="F41"/>
  <c r="E41"/>
  <c r="E40"/>
  <c r="F39"/>
  <c r="E39"/>
  <c r="E38"/>
  <c r="F37"/>
  <c r="E37"/>
  <c r="E36"/>
  <c r="F35"/>
  <c r="E35"/>
  <c r="E34"/>
  <c r="F33"/>
  <c r="E33"/>
  <c r="E32"/>
  <c r="F31"/>
  <c r="E31"/>
  <c r="E43" s="1"/>
  <c r="E25"/>
  <c r="F42" s="1"/>
  <c r="E24"/>
  <c r="E23"/>
  <c r="F40" s="1"/>
  <c r="E22"/>
  <c r="E21"/>
  <c r="F38" s="1"/>
  <c r="E20"/>
  <c r="E19"/>
  <c r="F36" s="1"/>
  <c r="E18"/>
  <c r="E17"/>
  <c r="F34" s="1"/>
  <c r="E16"/>
  <c r="E15"/>
  <c r="F32" s="1"/>
  <c r="E14"/>
  <c r="E95" i="2"/>
  <c r="E42"/>
  <c r="F41"/>
  <c r="E41"/>
  <c r="E40"/>
  <c r="F39"/>
  <c r="E39"/>
  <c r="E38"/>
  <c r="F37"/>
  <c r="E37"/>
  <c r="E36"/>
  <c r="F35"/>
  <c r="E35"/>
  <c r="E34"/>
  <c r="F33"/>
  <c r="E33"/>
  <c r="E32"/>
  <c r="F31"/>
  <c r="E31"/>
  <c r="E43" s="1"/>
  <c r="E25"/>
  <c r="F42" s="1"/>
  <c r="E24"/>
  <c r="E23"/>
  <c r="F40" s="1"/>
  <c r="E22"/>
  <c r="E21"/>
  <c r="F38" s="1"/>
  <c r="E20"/>
  <c r="E19"/>
  <c r="F36" s="1"/>
  <c r="E18"/>
  <c r="E17"/>
  <c r="F34" s="1"/>
  <c r="E16"/>
  <c r="E15"/>
  <c r="F32" s="1"/>
  <c r="E14"/>
  <c r="E73" i="1"/>
  <c r="I73" s="1"/>
  <c r="AK73" s="1"/>
  <c r="AM73" s="1"/>
  <c r="AZ73" s="1"/>
  <c r="E14"/>
  <c r="I14" s="1"/>
  <c r="AK14" s="1"/>
  <c r="B19" i="3"/>
  <c r="B21"/>
  <c r="B22" s="1"/>
  <c r="B23" s="1"/>
  <c r="B24" s="1"/>
  <c r="B25" s="1"/>
  <c r="B18"/>
  <c r="B17" s="1"/>
  <c r="C112"/>
  <c r="D112" s="1"/>
  <c r="B100"/>
  <c r="B117" s="1"/>
  <c r="D96"/>
  <c r="D97" s="1"/>
  <c r="D98" s="1"/>
  <c r="D99" s="1"/>
  <c r="D100" s="1"/>
  <c r="D101" s="1"/>
  <c r="D102" s="1"/>
  <c r="D103" s="1"/>
  <c r="D104" s="1"/>
  <c r="D105" s="1"/>
  <c r="D106" s="1"/>
  <c r="E106" s="1"/>
  <c r="B36"/>
  <c r="C31"/>
  <c r="C32" s="1"/>
  <c r="C33" s="1"/>
  <c r="C34" s="1"/>
  <c r="C35" s="1"/>
  <c r="C36" s="1"/>
  <c r="C37" s="1"/>
  <c r="C38" s="1"/>
  <c r="C39" s="1"/>
  <c r="C40" s="1"/>
  <c r="C41" s="1"/>
  <c r="C42" s="1"/>
  <c r="B101"/>
  <c r="B118" s="1"/>
  <c r="B99"/>
  <c r="B116" s="1"/>
  <c r="D15"/>
  <c r="D16" s="1"/>
  <c r="D17" s="1"/>
  <c r="D18" s="1"/>
  <c r="D19" s="1"/>
  <c r="D20" s="1"/>
  <c r="D21" s="1"/>
  <c r="D22" s="1"/>
  <c r="D23" s="1"/>
  <c r="D24" s="1"/>
  <c r="D25" s="1"/>
  <c r="B100" i="2"/>
  <c r="B117" s="1"/>
  <c r="B18"/>
  <c r="B99" s="1"/>
  <c r="B116" s="1"/>
  <c r="B20"/>
  <c r="B21" s="1"/>
  <c r="B102" s="1"/>
  <c r="B119" s="1"/>
  <c r="B36"/>
  <c r="C112"/>
  <c r="C113" s="1"/>
  <c r="C114" s="1"/>
  <c r="C115" s="1"/>
  <c r="C116" s="1"/>
  <c r="C117" s="1"/>
  <c r="C118" s="1"/>
  <c r="C119" s="1"/>
  <c r="C120" s="1"/>
  <c r="C121" s="1"/>
  <c r="C122" s="1"/>
  <c r="C123" s="1"/>
  <c r="D96"/>
  <c r="D97" s="1"/>
  <c r="D98" s="1"/>
  <c r="D99" s="1"/>
  <c r="D100" s="1"/>
  <c r="D101" s="1"/>
  <c r="D102" s="1"/>
  <c r="D103" s="1"/>
  <c r="D104" s="1"/>
  <c r="D105" s="1"/>
  <c r="D106" s="1"/>
  <c r="E106" s="1"/>
  <c r="C31"/>
  <c r="C32" s="1"/>
  <c r="C33" s="1"/>
  <c r="C34" s="1"/>
  <c r="C35" s="1"/>
  <c r="C36" s="1"/>
  <c r="C37" s="1"/>
  <c r="C38" s="1"/>
  <c r="C39" s="1"/>
  <c r="C40" s="1"/>
  <c r="C41" s="1"/>
  <c r="C42" s="1"/>
  <c r="D16"/>
  <c r="D17" s="1"/>
  <c r="D18" s="1"/>
  <c r="D19" s="1"/>
  <c r="D20" s="1"/>
  <c r="D21" s="1"/>
  <c r="D22" s="1"/>
  <c r="D23" s="1"/>
  <c r="D24" s="1"/>
  <c r="D25" s="1"/>
  <c r="D15"/>
  <c r="B102" i="1"/>
  <c r="C90"/>
  <c r="C91" s="1"/>
  <c r="C92" s="1"/>
  <c r="C93" s="1"/>
  <c r="C94" s="1"/>
  <c r="C95" s="1"/>
  <c r="C96" s="1"/>
  <c r="C97" s="1"/>
  <c r="C98" s="1"/>
  <c r="C99" s="1"/>
  <c r="C100" s="1"/>
  <c r="C101" s="1"/>
  <c r="D74"/>
  <c r="D75" s="1"/>
  <c r="D76" s="1"/>
  <c r="D77" s="1"/>
  <c r="D78" s="1"/>
  <c r="D79" s="1"/>
  <c r="D80" s="1"/>
  <c r="D81" s="1"/>
  <c r="D82" s="1"/>
  <c r="D83" s="1"/>
  <c r="D84" s="1"/>
  <c r="E84" s="1"/>
  <c r="I84" s="1"/>
  <c r="B43"/>
  <c r="C31"/>
  <c r="D31" s="1"/>
  <c r="E31" s="1"/>
  <c r="D15"/>
  <c r="D16" s="1"/>
  <c r="D17" s="1"/>
  <c r="D18" s="1"/>
  <c r="D19" s="1"/>
  <c r="D20" s="1"/>
  <c r="D21" s="1"/>
  <c r="D22" s="1"/>
  <c r="D23" s="1"/>
  <c r="D24" s="1"/>
  <c r="D25" s="1"/>
  <c r="E25" s="1"/>
  <c r="U125" i="3" l="1"/>
  <c r="AH124"/>
  <c r="Y118"/>
  <c r="AL117"/>
  <c r="Z119"/>
  <c r="AM118"/>
  <c r="S124"/>
  <c r="AF123"/>
  <c r="S112"/>
  <c r="AF111"/>
  <c r="AB109"/>
  <c r="AO108"/>
  <c r="AM106"/>
  <c r="Z107"/>
  <c r="U102"/>
  <c r="AH101"/>
  <c r="V126"/>
  <c r="AI125"/>
  <c r="U114"/>
  <c r="AH113"/>
  <c r="V115"/>
  <c r="AI114"/>
  <c r="X129"/>
  <c r="AK128"/>
  <c r="AB121"/>
  <c r="AO120"/>
  <c r="AG100"/>
  <c r="T101"/>
  <c r="Y129"/>
  <c r="AL128"/>
  <c r="Q121"/>
  <c r="AD120"/>
  <c r="Q110"/>
  <c r="AD109"/>
  <c r="AN106"/>
  <c r="AA107"/>
  <c r="R111"/>
  <c r="AE110"/>
  <c r="X104"/>
  <c r="AK103"/>
  <c r="W128"/>
  <c r="AJ127"/>
  <c r="AA120"/>
  <c r="AN119"/>
  <c r="R98"/>
  <c r="AE97"/>
  <c r="X117"/>
  <c r="AK116"/>
  <c r="W105"/>
  <c r="AJ104"/>
  <c r="Z130"/>
  <c r="AM130" s="1"/>
  <c r="AM129"/>
  <c r="R122"/>
  <c r="AE121"/>
  <c r="Y105"/>
  <c r="AL104"/>
  <c r="AD96"/>
  <c r="AQ96" s="1"/>
  <c r="AU96" s="1"/>
  <c r="Q97"/>
  <c r="W116"/>
  <c r="AJ115"/>
  <c r="AF99"/>
  <c r="S100"/>
  <c r="T125"/>
  <c r="AG124"/>
  <c r="T113"/>
  <c r="AG112"/>
  <c r="V103"/>
  <c r="AI102"/>
  <c r="AA84" i="1"/>
  <c r="AA85" s="1"/>
  <c r="AA86" s="1"/>
  <c r="AA87" s="1"/>
  <c r="AA88" s="1"/>
  <c r="AA89" s="1"/>
  <c r="AA90" s="1"/>
  <c r="AA91" s="1"/>
  <c r="AA92" s="1"/>
  <c r="AA93" s="1"/>
  <c r="AA94" s="1"/>
  <c r="AA95" s="1"/>
  <c r="AK84"/>
  <c r="AX84" s="1"/>
  <c r="AX85" s="1"/>
  <c r="BE159"/>
  <c r="AK97"/>
  <c r="AK98" s="1"/>
  <c r="AK86"/>
  <c r="AK87" s="1"/>
  <c r="AK88" s="1"/>
  <c r="AK89" s="1"/>
  <c r="AK90" s="1"/>
  <c r="AK91" s="1"/>
  <c r="AK92" s="1"/>
  <c r="AK93" s="1"/>
  <c r="AK94" s="1"/>
  <c r="AK95" s="1"/>
  <c r="AK96" s="1"/>
  <c r="BE161"/>
  <c r="BE153"/>
  <c r="BD153"/>
  <c r="E98" i="3"/>
  <c r="E102"/>
  <c r="E97"/>
  <c r="E101"/>
  <c r="E105"/>
  <c r="E96"/>
  <c r="E100"/>
  <c r="E104"/>
  <c r="E99"/>
  <c r="E103"/>
  <c r="AB28"/>
  <c r="AO27"/>
  <c r="T44"/>
  <c r="AG43"/>
  <c r="W47"/>
  <c r="AJ46"/>
  <c r="AA38"/>
  <c r="AN37"/>
  <c r="S30"/>
  <c r="AF29"/>
  <c r="Z38"/>
  <c r="AM37"/>
  <c r="S18"/>
  <c r="AF17"/>
  <c r="AB40"/>
  <c r="AO39"/>
  <c r="X36"/>
  <c r="AK35"/>
  <c r="Y24"/>
  <c r="AL23"/>
  <c r="AD15"/>
  <c r="AQ15" s="1"/>
  <c r="AU15" s="1"/>
  <c r="Q16"/>
  <c r="AH20"/>
  <c r="U21"/>
  <c r="AE17"/>
  <c r="R18"/>
  <c r="Y36"/>
  <c r="AL35"/>
  <c r="Q28"/>
  <c r="AD27"/>
  <c r="V45"/>
  <c r="AI44"/>
  <c r="Y48"/>
  <c r="AL47"/>
  <c r="Q40"/>
  <c r="AD39"/>
  <c r="V34"/>
  <c r="AI33"/>
  <c r="T32"/>
  <c r="AG31"/>
  <c r="X48"/>
  <c r="AK47"/>
  <c r="S43"/>
  <c r="AF42"/>
  <c r="W34"/>
  <c r="AJ33"/>
  <c r="R30"/>
  <c r="AE29"/>
  <c r="AK22"/>
  <c r="X23"/>
  <c r="W23"/>
  <c r="AJ22"/>
  <c r="Z27"/>
  <c r="AM26"/>
  <c r="U32"/>
  <c r="AH31"/>
  <c r="Z49"/>
  <c r="AM49" s="1"/>
  <c r="AM48"/>
  <c r="R41"/>
  <c r="AE40"/>
  <c r="U44"/>
  <c r="AH43"/>
  <c r="AI20"/>
  <c r="V21"/>
  <c r="AA27"/>
  <c r="AN26"/>
  <c r="T20"/>
  <c r="AG19"/>
  <c r="Y117" i="2"/>
  <c r="AL116"/>
  <c r="Q109"/>
  <c r="AD108"/>
  <c r="V126"/>
  <c r="AI125"/>
  <c r="U125"/>
  <c r="AH124"/>
  <c r="S124"/>
  <c r="AF123"/>
  <c r="T113"/>
  <c r="AG112"/>
  <c r="AI102"/>
  <c r="V103"/>
  <c r="AD97"/>
  <c r="Q98"/>
  <c r="AA119"/>
  <c r="AN118"/>
  <c r="S111"/>
  <c r="AF110"/>
  <c r="Z119"/>
  <c r="AM118"/>
  <c r="AM106"/>
  <c r="Z107"/>
  <c r="AG99"/>
  <c r="T100"/>
  <c r="T125"/>
  <c r="AG124"/>
  <c r="AB109"/>
  <c r="AO108"/>
  <c r="S100"/>
  <c r="AF99"/>
  <c r="U113"/>
  <c r="AH112"/>
  <c r="Z130"/>
  <c r="AM130" s="1"/>
  <c r="AM129"/>
  <c r="R122"/>
  <c r="AE121"/>
  <c r="Y129"/>
  <c r="AL128"/>
  <c r="Q121"/>
  <c r="AD120"/>
  <c r="V115"/>
  <c r="AI114"/>
  <c r="W103"/>
  <c r="AJ102"/>
  <c r="W128"/>
  <c r="AJ127"/>
  <c r="AH100"/>
  <c r="U101"/>
  <c r="AN106"/>
  <c r="AA107"/>
  <c r="X105"/>
  <c r="AK104"/>
  <c r="AL105"/>
  <c r="Y106"/>
  <c r="W115"/>
  <c r="AJ114"/>
  <c r="R111"/>
  <c r="AE110"/>
  <c r="AE97"/>
  <c r="R98"/>
  <c r="X129"/>
  <c r="AK128"/>
  <c r="AB121"/>
  <c r="AO120"/>
  <c r="X117"/>
  <c r="AK116"/>
  <c r="D112"/>
  <c r="E99"/>
  <c r="E103"/>
  <c r="E98"/>
  <c r="E102"/>
  <c r="E97"/>
  <c r="E101"/>
  <c r="E105"/>
  <c r="E96"/>
  <c r="E100"/>
  <c r="E104"/>
  <c r="R70"/>
  <c r="AD70" s="1"/>
  <c r="AE70" s="1"/>
  <c r="AE54"/>
  <c r="R41"/>
  <c r="AE40"/>
  <c r="X46"/>
  <c r="X61"/>
  <c r="X77" s="1"/>
  <c r="X60"/>
  <c r="X76" s="1"/>
  <c r="AK45"/>
  <c r="R71"/>
  <c r="V44"/>
  <c r="V58"/>
  <c r="V74" s="1"/>
  <c r="AI43"/>
  <c r="S41"/>
  <c r="S56"/>
  <c r="S72" s="1"/>
  <c r="S55"/>
  <c r="S71" s="1"/>
  <c r="AF40"/>
  <c r="U43"/>
  <c r="U58"/>
  <c r="U74" s="1"/>
  <c r="U57"/>
  <c r="U73" s="1"/>
  <c r="AH42"/>
  <c r="Z48"/>
  <c r="Z62"/>
  <c r="Z78" s="1"/>
  <c r="AM47"/>
  <c r="W45"/>
  <c r="W59"/>
  <c r="W75" s="1"/>
  <c r="AJ44"/>
  <c r="Y47"/>
  <c r="Y62" s="1"/>
  <c r="Y78" s="1"/>
  <c r="Y61"/>
  <c r="Y77" s="1"/>
  <c r="AL46"/>
  <c r="AU39"/>
  <c r="AS28"/>
  <c r="AA49"/>
  <c r="AN49" s="1"/>
  <c r="AA63"/>
  <c r="AA79" s="1"/>
  <c r="AN48"/>
  <c r="T42"/>
  <c r="T57" s="1"/>
  <c r="T73" s="1"/>
  <c r="T56"/>
  <c r="T72" s="1"/>
  <c r="AG41"/>
  <c r="AK99" i="1"/>
  <c r="AK100" s="1"/>
  <c r="AK101" s="1"/>
  <c r="AK102" s="1"/>
  <c r="AK103" s="1"/>
  <c r="AK104" s="1"/>
  <c r="AK105" s="1"/>
  <c r="AK106" s="1"/>
  <c r="AK107" s="1"/>
  <c r="AK108" s="1"/>
  <c r="AM85"/>
  <c r="AM75"/>
  <c r="P73"/>
  <c r="AK26"/>
  <c r="AK38" s="1"/>
  <c r="AK39" s="1"/>
  <c r="AK40" s="1"/>
  <c r="AK41" s="1"/>
  <c r="AK42" s="1"/>
  <c r="AK43" s="1"/>
  <c r="AK44" s="1"/>
  <c r="AK45" s="1"/>
  <c r="AK46" s="1"/>
  <c r="AK47" s="1"/>
  <c r="AK48" s="1"/>
  <c r="AK49" s="1"/>
  <c r="AM14"/>
  <c r="AZ14" s="1"/>
  <c r="I25"/>
  <c r="AK25" s="1"/>
  <c r="AX25" s="1"/>
  <c r="AX26" s="1"/>
  <c r="AX27" s="1"/>
  <c r="AX28" s="1"/>
  <c r="AX29" s="1"/>
  <c r="AX30" s="1"/>
  <c r="AX31" s="1"/>
  <c r="AX32" s="1"/>
  <c r="AX33" s="1"/>
  <c r="AX34" s="1"/>
  <c r="AX35" s="1"/>
  <c r="I26"/>
  <c r="F31"/>
  <c r="E21"/>
  <c r="E74"/>
  <c r="I74" s="1"/>
  <c r="E78"/>
  <c r="I78" s="1"/>
  <c r="E82"/>
  <c r="I82" s="1"/>
  <c r="E17"/>
  <c r="C32"/>
  <c r="C33" s="1"/>
  <c r="C34" s="1"/>
  <c r="C35" s="1"/>
  <c r="C36" s="1"/>
  <c r="C37" s="1"/>
  <c r="C38" s="1"/>
  <c r="C39" s="1"/>
  <c r="C40" s="1"/>
  <c r="C41" s="1"/>
  <c r="C42" s="1"/>
  <c r="E16"/>
  <c r="I16" s="1"/>
  <c r="AK16" s="1"/>
  <c r="AO16" s="1"/>
  <c r="AO17" s="1"/>
  <c r="AO18" s="1"/>
  <c r="AO19" s="1"/>
  <c r="AO20" s="1"/>
  <c r="AO21" s="1"/>
  <c r="AO22" s="1"/>
  <c r="AO23" s="1"/>
  <c r="AO24" s="1"/>
  <c r="AO25" s="1"/>
  <c r="AO26" s="1"/>
  <c r="AO27" s="1"/>
  <c r="E20"/>
  <c r="I20" s="1"/>
  <c r="AK20" s="1"/>
  <c r="AS20" s="1"/>
  <c r="AS21" s="1"/>
  <c r="AS22" s="1"/>
  <c r="AS23" s="1"/>
  <c r="AS24" s="1"/>
  <c r="AS25" s="1"/>
  <c r="AS26" s="1"/>
  <c r="AS27" s="1"/>
  <c r="AS28" s="1"/>
  <c r="AS29" s="1"/>
  <c r="AS30" s="1"/>
  <c r="AS31" s="1"/>
  <c r="E24"/>
  <c r="I24" s="1"/>
  <c r="AK24" s="1"/>
  <c r="AW24" s="1"/>
  <c r="AW25" s="1"/>
  <c r="AW26" s="1"/>
  <c r="AW27" s="1"/>
  <c r="AW28" s="1"/>
  <c r="AW29" s="1"/>
  <c r="AW30" s="1"/>
  <c r="AW31" s="1"/>
  <c r="AW32" s="1"/>
  <c r="AW33" s="1"/>
  <c r="AW34" s="1"/>
  <c r="AW35" s="1"/>
  <c r="E77"/>
  <c r="I77" s="1"/>
  <c r="E81"/>
  <c r="I81" s="1"/>
  <c r="E15"/>
  <c r="E19"/>
  <c r="E23"/>
  <c r="E76"/>
  <c r="I76" s="1"/>
  <c r="E80"/>
  <c r="I80" s="1"/>
  <c r="P14"/>
  <c r="E18"/>
  <c r="I18" s="1"/>
  <c r="AK18" s="1"/>
  <c r="AQ18" s="1"/>
  <c r="AQ19" s="1"/>
  <c r="AQ20" s="1"/>
  <c r="AQ21" s="1"/>
  <c r="AQ22" s="1"/>
  <c r="AQ23" s="1"/>
  <c r="AQ24" s="1"/>
  <c r="AQ25" s="1"/>
  <c r="AQ26" s="1"/>
  <c r="AQ27" s="1"/>
  <c r="AQ28" s="1"/>
  <c r="AQ29" s="1"/>
  <c r="E22"/>
  <c r="I22" s="1"/>
  <c r="AK22" s="1"/>
  <c r="AU22" s="1"/>
  <c r="AU23" s="1"/>
  <c r="AU24" s="1"/>
  <c r="AU25" s="1"/>
  <c r="AU26" s="1"/>
  <c r="AU27" s="1"/>
  <c r="AU28" s="1"/>
  <c r="AU29" s="1"/>
  <c r="AU30" s="1"/>
  <c r="AU31" s="1"/>
  <c r="AU32" s="1"/>
  <c r="AU33" s="1"/>
  <c r="E75"/>
  <c r="I75" s="1"/>
  <c r="E79"/>
  <c r="I79" s="1"/>
  <c r="E83"/>
  <c r="I83" s="1"/>
  <c r="F44" i="3"/>
  <c r="F44" i="2"/>
  <c r="B35"/>
  <c r="B17"/>
  <c r="B101"/>
  <c r="B118" s="1"/>
  <c r="B16" i="3"/>
  <c r="B98"/>
  <c r="B115" s="1"/>
  <c r="D113"/>
  <c r="D31"/>
  <c r="B33"/>
  <c r="B34"/>
  <c r="B35"/>
  <c r="B37"/>
  <c r="C113"/>
  <c r="C114" s="1"/>
  <c r="C115" s="1"/>
  <c r="C116" s="1"/>
  <c r="C117" s="1"/>
  <c r="C118" s="1"/>
  <c r="C119" s="1"/>
  <c r="C120" s="1"/>
  <c r="C121" s="1"/>
  <c r="C122" s="1"/>
  <c r="C123" s="1"/>
  <c r="B22" i="2"/>
  <c r="B103" s="1"/>
  <c r="B120" s="1"/>
  <c r="B38"/>
  <c r="B37"/>
  <c r="D31"/>
  <c r="D32" i="1"/>
  <c r="E32" s="1"/>
  <c r="I27" s="1"/>
  <c r="D90"/>
  <c r="AD97" i="3" l="1"/>
  <c r="AQ97" s="1"/>
  <c r="AU97" s="1"/>
  <c r="Q98"/>
  <c r="AH102"/>
  <c r="U103"/>
  <c r="AB110"/>
  <c r="AO109"/>
  <c r="S113"/>
  <c r="AF112"/>
  <c r="Z120"/>
  <c r="AM119"/>
  <c r="Y119"/>
  <c r="AL118"/>
  <c r="T114"/>
  <c r="AG113"/>
  <c r="AF100"/>
  <c r="S101"/>
  <c r="W117"/>
  <c r="AJ116"/>
  <c r="Y106"/>
  <c r="AL105"/>
  <c r="X118"/>
  <c r="AK117"/>
  <c r="AJ128"/>
  <c r="W129"/>
  <c r="R112"/>
  <c r="AE111"/>
  <c r="AD121"/>
  <c r="Q122"/>
  <c r="AK129"/>
  <c r="X130"/>
  <c r="AK130" s="1"/>
  <c r="AI126"/>
  <c r="V127"/>
  <c r="AG125"/>
  <c r="T126"/>
  <c r="AE98"/>
  <c r="R99"/>
  <c r="T102"/>
  <c r="AG101"/>
  <c r="AF124"/>
  <c r="S125"/>
  <c r="AH125"/>
  <c r="U126"/>
  <c r="AI103"/>
  <c r="V104"/>
  <c r="AE122"/>
  <c r="R123"/>
  <c r="W106"/>
  <c r="AJ105"/>
  <c r="AN120"/>
  <c r="AA121"/>
  <c r="X105"/>
  <c r="AK104"/>
  <c r="AA108"/>
  <c r="AN107"/>
  <c r="Q111"/>
  <c r="AD110"/>
  <c r="AL129"/>
  <c r="Y130"/>
  <c r="AL130" s="1"/>
  <c r="AO121"/>
  <c r="AB122"/>
  <c r="V116"/>
  <c r="AI115"/>
  <c r="U115"/>
  <c r="AH114"/>
  <c r="Z108"/>
  <c r="AM107"/>
  <c r="S76" i="1"/>
  <c r="S77" s="1"/>
  <c r="S78" s="1"/>
  <c r="S79" s="1"/>
  <c r="S80" s="1"/>
  <c r="S81" s="1"/>
  <c r="S82" s="1"/>
  <c r="S83" s="1"/>
  <c r="S84" s="1"/>
  <c r="S85" s="1"/>
  <c r="AK76"/>
  <c r="AP76" s="1"/>
  <c r="AP77" s="1"/>
  <c r="AP78" s="1"/>
  <c r="AP79" s="1"/>
  <c r="AP80" s="1"/>
  <c r="AP81" s="1"/>
  <c r="AP82" s="1"/>
  <c r="AP83" s="1"/>
  <c r="AP84" s="1"/>
  <c r="AP85" s="1"/>
  <c r="V79"/>
  <c r="V80" s="1"/>
  <c r="V81" s="1"/>
  <c r="V82" s="1"/>
  <c r="V83" s="1"/>
  <c r="V84" s="1"/>
  <c r="V85" s="1"/>
  <c r="AK79"/>
  <c r="AS79" s="1"/>
  <c r="AS80" s="1"/>
  <c r="AS81" s="1"/>
  <c r="AS82" s="1"/>
  <c r="AS83" s="1"/>
  <c r="AS84" s="1"/>
  <c r="AS85" s="1"/>
  <c r="X81"/>
  <c r="X82" s="1"/>
  <c r="X83" s="1"/>
  <c r="X84" s="1"/>
  <c r="X85" s="1"/>
  <c r="AK81"/>
  <c r="AU81" s="1"/>
  <c r="AU82" s="1"/>
  <c r="AU83" s="1"/>
  <c r="AU84" s="1"/>
  <c r="AU85" s="1"/>
  <c r="R75"/>
  <c r="R76" s="1"/>
  <c r="R77" s="1"/>
  <c r="R78" s="1"/>
  <c r="R79" s="1"/>
  <c r="R80" s="1"/>
  <c r="R81" s="1"/>
  <c r="R82" s="1"/>
  <c r="R83" s="1"/>
  <c r="R84" s="1"/>
  <c r="R85" s="1"/>
  <c r="R86" s="1"/>
  <c r="AK75"/>
  <c r="AO75" s="1"/>
  <c r="AO76" s="1"/>
  <c r="AO77" s="1"/>
  <c r="AO78" s="1"/>
  <c r="AO79" s="1"/>
  <c r="AO80" s="1"/>
  <c r="AO81" s="1"/>
  <c r="AO82" s="1"/>
  <c r="AO83" s="1"/>
  <c r="AO84" s="1"/>
  <c r="AO85" s="1"/>
  <c r="W80"/>
  <c r="W81" s="1"/>
  <c r="W82" s="1"/>
  <c r="W83" s="1"/>
  <c r="W84" s="1"/>
  <c r="W85" s="1"/>
  <c r="W86" s="1"/>
  <c r="W87" s="1"/>
  <c r="W88" s="1"/>
  <c r="W89" s="1"/>
  <c r="W90" s="1"/>
  <c r="W91" s="1"/>
  <c r="AK80"/>
  <c r="AT80" s="1"/>
  <c r="AT81" s="1"/>
  <c r="AT82" s="1"/>
  <c r="AT83" s="1"/>
  <c r="AT84" s="1"/>
  <c r="AT85" s="1"/>
  <c r="Z83"/>
  <c r="Z84" s="1"/>
  <c r="Z85" s="1"/>
  <c r="AK83"/>
  <c r="AW83" s="1"/>
  <c r="AW84" s="1"/>
  <c r="AW85" s="1"/>
  <c r="T77"/>
  <c r="T78" s="1"/>
  <c r="T79" s="1"/>
  <c r="T80" s="1"/>
  <c r="T81" s="1"/>
  <c r="T82" s="1"/>
  <c r="T83" s="1"/>
  <c r="T84" s="1"/>
  <c r="T85" s="1"/>
  <c r="T86" s="1"/>
  <c r="T87" s="1"/>
  <c r="T88" s="1"/>
  <c r="AK77"/>
  <c r="AQ77" s="1"/>
  <c r="AQ78" s="1"/>
  <c r="AQ79" s="1"/>
  <c r="AQ80" s="1"/>
  <c r="AQ81" s="1"/>
  <c r="AQ82" s="1"/>
  <c r="AQ83" s="1"/>
  <c r="AQ84" s="1"/>
  <c r="AQ85" s="1"/>
  <c r="Q74"/>
  <c r="Q75" s="1"/>
  <c r="Q76" s="1"/>
  <c r="Q77" s="1"/>
  <c r="Q78" s="1"/>
  <c r="Q79" s="1"/>
  <c r="Q80" s="1"/>
  <c r="Q81" s="1"/>
  <c r="Q82" s="1"/>
  <c r="Q83" s="1"/>
  <c r="Q84" s="1"/>
  <c r="Q85" s="1"/>
  <c r="AK74"/>
  <c r="AN74" s="1"/>
  <c r="AX86"/>
  <c r="U78"/>
  <c r="U79" s="1"/>
  <c r="U80" s="1"/>
  <c r="U81" s="1"/>
  <c r="U82" s="1"/>
  <c r="U83" s="1"/>
  <c r="U84" s="1"/>
  <c r="U85" s="1"/>
  <c r="U86" s="1"/>
  <c r="U87" s="1"/>
  <c r="U88" s="1"/>
  <c r="U89" s="1"/>
  <c r="AK78"/>
  <c r="AR78" s="1"/>
  <c r="AR79" s="1"/>
  <c r="AR80" s="1"/>
  <c r="AR81" s="1"/>
  <c r="AR82" s="1"/>
  <c r="AR83" s="1"/>
  <c r="AR84" s="1"/>
  <c r="AR85" s="1"/>
  <c r="Y82"/>
  <c r="Y83" s="1"/>
  <c r="Y84" s="1"/>
  <c r="Y85" s="1"/>
  <c r="AK82"/>
  <c r="AV82" s="1"/>
  <c r="AV83" s="1"/>
  <c r="AV84" s="1"/>
  <c r="AV85" s="1"/>
  <c r="AH44" i="3"/>
  <c r="U45"/>
  <c r="Z28"/>
  <c r="AM27"/>
  <c r="X24"/>
  <c r="AK23"/>
  <c r="AD40"/>
  <c r="Q41"/>
  <c r="AI45"/>
  <c r="V46"/>
  <c r="AJ47"/>
  <c r="W48"/>
  <c r="AA28"/>
  <c r="AN27"/>
  <c r="U33"/>
  <c r="AH32"/>
  <c r="W24"/>
  <c r="AJ23"/>
  <c r="R31"/>
  <c r="AE30"/>
  <c r="AK48"/>
  <c r="X49"/>
  <c r="AK49" s="1"/>
  <c r="T33"/>
  <c r="AG32"/>
  <c r="Q29"/>
  <c r="AD28"/>
  <c r="AE18"/>
  <c r="R19"/>
  <c r="Q17"/>
  <c r="AD16"/>
  <c r="AQ16" s="1"/>
  <c r="AU16" s="1"/>
  <c r="AO40"/>
  <c r="AB41"/>
  <c r="Z39"/>
  <c r="AM38"/>
  <c r="AE41"/>
  <c r="R42"/>
  <c r="W35"/>
  <c r="AJ34"/>
  <c r="AL48"/>
  <c r="Y49"/>
  <c r="AL49" s="1"/>
  <c r="Y37"/>
  <c r="AL36"/>
  <c r="Y25"/>
  <c r="AL24"/>
  <c r="S31"/>
  <c r="AF30"/>
  <c r="AG44"/>
  <c r="T45"/>
  <c r="T21"/>
  <c r="AG20"/>
  <c r="V22"/>
  <c r="AI21"/>
  <c r="AF43"/>
  <c r="S44"/>
  <c r="V35"/>
  <c r="AI34"/>
  <c r="U22"/>
  <c r="AH21"/>
  <c r="X37"/>
  <c r="AK36"/>
  <c r="AF18"/>
  <c r="S19"/>
  <c r="AA39"/>
  <c r="AN38"/>
  <c r="AB29"/>
  <c r="AO28"/>
  <c r="X118" i="2"/>
  <c r="AK117"/>
  <c r="AK129"/>
  <c r="X130"/>
  <c r="AK130" s="1"/>
  <c r="R112"/>
  <c r="AE111"/>
  <c r="U102"/>
  <c r="AH101"/>
  <c r="AL129"/>
  <c r="Y130"/>
  <c r="AL130" s="1"/>
  <c r="AG125"/>
  <c r="T126"/>
  <c r="AA120"/>
  <c r="AN119"/>
  <c r="Q110"/>
  <c r="AD109"/>
  <c r="W116"/>
  <c r="AJ115"/>
  <c r="AJ128"/>
  <c r="W129"/>
  <c r="V116"/>
  <c r="AI115"/>
  <c r="U114"/>
  <c r="AH113"/>
  <c r="S101"/>
  <c r="AF100"/>
  <c r="Z108"/>
  <c r="AM107"/>
  <c r="AI103"/>
  <c r="V104"/>
  <c r="T114"/>
  <c r="AG113"/>
  <c r="AH125"/>
  <c r="U126"/>
  <c r="Y118"/>
  <c r="AL117"/>
  <c r="AO121"/>
  <c r="AB122"/>
  <c r="Y107"/>
  <c r="AL106"/>
  <c r="AA108"/>
  <c r="AN107"/>
  <c r="AD121"/>
  <c r="Q122"/>
  <c r="AE122"/>
  <c r="R123"/>
  <c r="AB110"/>
  <c r="AO109"/>
  <c r="Z120"/>
  <c r="AM119"/>
  <c r="AQ97"/>
  <c r="AU97" s="1"/>
  <c r="R99"/>
  <c r="AE98"/>
  <c r="X106"/>
  <c r="AK105"/>
  <c r="AJ103"/>
  <c r="W104"/>
  <c r="AG100"/>
  <c r="T101"/>
  <c r="S112"/>
  <c r="AF111"/>
  <c r="Q99"/>
  <c r="AD98"/>
  <c r="AQ98" s="1"/>
  <c r="AU98" s="1"/>
  <c r="AF124"/>
  <c r="S125"/>
  <c r="AI126"/>
  <c r="V127"/>
  <c r="D113"/>
  <c r="AA64"/>
  <c r="AA80" s="1"/>
  <c r="Z49"/>
  <c r="AM48"/>
  <c r="X47"/>
  <c r="AK46"/>
  <c r="AE55"/>
  <c r="Y48"/>
  <c r="AL47"/>
  <c r="W46"/>
  <c r="AJ45"/>
  <c r="V45"/>
  <c r="V60" s="1"/>
  <c r="V76" s="1"/>
  <c r="AI44"/>
  <c r="T43"/>
  <c r="AG42"/>
  <c r="U44"/>
  <c r="AH43"/>
  <c r="S42"/>
  <c r="AF41"/>
  <c r="R42"/>
  <c r="R57" s="1"/>
  <c r="AE41"/>
  <c r="R56"/>
  <c r="W60"/>
  <c r="W76" s="1"/>
  <c r="Z63"/>
  <c r="Z79" s="1"/>
  <c r="AV28"/>
  <c r="V59"/>
  <c r="V75" s="1"/>
  <c r="AD71"/>
  <c r="AE71" s="1"/>
  <c r="AQ40"/>
  <c r="AM76" i="1"/>
  <c r="AN86"/>
  <c r="AM97"/>
  <c r="AM86"/>
  <c r="S86"/>
  <c r="S87" s="1"/>
  <c r="V86"/>
  <c r="V87" s="1"/>
  <c r="V88" s="1"/>
  <c r="V89" s="1"/>
  <c r="V90" s="1"/>
  <c r="Z86"/>
  <c r="Z87" s="1"/>
  <c r="Z88" s="1"/>
  <c r="Z89" s="1"/>
  <c r="Z90" s="1"/>
  <c r="Z91" s="1"/>
  <c r="Z92" s="1"/>
  <c r="Z93" s="1"/>
  <c r="Z94" s="1"/>
  <c r="AX36"/>
  <c r="J84"/>
  <c r="X86"/>
  <c r="X87" s="1"/>
  <c r="X88" s="1"/>
  <c r="X89" s="1"/>
  <c r="X90" s="1"/>
  <c r="X91" s="1"/>
  <c r="X92" s="1"/>
  <c r="AC73"/>
  <c r="P74"/>
  <c r="Y86"/>
  <c r="Y87" s="1"/>
  <c r="Y88" s="1"/>
  <c r="Y89" s="1"/>
  <c r="Y90" s="1"/>
  <c r="Y91" s="1"/>
  <c r="Y92" s="1"/>
  <c r="Y93" s="1"/>
  <c r="AK27"/>
  <c r="AM26"/>
  <c r="AM15"/>
  <c r="R16"/>
  <c r="R17" s="1"/>
  <c r="R18" s="1"/>
  <c r="R19" s="1"/>
  <c r="R20" s="1"/>
  <c r="R21" s="1"/>
  <c r="R22" s="1"/>
  <c r="R23" s="1"/>
  <c r="R24" s="1"/>
  <c r="R25" s="1"/>
  <c r="R26" s="1"/>
  <c r="P26"/>
  <c r="D91"/>
  <c r="E90"/>
  <c r="I85" s="1"/>
  <c r="T18"/>
  <c r="T19" s="1"/>
  <c r="T20" s="1"/>
  <c r="T21" s="1"/>
  <c r="T22" s="1"/>
  <c r="T23" s="1"/>
  <c r="T24" s="1"/>
  <c r="T25" s="1"/>
  <c r="T26" s="1"/>
  <c r="F32"/>
  <c r="I15"/>
  <c r="AK15" s="1"/>
  <c r="AN15" s="1"/>
  <c r="AN16" s="1"/>
  <c r="AN17" s="1"/>
  <c r="AN18" s="1"/>
  <c r="AN19" s="1"/>
  <c r="AN20" s="1"/>
  <c r="AN21" s="1"/>
  <c r="AN22" s="1"/>
  <c r="AN23" s="1"/>
  <c r="AN24" s="1"/>
  <c r="AN25" s="1"/>
  <c r="AN26" s="1"/>
  <c r="V20"/>
  <c r="V21" s="1"/>
  <c r="V22" s="1"/>
  <c r="V23" s="1"/>
  <c r="V24" s="1"/>
  <c r="V25" s="1"/>
  <c r="V26" s="1"/>
  <c r="AA25"/>
  <c r="AA26" s="1"/>
  <c r="X22"/>
  <c r="X23" s="1"/>
  <c r="X24" s="1"/>
  <c r="X25" s="1"/>
  <c r="X26" s="1"/>
  <c r="AC14"/>
  <c r="P15"/>
  <c r="I19"/>
  <c r="AK19" s="1"/>
  <c r="AR19" s="1"/>
  <c r="AR20" s="1"/>
  <c r="AR21" s="1"/>
  <c r="AR22" s="1"/>
  <c r="AR23" s="1"/>
  <c r="AR24" s="1"/>
  <c r="AR25" s="1"/>
  <c r="AR26" s="1"/>
  <c r="AR27" s="1"/>
  <c r="AR28" s="1"/>
  <c r="AR29" s="1"/>
  <c r="AR30" s="1"/>
  <c r="Z24"/>
  <c r="Z25" s="1"/>
  <c r="Z26" s="1"/>
  <c r="I17"/>
  <c r="AK17" s="1"/>
  <c r="AP17" s="1"/>
  <c r="AP18" s="1"/>
  <c r="AP19" s="1"/>
  <c r="AP20" s="1"/>
  <c r="AP21" s="1"/>
  <c r="AP22" s="1"/>
  <c r="AP23" s="1"/>
  <c r="AP24" s="1"/>
  <c r="AP25" s="1"/>
  <c r="AP26" s="1"/>
  <c r="AP27" s="1"/>
  <c r="AP28" s="1"/>
  <c r="I21"/>
  <c r="AK21" s="1"/>
  <c r="AT21" s="1"/>
  <c r="AT22" s="1"/>
  <c r="AT23" s="1"/>
  <c r="AT24" s="1"/>
  <c r="AT25" s="1"/>
  <c r="AT26" s="1"/>
  <c r="AT27" s="1"/>
  <c r="AT28" s="1"/>
  <c r="AT29" s="1"/>
  <c r="AT30" s="1"/>
  <c r="AT31" s="1"/>
  <c r="AT32" s="1"/>
  <c r="Q27"/>
  <c r="Q28" s="1"/>
  <c r="Q29" s="1"/>
  <c r="Q30" s="1"/>
  <c r="Q31" s="1"/>
  <c r="Q32" s="1"/>
  <c r="Q33" s="1"/>
  <c r="Q34" s="1"/>
  <c r="Q35" s="1"/>
  <c r="Q36" s="1"/>
  <c r="Q37" s="1"/>
  <c r="I23"/>
  <c r="AK23" s="1"/>
  <c r="AV23" s="1"/>
  <c r="AV24" s="1"/>
  <c r="AV25" s="1"/>
  <c r="AV26" s="1"/>
  <c r="AV27" s="1"/>
  <c r="AV28" s="1"/>
  <c r="AV29" s="1"/>
  <c r="AV30" s="1"/>
  <c r="AV31" s="1"/>
  <c r="AV32" s="1"/>
  <c r="AV33" s="1"/>
  <c r="AV34" s="1"/>
  <c r="D33"/>
  <c r="B16" i="2"/>
  <c r="B34"/>
  <c r="B98"/>
  <c r="B115" s="1"/>
  <c r="B15" i="3"/>
  <c r="B97"/>
  <c r="B114" s="1"/>
  <c r="B102"/>
  <c r="B119" s="1"/>
  <c r="B38"/>
  <c r="D32"/>
  <c r="D114"/>
  <c r="E114" s="1"/>
  <c r="F114" s="1"/>
  <c r="B23" i="2"/>
  <c r="B104" s="1"/>
  <c r="B121" s="1"/>
  <c r="B39"/>
  <c r="D32"/>
  <c r="AB123" i="3" l="1"/>
  <c r="AO122"/>
  <c r="X106"/>
  <c r="AK105"/>
  <c r="U127"/>
  <c r="AH126"/>
  <c r="X119"/>
  <c r="AK118"/>
  <c r="AF101"/>
  <c r="S102"/>
  <c r="AM120"/>
  <c r="Z121"/>
  <c r="Q99"/>
  <c r="AD98"/>
  <c r="AQ98" s="1"/>
  <c r="AU98" s="1"/>
  <c r="Z109"/>
  <c r="AM108"/>
  <c r="U116"/>
  <c r="AH115"/>
  <c r="W130"/>
  <c r="AJ130" s="1"/>
  <c r="AJ129"/>
  <c r="V105"/>
  <c r="AI104"/>
  <c r="Q112"/>
  <c r="AD111"/>
  <c r="AA109"/>
  <c r="AN108"/>
  <c r="AA122"/>
  <c r="AN121"/>
  <c r="R124"/>
  <c r="AE123"/>
  <c r="S126"/>
  <c r="AF125"/>
  <c r="R100"/>
  <c r="AE99"/>
  <c r="R113"/>
  <c r="AE112"/>
  <c r="Y107"/>
  <c r="AL106"/>
  <c r="W118"/>
  <c r="AJ117"/>
  <c r="AL119"/>
  <c r="Y120"/>
  <c r="AH103"/>
  <c r="U104"/>
  <c r="T127"/>
  <c r="AG126"/>
  <c r="S114"/>
  <c r="AF113"/>
  <c r="V117"/>
  <c r="AI116"/>
  <c r="AJ106"/>
  <c r="W107"/>
  <c r="AG102"/>
  <c r="T103"/>
  <c r="V128"/>
  <c r="AI127"/>
  <c r="Q123"/>
  <c r="AD122"/>
  <c r="T115"/>
  <c r="AG114"/>
  <c r="AB111"/>
  <c r="AO110"/>
  <c r="AR86" i="1"/>
  <c r="AN75"/>
  <c r="AZ74"/>
  <c r="AW86"/>
  <c r="AO86"/>
  <c r="AM27"/>
  <c r="AZ26"/>
  <c r="AX87"/>
  <c r="AP86"/>
  <c r="AV86"/>
  <c r="AQ86"/>
  <c r="AT86"/>
  <c r="AU86"/>
  <c r="AZ15"/>
  <c r="AN87"/>
  <c r="AS86"/>
  <c r="AG21" i="3"/>
  <c r="T22"/>
  <c r="Y38"/>
  <c r="AL37"/>
  <c r="W36"/>
  <c r="AJ35"/>
  <c r="AD17"/>
  <c r="AQ17" s="1"/>
  <c r="AU17" s="1"/>
  <c r="Q18"/>
  <c r="AB30"/>
  <c r="AO29"/>
  <c r="AF19"/>
  <c r="S20"/>
  <c r="AH22"/>
  <c r="U23"/>
  <c r="S45"/>
  <c r="AF44"/>
  <c r="T46"/>
  <c r="AG45"/>
  <c r="R32"/>
  <c r="AE31"/>
  <c r="AA29"/>
  <c r="AN28"/>
  <c r="W49"/>
  <c r="AJ49" s="1"/>
  <c r="AJ48"/>
  <c r="Q42"/>
  <c r="AD41"/>
  <c r="AN39"/>
  <c r="AA40"/>
  <c r="V23"/>
  <c r="AI22"/>
  <c r="S32"/>
  <c r="AF31"/>
  <c r="R43"/>
  <c r="AE42"/>
  <c r="AM39"/>
  <c r="Z40"/>
  <c r="AJ24"/>
  <c r="W25"/>
  <c r="X25"/>
  <c r="AK24"/>
  <c r="U46"/>
  <c r="AH45"/>
  <c r="X38"/>
  <c r="AK37"/>
  <c r="V36"/>
  <c r="AI35"/>
  <c r="Y26"/>
  <c r="AL25"/>
  <c r="AB42"/>
  <c r="AO41"/>
  <c r="AE19"/>
  <c r="R20"/>
  <c r="Q30"/>
  <c r="AD29"/>
  <c r="T34"/>
  <c r="AG33"/>
  <c r="U34"/>
  <c r="AH33"/>
  <c r="V47"/>
  <c r="AI46"/>
  <c r="Z29"/>
  <c r="AM28"/>
  <c r="S126" i="2"/>
  <c r="AF125"/>
  <c r="X107"/>
  <c r="AK106"/>
  <c r="Y108"/>
  <c r="AL107"/>
  <c r="Y119"/>
  <c r="AL118"/>
  <c r="V105"/>
  <c r="AI104"/>
  <c r="W130"/>
  <c r="AJ130" s="1"/>
  <c r="AJ129"/>
  <c r="X119"/>
  <c r="AK118"/>
  <c r="AD99"/>
  <c r="Q100"/>
  <c r="AG101"/>
  <c r="T102"/>
  <c r="AM120"/>
  <c r="Z121"/>
  <c r="R124"/>
  <c r="AE123"/>
  <c r="AB123"/>
  <c r="AO122"/>
  <c r="T115"/>
  <c r="AG114"/>
  <c r="Z109"/>
  <c r="AM108"/>
  <c r="W117"/>
  <c r="AJ116"/>
  <c r="AH102"/>
  <c r="U103"/>
  <c r="R100"/>
  <c r="AE99"/>
  <c r="AB111"/>
  <c r="AO110"/>
  <c r="Q123"/>
  <c r="AD122"/>
  <c r="AF101"/>
  <c r="S102"/>
  <c r="U115"/>
  <c r="AH114"/>
  <c r="V117"/>
  <c r="AI116"/>
  <c r="Q111"/>
  <c r="AD110"/>
  <c r="T127"/>
  <c r="AG126"/>
  <c r="V128"/>
  <c r="AI127"/>
  <c r="S113"/>
  <c r="AF112"/>
  <c r="W105"/>
  <c r="AJ104"/>
  <c r="AA109"/>
  <c r="AN108"/>
  <c r="U127"/>
  <c r="AH126"/>
  <c r="AN120"/>
  <c r="AA121"/>
  <c r="R113"/>
  <c r="AE112"/>
  <c r="D114"/>
  <c r="AE56"/>
  <c r="R72"/>
  <c r="AD72" s="1"/>
  <c r="AE72" s="1"/>
  <c r="X48"/>
  <c r="X63" s="1"/>
  <c r="X79" s="1"/>
  <c r="AK47"/>
  <c r="X62"/>
  <c r="X78" s="1"/>
  <c r="AQ41"/>
  <c r="AU41" s="1"/>
  <c r="AU40"/>
  <c r="AS29"/>
  <c r="R73"/>
  <c r="S43"/>
  <c r="AF42"/>
  <c r="S57"/>
  <c r="S73" s="1"/>
  <c r="T44"/>
  <c r="AG43"/>
  <c r="T58"/>
  <c r="T74" s="1"/>
  <c r="T59"/>
  <c r="T75" s="1"/>
  <c r="W47"/>
  <c r="AJ46"/>
  <c r="W61"/>
  <c r="W77" s="1"/>
  <c r="AM49"/>
  <c r="Z64"/>
  <c r="Z80" s="1"/>
  <c r="R43"/>
  <c r="AE42"/>
  <c r="AQ42" s="1"/>
  <c r="AU42" s="1"/>
  <c r="U45"/>
  <c r="U60" s="1"/>
  <c r="U76" s="1"/>
  <c r="AH44"/>
  <c r="U59"/>
  <c r="U75" s="1"/>
  <c r="V46"/>
  <c r="V61" s="1"/>
  <c r="V77" s="1"/>
  <c r="AI45"/>
  <c r="Y49"/>
  <c r="AL49" s="1"/>
  <c r="AL48"/>
  <c r="Y63"/>
  <c r="Y79" s="1"/>
  <c r="AM87" i="1"/>
  <c r="AZ86"/>
  <c r="AN98"/>
  <c r="AN99" s="1"/>
  <c r="AN100" s="1"/>
  <c r="AN101" s="1"/>
  <c r="AN102" s="1"/>
  <c r="AN103" s="1"/>
  <c r="AN104" s="1"/>
  <c r="AN105" s="1"/>
  <c r="AN106" s="1"/>
  <c r="AN107" s="1"/>
  <c r="AN108" s="1"/>
  <c r="AM77"/>
  <c r="AM98"/>
  <c r="AO87"/>
  <c r="AK28"/>
  <c r="AN27"/>
  <c r="AN28" s="1"/>
  <c r="AN29" s="1"/>
  <c r="AN30" s="1"/>
  <c r="AN31" s="1"/>
  <c r="AN32" s="1"/>
  <c r="AN33" s="1"/>
  <c r="AN34" s="1"/>
  <c r="AN35" s="1"/>
  <c r="AN36" s="1"/>
  <c r="AN37" s="1"/>
  <c r="AN38" s="1"/>
  <c r="AC74"/>
  <c r="P75"/>
  <c r="AM38"/>
  <c r="P85"/>
  <c r="D34"/>
  <c r="E33"/>
  <c r="S17"/>
  <c r="S18" s="1"/>
  <c r="S19" s="1"/>
  <c r="S20" s="1"/>
  <c r="S21" s="1"/>
  <c r="S22" s="1"/>
  <c r="S23" s="1"/>
  <c r="S24" s="1"/>
  <c r="S25" s="1"/>
  <c r="S26" s="1"/>
  <c r="AA27"/>
  <c r="AA28" s="1"/>
  <c r="AA29" s="1"/>
  <c r="AA30" s="1"/>
  <c r="AA31" s="1"/>
  <c r="AA32" s="1"/>
  <c r="AA33" s="1"/>
  <c r="AA34" s="1"/>
  <c r="AA35" s="1"/>
  <c r="AA36" s="1"/>
  <c r="D92"/>
  <c r="E91"/>
  <c r="Y23"/>
  <c r="Y24" s="1"/>
  <c r="Y25" s="1"/>
  <c r="Y26" s="1"/>
  <c r="W21"/>
  <c r="W22" s="1"/>
  <c r="W23" s="1"/>
  <c r="W24" s="1"/>
  <c r="W25" s="1"/>
  <c r="W26" s="1"/>
  <c r="Z27"/>
  <c r="Z28" s="1"/>
  <c r="Z29" s="1"/>
  <c r="Z30" s="1"/>
  <c r="Z31" s="1"/>
  <c r="Z32" s="1"/>
  <c r="Z33" s="1"/>
  <c r="Z34" s="1"/>
  <c r="Z35" s="1"/>
  <c r="P16"/>
  <c r="Q15"/>
  <c r="Q16" s="1"/>
  <c r="Q17" s="1"/>
  <c r="Q18" s="1"/>
  <c r="Q19" s="1"/>
  <c r="Q20" s="1"/>
  <c r="Q21" s="1"/>
  <c r="Q22" s="1"/>
  <c r="Q23" s="1"/>
  <c r="Q24" s="1"/>
  <c r="Q25" s="1"/>
  <c r="Q26" s="1"/>
  <c r="Q39" s="1"/>
  <c r="J25"/>
  <c r="F90"/>
  <c r="P27"/>
  <c r="AM16"/>
  <c r="AZ16" s="1"/>
  <c r="V27"/>
  <c r="V28" s="1"/>
  <c r="V29" s="1"/>
  <c r="V30" s="1"/>
  <c r="V31" s="1"/>
  <c r="T27"/>
  <c r="T28" s="1"/>
  <c r="T29" s="1"/>
  <c r="X27"/>
  <c r="X28" s="1"/>
  <c r="X29" s="1"/>
  <c r="X30" s="1"/>
  <c r="X31" s="1"/>
  <c r="X32" s="1"/>
  <c r="X33" s="1"/>
  <c r="U19"/>
  <c r="U20" s="1"/>
  <c r="U21" s="1"/>
  <c r="U22" s="1"/>
  <c r="U23" s="1"/>
  <c r="U24" s="1"/>
  <c r="U25" s="1"/>
  <c r="U26" s="1"/>
  <c r="R27"/>
  <c r="B97" i="2"/>
  <c r="B114" s="1"/>
  <c r="B15"/>
  <c r="B33"/>
  <c r="B96" i="3"/>
  <c r="B113" s="1"/>
  <c r="E113" s="1"/>
  <c r="F113" s="1"/>
  <c r="B32"/>
  <c r="B14"/>
  <c r="D115"/>
  <c r="E115" s="1"/>
  <c r="F115" s="1"/>
  <c r="D33"/>
  <c r="B103"/>
  <c r="B120" s="1"/>
  <c r="B39"/>
  <c r="B24" i="2"/>
  <c r="B105" s="1"/>
  <c r="B122" s="1"/>
  <c r="B40"/>
  <c r="D33"/>
  <c r="AG115" i="3" l="1"/>
  <c r="T116"/>
  <c r="AI128"/>
  <c r="V129"/>
  <c r="AI117"/>
  <c r="V118"/>
  <c r="AF114"/>
  <c r="S115"/>
  <c r="Y121"/>
  <c r="AL120"/>
  <c r="Y108"/>
  <c r="AL107"/>
  <c r="Q100"/>
  <c r="AD99"/>
  <c r="AQ99" s="1"/>
  <c r="AU99" s="1"/>
  <c r="S103"/>
  <c r="AF102"/>
  <c r="AK119"/>
  <c r="X120"/>
  <c r="X107"/>
  <c r="AK106"/>
  <c r="W108"/>
  <c r="AJ107"/>
  <c r="AE113"/>
  <c r="R114"/>
  <c r="AF126"/>
  <c r="S127"/>
  <c r="AN122"/>
  <c r="AA123"/>
  <c r="V106"/>
  <c r="AI105"/>
  <c r="AH116"/>
  <c r="U117"/>
  <c r="AD123"/>
  <c r="Q124"/>
  <c r="AG127"/>
  <c r="T128"/>
  <c r="AJ118"/>
  <c r="W119"/>
  <c r="AM109"/>
  <c r="Z110"/>
  <c r="Z122"/>
  <c r="AM121"/>
  <c r="AH127"/>
  <c r="U128"/>
  <c r="AO123"/>
  <c r="AB124"/>
  <c r="AO111"/>
  <c r="AB112"/>
  <c r="T104"/>
  <c r="AG103"/>
  <c r="U105"/>
  <c r="AH104"/>
  <c r="R101"/>
  <c r="AE100"/>
  <c r="AE124"/>
  <c r="R125"/>
  <c r="AA110"/>
  <c r="AN109"/>
  <c r="AD112"/>
  <c r="Q113"/>
  <c r="AO88" i="1"/>
  <c r="AN88"/>
  <c r="AP87"/>
  <c r="AM28"/>
  <c r="AZ27"/>
  <c r="AW87"/>
  <c r="AR87"/>
  <c r="AU87"/>
  <c r="AQ87"/>
  <c r="AS87"/>
  <c r="AX88"/>
  <c r="AN76"/>
  <c r="AZ75"/>
  <c r="AT87"/>
  <c r="AV87"/>
  <c r="Y27" i="3"/>
  <c r="AL26"/>
  <c r="Z41"/>
  <c r="AM40"/>
  <c r="AD42"/>
  <c r="Q43"/>
  <c r="AA30"/>
  <c r="AN29"/>
  <c r="R33"/>
  <c r="AE32"/>
  <c r="AF45"/>
  <c r="S46"/>
  <c r="AB31"/>
  <c r="AO30"/>
  <c r="AG22"/>
  <c r="T23"/>
  <c r="Z30"/>
  <c r="AM29"/>
  <c r="AE20"/>
  <c r="R21"/>
  <c r="V37"/>
  <c r="AI36"/>
  <c r="AK38"/>
  <c r="X39"/>
  <c r="AH46"/>
  <c r="U47"/>
  <c r="AE43"/>
  <c r="R44"/>
  <c r="S33"/>
  <c r="AF32"/>
  <c r="AA41"/>
  <c r="AN40"/>
  <c r="S21"/>
  <c r="AF20"/>
  <c r="W37"/>
  <c r="AJ36"/>
  <c r="AI47"/>
  <c r="V48"/>
  <c r="T35"/>
  <c r="AG34"/>
  <c r="AO42"/>
  <c r="AB43"/>
  <c r="W26"/>
  <c r="AJ25"/>
  <c r="V24"/>
  <c r="AI23"/>
  <c r="AG46"/>
  <c r="T47"/>
  <c r="Q19"/>
  <c r="AD18"/>
  <c r="AQ18" s="1"/>
  <c r="AU18" s="1"/>
  <c r="AL38"/>
  <c r="Y39"/>
  <c r="U35"/>
  <c r="AH34"/>
  <c r="Q31"/>
  <c r="AD30"/>
  <c r="X26"/>
  <c r="AK25"/>
  <c r="U24"/>
  <c r="AH23"/>
  <c r="AA110" i="2"/>
  <c r="AN109"/>
  <c r="AH127"/>
  <c r="U128"/>
  <c r="AI128"/>
  <c r="V129"/>
  <c r="T116"/>
  <c r="AG115"/>
  <c r="T103"/>
  <c r="AG102"/>
  <c r="X108"/>
  <c r="AK107"/>
  <c r="AG127"/>
  <c r="T128"/>
  <c r="Q112"/>
  <c r="AD111"/>
  <c r="V118"/>
  <c r="AI117"/>
  <c r="S103"/>
  <c r="AF102"/>
  <c r="R101"/>
  <c r="AE100"/>
  <c r="AK119"/>
  <c r="X120"/>
  <c r="V106"/>
  <c r="AI105"/>
  <c r="AQ99"/>
  <c r="AU99" s="1"/>
  <c r="R114"/>
  <c r="AE113"/>
  <c r="AD123"/>
  <c r="Q124"/>
  <c r="U104"/>
  <c r="AH103"/>
  <c r="AO123"/>
  <c r="AB124"/>
  <c r="Z122"/>
  <c r="AM121"/>
  <c r="AD100"/>
  <c r="AQ100" s="1"/>
  <c r="AU100" s="1"/>
  <c r="Q101"/>
  <c r="AL119"/>
  <c r="Y120"/>
  <c r="AF126"/>
  <c r="S127"/>
  <c r="AA122"/>
  <c r="AN121"/>
  <c r="W106"/>
  <c r="AJ105"/>
  <c r="S114"/>
  <c r="AF113"/>
  <c r="U116"/>
  <c r="AH115"/>
  <c r="AB112"/>
  <c r="AO111"/>
  <c r="W118"/>
  <c r="AJ117"/>
  <c r="Z110"/>
  <c r="AM109"/>
  <c r="Y109"/>
  <c r="AL108"/>
  <c r="AE124"/>
  <c r="R125"/>
  <c r="E114"/>
  <c r="F114" s="1"/>
  <c r="D115"/>
  <c r="AS30"/>
  <c r="AE57"/>
  <c r="R44"/>
  <c r="AE43"/>
  <c r="W48"/>
  <c r="AJ47"/>
  <c r="S58"/>
  <c r="S74" s="1"/>
  <c r="AD73"/>
  <c r="AE73" s="1"/>
  <c r="W62"/>
  <c r="W78" s="1"/>
  <c r="V47"/>
  <c r="V62" s="1"/>
  <c r="V78" s="1"/>
  <c r="AI46"/>
  <c r="S44"/>
  <c r="AF43"/>
  <c r="AV30"/>
  <c r="AV31"/>
  <c r="AV29"/>
  <c r="X49"/>
  <c r="AK48"/>
  <c r="U46"/>
  <c r="AH45"/>
  <c r="R59"/>
  <c r="S59"/>
  <c r="S75" s="1"/>
  <c r="AS31"/>
  <c r="Y64"/>
  <c r="Y80" s="1"/>
  <c r="T45"/>
  <c r="AG44"/>
  <c r="R58"/>
  <c r="AO99" i="1"/>
  <c r="AO100" s="1"/>
  <c r="AO101" s="1"/>
  <c r="AO102" s="1"/>
  <c r="AO103" s="1"/>
  <c r="AO104" s="1"/>
  <c r="AO105" s="1"/>
  <c r="AO106" s="1"/>
  <c r="AO107" s="1"/>
  <c r="AO108" s="1"/>
  <c r="AM88"/>
  <c r="AZ87"/>
  <c r="AP88"/>
  <c r="AM78"/>
  <c r="AM99"/>
  <c r="AN39"/>
  <c r="F91"/>
  <c r="I86"/>
  <c r="AM39"/>
  <c r="AK29"/>
  <c r="AO28"/>
  <c r="AO29" s="1"/>
  <c r="AO30" s="1"/>
  <c r="AO31" s="1"/>
  <c r="AO32" s="1"/>
  <c r="AO33" s="1"/>
  <c r="AO34" s="1"/>
  <c r="AO35" s="1"/>
  <c r="AO36" s="1"/>
  <c r="AO37" s="1"/>
  <c r="AO38" s="1"/>
  <c r="AO39" s="1"/>
  <c r="P86"/>
  <c r="AC85"/>
  <c r="P76"/>
  <c r="AC75"/>
  <c r="U27"/>
  <c r="U28" s="1"/>
  <c r="U29" s="1"/>
  <c r="U30" s="1"/>
  <c r="Y27"/>
  <c r="Y28" s="1"/>
  <c r="Y29" s="1"/>
  <c r="Y30" s="1"/>
  <c r="Y31" s="1"/>
  <c r="Y32" s="1"/>
  <c r="Y33" s="1"/>
  <c r="Y34" s="1"/>
  <c r="D35"/>
  <c r="E34"/>
  <c r="AC26"/>
  <c r="AM17"/>
  <c r="AZ17" s="1"/>
  <c r="P28"/>
  <c r="I28"/>
  <c r="F33"/>
  <c r="P17"/>
  <c r="AC16"/>
  <c r="W27"/>
  <c r="W28" s="1"/>
  <c r="W29" s="1"/>
  <c r="W30" s="1"/>
  <c r="W31" s="1"/>
  <c r="W32" s="1"/>
  <c r="D93"/>
  <c r="E92"/>
  <c r="I87" s="1"/>
  <c r="R87" s="1"/>
  <c r="S27"/>
  <c r="S28" s="1"/>
  <c r="AC15"/>
  <c r="B96" i="2"/>
  <c r="B113" s="1"/>
  <c r="E113" s="1"/>
  <c r="F113" s="1"/>
  <c r="B14"/>
  <c r="B32"/>
  <c r="B95" i="3"/>
  <c r="B112" s="1"/>
  <c r="E112" s="1"/>
  <c r="B31"/>
  <c r="D34"/>
  <c r="B104"/>
  <c r="B121" s="1"/>
  <c r="B40"/>
  <c r="D116"/>
  <c r="E116" s="1"/>
  <c r="F116" s="1"/>
  <c r="B25" i="2"/>
  <c r="B41"/>
  <c r="D34"/>
  <c r="AN110" i="3" l="1"/>
  <c r="AA111"/>
  <c r="AE101"/>
  <c r="R102"/>
  <c r="T105"/>
  <c r="AG104"/>
  <c r="Z111"/>
  <c r="AM110"/>
  <c r="W120"/>
  <c r="AJ119"/>
  <c r="W109"/>
  <c r="AJ108"/>
  <c r="AK107"/>
  <c r="X108"/>
  <c r="AB113"/>
  <c r="AO112"/>
  <c r="U129"/>
  <c r="AH128"/>
  <c r="AM122"/>
  <c r="Z123"/>
  <c r="T129"/>
  <c r="AG128"/>
  <c r="U118"/>
  <c r="AH117"/>
  <c r="AI106"/>
  <c r="V107"/>
  <c r="S128"/>
  <c r="AF127"/>
  <c r="R115"/>
  <c r="AE114"/>
  <c r="Q101"/>
  <c r="AD100"/>
  <c r="AQ100" s="1"/>
  <c r="AU100" s="1"/>
  <c r="V119"/>
  <c r="AI118"/>
  <c r="T117"/>
  <c r="AG116"/>
  <c r="Q114"/>
  <c r="AD113"/>
  <c r="U106"/>
  <c r="AH105"/>
  <c r="AL108"/>
  <c r="Y109"/>
  <c r="S116"/>
  <c r="AF115"/>
  <c r="V130"/>
  <c r="AI130" s="1"/>
  <c r="AI129"/>
  <c r="R126"/>
  <c r="AE125"/>
  <c r="AB125"/>
  <c r="AO124"/>
  <c r="Q125"/>
  <c r="AD124"/>
  <c r="AA124"/>
  <c r="AN123"/>
  <c r="X121"/>
  <c r="AK120"/>
  <c r="S104"/>
  <c r="AF103"/>
  <c r="AL121"/>
  <c r="Y122"/>
  <c r="AP89" i="1"/>
  <c r="AX89"/>
  <c r="AU88"/>
  <c r="AV88"/>
  <c r="AR88"/>
  <c r="AM29"/>
  <c r="AZ28"/>
  <c r="AN89"/>
  <c r="AS88"/>
  <c r="AQ88"/>
  <c r="AT88"/>
  <c r="AZ88" s="1"/>
  <c r="AN77"/>
  <c r="AZ76"/>
  <c r="AW88"/>
  <c r="AO89"/>
  <c r="AN40"/>
  <c r="F112" i="3"/>
  <c r="T48"/>
  <c r="AG47"/>
  <c r="V38"/>
  <c r="AI37"/>
  <c r="S47"/>
  <c r="AF46"/>
  <c r="Q44"/>
  <c r="AD43"/>
  <c r="U25"/>
  <c r="AH24"/>
  <c r="Q32"/>
  <c r="AD31"/>
  <c r="Y40"/>
  <c r="AL39"/>
  <c r="Q20"/>
  <c r="AD19"/>
  <c r="AQ19" s="1"/>
  <c r="AU19" s="1"/>
  <c r="AI24"/>
  <c r="V25"/>
  <c r="T36"/>
  <c r="AG35"/>
  <c r="W38"/>
  <c r="AJ37"/>
  <c r="S34"/>
  <c r="AF33"/>
  <c r="U48"/>
  <c r="AH47"/>
  <c r="X40"/>
  <c r="AK39"/>
  <c r="AM41"/>
  <c r="Z42"/>
  <c r="U36"/>
  <c r="AH35"/>
  <c r="AB44"/>
  <c r="AO43"/>
  <c r="AF21"/>
  <c r="S22"/>
  <c r="R22"/>
  <c r="AE21"/>
  <c r="AG23"/>
  <c r="T24"/>
  <c r="AB32"/>
  <c r="AO31"/>
  <c r="R34"/>
  <c r="AE33"/>
  <c r="AA31"/>
  <c r="AN30"/>
  <c r="Y28"/>
  <c r="AL27"/>
  <c r="X27"/>
  <c r="AK26"/>
  <c r="W27"/>
  <c r="AJ26"/>
  <c r="V49"/>
  <c r="AI49" s="1"/>
  <c r="AI48"/>
  <c r="AN41"/>
  <c r="AA42"/>
  <c r="R45"/>
  <c r="AE44"/>
  <c r="Z31"/>
  <c r="AM30"/>
  <c r="AB113" i="2"/>
  <c r="AO112"/>
  <c r="U117"/>
  <c r="AH116"/>
  <c r="S115"/>
  <c r="AF114"/>
  <c r="S128"/>
  <c r="AF127"/>
  <c r="Y121"/>
  <c r="AL120"/>
  <c r="AM122"/>
  <c r="Z123"/>
  <c r="Q113"/>
  <c r="AD112"/>
  <c r="T104"/>
  <c r="AG103"/>
  <c r="R126"/>
  <c r="AE125"/>
  <c r="Y110"/>
  <c r="AL109"/>
  <c r="AJ106"/>
  <c r="W107"/>
  <c r="Q102"/>
  <c r="AD101"/>
  <c r="R115"/>
  <c r="AE114"/>
  <c r="AF103"/>
  <c r="S104"/>
  <c r="V130"/>
  <c r="AI130" s="1"/>
  <c r="AI129"/>
  <c r="Z111"/>
  <c r="AM110"/>
  <c r="AN122"/>
  <c r="AA123"/>
  <c r="AB125"/>
  <c r="AO124"/>
  <c r="Q125"/>
  <c r="AD124"/>
  <c r="AI106"/>
  <c r="V107"/>
  <c r="T129"/>
  <c r="AG128"/>
  <c r="W119"/>
  <c r="AJ118"/>
  <c r="U105"/>
  <c r="AH104"/>
  <c r="X121"/>
  <c r="AK120"/>
  <c r="R102"/>
  <c r="AE101"/>
  <c r="V119"/>
  <c r="AI118"/>
  <c r="X109"/>
  <c r="AK108"/>
  <c r="T117"/>
  <c r="AG116"/>
  <c r="U129"/>
  <c r="AH128"/>
  <c r="AA111"/>
  <c r="AN110"/>
  <c r="E115"/>
  <c r="F115" s="1"/>
  <c r="D116"/>
  <c r="T46"/>
  <c r="T61" s="1"/>
  <c r="T77" s="1"/>
  <c r="AG45"/>
  <c r="U47"/>
  <c r="AH46"/>
  <c r="U61"/>
  <c r="U77" s="1"/>
  <c r="AK49"/>
  <c r="X64"/>
  <c r="X80" s="1"/>
  <c r="V48"/>
  <c r="AI47"/>
  <c r="W49"/>
  <c r="AJ48"/>
  <c r="W63"/>
  <c r="W79" s="1"/>
  <c r="T60"/>
  <c r="T76" s="1"/>
  <c r="R74"/>
  <c r="AD74" s="1"/>
  <c r="AE74" s="1"/>
  <c r="AE58"/>
  <c r="S45"/>
  <c r="S60" s="1"/>
  <c r="S76" s="1"/>
  <c r="AF44"/>
  <c r="R45"/>
  <c r="AE44"/>
  <c r="R75"/>
  <c r="AD75" s="1"/>
  <c r="AE75" s="1"/>
  <c r="AE59"/>
  <c r="AQ43"/>
  <c r="AP100" i="1"/>
  <c r="AP101" s="1"/>
  <c r="AP102" s="1"/>
  <c r="AP103" s="1"/>
  <c r="AP104" s="1"/>
  <c r="AP105" s="1"/>
  <c r="AP106" s="1"/>
  <c r="AP107" s="1"/>
  <c r="AP108" s="1"/>
  <c r="AM100"/>
  <c r="AM79"/>
  <c r="AQ89"/>
  <c r="AM89"/>
  <c r="P87"/>
  <c r="AO40"/>
  <c r="R88"/>
  <c r="R89" s="1"/>
  <c r="R90" s="1"/>
  <c r="R91" s="1"/>
  <c r="R92" s="1"/>
  <c r="R93" s="1"/>
  <c r="R94" s="1"/>
  <c r="R95" s="1"/>
  <c r="R96" s="1"/>
  <c r="AM40"/>
  <c r="AK30"/>
  <c r="AP29"/>
  <c r="AP30" s="1"/>
  <c r="AP31" s="1"/>
  <c r="AP32" s="1"/>
  <c r="AP33" s="1"/>
  <c r="AP34" s="1"/>
  <c r="AP35" s="1"/>
  <c r="P77"/>
  <c r="AC76"/>
  <c r="Q86"/>
  <c r="D94"/>
  <c r="E93"/>
  <c r="P18"/>
  <c r="AC17"/>
  <c r="D36"/>
  <c r="E35"/>
  <c r="F92"/>
  <c r="P29"/>
  <c r="I29"/>
  <c r="F34"/>
  <c r="AC27"/>
  <c r="R28"/>
  <c r="AM18"/>
  <c r="AZ18" s="1"/>
  <c r="B42" i="2"/>
  <c r="B106"/>
  <c r="B123" s="1"/>
  <c r="B31"/>
  <c r="B43" s="1"/>
  <c r="B95"/>
  <c r="B112" s="1"/>
  <c r="D117" i="3"/>
  <c r="E117" s="1"/>
  <c r="F117" s="1"/>
  <c r="D35"/>
  <c r="B105"/>
  <c r="B122" s="1"/>
  <c r="B41"/>
  <c r="D35" i="2"/>
  <c r="AK121" i="3" l="1"/>
  <c r="X122"/>
  <c r="U119"/>
  <c r="AH118"/>
  <c r="AH129"/>
  <c r="U130"/>
  <c r="AH130" s="1"/>
  <c r="Z112"/>
  <c r="AM111"/>
  <c r="R103"/>
  <c r="AE102"/>
  <c r="Y123"/>
  <c r="AL122"/>
  <c r="AN124"/>
  <c r="AA125"/>
  <c r="AE126"/>
  <c r="R127"/>
  <c r="Y110"/>
  <c r="AL109"/>
  <c r="U107"/>
  <c r="AH106"/>
  <c r="Q115"/>
  <c r="AD114"/>
  <c r="R116"/>
  <c r="AE115"/>
  <c r="V108"/>
  <c r="AI107"/>
  <c r="AB114"/>
  <c r="AO113"/>
  <c r="X109"/>
  <c r="AK108"/>
  <c r="W110"/>
  <c r="AJ109"/>
  <c r="T106"/>
  <c r="AG105"/>
  <c r="S105"/>
  <c r="AF104"/>
  <c r="S117"/>
  <c r="AF116"/>
  <c r="V120"/>
  <c r="AI119"/>
  <c r="AF128"/>
  <c r="S129"/>
  <c r="AG129"/>
  <c r="T130"/>
  <c r="AG130" s="1"/>
  <c r="AA112"/>
  <c r="AN111"/>
  <c r="AD125"/>
  <c r="Q126"/>
  <c r="AO125"/>
  <c r="AB126"/>
  <c r="T118"/>
  <c r="AG117"/>
  <c r="Q102"/>
  <c r="AD101"/>
  <c r="AQ101" s="1"/>
  <c r="AU101" s="1"/>
  <c r="Z124"/>
  <c r="AM123"/>
  <c r="AJ120"/>
  <c r="W121"/>
  <c r="AS89" i="1"/>
  <c r="AM30"/>
  <c r="AZ29"/>
  <c r="AX90"/>
  <c r="AW89"/>
  <c r="AT89"/>
  <c r="AR89"/>
  <c r="AO90"/>
  <c r="AN90"/>
  <c r="AU89"/>
  <c r="AP90"/>
  <c r="AQ90"/>
  <c r="AN78"/>
  <c r="AZ77"/>
  <c r="AV89"/>
  <c r="AN41"/>
  <c r="AA32" i="3"/>
  <c r="AN31"/>
  <c r="AB33"/>
  <c r="AO32"/>
  <c r="R23"/>
  <c r="AE22"/>
  <c r="AO44"/>
  <c r="AB45"/>
  <c r="AH48"/>
  <c r="U49"/>
  <c r="AH49" s="1"/>
  <c r="V26"/>
  <c r="AI25"/>
  <c r="Q33"/>
  <c r="AD32"/>
  <c r="AE45"/>
  <c r="R46"/>
  <c r="W28"/>
  <c r="AJ27"/>
  <c r="U37"/>
  <c r="AH36"/>
  <c r="S35"/>
  <c r="AF34"/>
  <c r="W39"/>
  <c r="AJ38"/>
  <c r="T37"/>
  <c r="AG36"/>
  <c r="AD20"/>
  <c r="AQ20" s="1"/>
  <c r="AU20" s="1"/>
  <c r="Q21"/>
  <c r="AF47"/>
  <c r="S48"/>
  <c r="Z32"/>
  <c r="AM31"/>
  <c r="AA43"/>
  <c r="AN42"/>
  <c r="X28"/>
  <c r="AK27"/>
  <c r="Z43"/>
  <c r="AM42"/>
  <c r="AK40"/>
  <c r="X41"/>
  <c r="U26"/>
  <c r="AH25"/>
  <c r="V39"/>
  <c r="AI38"/>
  <c r="Y29"/>
  <c r="AL28"/>
  <c r="R35"/>
  <c r="AE34"/>
  <c r="T25"/>
  <c r="AG24"/>
  <c r="S23"/>
  <c r="AF22"/>
  <c r="AL40"/>
  <c r="Y41"/>
  <c r="AD44"/>
  <c r="Q45"/>
  <c r="AG48"/>
  <c r="T49"/>
  <c r="AG49" s="1"/>
  <c r="AA112" i="2"/>
  <c r="AN111"/>
  <c r="V120"/>
  <c r="AI119"/>
  <c r="AK121"/>
  <c r="X122"/>
  <c r="AA124"/>
  <c r="AN123"/>
  <c r="AB114"/>
  <c r="AO113"/>
  <c r="AQ101"/>
  <c r="AU101" s="1"/>
  <c r="V108"/>
  <c r="AI107"/>
  <c r="AH129"/>
  <c r="U130"/>
  <c r="AH130" s="1"/>
  <c r="T118"/>
  <c r="AG117"/>
  <c r="AE102"/>
  <c r="R103"/>
  <c r="AG129"/>
  <c r="T130"/>
  <c r="AG130" s="1"/>
  <c r="AD125"/>
  <c r="Q126"/>
  <c r="Z112"/>
  <c r="AM111"/>
  <c r="Y111"/>
  <c r="AL110"/>
  <c r="T105"/>
  <c r="AG104"/>
  <c r="AF128"/>
  <c r="S129"/>
  <c r="S116"/>
  <c r="AF115"/>
  <c r="X110"/>
  <c r="AK109"/>
  <c r="W120"/>
  <c r="AJ119"/>
  <c r="AO125"/>
  <c r="AB126"/>
  <c r="AF104"/>
  <c r="S105"/>
  <c r="R116"/>
  <c r="AE115"/>
  <c r="W108"/>
  <c r="AJ107"/>
  <c r="Z124"/>
  <c r="AM123"/>
  <c r="AH105"/>
  <c r="U106"/>
  <c r="AD102"/>
  <c r="AQ102" s="1"/>
  <c r="AU102" s="1"/>
  <c r="Q103"/>
  <c r="AE126"/>
  <c r="R127"/>
  <c r="Q114"/>
  <c r="AD113"/>
  <c r="AL121"/>
  <c r="Y122"/>
  <c r="U118"/>
  <c r="AH117"/>
  <c r="B124"/>
  <c r="E112"/>
  <c r="E116"/>
  <c r="F116" s="1"/>
  <c r="D117"/>
  <c r="R46"/>
  <c r="AE45"/>
  <c r="R60"/>
  <c r="S46"/>
  <c r="AF45"/>
  <c r="U48"/>
  <c r="AH47"/>
  <c r="U62"/>
  <c r="U78" s="1"/>
  <c r="AQ44"/>
  <c r="AU44" s="1"/>
  <c r="AU43"/>
  <c r="AS32"/>
  <c r="AS33"/>
  <c r="AJ49"/>
  <c r="W64"/>
  <c r="W80" s="1"/>
  <c r="T47"/>
  <c r="AG46"/>
  <c r="V49"/>
  <c r="AI49" s="1"/>
  <c r="AI48"/>
  <c r="V63"/>
  <c r="V79" s="1"/>
  <c r="V64"/>
  <c r="V80" s="1"/>
  <c r="AM90" i="1"/>
  <c r="AZ89"/>
  <c r="AM80"/>
  <c r="AR90"/>
  <c r="AM101"/>
  <c r="AQ101"/>
  <c r="AQ102" s="1"/>
  <c r="AQ103" s="1"/>
  <c r="AQ104" s="1"/>
  <c r="AQ105" s="1"/>
  <c r="AQ106" s="1"/>
  <c r="AQ107" s="1"/>
  <c r="AQ108" s="1"/>
  <c r="F93"/>
  <c r="I88"/>
  <c r="P88"/>
  <c r="Q87"/>
  <c r="Q88" s="1"/>
  <c r="Q89" s="1"/>
  <c r="Q90" s="1"/>
  <c r="Q91" s="1"/>
  <c r="Q92" s="1"/>
  <c r="Q93" s="1"/>
  <c r="Q94" s="1"/>
  <c r="Q95" s="1"/>
  <c r="Q96" s="1"/>
  <c r="AK31"/>
  <c r="AQ30"/>
  <c r="AQ31" s="1"/>
  <c r="AQ32" s="1"/>
  <c r="AQ33" s="1"/>
  <c r="AQ34" s="1"/>
  <c r="AQ35" s="1"/>
  <c r="R98"/>
  <c r="AC86"/>
  <c r="AP36"/>
  <c r="AP37" s="1"/>
  <c r="AP38" s="1"/>
  <c r="AM41"/>
  <c r="AP41"/>
  <c r="AP42" s="1"/>
  <c r="AP43" s="1"/>
  <c r="AP44" s="1"/>
  <c r="AP45" s="1"/>
  <c r="AP46" s="1"/>
  <c r="AP47" s="1"/>
  <c r="AP48" s="1"/>
  <c r="AP49" s="1"/>
  <c r="AC77"/>
  <c r="P78"/>
  <c r="AO41"/>
  <c r="AO42" s="1"/>
  <c r="AO43" s="1"/>
  <c r="AO44" s="1"/>
  <c r="AO45" s="1"/>
  <c r="AO46" s="1"/>
  <c r="AO47" s="1"/>
  <c r="AO48" s="1"/>
  <c r="AO49" s="1"/>
  <c r="S29"/>
  <c r="D37"/>
  <c r="E36"/>
  <c r="D95"/>
  <c r="E94"/>
  <c r="I89" s="1"/>
  <c r="T89" s="1"/>
  <c r="I30"/>
  <c r="F35"/>
  <c r="AM19"/>
  <c r="AZ19" s="1"/>
  <c r="P30"/>
  <c r="P19"/>
  <c r="AC18"/>
  <c r="R29"/>
  <c r="R30" s="1"/>
  <c r="R31" s="1"/>
  <c r="R32" s="1"/>
  <c r="R33" s="1"/>
  <c r="R34" s="1"/>
  <c r="R35" s="1"/>
  <c r="R36" s="1"/>
  <c r="R37" s="1"/>
  <c r="AC28"/>
  <c r="B106" i="3"/>
  <c r="B123" s="1"/>
  <c r="B124" s="1"/>
  <c r="B42"/>
  <c r="B43" s="1"/>
  <c r="D118"/>
  <c r="E118" s="1"/>
  <c r="F118" s="1"/>
  <c r="D36"/>
  <c r="D36" i="2"/>
  <c r="W122" i="3" l="1"/>
  <c r="AJ121"/>
  <c r="AM124"/>
  <c r="Z125"/>
  <c r="AB127"/>
  <c r="AO126"/>
  <c r="S130"/>
  <c r="AF130" s="1"/>
  <c r="AF129"/>
  <c r="S106"/>
  <c r="AF105"/>
  <c r="AB115"/>
  <c r="AO114"/>
  <c r="Q116"/>
  <c r="AD115"/>
  <c r="AE103"/>
  <c r="R104"/>
  <c r="Z113"/>
  <c r="AM112"/>
  <c r="T119"/>
  <c r="AG118"/>
  <c r="AI120"/>
  <c r="V121"/>
  <c r="T107"/>
  <c r="AG106"/>
  <c r="AJ110"/>
  <c r="W111"/>
  <c r="V109"/>
  <c r="AI108"/>
  <c r="U108"/>
  <c r="AH107"/>
  <c r="R128"/>
  <c r="AE127"/>
  <c r="AH119"/>
  <c r="U120"/>
  <c r="AD102"/>
  <c r="AQ102" s="1"/>
  <c r="AU102" s="1"/>
  <c r="Q103"/>
  <c r="Q127"/>
  <c r="AD126"/>
  <c r="Y111"/>
  <c r="AL110"/>
  <c r="AA113"/>
  <c r="AN112"/>
  <c r="S118"/>
  <c r="AF117"/>
  <c r="X110"/>
  <c r="AK109"/>
  <c r="R117"/>
  <c r="AE116"/>
  <c r="AA126"/>
  <c r="AN125"/>
  <c r="AL123"/>
  <c r="Y124"/>
  <c r="X123"/>
  <c r="AK122"/>
  <c r="AN79" i="1"/>
  <c r="AZ78"/>
  <c r="AU90"/>
  <c r="Q98"/>
  <c r="AR91"/>
  <c r="AR92" s="1"/>
  <c r="AN91"/>
  <c r="AO91"/>
  <c r="AT90"/>
  <c r="AM31"/>
  <c r="AZ30"/>
  <c r="AV90"/>
  <c r="AQ91"/>
  <c r="AP91"/>
  <c r="AP92" s="1"/>
  <c r="AP93" s="1"/>
  <c r="AW90"/>
  <c r="AX91"/>
  <c r="AS90"/>
  <c r="R39"/>
  <c r="AN42"/>
  <c r="T26" i="3"/>
  <c r="AG25"/>
  <c r="R36"/>
  <c r="AE35"/>
  <c r="Y30"/>
  <c r="AL29"/>
  <c r="U27"/>
  <c r="AH26"/>
  <c r="X29"/>
  <c r="AK28"/>
  <c r="S49"/>
  <c r="AF49" s="1"/>
  <c r="AF48"/>
  <c r="AJ39"/>
  <c r="W40"/>
  <c r="V27"/>
  <c r="AI26"/>
  <c r="Y42"/>
  <c r="AL41"/>
  <c r="Z33"/>
  <c r="AM32"/>
  <c r="U38"/>
  <c r="AH37"/>
  <c r="R47"/>
  <c r="AE46"/>
  <c r="AB46"/>
  <c r="AO45"/>
  <c r="Q46"/>
  <c r="AD45"/>
  <c r="S24"/>
  <c r="AF23"/>
  <c r="AI39"/>
  <c r="V40"/>
  <c r="X42"/>
  <c r="AK41"/>
  <c r="AN43"/>
  <c r="AA44"/>
  <c r="Q22"/>
  <c r="AD21"/>
  <c r="AQ21" s="1"/>
  <c r="AU21" s="1"/>
  <c r="T38"/>
  <c r="AG37"/>
  <c r="Q34"/>
  <c r="AD33"/>
  <c r="R24"/>
  <c r="AE23"/>
  <c r="AB34"/>
  <c r="AO33"/>
  <c r="AM43"/>
  <c r="Z44"/>
  <c r="S36"/>
  <c r="AF35"/>
  <c r="W29"/>
  <c r="AJ28"/>
  <c r="AA33"/>
  <c r="AN32"/>
  <c r="AP94" i="1"/>
  <c r="AR93"/>
  <c r="R128" i="2"/>
  <c r="AE127"/>
  <c r="U107"/>
  <c r="AH106"/>
  <c r="S106"/>
  <c r="AF105"/>
  <c r="S117"/>
  <c r="AF116"/>
  <c r="T119"/>
  <c r="AG118"/>
  <c r="V109"/>
  <c r="AI108"/>
  <c r="X123"/>
  <c r="AK122"/>
  <c r="Q115"/>
  <c r="AD114"/>
  <c r="W109"/>
  <c r="AJ108"/>
  <c r="AB127"/>
  <c r="AO126"/>
  <c r="AJ120"/>
  <c r="W121"/>
  <c r="Y112"/>
  <c r="AL111"/>
  <c r="Z113"/>
  <c r="AM112"/>
  <c r="AB115"/>
  <c r="AO114"/>
  <c r="Q104"/>
  <c r="AD103"/>
  <c r="R117"/>
  <c r="AE116"/>
  <c r="X111"/>
  <c r="AK110"/>
  <c r="S130"/>
  <c r="AF130" s="1"/>
  <c r="AF129"/>
  <c r="U119"/>
  <c r="AH118"/>
  <c r="Y123"/>
  <c r="AL122"/>
  <c r="AM124"/>
  <c r="Z125"/>
  <c r="T106"/>
  <c r="AG105"/>
  <c r="Q127"/>
  <c r="AD126"/>
  <c r="AE103"/>
  <c r="R104"/>
  <c r="AN124"/>
  <c r="AA125"/>
  <c r="AI120"/>
  <c r="V121"/>
  <c r="AA113"/>
  <c r="AN112"/>
  <c r="F112"/>
  <c r="E117"/>
  <c r="F117" s="1"/>
  <c r="D118"/>
  <c r="AV32"/>
  <c r="AV33"/>
  <c r="U49"/>
  <c r="AH49" s="1"/>
  <c r="AH48"/>
  <c r="U63"/>
  <c r="U79" s="1"/>
  <c r="AE60"/>
  <c r="R76"/>
  <c r="AD76" s="1"/>
  <c r="AE76" s="1"/>
  <c r="T48"/>
  <c r="AG47"/>
  <c r="T62"/>
  <c r="T78" s="1"/>
  <c r="R47"/>
  <c r="AE46"/>
  <c r="R61"/>
  <c r="S47"/>
  <c r="AF46"/>
  <c r="S61"/>
  <c r="S77" s="1"/>
  <c r="AQ45"/>
  <c r="R62"/>
  <c r="AR102" i="1"/>
  <c r="AR103" s="1"/>
  <c r="AR104" s="1"/>
  <c r="AR105" s="1"/>
  <c r="AR106" s="1"/>
  <c r="AR107" s="1"/>
  <c r="AR108" s="1"/>
  <c r="AM81"/>
  <c r="AM102"/>
  <c r="AS91"/>
  <c r="AS92" s="1"/>
  <c r="AS93" s="1"/>
  <c r="AM91"/>
  <c r="AZ90"/>
  <c r="AQ42"/>
  <c r="AQ43" s="1"/>
  <c r="AQ44" s="1"/>
  <c r="AQ45" s="1"/>
  <c r="AQ46" s="1"/>
  <c r="AQ47" s="1"/>
  <c r="AQ48" s="1"/>
  <c r="AQ49" s="1"/>
  <c r="AQ36"/>
  <c r="AQ37" s="1"/>
  <c r="AQ38" s="1"/>
  <c r="AQ39" s="1"/>
  <c r="AQ40" s="1"/>
  <c r="AQ41" s="1"/>
  <c r="T90"/>
  <c r="T91" s="1"/>
  <c r="T92" s="1"/>
  <c r="T93" s="1"/>
  <c r="T94" s="1"/>
  <c r="T95" s="1"/>
  <c r="T96" s="1"/>
  <c r="AM42"/>
  <c r="S88"/>
  <c r="AC88" s="1"/>
  <c r="AO52"/>
  <c r="P89"/>
  <c r="AC78"/>
  <c r="P79"/>
  <c r="AP39"/>
  <c r="AK32"/>
  <c r="AR31"/>
  <c r="AR32" s="1"/>
  <c r="AR33" s="1"/>
  <c r="AR34" s="1"/>
  <c r="AR35" s="1"/>
  <c r="AC29"/>
  <c r="AC87"/>
  <c r="D38"/>
  <c r="E37"/>
  <c r="AM20"/>
  <c r="AZ20" s="1"/>
  <c r="T30"/>
  <c r="I31"/>
  <c r="F36"/>
  <c r="P20"/>
  <c r="AC19"/>
  <c r="P31"/>
  <c r="D96"/>
  <c r="E95"/>
  <c r="F94"/>
  <c r="S30"/>
  <c r="S31" s="1"/>
  <c r="S32" s="1"/>
  <c r="S33" s="1"/>
  <c r="S34" s="1"/>
  <c r="S35" s="1"/>
  <c r="S36" s="1"/>
  <c r="S37" s="1"/>
  <c r="D37" i="3"/>
  <c r="D119"/>
  <c r="E119" s="1"/>
  <c r="F119" s="1"/>
  <c r="D37" i="2"/>
  <c r="AF118" i="3" l="1"/>
  <c r="S119"/>
  <c r="AD127"/>
  <c r="Q128"/>
  <c r="AF106"/>
  <c r="S107"/>
  <c r="AA114"/>
  <c r="AN113"/>
  <c r="U121"/>
  <c r="AH120"/>
  <c r="AE128"/>
  <c r="R129"/>
  <c r="W112"/>
  <c r="W133" s="1"/>
  <c r="W149" s="1"/>
  <c r="W137"/>
  <c r="W153" s="1"/>
  <c r="AJ111"/>
  <c r="AG107"/>
  <c r="T108"/>
  <c r="AE104"/>
  <c r="R105"/>
  <c r="Z126"/>
  <c r="AM125"/>
  <c r="AH108"/>
  <c r="U109"/>
  <c r="AG119"/>
  <c r="T120"/>
  <c r="AM113"/>
  <c r="Z114"/>
  <c r="AO115"/>
  <c r="AB116"/>
  <c r="W134"/>
  <c r="W150" s="1"/>
  <c r="AK123"/>
  <c r="X124"/>
  <c r="Y125"/>
  <c r="AL124"/>
  <c r="AN126"/>
  <c r="AA127"/>
  <c r="AE117"/>
  <c r="R118"/>
  <c r="X111"/>
  <c r="AK110"/>
  <c r="Y112"/>
  <c r="AL111"/>
  <c r="AD103"/>
  <c r="AQ103" s="1"/>
  <c r="AU103" s="1"/>
  <c r="Q104"/>
  <c r="AI109"/>
  <c r="V110"/>
  <c r="V122"/>
  <c r="AI121"/>
  <c r="AD116"/>
  <c r="Q117"/>
  <c r="AO127"/>
  <c r="AB128"/>
  <c r="AJ122"/>
  <c r="W123"/>
  <c r="AQ92" i="1"/>
  <c r="AV91"/>
  <c r="AT91"/>
  <c r="AN92"/>
  <c r="AU91"/>
  <c r="AU92" s="1"/>
  <c r="AX92"/>
  <c r="AO92"/>
  <c r="AW91"/>
  <c r="AM32"/>
  <c r="AZ31"/>
  <c r="AN80"/>
  <c r="AZ79"/>
  <c r="AN43"/>
  <c r="AA34" i="3"/>
  <c r="AN33"/>
  <c r="Z45"/>
  <c r="AM44"/>
  <c r="AB35"/>
  <c r="AO34"/>
  <c r="V41"/>
  <c r="AI40"/>
  <c r="AL42"/>
  <c r="Y43"/>
  <c r="X30"/>
  <c r="AK29"/>
  <c r="W30"/>
  <c r="AJ29"/>
  <c r="AG38"/>
  <c r="T39"/>
  <c r="AF24"/>
  <c r="S25"/>
  <c r="AE47"/>
  <c r="R48"/>
  <c r="V28"/>
  <c r="AI27"/>
  <c r="T27"/>
  <c r="AG26"/>
  <c r="S37"/>
  <c r="AF36"/>
  <c r="AE24"/>
  <c r="R25"/>
  <c r="Q35"/>
  <c r="AD34"/>
  <c r="AA45"/>
  <c r="AN44"/>
  <c r="AH38"/>
  <c r="U39"/>
  <c r="W41"/>
  <c r="AJ40"/>
  <c r="U28"/>
  <c r="AH27"/>
  <c r="AD22"/>
  <c r="AQ22" s="1"/>
  <c r="AU22" s="1"/>
  <c r="Q23"/>
  <c r="AK42"/>
  <c r="X43"/>
  <c r="AD46"/>
  <c r="Q47"/>
  <c r="AO46"/>
  <c r="AB47"/>
  <c r="Z34"/>
  <c r="Z59" s="1"/>
  <c r="Z75" s="1"/>
  <c r="AM33"/>
  <c r="Y31"/>
  <c r="AL30"/>
  <c r="R37"/>
  <c r="AE36"/>
  <c r="AS94" i="1"/>
  <c r="AR94"/>
  <c r="AP95"/>
  <c r="AA126" i="2"/>
  <c r="AN125"/>
  <c r="Z126"/>
  <c r="AM125"/>
  <c r="AA114"/>
  <c r="AN113"/>
  <c r="T107"/>
  <c r="AG106"/>
  <c r="Z114"/>
  <c r="AM113"/>
  <c r="W122"/>
  <c r="AJ121"/>
  <c r="AO127"/>
  <c r="AB128"/>
  <c r="U108"/>
  <c r="AH107"/>
  <c r="AQ103"/>
  <c r="AU103" s="1"/>
  <c r="AB116"/>
  <c r="AO115"/>
  <c r="Q116"/>
  <c r="AD115"/>
  <c r="AK123"/>
  <c r="X124"/>
  <c r="AG119"/>
  <c r="T120"/>
  <c r="S118"/>
  <c r="AF117"/>
  <c r="V122"/>
  <c r="AI121"/>
  <c r="AE104"/>
  <c r="R105"/>
  <c r="R118"/>
  <c r="AE117"/>
  <c r="AD127"/>
  <c r="Q128"/>
  <c r="X112"/>
  <c r="AK111"/>
  <c r="W110"/>
  <c r="AJ109"/>
  <c r="V110"/>
  <c r="AI109"/>
  <c r="AF106"/>
  <c r="S107"/>
  <c r="AE128"/>
  <c r="R129"/>
  <c r="AL123"/>
  <c r="Y124"/>
  <c r="AH119"/>
  <c r="U120"/>
  <c r="Q105"/>
  <c r="AD104"/>
  <c r="AQ104" s="1"/>
  <c r="AU104" s="1"/>
  <c r="Y113"/>
  <c r="AL112"/>
  <c r="E118"/>
  <c r="F118" s="1"/>
  <c r="D119"/>
  <c r="U64"/>
  <c r="U80" s="1"/>
  <c r="R78"/>
  <c r="AE61"/>
  <c r="R77"/>
  <c r="AD77" s="1"/>
  <c r="AE77" s="1"/>
  <c r="S48"/>
  <c r="AF47"/>
  <c r="R48"/>
  <c r="R63" s="1"/>
  <c r="AE47"/>
  <c r="T49"/>
  <c r="AG48"/>
  <c r="T63"/>
  <c r="T79" s="1"/>
  <c r="AU45"/>
  <c r="AS34"/>
  <c r="S62"/>
  <c r="S78" s="1"/>
  <c r="AQ46"/>
  <c r="AT92" i="1"/>
  <c r="AT93" s="1"/>
  <c r="AT94" s="1"/>
  <c r="AM92"/>
  <c r="AZ91"/>
  <c r="AS103"/>
  <c r="AS104" s="1"/>
  <c r="AS105" s="1"/>
  <c r="AS106" s="1"/>
  <c r="AS107" s="1"/>
  <c r="AS108" s="1"/>
  <c r="AM103"/>
  <c r="AM82"/>
  <c r="AR36"/>
  <c r="AR37" s="1"/>
  <c r="AR38" s="1"/>
  <c r="P80"/>
  <c r="AC79"/>
  <c r="AM43"/>
  <c r="AC30"/>
  <c r="S39"/>
  <c r="AQ52"/>
  <c r="S89"/>
  <c r="S90" s="1"/>
  <c r="S91" s="1"/>
  <c r="S92" s="1"/>
  <c r="S93" s="1"/>
  <c r="S94" s="1"/>
  <c r="S95" s="1"/>
  <c r="S96" s="1"/>
  <c r="F95"/>
  <c r="I90"/>
  <c r="AP40"/>
  <c r="P90"/>
  <c r="AR43"/>
  <c r="AR44" s="1"/>
  <c r="AR45" s="1"/>
  <c r="AR46" s="1"/>
  <c r="AR47" s="1"/>
  <c r="AR48" s="1"/>
  <c r="AR49" s="1"/>
  <c r="AK33"/>
  <c r="AS32"/>
  <c r="AS33" s="1"/>
  <c r="AS34" s="1"/>
  <c r="AS35" s="1"/>
  <c r="T98"/>
  <c r="D97"/>
  <c r="E96"/>
  <c r="P21"/>
  <c r="AC20"/>
  <c r="T31"/>
  <c r="T32" s="1"/>
  <c r="T33" s="1"/>
  <c r="T34" s="1"/>
  <c r="T35" s="1"/>
  <c r="T36" s="1"/>
  <c r="T37" s="1"/>
  <c r="T39"/>
  <c r="I32"/>
  <c r="F37"/>
  <c r="P32"/>
  <c r="U31"/>
  <c r="AC31" s="1"/>
  <c r="AM21"/>
  <c r="AZ21" s="1"/>
  <c r="D39"/>
  <c r="E38"/>
  <c r="D120" i="3"/>
  <c r="E120" s="1"/>
  <c r="F120" s="1"/>
  <c r="D38"/>
  <c r="D38" i="2"/>
  <c r="V111" i="3" l="1"/>
  <c r="V136" s="1"/>
  <c r="V152" s="1"/>
  <c r="AI110"/>
  <c r="V133"/>
  <c r="V149" s="1"/>
  <c r="AL112"/>
  <c r="Y113"/>
  <c r="AL125"/>
  <c r="Y126"/>
  <c r="X125"/>
  <c r="AK124"/>
  <c r="AN114"/>
  <c r="AA115"/>
  <c r="W124"/>
  <c r="W143" s="1"/>
  <c r="W159" s="1"/>
  <c r="AJ123"/>
  <c r="AI122"/>
  <c r="V123"/>
  <c r="V144"/>
  <c r="V160" s="1"/>
  <c r="V145"/>
  <c r="V161" s="1"/>
  <c r="AD104"/>
  <c r="AQ104" s="1"/>
  <c r="AU104" s="1"/>
  <c r="Q105"/>
  <c r="AK111"/>
  <c r="X112"/>
  <c r="Z140"/>
  <c r="Z156" s="1"/>
  <c r="Z115"/>
  <c r="Z133" s="1"/>
  <c r="Z149" s="1"/>
  <c r="AM114"/>
  <c r="T121"/>
  <c r="T140" s="1"/>
  <c r="T156" s="1"/>
  <c r="AG120"/>
  <c r="R106"/>
  <c r="AE105"/>
  <c r="R130"/>
  <c r="AE130" s="1"/>
  <c r="AE129"/>
  <c r="AH121"/>
  <c r="U122"/>
  <c r="Q129"/>
  <c r="AD128"/>
  <c r="S120"/>
  <c r="S144" s="1"/>
  <c r="S160" s="1"/>
  <c r="S145"/>
  <c r="S161" s="1"/>
  <c r="AF119"/>
  <c r="S141"/>
  <c r="S157" s="1"/>
  <c r="S138"/>
  <c r="S154" s="1"/>
  <c r="S143"/>
  <c r="S159" s="1"/>
  <c r="W136"/>
  <c r="W152" s="1"/>
  <c r="Q118"/>
  <c r="AD117"/>
  <c r="R119"/>
  <c r="AE118"/>
  <c r="U110"/>
  <c r="U135" s="1"/>
  <c r="U151" s="1"/>
  <c r="AH109"/>
  <c r="AM126"/>
  <c r="Z127"/>
  <c r="Z144" s="1"/>
  <c r="Z160" s="1"/>
  <c r="W138"/>
  <c r="W154" s="1"/>
  <c r="AJ112"/>
  <c r="W135"/>
  <c r="W151" s="1"/>
  <c r="AB129"/>
  <c r="AO128"/>
  <c r="AA128"/>
  <c r="AN127"/>
  <c r="AB142"/>
  <c r="AB158" s="1"/>
  <c r="AB117"/>
  <c r="AB137" s="1"/>
  <c r="AB153" s="1"/>
  <c r="AO116"/>
  <c r="T134"/>
  <c r="T150" s="1"/>
  <c r="T109"/>
  <c r="T142" s="1"/>
  <c r="T158" s="1"/>
  <c r="AG108"/>
  <c r="S108"/>
  <c r="S133"/>
  <c r="S149" s="1"/>
  <c r="AF107"/>
  <c r="AB140"/>
  <c r="AB156" s="1"/>
  <c r="AM33" i="1"/>
  <c r="AZ32"/>
  <c r="AN93"/>
  <c r="AS95"/>
  <c r="AW92"/>
  <c r="AO93"/>
  <c r="AO94" s="1"/>
  <c r="AO95" s="1"/>
  <c r="AP52"/>
  <c r="AN81"/>
  <c r="AZ80"/>
  <c r="AX93"/>
  <c r="AX94" s="1"/>
  <c r="AX95" s="1"/>
  <c r="AQ93"/>
  <c r="AV92"/>
  <c r="S98"/>
  <c r="AN44"/>
  <c r="Y32" i="3"/>
  <c r="AL31"/>
  <c r="R38"/>
  <c r="R63" s="1"/>
  <c r="R79" s="1"/>
  <c r="AE37"/>
  <c r="AB48"/>
  <c r="AO47"/>
  <c r="AD23"/>
  <c r="AQ23" s="1"/>
  <c r="AU23" s="1"/>
  <c r="Q24"/>
  <c r="Q36"/>
  <c r="AD35"/>
  <c r="S26"/>
  <c r="AF25"/>
  <c r="AB36"/>
  <c r="AB57" s="1"/>
  <c r="AB73" s="1"/>
  <c r="AO35"/>
  <c r="AB59"/>
  <c r="AB75" s="1"/>
  <c r="Z57"/>
  <c r="Z73" s="1"/>
  <c r="Z56"/>
  <c r="Z72" s="1"/>
  <c r="U29"/>
  <c r="AH28"/>
  <c r="U54"/>
  <c r="U70" s="1"/>
  <c r="S38"/>
  <c r="AF37"/>
  <c r="T40"/>
  <c r="T61" s="1"/>
  <c r="T77" s="1"/>
  <c r="AG39"/>
  <c r="W31"/>
  <c r="W55" s="1"/>
  <c r="W71" s="1"/>
  <c r="AJ30"/>
  <c r="AM45"/>
  <c r="Z46"/>
  <c r="Z54"/>
  <c r="Z70" s="1"/>
  <c r="Z60"/>
  <c r="Z76" s="1"/>
  <c r="AM34"/>
  <c r="Z55"/>
  <c r="Z71" s="1"/>
  <c r="Z53"/>
  <c r="Z69" s="1"/>
  <c r="Z52"/>
  <c r="Z68" s="1"/>
  <c r="Q48"/>
  <c r="AD47"/>
  <c r="X44"/>
  <c r="AK43"/>
  <c r="R26"/>
  <c r="AE25"/>
  <c r="R49"/>
  <c r="AE49" s="1"/>
  <c r="AE48"/>
  <c r="X31"/>
  <c r="AK30"/>
  <c r="Z58"/>
  <c r="Z74" s="1"/>
  <c r="AJ41"/>
  <c r="W42"/>
  <c r="U40"/>
  <c r="AH39"/>
  <c r="AN45"/>
  <c r="AA46"/>
  <c r="T28"/>
  <c r="T53" s="1"/>
  <c r="T69" s="1"/>
  <c r="AG27"/>
  <c r="V29"/>
  <c r="AI28"/>
  <c r="Y44"/>
  <c r="AL43"/>
  <c r="AI41"/>
  <c r="V42"/>
  <c r="AA35"/>
  <c r="AA60" s="1"/>
  <c r="AA76" s="1"/>
  <c r="AN34"/>
  <c r="AQ34" s="1"/>
  <c r="AA56"/>
  <c r="AA72" s="1"/>
  <c r="AR95" i="1"/>
  <c r="AP96"/>
  <c r="R119" i="2"/>
  <c r="AE118"/>
  <c r="W111"/>
  <c r="AJ110"/>
  <c r="R106"/>
  <c r="AE105"/>
  <c r="X125"/>
  <c r="AK124"/>
  <c r="AM126"/>
  <c r="Z127"/>
  <c r="Y125"/>
  <c r="AL124"/>
  <c r="R130"/>
  <c r="AE130" s="1"/>
  <c r="AE129"/>
  <c r="X113"/>
  <c r="X138" s="1"/>
  <c r="X154" s="1"/>
  <c r="AK112"/>
  <c r="X134"/>
  <c r="X150" s="1"/>
  <c r="S119"/>
  <c r="AF118"/>
  <c r="Q117"/>
  <c r="AD116"/>
  <c r="U109"/>
  <c r="AH108"/>
  <c r="Z140"/>
  <c r="Z156" s="1"/>
  <c r="Z115"/>
  <c r="AM114"/>
  <c r="Z136"/>
  <c r="Z152" s="1"/>
  <c r="Z138"/>
  <c r="Z154" s="1"/>
  <c r="Z137"/>
  <c r="Z153" s="1"/>
  <c r="Z135"/>
  <c r="Z151" s="1"/>
  <c r="AA115"/>
  <c r="AN114"/>
  <c r="AN126"/>
  <c r="AA127"/>
  <c r="AB138"/>
  <c r="AB154" s="1"/>
  <c r="X144"/>
  <c r="X160" s="1"/>
  <c r="U121"/>
  <c r="AH120"/>
  <c r="T121"/>
  <c r="AG120"/>
  <c r="AB117"/>
  <c r="AB141" s="1"/>
  <c r="AB157" s="1"/>
  <c r="AO116"/>
  <c r="AB140"/>
  <c r="AB156" s="1"/>
  <c r="AB136"/>
  <c r="AB152" s="1"/>
  <c r="AB139"/>
  <c r="AB155" s="1"/>
  <c r="T108"/>
  <c r="AG107"/>
  <c r="AD105"/>
  <c r="AQ105" s="1"/>
  <c r="AU105" s="1"/>
  <c r="Q106"/>
  <c r="AD106" s="1"/>
  <c r="S133"/>
  <c r="S149" s="1"/>
  <c r="S108"/>
  <c r="AF107"/>
  <c r="V111"/>
  <c r="V136" s="1"/>
  <c r="V152" s="1"/>
  <c r="AI110"/>
  <c r="Q129"/>
  <c r="AD128"/>
  <c r="AI122"/>
  <c r="V123"/>
  <c r="AB129"/>
  <c r="AO128"/>
  <c r="AJ122"/>
  <c r="W123"/>
  <c r="X145"/>
  <c r="X161" s="1"/>
  <c r="Z145"/>
  <c r="Z161" s="1"/>
  <c r="Y114"/>
  <c r="Y137" s="1"/>
  <c r="Y153" s="1"/>
  <c r="AL113"/>
  <c r="Y133"/>
  <c r="Y149" s="1"/>
  <c r="Y134"/>
  <c r="Y150" s="1"/>
  <c r="E119"/>
  <c r="D120"/>
  <c r="AQ47"/>
  <c r="AU47" s="1"/>
  <c r="AE62"/>
  <c r="R79"/>
  <c r="AV34"/>
  <c r="S49"/>
  <c r="AF49" s="1"/>
  <c r="AF48"/>
  <c r="S63"/>
  <c r="S79" s="1"/>
  <c r="AD78"/>
  <c r="AE78" s="1"/>
  <c r="AG49"/>
  <c r="T64"/>
  <c r="T80" s="1"/>
  <c r="AU46"/>
  <c r="AS35"/>
  <c r="R49"/>
  <c r="AE48"/>
  <c r="AQ48" s="1"/>
  <c r="AU48" s="1"/>
  <c r="AM83" i="1"/>
  <c r="AU93"/>
  <c r="AM104"/>
  <c r="AT104"/>
  <c r="AT105" s="1"/>
  <c r="AT106" s="1"/>
  <c r="AT107" s="1"/>
  <c r="AT108" s="1"/>
  <c r="AT95"/>
  <c r="AZ92"/>
  <c r="AM93"/>
  <c r="AS44"/>
  <c r="AS45" s="1"/>
  <c r="AS46" s="1"/>
  <c r="AS47" s="1"/>
  <c r="AS48" s="1"/>
  <c r="AS49" s="1"/>
  <c r="P81"/>
  <c r="AC80"/>
  <c r="AK34"/>
  <c r="AT33"/>
  <c r="AT34" s="1"/>
  <c r="AT35" s="1"/>
  <c r="U90"/>
  <c r="AM44"/>
  <c r="AR39"/>
  <c r="AC89"/>
  <c r="F96"/>
  <c r="I91"/>
  <c r="V91" s="1"/>
  <c r="AS36"/>
  <c r="AS37" s="1"/>
  <c r="AS38" s="1"/>
  <c r="AS39" s="1"/>
  <c r="AS40" s="1"/>
  <c r="AS41" s="1"/>
  <c r="AS42" s="1"/>
  <c r="AS43" s="1"/>
  <c r="AC90"/>
  <c r="P91"/>
  <c r="AM22"/>
  <c r="AZ22" s="1"/>
  <c r="P33"/>
  <c r="D40"/>
  <c r="E39"/>
  <c r="D98"/>
  <c r="E97"/>
  <c r="I92" s="1"/>
  <c r="W92" s="1"/>
  <c r="I33"/>
  <c r="F38"/>
  <c r="V32"/>
  <c r="P22"/>
  <c r="AC21"/>
  <c r="U32"/>
  <c r="U33" s="1"/>
  <c r="U34" s="1"/>
  <c r="U35" s="1"/>
  <c r="U36" s="1"/>
  <c r="U37" s="1"/>
  <c r="D121" i="3"/>
  <c r="E121" s="1"/>
  <c r="F121" s="1"/>
  <c r="D39"/>
  <c r="D39" i="2"/>
  <c r="Q139" i="3" l="1"/>
  <c r="S134"/>
  <c r="S150" s="1"/>
  <c r="AF108"/>
  <c r="AQ108" s="1"/>
  <c r="AD129"/>
  <c r="Q130"/>
  <c r="Q106"/>
  <c r="AD105"/>
  <c r="AQ105" s="1"/>
  <c r="AU105" s="1"/>
  <c r="AI123"/>
  <c r="AQ123" s="1"/>
  <c r="AU123" s="1"/>
  <c r="V139"/>
  <c r="V155" s="1"/>
  <c r="V142"/>
  <c r="V158" s="1"/>
  <c r="V138"/>
  <c r="V154" s="1"/>
  <c r="V141"/>
  <c r="V157" s="1"/>
  <c r="V143"/>
  <c r="V159" s="1"/>
  <c r="V140"/>
  <c r="V156" s="1"/>
  <c r="AL126"/>
  <c r="AQ126" s="1"/>
  <c r="AU126" s="1"/>
  <c r="AB138"/>
  <c r="AB154" s="1"/>
  <c r="Z138"/>
  <c r="Z154" s="1"/>
  <c r="S139"/>
  <c r="S155" s="1"/>
  <c r="V134"/>
  <c r="V150" s="1"/>
  <c r="AB141"/>
  <c r="AB157" s="1"/>
  <c r="AO129"/>
  <c r="AB145"/>
  <c r="AB161" s="1"/>
  <c r="AB144"/>
  <c r="AB160" s="1"/>
  <c r="Q144"/>
  <c r="AD118"/>
  <c r="AQ118" s="1"/>
  <c r="Q134"/>
  <c r="Q135"/>
  <c r="Q137"/>
  <c r="Q138"/>
  <c r="Q133"/>
  <c r="AG121"/>
  <c r="AQ121" s="1"/>
  <c r="AU121" s="1"/>
  <c r="T138"/>
  <c r="T154" s="1"/>
  <c r="T137"/>
  <c r="T153" s="1"/>
  <c r="T139"/>
  <c r="T155" s="1"/>
  <c r="T145"/>
  <c r="T161" s="1"/>
  <c r="T136"/>
  <c r="T152" s="1"/>
  <c r="T141"/>
  <c r="T157" s="1"/>
  <c r="V137"/>
  <c r="V153" s="1"/>
  <c r="AI111"/>
  <c r="AQ111" s="1"/>
  <c r="V135"/>
  <c r="V151" s="1"/>
  <c r="W145"/>
  <c r="W161" s="1"/>
  <c r="T144"/>
  <c r="T160" s="1"/>
  <c r="T135"/>
  <c r="T151" s="1"/>
  <c r="AG109"/>
  <c r="AQ109" s="1"/>
  <c r="AB143"/>
  <c r="AB159" s="1"/>
  <c r="AO117"/>
  <c r="AB134"/>
  <c r="AB150" s="1"/>
  <c r="AB135"/>
  <c r="AB151" s="1"/>
  <c r="AB133"/>
  <c r="AB149" s="1"/>
  <c r="AB136"/>
  <c r="AB152" s="1"/>
  <c r="AF120"/>
  <c r="AQ120" s="1"/>
  <c r="AU120" s="1"/>
  <c r="S136"/>
  <c r="S152" s="1"/>
  <c r="S137"/>
  <c r="S153" s="1"/>
  <c r="S135"/>
  <c r="S151" s="1"/>
  <c r="S140"/>
  <c r="S156" s="1"/>
  <c r="S142"/>
  <c r="S158" s="1"/>
  <c r="AE106"/>
  <c r="R107"/>
  <c r="R144" s="1"/>
  <c r="R160" s="1"/>
  <c r="Z141"/>
  <c r="Z157" s="1"/>
  <c r="AM115"/>
  <c r="Z134"/>
  <c r="Z150" s="1"/>
  <c r="Z139"/>
  <c r="Z155" s="1"/>
  <c r="Z137"/>
  <c r="Z153" s="1"/>
  <c r="Z135"/>
  <c r="Z151" s="1"/>
  <c r="Z136"/>
  <c r="Z152" s="1"/>
  <c r="AA116"/>
  <c r="AA141"/>
  <c r="AA157" s="1"/>
  <c r="AN115"/>
  <c r="AA135"/>
  <c r="AA151" s="1"/>
  <c r="AA137"/>
  <c r="AA153" s="1"/>
  <c r="AA139"/>
  <c r="AA155" s="1"/>
  <c r="AA133"/>
  <c r="AA149" s="1"/>
  <c r="AK125"/>
  <c r="AQ125" s="1"/>
  <c r="AU125" s="1"/>
  <c r="R142"/>
  <c r="R158" s="1"/>
  <c r="Q143"/>
  <c r="AB139"/>
  <c r="AB155" s="1"/>
  <c r="T133"/>
  <c r="T149" s="1"/>
  <c r="AN128"/>
  <c r="AQ128" s="1"/>
  <c r="AU128" s="1"/>
  <c r="AA144"/>
  <c r="AA160" s="1"/>
  <c r="AA143"/>
  <c r="AA159" s="1"/>
  <c r="AA145"/>
  <c r="AA161" s="1"/>
  <c r="AM127"/>
  <c r="AQ127" s="1"/>
  <c r="AU127" s="1"/>
  <c r="Z145"/>
  <c r="Z161" s="1"/>
  <c r="Z143"/>
  <c r="Z159" s="1"/>
  <c r="Z142"/>
  <c r="Z158" s="1"/>
  <c r="U136"/>
  <c r="U152" s="1"/>
  <c r="AH110"/>
  <c r="AQ110" s="1"/>
  <c r="U133"/>
  <c r="U149" s="1"/>
  <c r="R145"/>
  <c r="R161" s="1"/>
  <c r="AE119"/>
  <c r="AQ119" s="1"/>
  <c r="AU119" s="1"/>
  <c r="R136"/>
  <c r="R152" s="1"/>
  <c r="R134"/>
  <c r="R150" s="1"/>
  <c r="R135"/>
  <c r="R151" s="1"/>
  <c r="R141"/>
  <c r="R157" s="1"/>
  <c r="R137"/>
  <c r="R153" s="1"/>
  <c r="AH122"/>
  <c r="AQ122" s="1"/>
  <c r="AU122" s="1"/>
  <c r="U139"/>
  <c r="U155" s="1"/>
  <c r="U137"/>
  <c r="U153" s="1"/>
  <c r="U140"/>
  <c r="U156" s="1"/>
  <c r="U138"/>
  <c r="U154" s="1"/>
  <c r="U143"/>
  <c r="U159" s="1"/>
  <c r="U141"/>
  <c r="U157" s="1"/>
  <c r="U144"/>
  <c r="U160" s="1"/>
  <c r="U142"/>
  <c r="U158" s="1"/>
  <c r="U145"/>
  <c r="U161" s="1"/>
  <c r="X113"/>
  <c r="X141" s="1"/>
  <c r="X157" s="1"/>
  <c r="AK112"/>
  <c r="AQ112" s="1"/>
  <c r="AJ124"/>
  <c r="AQ124" s="1"/>
  <c r="AU124" s="1"/>
  <c r="W142"/>
  <c r="W158" s="1"/>
  <c r="W139"/>
  <c r="W155" s="1"/>
  <c r="W144"/>
  <c r="W160" s="1"/>
  <c r="W140"/>
  <c r="W156" s="1"/>
  <c r="W141"/>
  <c r="W157" s="1"/>
  <c r="Y114"/>
  <c r="Y145" s="1"/>
  <c r="Y161" s="1"/>
  <c r="AL113"/>
  <c r="Y135"/>
  <c r="Y151" s="1"/>
  <c r="AQ117"/>
  <c r="T143"/>
  <c r="T159" s="1"/>
  <c r="U134"/>
  <c r="U150" s="1"/>
  <c r="Q142"/>
  <c r="AV93" i="1"/>
  <c r="AO96"/>
  <c r="AS96"/>
  <c r="AQ94"/>
  <c r="AW93"/>
  <c r="AN94"/>
  <c r="AT96"/>
  <c r="AP116"/>
  <c r="AU94"/>
  <c r="AN82"/>
  <c r="AZ81"/>
  <c r="AM34"/>
  <c r="AZ33"/>
  <c r="AN45"/>
  <c r="AU34" i="3"/>
  <c r="V30"/>
  <c r="V55" s="1"/>
  <c r="V71" s="1"/>
  <c r="AI29"/>
  <c r="AH40"/>
  <c r="U41"/>
  <c r="AI42"/>
  <c r="V59"/>
  <c r="V75" s="1"/>
  <c r="W43"/>
  <c r="W64" s="1"/>
  <c r="W80" s="1"/>
  <c r="AJ42"/>
  <c r="R52"/>
  <c r="R68" s="1"/>
  <c r="AE26"/>
  <c r="AD48"/>
  <c r="Q49"/>
  <c r="S39"/>
  <c r="AF38"/>
  <c r="U55"/>
  <c r="U71" s="1"/>
  <c r="AH29"/>
  <c r="AQ29" s="1"/>
  <c r="U53"/>
  <c r="U69" s="1"/>
  <c r="AA58"/>
  <c r="AA74" s="1"/>
  <c r="X54"/>
  <c r="X70" s="1"/>
  <c r="X56"/>
  <c r="X72" s="1"/>
  <c r="R61"/>
  <c r="R77" s="1"/>
  <c r="T63"/>
  <c r="T79" s="1"/>
  <c r="AB55"/>
  <c r="AB71" s="1"/>
  <c r="AA59"/>
  <c r="AA75" s="1"/>
  <c r="U52"/>
  <c r="U68" s="1"/>
  <c r="AL44"/>
  <c r="Y45"/>
  <c r="X32"/>
  <c r="AK31"/>
  <c r="X57"/>
  <c r="X73" s="1"/>
  <c r="AM46"/>
  <c r="Z62"/>
  <c r="Z78" s="1"/>
  <c r="Z63"/>
  <c r="Z79" s="1"/>
  <c r="Z64"/>
  <c r="Z80" s="1"/>
  <c r="Z61"/>
  <c r="Z77" s="1"/>
  <c r="S27"/>
  <c r="S52" s="1"/>
  <c r="S68" s="1"/>
  <c r="AF26"/>
  <c r="Q25"/>
  <c r="AD25" s="1"/>
  <c r="AQ25" s="1"/>
  <c r="AU25" s="1"/>
  <c r="AD24"/>
  <c r="AQ24" s="1"/>
  <c r="AU24" s="1"/>
  <c r="AA54"/>
  <c r="AA70" s="1"/>
  <c r="U64"/>
  <c r="U80" s="1"/>
  <c r="W56"/>
  <c r="W72" s="1"/>
  <c r="AB61"/>
  <c r="AB77" s="1"/>
  <c r="R59"/>
  <c r="R75" s="1"/>
  <c r="V64"/>
  <c r="V80" s="1"/>
  <c r="S62"/>
  <c r="S78" s="1"/>
  <c r="AA61"/>
  <c r="AA77" s="1"/>
  <c r="AN35"/>
  <c r="AA52"/>
  <c r="AA68" s="1"/>
  <c r="AA55"/>
  <c r="AA71" s="1"/>
  <c r="AA57"/>
  <c r="AA73" s="1"/>
  <c r="AA53"/>
  <c r="AA69" s="1"/>
  <c r="AA47"/>
  <c r="AN46"/>
  <c r="AK44"/>
  <c r="AQ44" s="1"/>
  <c r="AU44" s="1"/>
  <c r="X61"/>
  <c r="X77" s="1"/>
  <c r="X62"/>
  <c r="X78" s="1"/>
  <c r="X60"/>
  <c r="X76" s="1"/>
  <c r="X63"/>
  <c r="X79" s="1"/>
  <c r="X59"/>
  <c r="X75" s="1"/>
  <c r="W57"/>
  <c r="W73" s="1"/>
  <c r="AJ31"/>
  <c r="AQ31" s="1"/>
  <c r="W52"/>
  <c r="W68" s="1"/>
  <c r="W53"/>
  <c r="W69" s="1"/>
  <c r="AG40"/>
  <c r="AQ40" s="1"/>
  <c r="AU40" s="1"/>
  <c r="T56"/>
  <c r="T72" s="1"/>
  <c r="T57"/>
  <c r="T73" s="1"/>
  <c r="T58"/>
  <c r="T74" s="1"/>
  <c r="T59"/>
  <c r="T75" s="1"/>
  <c r="T64"/>
  <c r="T80" s="1"/>
  <c r="T60"/>
  <c r="T76" s="1"/>
  <c r="T55"/>
  <c r="T71" s="1"/>
  <c r="T62"/>
  <c r="T78" s="1"/>
  <c r="Q37"/>
  <c r="AD36"/>
  <c r="Q62"/>
  <c r="Q60"/>
  <c r="Q57"/>
  <c r="Q56"/>
  <c r="Q58"/>
  <c r="AO48"/>
  <c r="AB63"/>
  <c r="AB79" s="1"/>
  <c r="AB64"/>
  <c r="AB80" s="1"/>
  <c r="Y33"/>
  <c r="Y56" s="1"/>
  <c r="Y72" s="1"/>
  <c r="AL32"/>
  <c r="Y54"/>
  <c r="Y70" s="1"/>
  <c r="X55"/>
  <c r="X71" s="1"/>
  <c r="V53"/>
  <c r="V69" s="1"/>
  <c r="AG28"/>
  <c r="AQ28" s="1"/>
  <c r="T54"/>
  <c r="T70" s="1"/>
  <c r="T52"/>
  <c r="T68" s="1"/>
  <c r="AO36"/>
  <c r="AB62"/>
  <c r="AB78" s="1"/>
  <c r="AB52"/>
  <c r="AB68" s="1"/>
  <c r="AB53"/>
  <c r="AB69" s="1"/>
  <c r="AB54"/>
  <c r="AB70" s="1"/>
  <c r="AB60"/>
  <c r="AB76" s="1"/>
  <c r="AB56"/>
  <c r="AB72" s="1"/>
  <c r="AB58"/>
  <c r="AB74" s="1"/>
  <c r="R64"/>
  <c r="R80" s="1"/>
  <c r="AE38"/>
  <c r="AQ38" s="1"/>
  <c r="AU38" s="1"/>
  <c r="R55"/>
  <c r="R71" s="1"/>
  <c r="R62"/>
  <c r="R78" s="1"/>
  <c r="R54"/>
  <c r="R70" s="1"/>
  <c r="R60"/>
  <c r="R76" s="1"/>
  <c r="R56"/>
  <c r="R72" s="1"/>
  <c r="R57"/>
  <c r="R73" s="1"/>
  <c r="R58"/>
  <c r="R74" s="1"/>
  <c r="R53"/>
  <c r="R69" s="1"/>
  <c r="U62"/>
  <c r="U78" s="1"/>
  <c r="AQ35"/>
  <c r="W54"/>
  <c r="W70" s="1"/>
  <c r="AP97" i="1"/>
  <c r="AR96"/>
  <c r="AA141" i="2"/>
  <c r="AA157" s="1"/>
  <c r="AA116"/>
  <c r="AN115"/>
  <c r="AA139"/>
  <c r="AA155" s="1"/>
  <c r="AA136"/>
  <c r="AA152" s="1"/>
  <c r="AA134"/>
  <c r="AA150" s="1"/>
  <c r="AA137"/>
  <c r="AA153" s="1"/>
  <c r="W124"/>
  <c r="AJ123"/>
  <c r="AI123"/>
  <c r="V140"/>
  <c r="V156" s="1"/>
  <c r="V138"/>
  <c r="V154" s="1"/>
  <c r="V141"/>
  <c r="V157" s="1"/>
  <c r="V139"/>
  <c r="V155" s="1"/>
  <c r="V143"/>
  <c r="V159" s="1"/>
  <c r="V145"/>
  <c r="V161" s="1"/>
  <c r="V142"/>
  <c r="V158" s="1"/>
  <c r="S134"/>
  <c r="S150" s="1"/>
  <c r="AF108"/>
  <c r="AQ108" s="1"/>
  <c r="Z141"/>
  <c r="Z157" s="1"/>
  <c r="AM115"/>
  <c r="AQ115" s="1"/>
  <c r="Z133"/>
  <c r="Z149" s="1"/>
  <c r="Z134"/>
  <c r="Z150" s="1"/>
  <c r="Z139"/>
  <c r="Z155" s="1"/>
  <c r="U110"/>
  <c r="U133" s="1"/>
  <c r="U149" s="1"/>
  <c r="AH109"/>
  <c r="U135"/>
  <c r="U151" s="1"/>
  <c r="W137"/>
  <c r="W153" s="1"/>
  <c r="W112"/>
  <c r="AJ111"/>
  <c r="Y139"/>
  <c r="Y155" s="1"/>
  <c r="V134"/>
  <c r="V150" s="1"/>
  <c r="AB142"/>
  <c r="AB158" s="1"/>
  <c r="AO129"/>
  <c r="AB144"/>
  <c r="AB160" s="1"/>
  <c r="AB145"/>
  <c r="AB161" s="1"/>
  <c r="AD129"/>
  <c r="AQ129" s="1"/>
  <c r="AU129" s="1"/>
  <c r="Q130"/>
  <c r="T109"/>
  <c r="T142" s="1"/>
  <c r="T158" s="1"/>
  <c r="AG108"/>
  <c r="AM127"/>
  <c r="Z142"/>
  <c r="Z158" s="1"/>
  <c r="Z143"/>
  <c r="Z159" s="1"/>
  <c r="Z144"/>
  <c r="Z160" s="1"/>
  <c r="AK125"/>
  <c r="X141"/>
  <c r="X157" s="1"/>
  <c r="X140"/>
  <c r="X156" s="1"/>
  <c r="X143"/>
  <c r="X159" s="1"/>
  <c r="AA138"/>
  <c r="AA154" s="1"/>
  <c r="V133"/>
  <c r="V149" s="1"/>
  <c r="Y140"/>
  <c r="Y156" s="1"/>
  <c r="AL114"/>
  <c r="AQ114" s="1"/>
  <c r="Y138"/>
  <c r="Y154" s="1"/>
  <c r="Y135"/>
  <c r="Y151" s="1"/>
  <c r="Y136"/>
  <c r="Y152" s="1"/>
  <c r="AO117"/>
  <c r="AB143"/>
  <c r="AB159" s="1"/>
  <c r="AB133"/>
  <c r="AB149" s="1"/>
  <c r="AB134"/>
  <c r="AB150" s="1"/>
  <c r="AB135"/>
  <c r="AB151" s="1"/>
  <c r="AB137"/>
  <c r="AB153" s="1"/>
  <c r="AG121"/>
  <c r="T138"/>
  <c r="T154" s="1"/>
  <c r="T137"/>
  <c r="T153" s="1"/>
  <c r="T141"/>
  <c r="T157" s="1"/>
  <c r="T136"/>
  <c r="T152" s="1"/>
  <c r="Q118"/>
  <c r="Q143" s="1"/>
  <c r="AD117"/>
  <c r="AQ117" s="1"/>
  <c r="Q141"/>
  <c r="Q140"/>
  <c r="Q136"/>
  <c r="AK113"/>
  <c r="AQ113" s="1"/>
  <c r="X139"/>
  <c r="X155" s="1"/>
  <c r="X133"/>
  <c r="X149" s="1"/>
  <c r="X135"/>
  <c r="X151" s="1"/>
  <c r="X136"/>
  <c r="X152" s="1"/>
  <c r="X137"/>
  <c r="X153" s="1"/>
  <c r="AL125"/>
  <c r="Y126"/>
  <c r="Y143" s="1"/>
  <c r="Y159" s="1"/>
  <c r="AA140"/>
  <c r="AA156" s="1"/>
  <c r="V144"/>
  <c r="V160" s="1"/>
  <c r="V137"/>
  <c r="V153" s="1"/>
  <c r="AI111"/>
  <c r="AQ111" s="1"/>
  <c r="V135"/>
  <c r="V151" s="1"/>
  <c r="AH121"/>
  <c r="U122"/>
  <c r="U145" s="1"/>
  <c r="U161" s="1"/>
  <c r="AA128"/>
  <c r="AN127"/>
  <c r="S120"/>
  <c r="S145"/>
  <c r="S161" s="1"/>
  <c r="AF119"/>
  <c r="S142"/>
  <c r="S158" s="1"/>
  <c r="S141"/>
  <c r="S157" s="1"/>
  <c r="S139"/>
  <c r="S155" s="1"/>
  <c r="S140"/>
  <c r="S156" s="1"/>
  <c r="S143"/>
  <c r="S159" s="1"/>
  <c r="S137"/>
  <c r="S153" s="1"/>
  <c r="AE106"/>
  <c r="AQ106" s="1"/>
  <c r="AU106" s="1"/>
  <c r="R107"/>
  <c r="R140" s="1"/>
  <c r="R156" s="1"/>
  <c r="R145"/>
  <c r="R161" s="1"/>
  <c r="AE119"/>
  <c r="R135"/>
  <c r="R151" s="1"/>
  <c r="R136"/>
  <c r="R152" s="1"/>
  <c r="R138"/>
  <c r="R154" s="1"/>
  <c r="R137"/>
  <c r="R153" s="1"/>
  <c r="X142"/>
  <c r="X158" s="1"/>
  <c r="F119"/>
  <c r="E120"/>
  <c r="F120" s="1"/>
  <c r="D121"/>
  <c r="AV37"/>
  <c r="AS36"/>
  <c r="AE49"/>
  <c r="AQ49" s="1"/>
  <c r="AU49" s="1"/>
  <c r="R64"/>
  <c r="AS37"/>
  <c r="S64"/>
  <c r="S80" s="1"/>
  <c r="AV35"/>
  <c r="AD79"/>
  <c r="AE79" s="1"/>
  <c r="AV36"/>
  <c r="AE63"/>
  <c r="AM105" i="1"/>
  <c r="AV94"/>
  <c r="AU95"/>
  <c r="AM94"/>
  <c r="AZ93"/>
  <c r="AU105"/>
  <c r="AU106" s="1"/>
  <c r="AU107" s="1"/>
  <c r="AU108" s="1"/>
  <c r="AM84"/>
  <c r="AK35"/>
  <c r="AU34"/>
  <c r="AU35" s="1"/>
  <c r="W93"/>
  <c r="W94" s="1"/>
  <c r="W95" s="1"/>
  <c r="W96" s="1"/>
  <c r="P92"/>
  <c r="V92"/>
  <c r="V93" s="1"/>
  <c r="V94" s="1"/>
  <c r="V95" s="1"/>
  <c r="V96" s="1"/>
  <c r="U39"/>
  <c r="AT36"/>
  <c r="AT37" s="1"/>
  <c r="AT38" s="1"/>
  <c r="AT39" s="1"/>
  <c r="AT40" s="1"/>
  <c r="AT41" s="1"/>
  <c r="AT42" s="1"/>
  <c r="AT43" s="1"/>
  <c r="AT44" s="1"/>
  <c r="AT45"/>
  <c r="AT46" s="1"/>
  <c r="AT47" s="1"/>
  <c r="AT48" s="1"/>
  <c r="AT49" s="1"/>
  <c r="AS52"/>
  <c r="AM45"/>
  <c r="AR40"/>
  <c r="U91"/>
  <c r="U92" s="1"/>
  <c r="U93" s="1"/>
  <c r="U94" s="1"/>
  <c r="U95" s="1"/>
  <c r="U96" s="1"/>
  <c r="U98"/>
  <c r="P82"/>
  <c r="AC81"/>
  <c r="W33"/>
  <c r="D99"/>
  <c r="E98"/>
  <c r="P34"/>
  <c r="P23"/>
  <c r="AC22"/>
  <c r="F97"/>
  <c r="AC32"/>
  <c r="D41"/>
  <c r="E40"/>
  <c r="AM23"/>
  <c r="AZ23" s="1"/>
  <c r="V33"/>
  <c r="V34" s="1"/>
  <c r="V35" s="1"/>
  <c r="V36" s="1"/>
  <c r="V37" s="1"/>
  <c r="I34"/>
  <c r="F39"/>
  <c r="D40" i="3"/>
  <c r="D122"/>
  <c r="E122" s="1"/>
  <c r="F122" s="1"/>
  <c r="D40" i="2"/>
  <c r="AU112" i="3" l="1"/>
  <c r="Q153"/>
  <c r="Q160"/>
  <c r="AD130"/>
  <c r="AQ130" s="1"/>
  <c r="AU130" s="1"/>
  <c r="Q145"/>
  <c r="Y139"/>
  <c r="Y155" s="1"/>
  <c r="X136"/>
  <c r="X152" s="1"/>
  <c r="X144"/>
  <c r="X160" s="1"/>
  <c r="Y134"/>
  <c r="Y150" s="1"/>
  <c r="R139"/>
  <c r="R155" s="1"/>
  <c r="Y144"/>
  <c r="Y160" s="1"/>
  <c r="X135"/>
  <c r="X151" s="1"/>
  <c r="Q159"/>
  <c r="AA142"/>
  <c r="AA158" s="1"/>
  <c r="AN116"/>
  <c r="AQ116" s="1"/>
  <c r="AA134"/>
  <c r="AA150" s="1"/>
  <c r="AA136"/>
  <c r="AA152" s="1"/>
  <c r="AA140"/>
  <c r="AA156" s="1"/>
  <c r="R133"/>
  <c r="R149" s="1"/>
  <c r="AE107"/>
  <c r="AQ107" s="1"/>
  <c r="R140"/>
  <c r="R156" s="1"/>
  <c r="Q154"/>
  <c r="AU118"/>
  <c r="AD106"/>
  <c r="AQ106" s="1"/>
  <c r="AU106" s="1"/>
  <c r="Q140"/>
  <c r="Q141"/>
  <c r="Q136"/>
  <c r="X138"/>
  <c r="X154" s="1"/>
  <c r="X143"/>
  <c r="X159" s="1"/>
  <c r="Y136"/>
  <c r="Y152" s="1"/>
  <c r="Y141"/>
  <c r="Y157" s="1"/>
  <c r="Y138"/>
  <c r="Y154" s="1"/>
  <c r="Q158"/>
  <c r="X139"/>
  <c r="X155" s="1"/>
  <c r="AK113"/>
  <c r="AQ113" s="1"/>
  <c r="AS112" s="1"/>
  <c r="X134"/>
  <c r="X150" s="1"/>
  <c r="AU110"/>
  <c r="Q149"/>
  <c r="Q150"/>
  <c r="AE134"/>
  <c r="AU108"/>
  <c r="Q155"/>
  <c r="AE139"/>
  <c r="X145"/>
  <c r="X161" s="1"/>
  <c r="X142"/>
  <c r="X158" s="1"/>
  <c r="X137"/>
  <c r="X153" s="1"/>
  <c r="AU117"/>
  <c r="Y140"/>
  <c r="Y156" s="1"/>
  <c r="AL114"/>
  <c r="AQ114" s="1"/>
  <c r="Y143"/>
  <c r="Y159" s="1"/>
  <c r="Y137"/>
  <c r="Y153" s="1"/>
  <c r="AU109"/>
  <c r="AU111"/>
  <c r="Q151"/>
  <c r="AD151" s="1"/>
  <c r="AE151" s="1"/>
  <c r="AE135"/>
  <c r="Y133"/>
  <c r="Y149" s="1"/>
  <c r="X140"/>
  <c r="X156" s="1"/>
  <c r="AQ115"/>
  <c r="AS108" s="1"/>
  <c r="R143"/>
  <c r="R159" s="1"/>
  <c r="X133"/>
  <c r="X149" s="1"/>
  <c r="R138"/>
  <c r="R154" s="1"/>
  <c r="Y142"/>
  <c r="Y158" s="1"/>
  <c r="AQ129"/>
  <c r="AU129" s="1"/>
  <c r="AA138"/>
  <c r="AA154" s="1"/>
  <c r="AN95" i="1"/>
  <c r="AS97"/>
  <c r="AS116"/>
  <c r="AR116"/>
  <c r="AP98"/>
  <c r="AP117"/>
  <c r="AM35"/>
  <c r="AZ34"/>
  <c r="AT97"/>
  <c r="AT116"/>
  <c r="AW94"/>
  <c r="AN83"/>
  <c r="AZ82"/>
  <c r="AQ95"/>
  <c r="AO116"/>
  <c r="AO97"/>
  <c r="AN46"/>
  <c r="Q73" i="3"/>
  <c r="Q63"/>
  <c r="AD37"/>
  <c r="AQ37" s="1"/>
  <c r="Q52"/>
  <c r="Q54"/>
  <c r="Q55"/>
  <c r="Q53"/>
  <c r="Q59"/>
  <c r="AU31"/>
  <c r="AK32"/>
  <c r="AQ32" s="1"/>
  <c r="X58"/>
  <c r="X74" s="1"/>
  <c r="X52"/>
  <c r="X68" s="1"/>
  <c r="X64"/>
  <c r="X80" s="1"/>
  <c r="Y58"/>
  <c r="Y74" s="1"/>
  <c r="V52"/>
  <c r="V68" s="1"/>
  <c r="AQ48"/>
  <c r="AU48" s="1"/>
  <c r="W62"/>
  <c r="W78" s="1"/>
  <c r="V58"/>
  <c r="V74" s="1"/>
  <c r="X53"/>
  <c r="X69" s="1"/>
  <c r="AU28"/>
  <c r="Q72"/>
  <c r="S53"/>
  <c r="S69" s="1"/>
  <c r="AF27"/>
  <c r="AQ27" s="1"/>
  <c r="AD49"/>
  <c r="AQ49" s="1"/>
  <c r="AU49" s="1"/>
  <c r="Q64"/>
  <c r="AH41"/>
  <c r="AQ41" s="1"/>
  <c r="AU41" s="1"/>
  <c r="U56"/>
  <c r="U72" s="1"/>
  <c r="U58"/>
  <c r="U74" s="1"/>
  <c r="U57"/>
  <c r="U73" s="1"/>
  <c r="U59"/>
  <c r="U75" s="1"/>
  <c r="U61"/>
  <c r="U77" s="1"/>
  <c r="U63"/>
  <c r="U79" s="1"/>
  <c r="U60"/>
  <c r="U76" s="1"/>
  <c r="AQ36"/>
  <c r="AS34" s="1"/>
  <c r="V57"/>
  <c r="V73" s="1"/>
  <c r="Y59"/>
  <c r="Y75" s="1"/>
  <c r="AL33"/>
  <c r="AQ33" s="1"/>
  <c r="Y52"/>
  <c r="Y68" s="1"/>
  <c r="Y55"/>
  <c r="Y71" s="1"/>
  <c r="Y53"/>
  <c r="Y69" s="1"/>
  <c r="Q74"/>
  <c r="Q78"/>
  <c r="AU29"/>
  <c r="AF39"/>
  <c r="AQ39" s="1"/>
  <c r="AU39" s="1"/>
  <c r="S56"/>
  <c r="S72" s="1"/>
  <c r="S54"/>
  <c r="S70" s="1"/>
  <c r="S59"/>
  <c r="S75" s="1"/>
  <c r="S55"/>
  <c r="S71" s="1"/>
  <c r="S57"/>
  <c r="S73" s="1"/>
  <c r="S63"/>
  <c r="S79" s="1"/>
  <c r="S61"/>
  <c r="S77" s="1"/>
  <c r="S60"/>
  <c r="S76" s="1"/>
  <c r="AJ43"/>
  <c r="AQ43" s="1"/>
  <c r="AU43" s="1"/>
  <c r="W58"/>
  <c r="W74" s="1"/>
  <c r="W61"/>
  <c r="W77" s="1"/>
  <c r="W60"/>
  <c r="W76" s="1"/>
  <c r="W63"/>
  <c r="W79" s="1"/>
  <c r="W59"/>
  <c r="W75" s="1"/>
  <c r="V56"/>
  <c r="V72" s="1"/>
  <c r="AI30"/>
  <c r="AQ30" s="1"/>
  <c r="V63"/>
  <c r="V79" s="1"/>
  <c r="V54"/>
  <c r="V70" s="1"/>
  <c r="V61"/>
  <c r="V77" s="1"/>
  <c r="V62"/>
  <c r="V78" s="1"/>
  <c r="V60"/>
  <c r="V76" s="1"/>
  <c r="S58"/>
  <c r="S74" s="1"/>
  <c r="AQ42"/>
  <c r="AU42" s="1"/>
  <c r="Q61"/>
  <c r="AU35"/>
  <c r="Q76"/>
  <c r="AN47"/>
  <c r="AQ47" s="1"/>
  <c r="AU47" s="1"/>
  <c r="AA62"/>
  <c r="AA78" s="1"/>
  <c r="AA63"/>
  <c r="AA79" s="1"/>
  <c r="AA64"/>
  <c r="AA80" s="1"/>
  <c r="AL45"/>
  <c r="AQ45" s="1"/>
  <c r="AU45" s="1"/>
  <c r="Y60"/>
  <c r="Y76" s="1"/>
  <c r="Y61"/>
  <c r="Y77" s="1"/>
  <c r="Y62"/>
  <c r="Y78" s="1"/>
  <c r="Y63"/>
  <c r="Y79" s="1"/>
  <c r="Y64"/>
  <c r="Y80" s="1"/>
  <c r="AQ46"/>
  <c r="AU46" s="1"/>
  <c r="S64"/>
  <c r="S80" s="1"/>
  <c r="AQ26"/>
  <c r="Y57"/>
  <c r="Y73" s="1"/>
  <c r="AR97" i="1"/>
  <c r="AR117" s="1"/>
  <c r="AU96"/>
  <c r="Q159" i="2"/>
  <c r="AU117"/>
  <c r="AF120"/>
  <c r="AQ120" s="1"/>
  <c r="AU120" s="1"/>
  <c r="S136"/>
  <c r="S152" s="1"/>
  <c r="S135"/>
  <c r="S151" s="1"/>
  <c r="AU113"/>
  <c r="AD130"/>
  <c r="AQ130" s="1"/>
  <c r="AU130" s="1"/>
  <c r="Q145"/>
  <c r="W138"/>
  <c r="W154" s="1"/>
  <c r="AJ112"/>
  <c r="AQ112" s="1"/>
  <c r="W133"/>
  <c r="W149" s="1"/>
  <c r="W136"/>
  <c r="W152" s="1"/>
  <c r="W134"/>
  <c r="W150" s="1"/>
  <c r="W135"/>
  <c r="W151" s="1"/>
  <c r="AA142"/>
  <c r="AA158" s="1"/>
  <c r="AN116"/>
  <c r="AQ116" s="1"/>
  <c r="AA135"/>
  <c r="AA151" s="1"/>
  <c r="AA133"/>
  <c r="AA149" s="1"/>
  <c r="U143"/>
  <c r="U159" s="1"/>
  <c r="R134"/>
  <c r="R150" s="1"/>
  <c r="AQ119"/>
  <c r="AU119" s="1"/>
  <c r="T139"/>
  <c r="T155" s="1"/>
  <c r="AQ121"/>
  <c r="AU121" s="1"/>
  <c r="T140"/>
  <c r="T156" s="1"/>
  <c r="AQ125"/>
  <c r="AU125" s="1"/>
  <c r="AQ127"/>
  <c r="AU127" s="1"/>
  <c r="AQ123"/>
  <c r="AU123" s="1"/>
  <c r="S144"/>
  <c r="S160" s="1"/>
  <c r="AG109"/>
  <c r="AQ109" s="1"/>
  <c r="AS108" s="1"/>
  <c r="T135"/>
  <c r="T151" s="1"/>
  <c r="T143"/>
  <c r="T159" s="1"/>
  <c r="AU108"/>
  <c r="T145"/>
  <c r="T161" s="1"/>
  <c r="AH122"/>
  <c r="AQ122" s="1"/>
  <c r="AU122" s="1"/>
  <c r="U137"/>
  <c r="U153" s="1"/>
  <c r="U142"/>
  <c r="U158" s="1"/>
  <c r="U139"/>
  <c r="U155" s="1"/>
  <c r="U138"/>
  <c r="U154" s="1"/>
  <c r="U140"/>
  <c r="U156" s="1"/>
  <c r="U144"/>
  <c r="U160" s="1"/>
  <c r="Q157"/>
  <c r="R133"/>
  <c r="R149" s="1"/>
  <c r="AE107"/>
  <c r="AQ107" s="1"/>
  <c r="R141"/>
  <c r="R157" s="1"/>
  <c r="R143"/>
  <c r="R159" s="1"/>
  <c r="R139"/>
  <c r="R155" s="1"/>
  <c r="AN128"/>
  <c r="AQ128" s="1"/>
  <c r="AU128" s="1"/>
  <c r="AA143"/>
  <c r="AA159" s="1"/>
  <c r="AA145"/>
  <c r="AA161" s="1"/>
  <c r="AA144"/>
  <c r="AA160" s="1"/>
  <c r="AU111"/>
  <c r="Q156"/>
  <c r="Q144"/>
  <c r="AD118"/>
  <c r="AQ118" s="1"/>
  <c r="Q133"/>
  <c r="Q135"/>
  <c r="Q137"/>
  <c r="Q138"/>
  <c r="Q139"/>
  <c r="Q134"/>
  <c r="AU114"/>
  <c r="AJ124"/>
  <c r="AQ124" s="1"/>
  <c r="AU124" s="1"/>
  <c r="W139"/>
  <c r="W155" s="1"/>
  <c r="W140"/>
  <c r="W156" s="1"/>
  <c r="W141"/>
  <c r="W157" s="1"/>
  <c r="W143"/>
  <c r="W159" s="1"/>
  <c r="W142"/>
  <c r="W158" s="1"/>
  <c r="W144"/>
  <c r="W160" s="1"/>
  <c r="W145"/>
  <c r="W161" s="1"/>
  <c r="S138"/>
  <c r="S154" s="1"/>
  <c r="T144"/>
  <c r="T160" s="1"/>
  <c r="Q142"/>
  <c r="R144"/>
  <c r="R160" s="1"/>
  <c r="AL126"/>
  <c r="AQ126" s="1"/>
  <c r="AU126" s="1"/>
  <c r="Y141"/>
  <c r="Y157" s="1"/>
  <c r="Y144"/>
  <c r="Y160" s="1"/>
  <c r="Y145"/>
  <c r="Y161" s="1"/>
  <c r="Y142"/>
  <c r="Y158" s="1"/>
  <c r="Q152"/>
  <c r="AD152" s="1"/>
  <c r="AE152" s="1"/>
  <c r="AE136"/>
  <c r="U136"/>
  <c r="U152" s="1"/>
  <c r="AH110"/>
  <c r="AQ110" s="1"/>
  <c r="AS115" s="1"/>
  <c r="U134"/>
  <c r="U150" s="1"/>
  <c r="AU115"/>
  <c r="R142"/>
  <c r="R158" s="1"/>
  <c r="T134"/>
  <c r="T150" s="1"/>
  <c r="U141"/>
  <c r="U157" s="1"/>
  <c r="T133"/>
  <c r="T149" s="1"/>
  <c r="E121"/>
  <c r="D122"/>
  <c r="AE64"/>
  <c r="R80"/>
  <c r="AD80" s="1"/>
  <c r="AE80" s="1"/>
  <c r="AX96" i="1"/>
  <c r="AW95"/>
  <c r="AV95"/>
  <c r="AM95"/>
  <c r="AZ94"/>
  <c r="AM106"/>
  <c r="AV106"/>
  <c r="AV107" s="1"/>
  <c r="AV108" s="1"/>
  <c r="AR41"/>
  <c r="P83"/>
  <c r="AC82"/>
  <c r="AM46"/>
  <c r="V39"/>
  <c r="AT52"/>
  <c r="V98"/>
  <c r="W98"/>
  <c r="AU46"/>
  <c r="AU47" s="1"/>
  <c r="AU48" s="1"/>
  <c r="AU49" s="1"/>
  <c r="AC92"/>
  <c r="P93"/>
  <c r="AK36"/>
  <c r="AV35"/>
  <c r="AU36"/>
  <c r="AU37" s="1"/>
  <c r="AU38" s="1"/>
  <c r="AU39" s="1"/>
  <c r="AU40" s="1"/>
  <c r="AU41" s="1"/>
  <c r="AU42" s="1"/>
  <c r="AU43" s="1"/>
  <c r="AU44" s="1"/>
  <c r="AU45" s="1"/>
  <c r="AC91"/>
  <c r="F98"/>
  <c r="I93"/>
  <c r="X93" s="1"/>
  <c r="D42"/>
  <c r="E42" s="1"/>
  <c r="E41"/>
  <c r="D100"/>
  <c r="E99"/>
  <c r="I35"/>
  <c r="F40"/>
  <c r="P24"/>
  <c r="AC23"/>
  <c r="W34"/>
  <c r="W35" s="1"/>
  <c r="W36" s="1"/>
  <c r="W37" s="1"/>
  <c r="W39" s="1"/>
  <c r="X34"/>
  <c r="P35"/>
  <c r="AC34"/>
  <c r="AM24"/>
  <c r="AZ24" s="1"/>
  <c r="AC33"/>
  <c r="D123" i="3"/>
  <c r="D41"/>
  <c r="D41" i="2"/>
  <c r="Q152" i="3" l="1"/>
  <c r="AD152" s="1"/>
  <c r="AE152" s="1"/>
  <c r="AE136"/>
  <c r="AS111"/>
  <c r="AS117"/>
  <c r="AS110"/>
  <c r="AS118"/>
  <c r="AE143"/>
  <c r="AD160"/>
  <c r="AE160" s="1"/>
  <c r="AS113"/>
  <c r="AU113"/>
  <c r="AE133"/>
  <c r="AD154"/>
  <c r="AE154" s="1"/>
  <c r="AE144"/>
  <c r="AS115"/>
  <c r="AU115"/>
  <c r="Q156"/>
  <c r="AD156" s="1"/>
  <c r="AE156" s="1"/>
  <c r="AE140"/>
  <c r="AS116"/>
  <c r="AU116"/>
  <c r="AS109"/>
  <c r="AD149"/>
  <c r="AE149" s="1"/>
  <c r="AD158"/>
  <c r="AE158" s="1"/>
  <c r="AE138"/>
  <c r="AE137"/>
  <c r="AU114"/>
  <c r="AS114"/>
  <c r="AE141"/>
  <c r="Q157"/>
  <c r="AD157" s="1"/>
  <c r="AE157" s="1"/>
  <c r="AS107"/>
  <c r="AU107"/>
  <c r="AE145"/>
  <c r="Q161"/>
  <c r="AD161" s="1"/>
  <c r="AE161" s="1"/>
  <c r="AD155"/>
  <c r="AE155" s="1"/>
  <c r="AD150"/>
  <c r="AE150" s="1"/>
  <c r="AE142"/>
  <c r="AD159"/>
  <c r="AE159" s="1"/>
  <c r="AD153"/>
  <c r="AE153" s="1"/>
  <c r="AV96" i="1"/>
  <c r="AU97"/>
  <c r="AU116"/>
  <c r="AN84"/>
  <c r="AZ83"/>
  <c r="AT98"/>
  <c r="AT117"/>
  <c r="AS98"/>
  <c r="AS117"/>
  <c r="AP99"/>
  <c r="AP118"/>
  <c r="AP124"/>
  <c r="AP123"/>
  <c r="AN96"/>
  <c r="AX116"/>
  <c r="AO98"/>
  <c r="AO120" s="1"/>
  <c r="AO117"/>
  <c r="AO126"/>
  <c r="AO125"/>
  <c r="AO124"/>
  <c r="AO122"/>
  <c r="AQ96"/>
  <c r="AZ35"/>
  <c r="AM36"/>
  <c r="AN52"/>
  <c r="AN47"/>
  <c r="E123" i="3"/>
  <c r="Q77"/>
  <c r="AD77" s="1"/>
  <c r="AE77" s="1"/>
  <c r="AE61"/>
  <c r="AS30"/>
  <c r="AU30"/>
  <c r="AS32"/>
  <c r="AU32"/>
  <c r="Q69"/>
  <c r="AD69" s="1"/>
  <c r="AE69" s="1"/>
  <c r="AE53"/>
  <c r="AS37"/>
  <c r="AU37"/>
  <c r="AD76"/>
  <c r="AE76" s="1"/>
  <c r="AD78"/>
  <c r="AE78" s="1"/>
  <c r="AE56"/>
  <c r="AS26"/>
  <c r="AU26"/>
  <c r="AE64"/>
  <c r="Q80"/>
  <c r="AD80" s="1"/>
  <c r="AE80" s="1"/>
  <c r="Q75"/>
  <c r="AD75" s="1"/>
  <c r="AE75" s="1"/>
  <c r="AE59"/>
  <c r="AE52"/>
  <c r="Q68"/>
  <c r="AD68" s="1"/>
  <c r="AE68" s="1"/>
  <c r="AS35"/>
  <c r="AE62"/>
  <c r="AD72"/>
  <c r="AE72" s="1"/>
  <c r="AD73"/>
  <c r="AE73" s="1"/>
  <c r="AS33"/>
  <c r="AU33"/>
  <c r="AV31" s="1"/>
  <c r="AS36"/>
  <c r="AU36"/>
  <c r="AV34" s="1"/>
  <c r="Q70"/>
  <c r="AD70" s="1"/>
  <c r="AE70" s="1"/>
  <c r="AE54"/>
  <c r="AS29"/>
  <c r="AD74"/>
  <c r="AE74" s="1"/>
  <c r="AS28"/>
  <c r="AS31"/>
  <c r="AE57"/>
  <c r="AS27"/>
  <c r="AU27"/>
  <c r="AV27" s="1"/>
  <c r="Q71"/>
  <c r="AD71" s="1"/>
  <c r="AE71" s="1"/>
  <c r="AE55"/>
  <c r="Q79"/>
  <c r="AD79" s="1"/>
  <c r="AE79" s="1"/>
  <c r="AE63"/>
  <c r="AE60"/>
  <c r="AV29"/>
  <c r="AE58"/>
  <c r="AV28"/>
  <c r="AV97" i="1"/>
  <c r="AR98"/>
  <c r="AR118" s="1"/>
  <c r="Q154" i="2"/>
  <c r="AD154" s="1"/>
  <c r="AE154" s="1"/>
  <c r="AE138"/>
  <c r="AS118"/>
  <c r="AU118"/>
  <c r="AS112"/>
  <c r="AU112"/>
  <c r="AV111" s="1"/>
  <c r="AE141"/>
  <c r="AD159"/>
  <c r="AE159" s="1"/>
  <c r="Q155"/>
  <c r="AD155" s="1"/>
  <c r="AE155" s="1"/>
  <c r="AE139"/>
  <c r="AE133"/>
  <c r="Q149"/>
  <c r="AD149" s="1"/>
  <c r="AE149" s="1"/>
  <c r="AD156"/>
  <c r="AE156" s="1"/>
  <c r="AD157"/>
  <c r="AE157" s="1"/>
  <c r="AE143"/>
  <c r="AS110"/>
  <c r="AU110"/>
  <c r="Q150"/>
  <c r="AD150" s="1"/>
  <c r="AE150" s="1"/>
  <c r="AE134"/>
  <c r="Q151"/>
  <c r="AD151" s="1"/>
  <c r="AE151" s="1"/>
  <c r="AE135"/>
  <c r="AS116"/>
  <c r="AU116"/>
  <c r="AE145"/>
  <c r="Q161"/>
  <c r="AD161" s="1"/>
  <c r="AE161" s="1"/>
  <c r="AE140"/>
  <c r="AS117"/>
  <c r="Q158"/>
  <c r="AD158" s="1"/>
  <c r="AE158" s="1"/>
  <c r="AE142"/>
  <c r="AE137"/>
  <c r="Q153"/>
  <c r="AD153" s="1"/>
  <c r="AE153" s="1"/>
  <c r="Q160"/>
  <c r="AD160" s="1"/>
  <c r="AE160" s="1"/>
  <c r="AE144"/>
  <c r="AS107"/>
  <c r="AU107"/>
  <c r="AV107" s="1"/>
  <c r="AS109"/>
  <c r="AU109"/>
  <c r="AS114"/>
  <c r="AS111"/>
  <c r="AV108"/>
  <c r="AS113"/>
  <c r="AV117"/>
  <c r="F121"/>
  <c r="E122"/>
  <c r="F122" s="1"/>
  <c r="D123"/>
  <c r="AX108" i="1"/>
  <c r="AW107"/>
  <c r="AW108" s="1"/>
  <c r="AM107"/>
  <c r="AM96"/>
  <c r="AM126" s="1"/>
  <c r="AZ95"/>
  <c r="AX97"/>
  <c r="AX117" s="1"/>
  <c r="AW96"/>
  <c r="X94"/>
  <c r="X95" s="1"/>
  <c r="X96" s="1"/>
  <c r="X98"/>
  <c r="AC83"/>
  <c r="P84"/>
  <c r="AC84" s="1"/>
  <c r="AU52"/>
  <c r="F99"/>
  <c r="I94"/>
  <c r="Y94" s="1"/>
  <c r="AC93"/>
  <c r="P94"/>
  <c r="AK37"/>
  <c r="AX37" s="1"/>
  <c r="AW36"/>
  <c r="AM47"/>
  <c r="AR42"/>
  <c r="AV36"/>
  <c r="AV37" s="1"/>
  <c r="AV38" s="1"/>
  <c r="AV39" s="1"/>
  <c r="AV40" s="1"/>
  <c r="AV41" s="1"/>
  <c r="AV42" s="1"/>
  <c r="AV43" s="1"/>
  <c r="AV44" s="1"/>
  <c r="AV45" s="1"/>
  <c r="AV46" s="1"/>
  <c r="AV47"/>
  <c r="AV48" s="1"/>
  <c r="AV49" s="1"/>
  <c r="AM25"/>
  <c r="AZ25" s="1"/>
  <c r="X35"/>
  <c r="X36" s="1"/>
  <c r="X37" s="1"/>
  <c r="P36"/>
  <c r="Y35"/>
  <c r="I37"/>
  <c r="F42"/>
  <c r="E43"/>
  <c r="I36"/>
  <c r="F41"/>
  <c r="P25"/>
  <c r="AC25" s="1"/>
  <c r="AC24"/>
  <c r="D101"/>
  <c r="E101" s="1"/>
  <c r="I96" s="1"/>
  <c r="E100"/>
  <c r="D42" i="3"/>
  <c r="F17" i="4" s="1"/>
  <c r="D42" i="2"/>
  <c r="BA26" i="1" l="1"/>
  <c r="BC26" s="1"/>
  <c r="BA29"/>
  <c r="BC29" s="1"/>
  <c r="BA27"/>
  <c r="BC27" s="1"/>
  <c r="BA28"/>
  <c r="BC28" s="1"/>
  <c r="BA30"/>
  <c r="BC30" s="1"/>
  <c r="BA31"/>
  <c r="BC31" s="1"/>
  <c r="AP122"/>
  <c r="AP119"/>
  <c r="AP120"/>
  <c r="AP126"/>
  <c r="AP121"/>
  <c r="AP125"/>
  <c r="AP127"/>
  <c r="AS99"/>
  <c r="AS118"/>
  <c r="AU98"/>
  <c r="AU117"/>
  <c r="AM124"/>
  <c r="BA34"/>
  <c r="BC34" s="1"/>
  <c r="AV98"/>
  <c r="AV117"/>
  <c r="AQ116"/>
  <c r="AQ97"/>
  <c r="AO123"/>
  <c r="AO118"/>
  <c r="AO119"/>
  <c r="AO127"/>
  <c r="AO121"/>
  <c r="AT99"/>
  <c r="AT118"/>
  <c r="AD26"/>
  <c r="AF26" s="1"/>
  <c r="AW97"/>
  <c r="AW116"/>
  <c r="AM37"/>
  <c r="AZ36"/>
  <c r="AN97"/>
  <c r="AN127" s="1"/>
  <c r="AV116"/>
  <c r="BA32"/>
  <c r="BC32" s="1"/>
  <c r="AM122"/>
  <c r="AM127"/>
  <c r="AM116"/>
  <c r="AM117"/>
  <c r="AM118"/>
  <c r="AM119"/>
  <c r="AM120"/>
  <c r="AM121"/>
  <c r="AN85"/>
  <c r="AZ84"/>
  <c r="BA35"/>
  <c r="BC35" s="1"/>
  <c r="BA33"/>
  <c r="BC33" s="1"/>
  <c r="BA36"/>
  <c r="BC36" s="1"/>
  <c r="AN48"/>
  <c r="F123" i="3"/>
  <c r="E124"/>
  <c r="AV35"/>
  <c r="AV30"/>
  <c r="AV36"/>
  <c r="AV37"/>
  <c r="AV32"/>
  <c r="AV33"/>
  <c r="AV26"/>
  <c r="AM123" i="1"/>
  <c r="AR99"/>
  <c r="AV109" i="2"/>
  <c r="AV110"/>
  <c r="AV112"/>
  <c r="AV116"/>
  <c r="AV113"/>
  <c r="AV115"/>
  <c r="AV114"/>
  <c r="AV118"/>
  <c r="E123"/>
  <c r="AZ96" i="1"/>
  <c r="AM125"/>
  <c r="AX98"/>
  <c r="AX118" s="1"/>
  <c r="AZ97"/>
  <c r="AM108"/>
  <c r="AZ108" s="1"/>
  <c r="AW48"/>
  <c r="AW49" s="1"/>
  <c r="AX49"/>
  <c r="AX38"/>
  <c r="AM52"/>
  <c r="AD85"/>
  <c r="AF85" s="1"/>
  <c r="AW37"/>
  <c r="AW38" s="1"/>
  <c r="AW39" s="1"/>
  <c r="AW40" s="1"/>
  <c r="AW41" s="1"/>
  <c r="AW42" s="1"/>
  <c r="AW43" s="1"/>
  <c r="AW44" s="1"/>
  <c r="AW45" s="1"/>
  <c r="AW46" s="1"/>
  <c r="AW47" s="1"/>
  <c r="AC94"/>
  <c r="P95"/>
  <c r="AA96"/>
  <c r="AA98" s="1"/>
  <c r="AR52"/>
  <c r="F100"/>
  <c r="I95"/>
  <c r="Z95" s="1"/>
  <c r="AM48"/>
  <c r="AV52"/>
  <c r="Y95"/>
  <c r="Y96" s="1"/>
  <c r="F44"/>
  <c r="F15" i="4" s="1"/>
  <c r="AA37" i="1"/>
  <c r="AA39" s="1"/>
  <c r="J26"/>
  <c r="M25" s="1"/>
  <c r="P37"/>
  <c r="Y36"/>
  <c r="Y37" s="1"/>
  <c r="F101"/>
  <c r="F103" s="1"/>
  <c r="F20" i="4" s="1"/>
  <c r="E102" i="1"/>
  <c r="Z36"/>
  <c r="AC35"/>
  <c r="X39"/>
  <c r="F16" i="4"/>
  <c r="AR100" i="1" l="1"/>
  <c r="AR119"/>
  <c r="AW98"/>
  <c r="AW117"/>
  <c r="AW52"/>
  <c r="AZ38"/>
  <c r="AZ117"/>
  <c r="AN124"/>
  <c r="AN116"/>
  <c r="AZ85"/>
  <c r="BA96" s="1"/>
  <c r="BC96" s="1"/>
  <c r="AT100"/>
  <c r="AT119"/>
  <c r="AC36"/>
  <c r="BA37"/>
  <c r="BC37" s="1"/>
  <c r="AN117"/>
  <c r="AN118"/>
  <c r="AN123"/>
  <c r="AN120"/>
  <c r="AN126"/>
  <c r="AN122"/>
  <c r="AN119"/>
  <c r="AV99"/>
  <c r="AV118"/>
  <c r="AU99"/>
  <c r="AU118"/>
  <c r="BA89"/>
  <c r="BC89" s="1"/>
  <c r="BA85"/>
  <c r="BC85" s="1"/>
  <c r="AQ117"/>
  <c r="AQ98"/>
  <c r="AS100"/>
  <c r="AS119"/>
  <c r="AZ116"/>
  <c r="AN125"/>
  <c r="AZ37"/>
  <c r="BA92"/>
  <c r="BC92" s="1"/>
  <c r="AN121"/>
  <c r="AN49"/>
  <c r="AZ49" s="1"/>
  <c r="F125" i="3"/>
  <c r="F22" i="4" s="1"/>
  <c r="F123" i="2"/>
  <c r="F125" s="1"/>
  <c r="F21" i="4" s="1"/>
  <c r="E124" i="2"/>
  <c r="AX99" i="1"/>
  <c r="AX119" s="1"/>
  <c r="AZ98"/>
  <c r="BB86"/>
  <c r="AM49"/>
  <c r="Y98"/>
  <c r="Y39"/>
  <c r="Z96"/>
  <c r="Z98" s="1"/>
  <c r="P96"/>
  <c r="P98" s="1"/>
  <c r="AC95"/>
  <c r="AX39"/>
  <c r="AZ39" s="1"/>
  <c r="BB28" s="1"/>
  <c r="J85"/>
  <c r="M84" s="1"/>
  <c r="Z37"/>
  <c r="Z39" s="1"/>
  <c r="P39"/>
  <c r="BD28" l="1"/>
  <c r="BE28"/>
  <c r="AS101"/>
  <c r="AS120"/>
  <c r="AQ99"/>
  <c r="AQ118"/>
  <c r="BA90"/>
  <c r="BC90" s="1"/>
  <c r="AC37"/>
  <c r="AE26" s="1"/>
  <c r="BB85"/>
  <c r="BA95"/>
  <c r="BC95" s="1"/>
  <c r="BA94"/>
  <c r="BC94" s="1"/>
  <c r="BA93"/>
  <c r="BC93" s="1"/>
  <c r="AV100"/>
  <c r="AV119"/>
  <c r="AR101"/>
  <c r="AR120"/>
  <c r="AR124"/>
  <c r="AR125"/>
  <c r="AT101"/>
  <c r="AT120"/>
  <c r="AC96"/>
  <c r="AE85" s="1"/>
  <c r="BA91"/>
  <c r="BC91" s="1"/>
  <c r="BA86"/>
  <c r="BC86" s="1"/>
  <c r="BA87"/>
  <c r="BC87" s="1"/>
  <c r="BB27"/>
  <c r="BA38"/>
  <c r="BC38" s="1"/>
  <c r="BB26"/>
  <c r="AU100"/>
  <c r="AU119"/>
  <c r="AW99"/>
  <c r="AW118"/>
  <c r="BA88"/>
  <c r="BC88" s="1"/>
  <c r="AX100"/>
  <c r="AX120" s="1"/>
  <c r="AZ99"/>
  <c r="BE85"/>
  <c r="BD85"/>
  <c r="BB87"/>
  <c r="BD86"/>
  <c r="BE86"/>
  <c r="AX40"/>
  <c r="AZ40" s="1"/>
  <c r="BB29" s="1"/>
  <c r="AC98"/>
  <c r="AG85"/>
  <c r="AG83" s="1"/>
  <c r="AE83"/>
  <c r="AC39"/>
  <c r="AE24"/>
  <c r="AG26"/>
  <c r="AG24" s="1"/>
  <c r="BD26" l="1"/>
  <c r="BE26"/>
  <c r="AS102"/>
  <c r="AS126" s="1"/>
  <c r="AS121"/>
  <c r="AZ118"/>
  <c r="AU120"/>
  <c r="AU101"/>
  <c r="AR123"/>
  <c r="AR121"/>
  <c r="AR126"/>
  <c r="AR127"/>
  <c r="AV101"/>
  <c r="AV120"/>
  <c r="BE27"/>
  <c r="BD27"/>
  <c r="AT102"/>
  <c r="AT121"/>
  <c r="BD29"/>
  <c r="BE29"/>
  <c r="AW100"/>
  <c r="AW119"/>
  <c r="AQ100"/>
  <c r="AQ119"/>
  <c r="AQ123"/>
  <c r="AQ122"/>
  <c r="AR122"/>
  <c r="BD87"/>
  <c r="BE87"/>
  <c r="AX101"/>
  <c r="AX121" s="1"/>
  <c r="BB88"/>
  <c r="AX41"/>
  <c r="AZ41" s="1"/>
  <c r="BB30" s="1"/>
  <c r="AQ121" l="1"/>
  <c r="AQ120"/>
  <c r="AQ126"/>
  <c r="AQ127"/>
  <c r="AQ125"/>
  <c r="AZ119"/>
  <c r="BD30"/>
  <c r="BE30"/>
  <c r="AW101"/>
  <c r="AW120"/>
  <c r="AV102"/>
  <c r="AV121"/>
  <c r="AV122"/>
  <c r="AU102"/>
  <c r="AU121"/>
  <c r="AZ100"/>
  <c r="BB89" s="1"/>
  <c r="AQ124"/>
  <c r="AT103"/>
  <c r="AT125" s="1"/>
  <c r="AT122"/>
  <c r="AT123"/>
  <c r="AS123"/>
  <c r="AS127"/>
  <c r="AS122"/>
  <c r="AS124"/>
  <c r="AS125"/>
  <c r="AX102"/>
  <c r="AX122" s="1"/>
  <c r="AZ101"/>
  <c r="BE89"/>
  <c r="BD89"/>
  <c r="BD88"/>
  <c r="BE88"/>
  <c r="AX42"/>
  <c r="AZ42" s="1"/>
  <c r="BB31" s="1"/>
  <c r="BD31" l="1"/>
  <c r="BE31"/>
  <c r="AT124"/>
  <c r="AT126"/>
  <c r="AT127"/>
  <c r="AU103"/>
  <c r="AU122"/>
  <c r="AW102"/>
  <c r="AW121"/>
  <c r="AZ121" s="1"/>
  <c r="AZ120"/>
  <c r="AV103"/>
  <c r="BB90"/>
  <c r="AX103"/>
  <c r="AX123" s="1"/>
  <c r="AZ102"/>
  <c r="BB91" s="1"/>
  <c r="AX43"/>
  <c r="AZ43" s="1"/>
  <c r="BB32" s="1"/>
  <c r="AV104" l="1"/>
  <c r="AV105" s="1"/>
  <c r="AV126" s="1"/>
  <c r="AV124"/>
  <c r="BE32"/>
  <c r="BD32"/>
  <c r="AW103"/>
  <c r="AW122"/>
  <c r="AZ122" s="1"/>
  <c r="AV125"/>
  <c r="AV123"/>
  <c r="AU123"/>
  <c r="AU104"/>
  <c r="AU127" s="1"/>
  <c r="AX104"/>
  <c r="AX124" s="1"/>
  <c r="AZ103"/>
  <c r="BD91"/>
  <c r="BE91"/>
  <c r="BD90"/>
  <c r="BE90"/>
  <c r="AX44"/>
  <c r="AZ44" s="1"/>
  <c r="BB33" s="1"/>
  <c r="AW104" l="1"/>
  <c r="AW123"/>
  <c r="AZ123" s="1"/>
  <c r="BE33"/>
  <c r="BD33"/>
  <c r="AU126"/>
  <c r="AU124"/>
  <c r="AU125"/>
  <c r="AV127"/>
  <c r="BB92"/>
  <c r="AX105"/>
  <c r="AZ104"/>
  <c r="BB93" s="1"/>
  <c r="AX45"/>
  <c r="AZ45" s="1"/>
  <c r="BB34" l="1"/>
  <c r="AW105"/>
  <c r="AW106" s="1"/>
  <c r="AW124"/>
  <c r="AZ124" s="1"/>
  <c r="AW125"/>
  <c r="AX106"/>
  <c r="AX126" s="1"/>
  <c r="AZ105"/>
  <c r="AX125"/>
  <c r="AZ125" s="1"/>
  <c r="BE93"/>
  <c r="BD93"/>
  <c r="BD92"/>
  <c r="BE92"/>
  <c r="AX46"/>
  <c r="AZ46" s="1"/>
  <c r="BB35" s="1"/>
  <c r="BD34" l="1"/>
  <c r="BE34"/>
  <c r="BE35"/>
  <c r="BD35"/>
  <c r="AW126"/>
  <c r="AW127"/>
  <c r="AZ126"/>
  <c r="AX107"/>
  <c r="AZ106"/>
  <c r="BB95" s="1"/>
  <c r="BB94"/>
  <c r="AX47"/>
  <c r="AZ47" s="1"/>
  <c r="BB36" s="1"/>
  <c r="AX52"/>
  <c r="AZ52" s="1"/>
  <c r="AZ107" l="1"/>
  <c r="AX127"/>
  <c r="AZ127" s="1"/>
  <c r="BD36"/>
  <c r="BE36"/>
  <c r="BD95"/>
  <c r="BE95"/>
  <c r="BD94"/>
  <c r="BE94"/>
  <c r="BB96"/>
  <c r="AX48"/>
  <c r="AZ48" s="1"/>
  <c r="BB37" l="1"/>
  <c r="BB38"/>
  <c r="BD96"/>
  <c r="BE96"/>
  <c r="BD38" l="1"/>
  <c r="BE38"/>
  <c r="BE37"/>
  <c r="BD37"/>
</calcChain>
</file>

<file path=xl/comments1.xml><?xml version="1.0" encoding="utf-8"?>
<comments xmlns="http://schemas.openxmlformats.org/spreadsheetml/2006/main">
  <authors>
    <author>CMS</author>
  </authors>
  <commentList>
    <comment ref="F15" authorId="0">
      <text>
        <r>
          <rPr>
            <b/>
            <sz val="8"/>
            <color indexed="81"/>
            <rFont val="Tahoma"/>
            <family val="2"/>
          </rPr>
          <t>CMS: This value is correct.</t>
        </r>
      </text>
    </comment>
    <comment ref="F20" authorId="0">
      <text>
        <r>
          <rPr>
            <b/>
            <sz val="8"/>
            <color indexed="81"/>
            <rFont val="Tahoma"/>
            <family val="2"/>
          </rPr>
          <t>CMS: This value is correct.</t>
        </r>
      </text>
    </comment>
  </commentList>
</comments>
</file>

<file path=xl/comments2.xml><?xml version="1.0" encoding="utf-8"?>
<comments xmlns="http://schemas.openxmlformats.org/spreadsheetml/2006/main">
  <authors>
    <author>CMS</author>
  </authors>
  <commentList>
    <comment ref="AM116" authorId="0">
      <text>
        <r>
          <rPr>
            <b/>
            <sz val="8"/>
            <color indexed="81"/>
            <rFont val="Tahoma"/>
            <family val="2"/>
          </rPr>
          <t>CMS:</t>
        </r>
        <r>
          <rPr>
            <sz val="8"/>
            <color indexed="81"/>
            <rFont val="Tahoma"/>
            <family val="2"/>
          </rPr>
          <t xml:space="preserve">
The Green cells correspond to the vector found in F90:F101</t>
        </r>
      </text>
    </comment>
  </commentList>
</comments>
</file>

<file path=xl/comments3.xml><?xml version="1.0" encoding="utf-8"?>
<comments xmlns="http://schemas.openxmlformats.org/spreadsheetml/2006/main">
  <authors>
    <author>CMS</author>
  </authors>
  <commentList>
    <comment ref="Q52" authorId="0">
      <text>
        <r>
          <rPr>
            <b/>
            <sz val="8"/>
            <color indexed="81"/>
            <rFont val="Tahoma"/>
            <family val="2"/>
          </rPr>
          <t>CMS:</t>
        </r>
        <r>
          <rPr>
            <sz val="8"/>
            <color indexed="81"/>
            <rFont val="Tahoma"/>
            <family val="2"/>
          </rPr>
          <t xml:space="preserve">
The cells highlighted in green correspond to the vector found in F31:F42.
</t>
        </r>
      </text>
    </comment>
    <comment ref="Q133" authorId="0">
      <text>
        <r>
          <rPr>
            <b/>
            <sz val="8"/>
            <color indexed="81"/>
            <rFont val="Tahoma"/>
            <family val="2"/>
          </rPr>
          <t>CMS: This area highlighted in green corresponds to the vector in F112:F123</t>
        </r>
      </text>
    </comment>
  </commentList>
</comments>
</file>

<file path=xl/comments4.xml><?xml version="1.0" encoding="utf-8"?>
<comments xmlns="http://schemas.openxmlformats.org/spreadsheetml/2006/main">
  <authors>
    <author>CMS</author>
  </authors>
  <commentList>
    <comment ref="Q52" authorId="0">
      <text>
        <r>
          <rPr>
            <b/>
            <sz val="8"/>
            <color indexed="81"/>
            <rFont val="Tahoma"/>
            <family val="2"/>
          </rPr>
          <t>CMS:</t>
        </r>
        <r>
          <rPr>
            <sz val="8"/>
            <color indexed="81"/>
            <rFont val="Tahoma"/>
            <family val="2"/>
          </rPr>
          <t xml:space="preserve">
The cells highlighted in green correspond to the vector F31:F42.
</t>
        </r>
      </text>
    </comment>
    <comment ref="Q133" authorId="0">
      <text>
        <r>
          <rPr>
            <b/>
            <sz val="8"/>
            <color indexed="81"/>
            <rFont val="Tahoma"/>
            <family val="2"/>
          </rPr>
          <t>CMS:</t>
        </r>
        <r>
          <rPr>
            <sz val="8"/>
            <color indexed="81"/>
            <rFont val="Tahoma"/>
            <family val="2"/>
          </rPr>
          <t xml:space="preserve">
The cells highlighted in green correspond to the vector F112:F123.</t>
        </r>
      </text>
    </comment>
  </commentList>
</comments>
</file>

<file path=xl/sharedStrings.xml><?xml version="1.0" encoding="utf-8"?>
<sst xmlns="http://schemas.openxmlformats.org/spreadsheetml/2006/main" count="506" uniqueCount="121">
  <si>
    <t>Individual Rate Filing</t>
  </si>
  <si>
    <t>Renewal Date</t>
  </si>
  <si>
    <t># Policies</t>
  </si>
  <si>
    <t>Increase</t>
  </si>
  <si>
    <t>Base Rate</t>
  </si>
  <si>
    <t>Proposed Base Rate Increase</t>
  </si>
  <si>
    <t>Trended Rate</t>
  </si>
  <si>
    <t>Total</t>
  </si>
  <si>
    <t>Proposed Effective Date 1/1/12</t>
  </si>
  <si>
    <t>Base rate increase of 9%</t>
  </si>
  <si>
    <t>Experience</t>
  </si>
  <si>
    <t>No change in any rating factors except trend</t>
  </si>
  <si>
    <t>2011 Trend = 9%</t>
  </si>
  <si>
    <t>KYDOI Example 1</t>
  </si>
  <si>
    <t>KYDOI Example 2</t>
  </si>
  <si>
    <t>HHS 10% Threshold</t>
  </si>
  <si>
    <t>2012 Annual Trend =</t>
  </si>
  <si>
    <t>Weighted average increase</t>
  </si>
  <si>
    <r>
      <t xml:space="preserve">Rates trended in 2012 by </t>
    </r>
    <r>
      <rPr>
        <sz val="10"/>
        <color rgb="FFFF0000"/>
        <rFont val="Arial"/>
        <family val="2"/>
      </rPr>
      <t>12%</t>
    </r>
    <r>
      <rPr>
        <sz val="10"/>
        <color theme="1"/>
        <rFont val="Arial"/>
        <family val="2"/>
      </rPr>
      <t>/year</t>
    </r>
  </si>
  <si>
    <r>
      <t xml:space="preserve">Rates trended in 2012 by </t>
    </r>
    <r>
      <rPr>
        <sz val="10"/>
        <color rgb="FFFF0000"/>
        <rFont val="Arial"/>
        <family val="2"/>
      </rPr>
      <t>11%</t>
    </r>
    <r>
      <rPr>
        <sz val="10"/>
        <color theme="1"/>
        <rFont val="Arial"/>
        <family val="2"/>
      </rPr>
      <t>/year</t>
    </r>
  </si>
  <si>
    <t>KYDOI Examples</t>
  </si>
  <si>
    <t>Summary</t>
  </si>
  <si>
    <t>Assumption</t>
  </si>
  <si>
    <t>Trend</t>
  </si>
  <si>
    <t>Level</t>
  </si>
  <si>
    <t>Membership</t>
  </si>
  <si>
    <t>Average Increase</t>
  </si>
  <si>
    <t>Increasing</t>
  </si>
  <si>
    <t>Decreasing</t>
  </si>
  <si>
    <t>Total Premium</t>
  </si>
  <si>
    <t xml:space="preserve">Base Rate increase of 9%. Varying trend increases for future rates, and varying membership. </t>
  </si>
  <si>
    <t>Example</t>
  </si>
  <si>
    <t>KYDOI Example 3</t>
  </si>
  <si>
    <t>KYDOI Example 4</t>
  </si>
  <si>
    <t>KYDOI Example 5</t>
  </si>
  <si>
    <t>KYDOI Example 6</t>
  </si>
  <si>
    <t>old annual premium</t>
  </si>
  <si>
    <t>new annual premium</t>
  </si>
  <si>
    <t>Jan renewal</t>
  </si>
  <si>
    <t>Feb renewal</t>
  </si>
  <si>
    <t>March renewal</t>
  </si>
  <si>
    <t>April renewal</t>
  </si>
  <si>
    <t>May renewal</t>
  </si>
  <si>
    <t>June renewal</t>
  </si>
  <si>
    <t>July renewal</t>
  </si>
  <si>
    <t>Aug renewal</t>
  </si>
  <si>
    <t>Sept renewal</t>
  </si>
  <si>
    <t>Oct renewal</t>
  </si>
  <si>
    <t>Nov renewal</t>
  </si>
  <si>
    <t>Dec renewal</t>
  </si>
  <si>
    <t>Total Monthly Premium</t>
  </si>
  <si>
    <t>avg increase</t>
  </si>
  <si>
    <t xml:space="preserve">  Using Jan 2012 as the point of </t>
  </si>
  <si>
    <t xml:space="preserve">  reference the average increase is:</t>
  </si>
  <si>
    <t>2012 Total Premim</t>
  </si>
  <si>
    <t>2011 Total Premim</t>
  </si>
  <si>
    <t>2011 Average Annual Premium</t>
  </si>
  <si>
    <t>2012 Average Annual Premium</t>
  </si>
  <si>
    <t>avg inc</t>
  </si>
  <si>
    <t>Case 1(b)</t>
  </si>
  <si>
    <t>Premiums in table below.  100 enrolles in each monthly renewal cohort for 1,200 enrolles total.  Cum monthly increases</t>
  </si>
  <si>
    <t>1/1/12  Rate increase by cohort affected</t>
  </si>
  <si>
    <t>Note that since a new increase effective date occurs each month one has to test at each month for the average annual increase, if any of the 12 exceed the threshold increase is subject to review.</t>
  </si>
  <si>
    <t xml:space="preserve">Case 1(c) </t>
  </si>
  <si>
    <t>Avg increase</t>
  </si>
  <si>
    <t>base</t>
  </si>
  <si>
    <t>trend</t>
  </si>
  <si>
    <t>2011 thru 2013 premiums in table below.  100 enrolles in each monthly renewal cohort for 1,200 enrolles total.  Cum monthly</t>
  </si>
  <si>
    <t xml:space="preserve"> increases are implemented upon renewal date only.  The 2012 filing with 9% base rate increase and 11% trend is filed with</t>
  </si>
  <si>
    <t xml:space="preserve"> 6.1% trend.  This increase would trigger the theshold since the average increase for an increase within the one year window from the</t>
  </si>
  <si>
    <t>Total Old Annual Premim</t>
  </si>
  <si>
    <t>Total new Annual Premim</t>
  </si>
  <si>
    <t>Old Average Annual Premium</t>
  </si>
  <si>
    <t>New Average Annual Premium</t>
  </si>
  <si>
    <t>Increase reference point</t>
  </si>
  <si>
    <t>avg inc for cohort</t>
  </si>
  <si>
    <t>Prem Schedule</t>
  </si>
  <si>
    <t>Average increase</t>
  </si>
  <si>
    <t xml:space="preserve"> implemented upon renewal date only.</t>
  </si>
  <si>
    <t>Case 2(b)</t>
  </si>
  <si>
    <t xml:space="preserve"> increases are implemented upon renewal date only.  The 2012 filing with 9% base rate increase and 12% trend is filed with</t>
  </si>
  <si>
    <t xml:space="preserve"> State department and approved.  2012 filing exceeds threshold test. </t>
  </si>
  <si>
    <t xml:space="preserve">Case 2(b) </t>
  </si>
  <si>
    <t>Case 1(a)  Premium schedule changes monthly, all enrollees pay same rate.</t>
  </si>
  <si>
    <t>Case 2(a)  Premium schedule changes monthly, all enrollees pay same rate.</t>
  </si>
  <si>
    <t>Premium</t>
  </si>
  <si>
    <t># enrollees</t>
  </si>
  <si>
    <t>Case 3(a)  Premium schedule changes monthly, all enrollees pay same rate.</t>
  </si>
  <si>
    <t>Monthly Premium</t>
  </si>
  <si>
    <t>Monthly Premium by Cohort</t>
  </si>
  <si>
    <t>Average by Cohort</t>
  </si>
  <si>
    <t>Evenly Weighted Average</t>
  </si>
  <si>
    <t>Case 3(b)</t>
  </si>
  <si>
    <t>Average premium</t>
  </si>
  <si>
    <t>Premium Weighted Average Increase</t>
  </si>
  <si>
    <t>Case 4(a)  Premium schedule changes monthly, all enrollees pay same rate.</t>
  </si>
  <si>
    <t>Case 4(b)</t>
  </si>
  <si>
    <t>Not useful since there is a different number of enrollees in each cohort here.</t>
  </si>
  <si>
    <t>Not useful since there is a different number of enrollees in each cohort here see directly below.</t>
  </si>
  <si>
    <t>Premium increase implemented upon renewal.</t>
  </si>
  <si>
    <t>Average Annual Increase Weighted by Premium</t>
  </si>
  <si>
    <t xml:space="preserve"> State department and approved.  2012 filing des not exceed threshold (as per Case 1 (b)).  2013 filing seeks 0% base increase and</t>
  </si>
  <si>
    <t>Average by Cohort weighed by Premium</t>
  </si>
  <si>
    <t>Straight Average by Cohort</t>
  </si>
  <si>
    <t>Included for demonstrative purposes only.</t>
  </si>
  <si>
    <t>Case 5(a)  Premium schedule changes monthly, all enrollees pay same rate.</t>
  </si>
  <si>
    <t>Case 5(b)</t>
  </si>
  <si>
    <t>Included for illustrative purposes only.</t>
  </si>
  <si>
    <t xml:space="preserve"> effective date exceeds the threshold.  Thus, the 2013 proposal would become subject to review.  The 2012 filing is not subject to</t>
  </si>
  <si>
    <t xml:space="preserve"> review.</t>
  </si>
  <si>
    <t>Average Increase with no future premium impact</t>
  </si>
  <si>
    <t>2013 filing analysis</t>
  </si>
  <si>
    <t>2012 filing analysis assuming no future increases</t>
  </si>
  <si>
    <t>Premium increase implemented upon renewal.  Passes threshold test.</t>
  </si>
  <si>
    <t>Case 6(a)  Premium schedule changes monthly, all enrollees pay same rate.</t>
  </si>
  <si>
    <t>Case 6(b)</t>
  </si>
  <si>
    <t>This spreadsheet consists of several examples created by the Kentucky Department of Insurance</t>
  </si>
  <si>
    <t xml:space="preserve">  in order to explore the threshold test and its attributes.</t>
  </si>
  <si>
    <t xml:space="preserve"> far more efficiently.</t>
  </si>
  <si>
    <t xml:space="preserve"> simple calculations.  These calculations are illustrative to impart understanding and can be performed</t>
  </si>
  <si>
    <t xml:space="preserve">CMS has examined each example and tried to add insightful cases to the right of column H with </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</si>
</sst>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0.0000"/>
  </numFmts>
  <fonts count="10">
    <font>
      <sz val="10"/>
      <color theme="1"/>
      <name val="Arial"/>
      <family val="2"/>
    </font>
    <font>
      <sz val="10"/>
      <color theme="1"/>
      <name val="Arial"/>
      <family val="2"/>
    </font>
    <font>
      <sz val="10"/>
      <color rgb="FFFF0000"/>
      <name val="Arial"/>
      <family val="2"/>
    </font>
    <font>
      <b/>
      <sz val="10"/>
      <color theme="1"/>
      <name val="Arial"/>
      <family val="2"/>
    </font>
    <font>
      <b/>
      <u/>
      <sz val="10"/>
      <color theme="1"/>
      <name val="Arial"/>
      <family val="2"/>
    </font>
    <font>
      <b/>
      <sz val="10"/>
      <color rgb="FFFF0000"/>
      <name val="Arial"/>
      <family val="2"/>
    </font>
    <font>
      <sz val="10"/>
      <name val="Arial"/>
      <family val="2"/>
    </font>
    <font>
      <b/>
      <sz val="10"/>
      <name val="Arial"/>
      <family val="2"/>
    </font>
    <font>
      <sz val="8"/>
      <color indexed="81"/>
      <name val="Tahoma"/>
      <family val="2"/>
    </font>
    <font>
      <b/>
      <sz val="8"/>
      <color indexed="81"/>
      <name val="Tahoma"/>
      <family val="2"/>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4" fontId="0" fillId="0" borderId="0" xfId="0" applyNumberFormat="1"/>
    <xf numFmtId="44" fontId="0" fillId="0" borderId="0" xfId="2" applyFont="1"/>
    <xf numFmtId="44" fontId="0" fillId="0" borderId="0" xfId="2" applyNumberFormat="1" applyFont="1"/>
    <xf numFmtId="9" fontId="0" fillId="0" borderId="0" xfId="3" applyFont="1" applyAlignment="1">
      <alignment horizontal="center"/>
    </xf>
    <xf numFmtId="0" fontId="3" fillId="0" borderId="0" xfId="0" applyFont="1"/>
    <xf numFmtId="0" fontId="3" fillId="0" borderId="0" xfId="0" applyFont="1" applyAlignment="1">
      <alignment horizontal="center"/>
    </xf>
    <xf numFmtId="0" fontId="0" fillId="0" borderId="0" xfId="0" applyAlignment="1">
      <alignment horizontal="center"/>
    </xf>
    <xf numFmtId="164" fontId="0" fillId="0" borderId="0" xfId="3" applyNumberFormat="1" applyFont="1"/>
    <xf numFmtId="0" fontId="0" fillId="0" borderId="0" xfId="0" applyAlignment="1"/>
    <xf numFmtId="9" fontId="0" fillId="2" borderId="0" xfId="3" applyFont="1" applyFill="1" applyAlignment="1">
      <alignment horizontal="center"/>
    </xf>
    <xf numFmtId="164" fontId="3" fillId="0" borderId="1" xfId="3" applyNumberFormat="1" applyFont="1" applyBorder="1"/>
    <xf numFmtId="165" fontId="0" fillId="0" borderId="0" xfId="1" applyNumberFormat="1" applyFont="1"/>
    <xf numFmtId="164" fontId="0" fillId="0" borderId="0" xfId="3" applyNumberFormat="1" applyFont="1" applyAlignment="1">
      <alignment horizontal="center"/>
    </xf>
    <xf numFmtId="0" fontId="4" fillId="0" borderId="0" xfId="0" applyFont="1"/>
    <xf numFmtId="0" fontId="4" fillId="0" borderId="0" xfId="0" applyFont="1" applyAlignment="1">
      <alignment horizontal="center"/>
    </xf>
    <xf numFmtId="0" fontId="4" fillId="0" borderId="0" xfId="0" applyFont="1" applyAlignment="1">
      <alignment horizontal="center"/>
    </xf>
    <xf numFmtId="166" fontId="0" fillId="0" borderId="0" xfId="2" applyNumberFormat="1" applyFont="1"/>
    <xf numFmtId="166" fontId="0" fillId="0" borderId="0" xfId="0" applyNumberFormat="1"/>
    <xf numFmtId="2" fontId="3" fillId="0" borderId="0" xfId="0" applyNumberFormat="1" applyFont="1" applyAlignment="1">
      <alignment horizontal="center" wrapText="1"/>
    </xf>
    <xf numFmtId="39" fontId="0" fillId="0" borderId="2" xfId="2" applyNumberFormat="1" applyFont="1" applyBorder="1" applyAlignment="1">
      <alignment wrapText="1"/>
    </xf>
    <xf numFmtId="39" fontId="0" fillId="0" borderId="2" xfId="0" applyNumberFormat="1" applyBorder="1" applyAlignment="1">
      <alignment wrapText="1"/>
    </xf>
    <xf numFmtId="39" fontId="0" fillId="0" borderId="3" xfId="0" applyNumberFormat="1" applyBorder="1" applyAlignment="1">
      <alignment wrapText="1"/>
    </xf>
    <xf numFmtId="39" fontId="0" fillId="0" borderId="4" xfId="0" applyNumberFormat="1" applyBorder="1" applyAlignment="1">
      <alignment wrapText="1"/>
    </xf>
    <xf numFmtId="39" fontId="0" fillId="0" borderId="0" xfId="2" applyNumberFormat="1" applyFont="1" applyBorder="1" applyAlignment="1">
      <alignment wrapText="1"/>
    </xf>
    <xf numFmtId="39" fontId="0" fillId="0" borderId="3" xfId="2" applyNumberFormat="1" applyFont="1" applyBorder="1" applyAlignment="1">
      <alignment wrapText="1"/>
    </xf>
    <xf numFmtId="39" fontId="0" fillId="0" borderId="4" xfId="2" applyNumberFormat="1" applyFont="1" applyBorder="1" applyAlignment="1">
      <alignment wrapText="1"/>
    </xf>
    <xf numFmtId="39" fontId="0" fillId="0" borderId="0" xfId="0" applyNumberFormat="1" applyBorder="1" applyAlignment="1">
      <alignment wrapText="1"/>
    </xf>
    <xf numFmtId="39" fontId="0" fillId="0" borderId="0" xfId="0" applyNumberFormat="1"/>
    <xf numFmtId="10" fontId="0" fillId="0" borderId="0" xfId="0" applyNumberFormat="1"/>
    <xf numFmtId="0" fontId="0" fillId="0" borderId="0" xfId="0" applyAlignment="1">
      <alignment horizontal="center" wrapText="1"/>
    </xf>
    <xf numFmtId="4" fontId="0" fillId="0" borderId="0" xfId="0" applyNumberFormat="1"/>
    <xf numFmtId="39" fontId="0" fillId="0" borderId="2" xfId="0" applyNumberFormat="1" applyBorder="1"/>
    <xf numFmtId="39" fontId="0" fillId="0" borderId="3" xfId="0" applyNumberFormat="1" applyBorder="1"/>
    <xf numFmtId="39" fontId="0" fillId="0" borderId="4" xfId="0" applyNumberFormat="1" applyBorder="1"/>
    <xf numFmtId="10" fontId="0" fillId="0" borderId="1" xfId="0" applyNumberFormat="1" applyBorder="1"/>
    <xf numFmtId="39" fontId="0" fillId="2" borderId="0" xfId="0" applyNumberFormat="1" applyFill="1"/>
    <xf numFmtId="39" fontId="0" fillId="3" borderId="0" xfId="0" applyNumberFormat="1" applyFill="1"/>
    <xf numFmtId="4" fontId="0" fillId="3" borderId="2" xfId="0" applyNumberFormat="1" applyFill="1" applyBorder="1"/>
    <xf numFmtId="4" fontId="0" fillId="3" borderId="3" xfId="0" applyNumberFormat="1" applyFill="1" applyBorder="1"/>
    <xf numFmtId="4" fontId="0" fillId="3" borderId="4" xfId="0" applyNumberFormat="1" applyFill="1" applyBorder="1"/>
    <xf numFmtId="4" fontId="0" fillId="3" borderId="1" xfId="0" applyNumberFormat="1" applyFill="1" applyBorder="1"/>
    <xf numFmtId="4" fontId="0" fillId="2" borderId="2" xfId="0" applyNumberFormat="1" applyFill="1" applyBorder="1"/>
    <xf numFmtId="4" fontId="0" fillId="2" borderId="3" xfId="0" applyNumberFormat="1" applyFill="1" applyBorder="1"/>
    <xf numFmtId="4" fontId="0" fillId="2" borderId="4" xfId="0" applyNumberFormat="1" applyFill="1" applyBorder="1"/>
    <xf numFmtId="4" fontId="0" fillId="2" borderId="1" xfId="0" applyNumberFormat="1" applyFill="1" applyBorder="1"/>
    <xf numFmtId="0" fontId="0" fillId="0" borderId="0" xfId="0" applyAlignment="1">
      <alignment horizontal="right"/>
    </xf>
    <xf numFmtId="4" fontId="0" fillId="3" borderId="7" xfId="0" applyNumberFormat="1" applyFill="1" applyBorder="1"/>
    <xf numFmtId="4" fontId="0" fillId="0" borderId="10" xfId="0" applyNumberFormat="1" applyBorder="1"/>
    <xf numFmtId="4" fontId="0" fillId="0" borderId="11" xfId="0" applyNumberFormat="1" applyBorder="1"/>
    <xf numFmtId="10" fontId="0" fillId="0" borderId="9" xfId="0" applyNumberFormat="1" applyBorder="1"/>
    <xf numFmtId="10" fontId="0" fillId="0" borderId="7" xfId="0" applyNumberFormat="1" applyFill="1" applyBorder="1"/>
    <xf numFmtId="10" fontId="0" fillId="0" borderId="12" xfId="0" applyNumberFormat="1" applyFill="1" applyBorder="1"/>
    <xf numFmtId="10" fontId="0" fillId="0" borderId="8" xfId="0" applyNumberFormat="1" applyFill="1" applyBorder="1"/>
    <xf numFmtId="0" fontId="0" fillId="0" borderId="7" xfId="0" applyBorder="1" applyAlignment="1">
      <alignment horizontal="right"/>
    </xf>
    <xf numFmtId="10" fontId="0" fillId="0" borderId="8" xfId="0" applyNumberFormat="1" applyBorder="1"/>
    <xf numFmtId="0" fontId="0" fillId="0" borderId="0" xfId="0" quotePrefix="1"/>
    <xf numFmtId="39" fontId="0" fillId="0" borderId="0" xfId="0" applyNumberFormat="1" applyFill="1"/>
    <xf numFmtId="39" fontId="0" fillId="0" borderId="2" xfId="0" applyNumberFormat="1" applyFill="1" applyBorder="1" applyAlignment="1">
      <alignment wrapText="1"/>
    </xf>
    <xf numFmtId="4" fontId="0" fillId="4" borderId="2" xfId="0" applyNumberFormat="1" applyFill="1" applyBorder="1"/>
    <xf numFmtId="4" fontId="0" fillId="4" borderId="3" xfId="0" applyNumberFormat="1" applyFill="1" applyBorder="1"/>
    <xf numFmtId="4" fontId="0" fillId="4" borderId="4" xfId="0" applyNumberFormat="1" applyFill="1" applyBorder="1"/>
    <xf numFmtId="4" fontId="0" fillId="0" borderId="1" xfId="0" applyNumberFormat="1" applyFill="1" applyBorder="1"/>
    <xf numFmtId="4" fontId="0" fillId="0" borderId="7" xfId="0" applyNumberFormat="1" applyFill="1" applyBorder="1"/>
    <xf numFmtId="4" fontId="0" fillId="0" borderId="10" xfId="0" applyNumberFormat="1" applyFill="1" applyBorder="1"/>
    <xf numFmtId="4" fontId="0" fillId="0" borderId="11" xfId="0" applyNumberFormat="1" applyFill="1" applyBorder="1"/>
    <xf numFmtId="10" fontId="0" fillId="0" borderId="1" xfId="0" applyNumberFormat="1" applyFill="1" applyBorder="1"/>
    <xf numFmtId="4" fontId="0" fillId="4" borderId="7" xfId="0" applyNumberFormat="1" applyFill="1" applyBorder="1"/>
    <xf numFmtId="10" fontId="2" fillId="0" borderId="1" xfId="0" applyNumberFormat="1" applyFont="1" applyFill="1" applyBorder="1"/>
    <xf numFmtId="0" fontId="0" fillId="0" borderId="1" xfId="0" applyBorder="1" applyAlignment="1">
      <alignment horizontal="left"/>
    </xf>
    <xf numFmtId="0" fontId="0" fillId="0" borderId="13" xfId="0" applyBorder="1"/>
    <xf numFmtId="0" fontId="0" fillId="0" borderId="14" xfId="0" applyBorder="1"/>
    <xf numFmtId="0" fontId="0" fillId="0" borderId="15" xfId="0" applyBorder="1"/>
    <xf numFmtId="0" fontId="0" fillId="0" borderId="0" xfId="0" applyBorder="1"/>
    <xf numFmtId="0" fontId="0" fillId="0" borderId="16" xfId="0" applyBorder="1"/>
    <xf numFmtId="2" fontId="3" fillId="0" borderId="5" xfId="0" applyNumberFormat="1" applyFont="1" applyBorder="1" applyAlignment="1">
      <alignment horizontal="center" wrapText="1"/>
    </xf>
    <xf numFmtId="2" fontId="3" fillId="0" borderId="0" xfId="0" applyNumberFormat="1" applyFont="1" applyBorder="1" applyAlignment="1">
      <alignment horizontal="center" wrapText="1"/>
    </xf>
    <xf numFmtId="14" fontId="0" fillId="0" borderId="5" xfId="0" applyNumberFormat="1" applyBorder="1"/>
    <xf numFmtId="39" fontId="0" fillId="0" borderId="0" xfId="0" applyNumberFormat="1" applyBorder="1"/>
    <xf numFmtId="14" fontId="0" fillId="0" borderId="6" xfId="0" applyNumberFormat="1" applyBorder="1"/>
    <xf numFmtId="0" fontId="0" fillId="0" borderId="17" xfId="0" applyBorder="1"/>
    <xf numFmtId="0" fontId="0" fillId="0" borderId="18" xfId="0" applyBorder="1"/>
    <xf numFmtId="0" fontId="0" fillId="5" borderId="0" xfId="0" applyFill="1"/>
    <xf numFmtId="39" fontId="0" fillId="5" borderId="0" xfId="0" applyNumberFormat="1" applyFill="1"/>
    <xf numFmtId="14" fontId="0" fillId="0" borderId="1" xfId="0" applyNumberFormat="1" applyBorder="1"/>
    <xf numFmtId="10" fontId="2" fillId="0" borderId="1" xfId="0" applyNumberFormat="1" applyFont="1" applyBorder="1"/>
    <xf numFmtId="164" fontId="3" fillId="0" borderId="0" xfId="3" applyNumberFormat="1" applyFont="1" applyAlignment="1">
      <alignment horizontal="center"/>
    </xf>
    <xf numFmtId="10" fontId="5" fillId="0" borderId="0" xfId="0" applyNumberFormat="1" applyFont="1" applyBorder="1"/>
    <xf numFmtId="10" fontId="3" fillId="0" borderId="0" xfId="0" applyNumberFormat="1" applyFont="1" applyBorder="1"/>
    <xf numFmtId="14" fontId="0" fillId="0" borderId="0" xfId="0" applyNumberFormat="1" applyBorder="1"/>
    <xf numFmtId="167" fontId="0" fillId="0" borderId="0" xfId="0" applyNumberFormat="1"/>
    <xf numFmtId="0" fontId="0" fillId="0" borderId="0" xfId="0" applyAlignment="1">
      <alignment wrapText="1"/>
    </xf>
    <xf numFmtId="10" fontId="0" fillId="0" borderId="2" xfId="0" applyNumberFormat="1" applyBorder="1"/>
    <xf numFmtId="10" fontId="0" fillId="0" borderId="3" xfId="0" applyNumberFormat="1" applyBorder="1"/>
    <xf numFmtId="10" fontId="0" fillId="0" borderId="4" xfId="0" applyNumberFormat="1" applyBorder="1"/>
    <xf numFmtId="44" fontId="0" fillId="0" borderId="0" xfId="0" applyNumberFormat="1" applyBorder="1"/>
    <xf numFmtId="10" fontId="2" fillId="0" borderId="3" xfId="0" applyNumberFormat="1" applyFont="1" applyBorder="1"/>
    <xf numFmtId="10" fontId="3" fillId="0" borderId="2" xfId="0" applyNumberFormat="1" applyFont="1" applyBorder="1"/>
    <xf numFmtId="10" fontId="3" fillId="0" borderId="3" xfId="0" applyNumberFormat="1" applyFont="1" applyBorder="1"/>
    <xf numFmtId="10" fontId="3" fillId="0" borderId="4" xfId="0" applyNumberFormat="1" applyFont="1" applyBorder="1"/>
    <xf numFmtId="14" fontId="0" fillId="0" borderId="7" xfId="0" applyNumberFormat="1" applyBorder="1"/>
    <xf numFmtId="167" fontId="0" fillId="0" borderId="12" xfId="0" applyNumberFormat="1" applyBorder="1"/>
    <xf numFmtId="0" fontId="3" fillId="0" borderId="0" xfId="0" applyFont="1" applyAlignment="1">
      <alignment horizontal="center" wrapText="1"/>
    </xf>
    <xf numFmtId="4" fontId="3" fillId="0" borderId="0" xfId="0" applyNumberFormat="1" applyFont="1"/>
    <xf numFmtId="0" fontId="3" fillId="0" borderId="0" xfId="0" applyFont="1" applyAlignment="1">
      <alignment wrapText="1"/>
    </xf>
    <xf numFmtId="10" fontId="5" fillId="0" borderId="3" xfId="0" applyNumberFormat="1" applyFont="1" applyBorder="1"/>
    <xf numFmtId="10" fontId="3" fillId="0" borderId="0" xfId="0" applyNumberFormat="1" applyFont="1"/>
    <xf numFmtId="14" fontId="3" fillId="4" borderId="7" xfId="0" applyNumberFormat="1" applyFont="1" applyFill="1" applyBorder="1"/>
    <xf numFmtId="167" fontId="3" fillId="4" borderId="12" xfId="0" applyNumberFormat="1" applyFont="1" applyFill="1" applyBorder="1"/>
    <xf numFmtId="10" fontId="5" fillId="4" borderId="1" xfId="0" applyNumberFormat="1" applyFont="1" applyFill="1" applyBorder="1"/>
    <xf numFmtId="0" fontId="0" fillId="0" borderId="0" xfId="0" applyFont="1" applyAlignment="1">
      <alignment horizontal="center" wrapText="1"/>
    </xf>
    <xf numFmtId="0" fontId="0" fillId="0" borderId="13" xfId="0" applyBorder="1" applyAlignment="1">
      <alignment wrapText="1"/>
    </xf>
    <xf numFmtId="10" fontId="0" fillId="0" borderId="5" xfId="0" applyNumberFormat="1" applyBorder="1"/>
    <xf numFmtId="10" fontId="0" fillId="0" borderId="6" xfId="0" applyNumberFormat="1" applyBorder="1"/>
    <xf numFmtId="10" fontId="5" fillId="0" borderId="1" xfId="0" applyNumberFormat="1" applyFont="1" applyBorder="1"/>
    <xf numFmtId="164" fontId="1" fillId="0" borderId="0" xfId="3" applyNumberFormat="1" applyFont="1" applyAlignment="1">
      <alignment horizontal="center"/>
    </xf>
    <xf numFmtId="10" fontId="6" fillId="0" borderId="0" xfId="0" applyNumberFormat="1" applyFont="1" applyFill="1" applyBorder="1"/>
    <xf numFmtId="0" fontId="6" fillId="0" borderId="0" xfId="0" applyFont="1" applyBorder="1" applyAlignment="1">
      <alignment horizontal="center"/>
    </xf>
    <xf numFmtId="10" fontId="6" fillId="0" borderId="0" xfId="0" applyNumberFormat="1" applyFont="1" applyBorder="1"/>
    <xf numFmtId="10" fontId="7" fillId="0" borderId="0" xfId="0" applyNumberFormat="1" applyFont="1" applyFill="1" applyBorder="1"/>
    <xf numFmtId="10" fontId="0" fillId="0" borderId="0" xfId="0" applyNumberFormat="1" applyFill="1" applyBorder="1"/>
    <xf numFmtId="0" fontId="0" fillId="0" borderId="0" xfId="0" applyBorder="1" applyAlignment="1">
      <alignment horizontal="center"/>
    </xf>
    <xf numFmtId="10" fontId="7" fillId="6" borderId="0" xfId="0" applyNumberFormat="1" applyFont="1" applyFill="1" applyBorder="1"/>
    <xf numFmtId="10" fontId="3" fillId="6" borderId="0" xfId="0" applyNumberFormat="1" applyFont="1" applyFill="1" applyBorder="1"/>
    <xf numFmtId="10" fontId="3" fillId="6" borderId="12" xfId="0" applyNumberFormat="1" applyFont="1" applyFill="1" applyBorder="1"/>
    <xf numFmtId="10" fontId="3" fillId="6" borderId="0" xfId="0" applyNumberFormat="1" applyFont="1" applyFill="1"/>
    <xf numFmtId="10" fontId="0" fillId="6" borderId="2" xfId="3" applyNumberFormat="1" applyFont="1" applyFill="1" applyBorder="1"/>
    <xf numFmtId="10" fontId="0" fillId="6" borderId="3" xfId="3" applyNumberFormat="1" applyFont="1" applyFill="1" applyBorder="1"/>
    <xf numFmtId="10" fontId="0" fillId="6" borderId="4" xfId="3" applyNumberFormat="1" applyFont="1" applyFill="1" applyBorder="1"/>
    <xf numFmtId="10" fontId="0" fillId="0" borderId="0" xfId="0" applyNumberFormat="1" applyBorder="1"/>
    <xf numFmtId="4" fontId="0" fillId="0" borderId="0" xfId="0" applyNumberFormat="1" applyBorder="1"/>
    <xf numFmtId="10" fontId="0" fillId="0" borderId="1" xfId="0" applyNumberFormat="1" applyFont="1" applyFill="1" applyBorder="1"/>
    <xf numFmtId="4" fontId="0" fillId="3" borderId="8" xfId="0" applyNumberFormat="1" applyFill="1" applyBorder="1"/>
    <xf numFmtId="0" fontId="5" fillId="0" borderId="0" xfId="0" applyFont="1"/>
    <xf numFmtId="0" fontId="5" fillId="0" borderId="0" xfId="0" quotePrefix="1" applyFont="1"/>
    <xf numFmtId="0" fontId="3" fillId="0" borderId="13" xfId="0" applyFont="1" applyBorder="1"/>
    <xf numFmtId="10" fontId="1" fillId="6" borderId="2" xfId="3" applyNumberFormat="1" applyFont="1" applyFill="1" applyBorder="1"/>
    <xf numFmtId="10" fontId="1" fillId="6" borderId="3" xfId="3" applyNumberFormat="1" applyFont="1" applyFill="1" applyBorder="1"/>
    <xf numFmtId="10" fontId="1" fillId="6" borderId="4" xfId="3" applyNumberFormat="1" applyFont="1" applyFill="1" applyBorder="1"/>
    <xf numFmtId="10" fontId="0" fillId="6" borderId="0" xfId="0" applyNumberFormat="1" applyFill="1"/>
    <xf numFmtId="10" fontId="0" fillId="0" borderId="0" xfId="0" applyNumberFormat="1" applyFill="1"/>
    <xf numFmtId="10" fontId="0" fillId="0" borderId="0" xfId="0" applyNumberFormat="1" applyFont="1" applyFill="1" applyBorder="1"/>
    <xf numFmtId="10" fontId="0" fillId="6" borderId="0" xfId="0" applyNumberFormat="1" applyFont="1" applyFill="1" applyBorder="1"/>
    <xf numFmtId="0" fontId="4"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22"/>
  <sheetViews>
    <sheetView tabSelected="1" workbookViewId="0">
      <selection activeCell="I4" sqref="I4"/>
    </sheetView>
  </sheetViews>
  <sheetFormatPr defaultRowHeight="12.75"/>
  <cols>
    <col min="3" max="3" width="12.7109375" customWidth="1"/>
    <col min="4" max="4" width="12.140625" customWidth="1"/>
    <col min="5" max="5" width="3.5703125" customWidth="1"/>
    <col min="6" max="6" width="12.7109375" customWidth="1"/>
    <col min="7" max="7" width="11.5703125" customWidth="1"/>
    <col min="8" max="8" width="5.28515625" customWidth="1"/>
    <col min="10" max="10" width="12.28515625" customWidth="1"/>
  </cols>
  <sheetData>
    <row r="1" spans="1:9">
      <c r="A1" s="5" t="s">
        <v>15</v>
      </c>
      <c r="I1" s="133" t="s">
        <v>116</v>
      </c>
    </row>
    <row r="2" spans="1:9">
      <c r="A2" s="5" t="s">
        <v>20</v>
      </c>
      <c r="I2" s="133" t="s">
        <v>117</v>
      </c>
    </row>
    <row r="4" spans="1:9">
      <c r="I4" s="133" t="s">
        <v>120</v>
      </c>
    </row>
    <row r="5" spans="1:9">
      <c r="A5" s="5" t="s">
        <v>0</v>
      </c>
      <c r="I5" s="134" t="s">
        <v>119</v>
      </c>
    </row>
    <row r="6" spans="1:9">
      <c r="A6" t="s">
        <v>8</v>
      </c>
      <c r="I6" s="134" t="s">
        <v>118</v>
      </c>
    </row>
    <row r="7" spans="1:9">
      <c r="A7" t="s">
        <v>30</v>
      </c>
    </row>
    <row r="8" spans="1:9">
      <c r="A8" s="5" t="s">
        <v>21</v>
      </c>
    </row>
    <row r="13" spans="1:9">
      <c r="C13" s="143" t="s">
        <v>22</v>
      </c>
      <c r="D13" s="143"/>
      <c r="E13" s="143"/>
      <c r="F13" s="143"/>
      <c r="G13" s="143"/>
    </row>
    <row r="14" spans="1:9">
      <c r="B14" s="16" t="s">
        <v>31</v>
      </c>
      <c r="C14" s="15" t="s">
        <v>23</v>
      </c>
      <c r="D14" s="14" t="s">
        <v>25</v>
      </c>
      <c r="E14" s="14"/>
      <c r="F14" s="14" t="s">
        <v>26</v>
      </c>
      <c r="G14" s="14"/>
      <c r="I14" s="14"/>
    </row>
    <row r="15" spans="1:9">
      <c r="B15">
        <v>1</v>
      </c>
      <c r="C15" s="4">
        <v>0.11</v>
      </c>
      <c r="D15" s="7" t="s">
        <v>24</v>
      </c>
      <c r="F15" s="86">
        <f>Level!F44</f>
        <v>9.9309140886827865E-2</v>
      </c>
      <c r="I15" s="13"/>
    </row>
    <row r="16" spans="1:9">
      <c r="B16">
        <v>3</v>
      </c>
      <c r="C16" s="4">
        <v>0.11</v>
      </c>
      <c r="D16" s="7" t="s">
        <v>27</v>
      </c>
      <c r="F16" s="115">
        <f>Increase!F44</f>
        <v>0.10127242805941122</v>
      </c>
      <c r="I16" s="13"/>
    </row>
    <row r="17" spans="2:9">
      <c r="B17">
        <v>5</v>
      </c>
      <c r="C17" s="4">
        <v>0.11</v>
      </c>
      <c r="D17" s="7" t="s">
        <v>28</v>
      </c>
      <c r="F17" s="13">
        <f>Decrease!F44</f>
        <v>9.7304741997205568E-2</v>
      </c>
      <c r="I17" s="13"/>
    </row>
    <row r="20" spans="2:9">
      <c r="B20">
        <v>2</v>
      </c>
      <c r="C20" s="4">
        <v>0.12</v>
      </c>
      <c r="D20" s="7" t="s">
        <v>24</v>
      </c>
      <c r="F20" s="86">
        <f>Level!F103</f>
        <v>0.10396358073531974</v>
      </c>
      <c r="I20" s="13"/>
    </row>
    <row r="21" spans="2:9">
      <c r="B21">
        <v>4</v>
      </c>
      <c r="C21" s="4">
        <v>0.12</v>
      </c>
      <c r="D21" s="7" t="s">
        <v>27</v>
      </c>
      <c r="F21" s="13">
        <f>Increase!F125</f>
        <v>0.10690462302654441</v>
      </c>
      <c r="I21" s="13"/>
    </row>
    <row r="22" spans="2:9">
      <c r="B22">
        <v>6</v>
      </c>
      <c r="C22" s="4">
        <v>0.12</v>
      </c>
      <c r="D22" s="7" t="s">
        <v>28</v>
      </c>
      <c r="F22" s="13">
        <f>Decrease!F125</f>
        <v>0.10095560158348418</v>
      </c>
      <c r="I22" s="13"/>
    </row>
  </sheetData>
  <mergeCells count="1">
    <mergeCell ref="C13:G1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dimension ref="A1:BN176"/>
  <sheetViews>
    <sheetView topLeftCell="AE76" zoomScaleNormal="100" workbookViewId="0">
      <selection activeCell="AM114" sqref="AM114:AN114"/>
    </sheetView>
  </sheetViews>
  <sheetFormatPr defaultRowHeight="12.75"/>
  <cols>
    <col min="1" max="1" width="14.140625" customWidth="1"/>
    <col min="2" max="3" width="12.140625" customWidth="1"/>
    <col min="4" max="5" width="13.85546875" customWidth="1"/>
    <col min="6" max="6" width="9.28515625" bestFit="1" customWidth="1"/>
    <col min="7" max="7" width="4.28515625" customWidth="1"/>
    <col min="8" max="8" width="13.7109375" customWidth="1"/>
    <col min="9" max="9" width="9.7109375" bestFit="1" customWidth="1"/>
    <col min="15" max="15" width="1.5703125" customWidth="1"/>
    <col min="28" max="28" width="6.5703125" customWidth="1"/>
    <col min="29" max="29" width="12" customWidth="1"/>
    <col min="30" max="31" width="11.7109375" bestFit="1" customWidth="1"/>
    <col min="35" max="35" width="2.140625" customWidth="1"/>
    <col min="36" max="36" width="12.42578125" bestFit="1" customWidth="1"/>
    <col min="37" max="37" width="10" customWidth="1"/>
    <col min="38" max="38" width="5.28515625" customWidth="1"/>
    <col min="51" max="51" width="7.42578125" customWidth="1"/>
    <col min="52" max="52" width="11.5703125" customWidth="1"/>
    <col min="53" max="53" width="12.28515625" customWidth="1"/>
    <col min="54" max="54" width="11.7109375" bestFit="1" customWidth="1"/>
    <col min="58" max="58" width="2" customWidth="1"/>
    <col min="59" max="59" width="11.85546875" customWidth="1"/>
    <col min="60" max="61" width="15.42578125" bestFit="1" customWidth="1"/>
    <col min="62" max="62" width="11.7109375" bestFit="1" customWidth="1"/>
  </cols>
  <sheetData>
    <row r="1" spans="1:64">
      <c r="A1" s="5" t="s">
        <v>15</v>
      </c>
    </row>
    <row r="2" spans="1:64">
      <c r="A2" s="5" t="s">
        <v>13</v>
      </c>
      <c r="AI2" s="82"/>
    </row>
    <row r="3" spans="1:64">
      <c r="A3" s="5"/>
      <c r="AI3" s="82"/>
    </row>
    <row r="4" spans="1:64">
      <c r="AI4" s="82"/>
    </row>
    <row r="5" spans="1:64">
      <c r="A5" s="5" t="s">
        <v>0</v>
      </c>
      <c r="AI5" s="82"/>
      <c r="AJ5" t="s">
        <v>63</v>
      </c>
    </row>
    <row r="6" spans="1:64">
      <c r="A6" t="s">
        <v>8</v>
      </c>
      <c r="AI6" s="82"/>
    </row>
    <row r="7" spans="1:64">
      <c r="A7" t="s">
        <v>9</v>
      </c>
      <c r="AI7" s="82"/>
      <c r="AJ7" s="69">
        <v>2012</v>
      </c>
      <c r="AM7" t="s">
        <v>67</v>
      </c>
    </row>
    <row r="8" spans="1:64">
      <c r="A8" t="s">
        <v>19</v>
      </c>
      <c r="AI8" s="82"/>
      <c r="AJ8" s="7" t="s">
        <v>65</v>
      </c>
      <c r="AK8" s="29">
        <v>0.09</v>
      </c>
      <c r="AM8" t="s">
        <v>68</v>
      </c>
    </row>
    <row r="9" spans="1:64">
      <c r="A9" t="s">
        <v>11</v>
      </c>
      <c r="AI9" s="82"/>
      <c r="AJ9" s="7" t="s">
        <v>66</v>
      </c>
      <c r="AK9" s="29">
        <v>0.11</v>
      </c>
      <c r="AM9" s="56" t="s">
        <v>101</v>
      </c>
    </row>
    <row r="10" spans="1:64">
      <c r="AI10" s="82"/>
      <c r="AJ10" s="69">
        <v>2013</v>
      </c>
      <c r="AK10" s="29"/>
      <c r="AM10" s="56" t="s">
        <v>69</v>
      </c>
    </row>
    <row r="11" spans="1:64">
      <c r="P11" t="s">
        <v>59</v>
      </c>
      <c r="Q11" t="s">
        <v>60</v>
      </c>
      <c r="AI11" s="82"/>
      <c r="AJ11" s="7" t="s">
        <v>65</v>
      </c>
      <c r="AK11" s="29">
        <v>0</v>
      </c>
      <c r="AM11" t="s">
        <v>108</v>
      </c>
    </row>
    <row r="12" spans="1:64">
      <c r="A12" s="5" t="s">
        <v>10</v>
      </c>
      <c r="D12" s="7" t="s">
        <v>12</v>
      </c>
      <c r="E12" s="7"/>
      <c r="H12" s="70" t="s">
        <v>83</v>
      </c>
      <c r="I12" s="71"/>
      <c r="J12" s="71"/>
      <c r="K12" s="71"/>
      <c r="L12" s="71"/>
      <c r="M12" s="71"/>
      <c r="N12" s="72"/>
      <c r="Q12" s="56" t="s">
        <v>78</v>
      </c>
      <c r="AI12" s="82"/>
      <c r="AJ12" s="7" t="s">
        <v>66</v>
      </c>
      <c r="AK12" s="29">
        <v>6.0999999999999999E-2</v>
      </c>
      <c r="AM12" s="56" t="s">
        <v>109</v>
      </c>
      <c r="AZ12" t="s">
        <v>111</v>
      </c>
      <c r="BG12" t="s">
        <v>112</v>
      </c>
    </row>
    <row r="13" spans="1:64" ht="76.5">
      <c r="A13" s="6" t="s">
        <v>1</v>
      </c>
      <c r="B13" s="6" t="s">
        <v>2</v>
      </c>
      <c r="C13" s="6" t="s">
        <v>4</v>
      </c>
      <c r="D13" s="6" t="s">
        <v>6</v>
      </c>
      <c r="E13" s="6" t="s">
        <v>29</v>
      </c>
      <c r="H13" s="75" t="s">
        <v>1</v>
      </c>
      <c r="I13" s="76" t="s">
        <v>29</v>
      </c>
      <c r="J13" s="73"/>
      <c r="K13" s="73"/>
      <c r="L13" s="73"/>
      <c r="M13" s="73"/>
      <c r="N13" s="74"/>
      <c r="P13" s="30" t="s">
        <v>38</v>
      </c>
      <c r="Q13" s="30" t="s">
        <v>39</v>
      </c>
      <c r="R13" s="30" t="s">
        <v>40</v>
      </c>
      <c r="S13" s="30" t="s">
        <v>41</v>
      </c>
      <c r="T13" s="30" t="s">
        <v>42</v>
      </c>
      <c r="U13" s="30" t="s">
        <v>43</v>
      </c>
      <c r="V13" s="30" t="s">
        <v>44</v>
      </c>
      <c r="W13" s="30" t="s">
        <v>45</v>
      </c>
      <c r="X13" s="30" t="s">
        <v>46</v>
      </c>
      <c r="Y13" s="30" t="s">
        <v>47</v>
      </c>
      <c r="Z13" s="30" t="s">
        <v>48</v>
      </c>
      <c r="AA13" s="30" t="s">
        <v>49</v>
      </c>
      <c r="AB13" s="30"/>
      <c r="AC13" s="30" t="s">
        <v>50</v>
      </c>
      <c r="AD13" s="30" t="s">
        <v>55</v>
      </c>
      <c r="AE13" s="30" t="s">
        <v>54</v>
      </c>
      <c r="AF13" s="30" t="s">
        <v>56</v>
      </c>
      <c r="AG13" s="30" t="s">
        <v>57</v>
      </c>
      <c r="AH13" s="30" t="s">
        <v>110</v>
      </c>
      <c r="AI13" s="82"/>
      <c r="AJ13" s="19" t="s">
        <v>1</v>
      </c>
      <c r="AK13" s="19" t="s">
        <v>76</v>
      </c>
      <c r="AL13" s="19"/>
      <c r="AM13" s="30" t="s">
        <v>38</v>
      </c>
      <c r="AN13" s="30" t="s">
        <v>39</v>
      </c>
      <c r="AO13" s="30" t="s">
        <v>40</v>
      </c>
      <c r="AP13" s="30" t="s">
        <v>41</v>
      </c>
      <c r="AQ13" s="30" t="s">
        <v>42</v>
      </c>
      <c r="AR13" s="30" t="s">
        <v>43</v>
      </c>
      <c r="AS13" s="30" t="s">
        <v>44</v>
      </c>
      <c r="AT13" s="30" t="s">
        <v>45</v>
      </c>
      <c r="AU13" s="30" t="s">
        <v>46</v>
      </c>
      <c r="AV13" s="30" t="s">
        <v>47</v>
      </c>
      <c r="AW13" s="30" t="s">
        <v>48</v>
      </c>
      <c r="AX13" s="30" t="s">
        <v>49</v>
      </c>
      <c r="AY13" s="30"/>
      <c r="AZ13" s="30" t="s">
        <v>50</v>
      </c>
      <c r="BA13" s="30" t="s">
        <v>70</v>
      </c>
      <c r="BB13" s="30" t="s">
        <v>71</v>
      </c>
      <c r="BC13" s="30" t="s">
        <v>72</v>
      </c>
      <c r="BD13" s="30" t="s">
        <v>73</v>
      </c>
      <c r="BE13" s="30" t="s">
        <v>64</v>
      </c>
      <c r="BG13" s="30" t="s">
        <v>50</v>
      </c>
      <c r="BH13" s="30" t="s">
        <v>70</v>
      </c>
      <c r="BI13" s="30" t="s">
        <v>71</v>
      </c>
      <c r="BJ13" s="30" t="s">
        <v>72</v>
      </c>
      <c r="BK13" s="30" t="s">
        <v>73</v>
      </c>
      <c r="BL13" s="30" t="s">
        <v>64</v>
      </c>
    </row>
    <row r="14" spans="1:64">
      <c r="A14" s="1">
        <v>40544</v>
      </c>
      <c r="B14">
        <v>100</v>
      </c>
      <c r="C14" s="3">
        <v>100</v>
      </c>
      <c r="D14" s="3">
        <v>100</v>
      </c>
      <c r="E14" s="17">
        <f>D14*B14</f>
        <v>10000</v>
      </c>
      <c r="H14" s="77">
        <v>40544</v>
      </c>
      <c r="I14" s="20">
        <f>E14/100</f>
        <v>100</v>
      </c>
      <c r="J14" s="73"/>
      <c r="K14" s="73"/>
      <c r="L14" s="73"/>
      <c r="M14" s="73"/>
      <c r="N14" s="74"/>
      <c r="P14" s="36">
        <f>$I14</f>
        <v>100</v>
      </c>
      <c r="Q14" s="36">
        <v>100</v>
      </c>
      <c r="R14" s="36">
        <v>100</v>
      </c>
      <c r="S14" s="36">
        <v>100</v>
      </c>
      <c r="T14" s="36">
        <v>100</v>
      </c>
      <c r="U14" s="36">
        <v>100</v>
      </c>
      <c r="V14" s="36">
        <v>100</v>
      </c>
      <c r="W14" s="36">
        <v>100</v>
      </c>
      <c r="X14" s="36">
        <v>100</v>
      </c>
      <c r="Y14" s="36">
        <v>100</v>
      </c>
      <c r="Z14" s="36">
        <v>100</v>
      </c>
      <c r="AA14" s="36">
        <v>100</v>
      </c>
      <c r="AC14" s="42">
        <f>100*(SUM(P14:AA14))</f>
        <v>120000</v>
      </c>
      <c r="AI14" s="83"/>
      <c r="AJ14" s="1">
        <v>40544</v>
      </c>
      <c r="AK14" s="20">
        <f>I14</f>
        <v>100</v>
      </c>
      <c r="AL14" s="24"/>
      <c r="AM14" s="57">
        <f>$AK14</f>
        <v>100</v>
      </c>
      <c r="AN14" s="57">
        <v>100</v>
      </c>
      <c r="AO14" s="57">
        <v>100</v>
      </c>
      <c r="AP14" s="57">
        <v>100</v>
      </c>
      <c r="AQ14" s="57">
        <v>100</v>
      </c>
      <c r="AR14" s="57">
        <v>100</v>
      </c>
      <c r="AS14" s="57">
        <v>100</v>
      </c>
      <c r="AT14" s="57">
        <v>100</v>
      </c>
      <c r="AU14" s="57">
        <v>100</v>
      </c>
      <c r="AV14" s="57">
        <v>100</v>
      </c>
      <c r="AW14" s="57">
        <v>100</v>
      </c>
      <c r="AX14" s="57">
        <v>100</v>
      </c>
      <c r="AZ14" s="42">
        <f>100*(SUM(AM14:AX14))</f>
        <v>120000</v>
      </c>
      <c r="BG14" s="42">
        <v>120000</v>
      </c>
    </row>
    <row r="15" spans="1:64">
      <c r="A15" s="1">
        <v>40575</v>
      </c>
      <c r="B15">
        <v>100</v>
      </c>
      <c r="C15" s="3">
        <v>100</v>
      </c>
      <c r="D15" s="2">
        <f>D14*(1.09)^(1/12)</f>
        <v>100.72073233161368</v>
      </c>
      <c r="E15" s="17">
        <f t="shared" ref="E15:E25" si="0">D15*B15</f>
        <v>10072.073233161367</v>
      </c>
      <c r="H15" s="77">
        <v>40575</v>
      </c>
      <c r="I15" s="25">
        <f t="shared" ref="I15:I25" si="1">E15/100</f>
        <v>100.72073233161368</v>
      </c>
      <c r="J15" s="73"/>
      <c r="K15" s="73"/>
      <c r="L15" s="73"/>
      <c r="M15" s="73"/>
      <c r="N15" s="74"/>
      <c r="P15" s="36">
        <f>P14</f>
        <v>100</v>
      </c>
      <c r="Q15" s="36">
        <f>$I15</f>
        <v>100.72073233161368</v>
      </c>
      <c r="R15" s="36">
        <v>100</v>
      </c>
      <c r="S15" s="36">
        <v>100</v>
      </c>
      <c r="T15" s="36">
        <v>100</v>
      </c>
      <c r="U15" s="36">
        <v>100</v>
      </c>
      <c r="V15" s="36">
        <v>100</v>
      </c>
      <c r="W15" s="36">
        <v>100</v>
      </c>
      <c r="X15" s="36">
        <v>100</v>
      </c>
      <c r="Y15" s="36">
        <v>100</v>
      </c>
      <c r="Z15" s="36">
        <v>100</v>
      </c>
      <c r="AA15" s="36">
        <v>100</v>
      </c>
      <c r="AC15" s="43">
        <f t="shared" ref="AC15:AC37" si="2">100*(SUM(P15:AA15))</f>
        <v>120072.07323316138</v>
      </c>
      <c r="AI15" s="83"/>
      <c r="AJ15" s="1">
        <v>40575</v>
      </c>
      <c r="AK15" s="25">
        <f t="shared" ref="AK15:AK25" si="3">I15</f>
        <v>100.72073233161368</v>
      </c>
      <c r="AL15" s="24"/>
      <c r="AM15" s="57">
        <f>AM14</f>
        <v>100</v>
      </c>
      <c r="AN15" s="57">
        <f>$AK15</f>
        <v>100.72073233161368</v>
      </c>
      <c r="AO15" s="57">
        <v>100</v>
      </c>
      <c r="AP15" s="57">
        <v>100</v>
      </c>
      <c r="AQ15" s="57">
        <v>100</v>
      </c>
      <c r="AR15" s="57">
        <v>100</v>
      </c>
      <c r="AS15" s="57">
        <v>100</v>
      </c>
      <c r="AT15" s="57">
        <v>100</v>
      </c>
      <c r="AU15" s="57">
        <v>100</v>
      </c>
      <c r="AV15" s="57">
        <v>100</v>
      </c>
      <c r="AW15" s="57">
        <v>100</v>
      </c>
      <c r="AX15" s="57">
        <v>100</v>
      </c>
      <c r="AZ15" s="43">
        <f t="shared" ref="AZ15:AZ49" si="4">100*(SUM(AM15:AX15))</f>
        <v>120072.07323316138</v>
      </c>
      <c r="BG15" s="43">
        <v>120072.07323316138</v>
      </c>
    </row>
    <row r="16" spans="1:64">
      <c r="A16" s="1">
        <v>40603</v>
      </c>
      <c r="B16">
        <v>100</v>
      </c>
      <c r="C16" s="3">
        <v>100</v>
      </c>
      <c r="D16" s="2">
        <f t="shared" ref="D16:D25" si="5">D15*(1.09)^(1/12)</f>
        <v>101.44665921416568</v>
      </c>
      <c r="E16" s="17">
        <f t="shared" si="0"/>
        <v>10144.665921416568</v>
      </c>
      <c r="H16" s="77">
        <v>40603</v>
      </c>
      <c r="I16" s="25">
        <f t="shared" si="1"/>
        <v>101.44665921416568</v>
      </c>
      <c r="J16" s="73"/>
      <c r="K16" s="73"/>
      <c r="L16" s="73"/>
      <c r="M16" s="73"/>
      <c r="N16" s="74"/>
      <c r="P16" s="36">
        <f t="shared" ref="P16:AA37" si="6">P15</f>
        <v>100</v>
      </c>
      <c r="Q16" s="36">
        <f>Q15</f>
        <v>100.72073233161368</v>
      </c>
      <c r="R16" s="36">
        <f>$I16</f>
        <v>101.44665921416568</v>
      </c>
      <c r="S16" s="36">
        <v>100</v>
      </c>
      <c r="T16" s="36">
        <v>100</v>
      </c>
      <c r="U16" s="36">
        <v>100</v>
      </c>
      <c r="V16" s="36">
        <v>100</v>
      </c>
      <c r="W16" s="36">
        <v>100</v>
      </c>
      <c r="X16" s="36">
        <v>100</v>
      </c>
      <c r="Y16" s="36">
        <v>100</v>
      </c>
      <c r="Z16" s="36">
        <v>100</v>
      </c>
      <c r="AA16" s="36">
        <v>100</v>
      </c>
      <c r="AC16" s="43">
        <f t="shared" si="2"/>
        <v>120216.73915457792</v>
      </c>
      <c r="AI16" s="83"/>
      <c r="AJ16" s="1">
        <v>40603</v>
      </c>
      <c r="AK16" s="25">
        <f t="shared" si="3"/>
        <v>101.44665921416568</v>
      </c>
      <c r="AL16" s="24"/>
      <c r="AM16" s="57">
        <f t="shared" ref="AM16:AX37" si="7">AM15</f>
        <v>100</v>
      </c>
      <c r="AN16" s="57">
        <f>AN15</f>
        <v>100.72073233161368</v>
      </c>
      <c r="AO16" s="57">
        <f>$AK16</f>
        <v>101.44665921416568</v>
      </c>
      <c r="AP16" s="57">
        <v>100</v>
      </c>
      <c r="AQ16" s="57">
        <v>100</v>
      </c>
      <c r="AR16" s="57">
        <v>100</v>
      </c>
      <c r="AS16" s="57">
        <v>100</v>
      </c>
      <c r="AT16" s="57">
        <v>100</v>
      </c>
      <c r="AU16" s="57">
        <v>100</v>
      </c>
      <c r="AV16" s="57">
        <v>100</v>
      </c>
      <c r="AW16" s="57">
        <v>100</v>
      </c>
      <c r="AX16" s="57">
        <v>100</v>
      </c>
      <c r="AZ16" s="43">
        <f t="shared" si="4"/>
        <v>120216.73915457792</v>
      </c>
      <c r="BG16" s="43">
        <v>120216.73915457792</v>
      </c>
    </row>
    <row r="17" spans="1:66">
      <c r="A17" s="1">
        <v>40634</v>
      </c>
      <c r="B17">
        <v>100</v>
      </c>
      <c r="C17" s="3">
        <v>100</v>
      </c>
      <c r="D17" s="2">
        <f t="shared" si="5"/>
        <v>102.17781808646411</v>
      </c>
      <c r="E17" s="17">
        <f t="shared" si="0"/>
        <v>10217.781808646412</v>
      </c>
      <c r="H17" s="77">
        <v>40634</v>
      </c>
      <c r="I17" s="25">
        <f t="shared" si="1"/>
        <v>102.17781808646413</v>
      </c>
      <c r="J17" s="73"/>
      <c r="K17" s="73"/>
      <c r="L17" s="73"/>
      <c r="M17" s="73"/>
      <c r="N17" s="74"/>
      <c r="P17" s="36">
        <f t="shared" si="6"/>
        <v>100</v>
      </c>
      <c r="Q17" s="36">
        <f t="shared" si="6"/>
        <v>100.72073233161368</v>
      </c>
      <c r="R17" s="36">
        <f>R16</f>
        <v>101.44665921416568</v>
      </c>
      <c r="S17" s="36">
        <f>$I17</f>
        <v>102.17781808646413</v>
      </c>
      <c r="T17" s="36">
        <v>100</v>
      </c>
      <c r="U17" s="36">
        <v>100</v>
      </c>
      <c r="V17" s="36">
        <v>100</v>
      </c>
      <c r="W17" s="36">
        <v>100</v>
      </c>
      <c r="X17" s="36">
        <v>100</v>
      </c>
      <c r="Y17" s="36">
        <v>100</v>
      </c>
      <c r="Z17" s="36">
        <v>100</v>
      </c>
      <c r="AA17" s="36">
        <v>100</v>
      </c>
      <c r="AC17" s="43">
        <f t="shared" si="2"/>
        <v>120434.52096322435</v>
      </c>
      <c r="AI17" s="83"/>
      <c r="AJ17" s="1">
        <v>40634</v>
      </c>
      <c r="AK17" s="25">
        <f t="shared" si="3"/>
        <v>102.17781808646413</v>
      </c>
      <c r="AL17" s="24"/>
      <c r="AM17" s="57">
        <f t="shared" si="7"/>
        <v>100</v>
      </c>
      <c r="AN17" s="57">
        <f t="shared" si="7"/>
        <v>100.72073233161368</v>
      </c>
      <c r="AO17" s="57">
        <f>AO16</f>
        <v>101.44665921416568</v>
      </c>
      <c r="AP17" s="57">
        <f>$AK17</f>
        <v>102.17781808646413</v>
      </c>
      <c r="AQ17" s="57">
        <v>100</v>
      </c>
      <c r="AR17" s="57">
        <v>100</v>
      </c>
      <c r="AS17" s="57">
        <v>100</v>
      </c>
      <c r="AT17" s="57">
        <v>100</v>
      </c>
      <c r="AU17" s="57">
        <v>100</v>
      </c>
      <c r="AV17" s="57">
        <v>100</v>
      </c>
      <c r="AW17" s="57">
        <v>100</v>
      </c>
      <c r="AX17" s="57">
        <v>100</v>
      </c>
      <c r="AZ17" s="43">
        <f t="shared" si="4"/>
        <v>120434.52096322435</v>
      </c>
      <c r="BG17" s="43">
        <v>120434.52096322435</v>
      </c>
    </row>
    <row r="18" spans="1:66">
      <c r="A18" s="1">
        <v>40664</v>
      </c>
      <c r="B18">
        <v>100</v>
      </c>
      <c r="C18" s="3">
        <v>100</v>
      </c>
      <c r="D18" s="2">
        <f t="shared" si="5"/>
        <v>102.91424665715066</v>
      </c>
      <c r="E18" s="17">
        <f t="shared" si="0"/>
        <v>10291.424665715065</v>
      </c>
      <c r="H18" s="77">
        <v>40664</v>
      </c>
      <c r="I18" s="25">
        <f t="shared" si="1"/>
        <v>102.91424665715066</v>
      </c>
      <c r="J18" s="73"/>
      <c r="K18" s="73"/>
      <c r="L18" s="73"/>
      <c r="M18" s="73"/>
      <c r="N18" s="74"/>
      <c r="P18" s="36">
        <f t="shared" si="6"/>
        <v>100</v>
      </c>
      <c r="Q18" s="36">
        <f t="shared" si="6"/>
        <v>100.72073233161368</v>
      </c>
      <c r="R18" s="36">
        <f t="shared" si="6"/>
        <v>101.44665921416568</v>
      </c>
      <c r="S18" s="36">
        <f>S17</f>
        <v>102.17781808646413</v>
      </c>
      <c r="T18" s="36">
        <f>$I18</f>
        <v>102.91424665715066</v>
      </c>
      <c r="U18" s="36">
        <v>100</v>
      </c>
      <c r="V18" s="36">
        <v>100</v>
      </c>
      <c r="W18" s="36">
        <v>100</v>
      </c>
      <c r="X18" s="36">
        <v>100</v>
      </c>
      <c r="Y18" s="36">
        <v>100</v>
      </c>
      <c r="Z18" s="36">
        <v>100</v>
      </c>
      <c r="AA18" s="36">
        <v>100</v>
      </c>
      <c r="AC18" s="43">
        <f t="shared" si="2"/>
        <v>120725.94562893941</v>
      </c>
      <c r="AI18" s="83"/>
      <c r="AJ18" s="1">
        <v>40664</v>
      </c>
      <c r="AK18" s="25">
        <f t="shared" si="3"/>
        <v>102.91424665715066</v>
      </c>
      <c r="AL18" s="24"/>
      <c r="AM18" s="57">
        <f t="shared" si="7"/>
        <v>100</v>
      </c>
      <c r="AN18" s="57">
        <f t="shared" si="7"/>
        <v>100.72073233161368</v>
      </c>
      <c r="AO18" s="57">
        <f t="shared" si="7"/>
        <v>101.44665921416568</v>
      </c>
      <c r="AP18" s="57">
        <f>AP17</f>
        <v>102.17781808646413</v>
      </c>
      <c r="AQ18" s="57">
        <f>$AK18</f>
        <v>102.91424665715066</v>
      </c>
      <c r="AR18" s="57">
        <v>100</v>
      </c>
      <c r="AS18" s="57">
        <v>100</v>
      </c>
      <c r="AT18" s="57">
        <v>100</v>
      </c>
      <c r="AU18" s="57">
        <v>100</v>
      </c>
      <c r="AV18" s="57">
        <v>100</v>
      </c>
      <c r="AW18" s="57">
        <v>100</v>
      </c>
      <c r="AX18" s="57">
        <v>100</v>
      </c>
      <c r="AZ18" s="43">
        <f t="shared" si="4"/>
        <v>120725.94562893941</v>
      </c>
      <c r="BG18" s="43">
        <v>120725.94562893941</v>
      </c>
    </row>
    <row r="19" spans="1:66">
      <c r="A19" s="1">
        <v>40695</v>
      </c>
      <c r="B19">
        <v>100</v>
      </c>
      <c r="C19" s="3">
        <v>100</v>
      </c>
      <c r="D19" s="2">
        <f t="shared" si="5"/>
        <v>103.65598290664538</v>
      </c>
      <c r="E19" s="17">
        <f t="shared" si="0"/>
        <v>10365.598290664539</v>
      </c>
      <c r="H19" s="77">
        <v>40695</v>
      </c>
      <c r="I19" s="25">
        <f t="shared" si="1"/>
        <v>103.65598290664539</v>
      </c>
      <c r="J19" s="73"/>
      <c r="K19" s="73"/>
      <c r="L19" s="73"/>
      <c r="M19" s="73"/>
      <c r="N19" s="74"/>
      <c r="P19" s="36">
        <f t="shared" si="6"/>
        <v>100</v>
      </c>
      <c r="Q19" s="36">
        <f t="shared" si="6"/>
        <v>100.72073233161368</v>
      </c>
      <c r="R19" s="36">
        <f t="shared" si="6"/>
        <v>101.44665921416568</v>
      </c>
      <c r="S19" s="36">
        <f t="shared" si="6"/>
        <v>102.17781808646413</v>
      </c>
      <c r="T19" s="36">
        <f>T18</f>
        <v>102.91424665715066</v>
      </c>
      <c r="U19" s="36">
        <f>$I19</f>
        <v>103.65598290664539</v>
      </c>
      <c r="V19" s="36">
        <v>100</v>
      </c>
      <c r="W19" s="36">
        <v>100</v>
      </c>
      <c r="X19" s="36">
        <v>100</v>
      </c>
      <c r="Y19" s="36">
        <v>100</v>
      </c>
      <c r="Z19" s="36">
        <v>100</v>
      </c>
      <c r="AA19" s="36">
        <v>100</v>
      </c>
      <c r="AC19" s="43">
        <f t="shared" si="2"/>
        <v>121091.54391960397</v>
      </c>
      <c r="AI19" s="83"/>
      <c r="AJ19" s="1">
        <v>40695</v>
      </c>
      <c r="AK19" s="25">
        <f t="shared" si="3"/>
        <v>103.65598290664539</v>
      </c>
      <c r="AL19" s="24"/>
      <c r="AM19" s="57">
        <f t="shared" si="7"/>
        <v>100</v>
      </c>
      <c r="AN19" s="57">
        <f t="shared" si="7"/>
        <v>100.72073233161368</v>
      </c>
      <c r="AO19" s="57">
        <f t="shared" si="7"/>
        <v>101.44665921416568</v>
      </c>
      <c r="AP19" s="57">
        <f t="shared" si="7"/>
        <v>102.17781808646413</v>
      </c>
      <c r="AQ19" s="57">
        <f>AQ18</f>
        <v>102.91424665715066</v>
      </c>
      <c r="AR19" s="57">
        <f>$AK19</f>
        <v>103.65598290664539</v>
      </c>
      <c r="AS19" s="57">
        <v>100</v>
      </c>
      <c r="AT19" s="57">
        <v>100</v>
      </c>
      <c r="AU19" s="57">
        <v>100</v>
      </c>
      <c r="AV19" s="57">
        <v>100</v>
      </c>
      <c r="AW19" s="57">
        <v>100</v>
      </c>
      <c r="AX19" s="57">
        <v>100</v>
      </c>
      <c r="AZ19" s="43">
        <f t="shared" si="4"/>
        <v>121091.54391960397</v>
      </c>
      <c r="BG19" s="43">
        <v>121091.54391960397</v>
      </c>
    </row>
    <row r="20" spans="1:66">
      <c r="A20" s="1">
        <v>40725</v>
      </c>
      <c r="B20">
        <v>100</v>
      </c>
      <c r="C20" s="3">
        <v>100</v>
      </c>
      <c r="D20" s="2">
        <f t="shared" si="5"/>
        <v>104.40306508910551</v>
      </c>
      <c r="E20" s="17">
        <f t="shared" si="0"/>
        <v>10440.306508910551</v>
      </c>
      <c r="H20" s="77">
        <v>40725</v>
      </c>
      <c r="I20" s="25">
        <f t="shared" si="1"/>
        <v>104.40306508910551</v>
      </c>
      <c r="J20" s="73"/>
      <c r="K20" s="73"/>
      <c r="L20" s="73"/>
      <c r="M20" s="73"/>
      <c r="N20" s="74"/>
      <c r="P20" s="36">
        <f t="shared" si="6"/>
        <v>100</v>
      </c>
      <c r="Q20" s="36">
        <f t="shared" si="6"/>
        <v>100.72073233161368</v>
      </c>
      <c r="R20" s="36">
        <f t="shared" si="6"/>
        <v>101.44665921416568</v>
      </c>
      <c r="S20" s="36">
        <f t="shared" si="6"/>
        <v>102.17781808646413</v>
      </c>
      <c r="T20" s="36">
        <f t="shared" si="6"/>
        <v>102.91424665715066</v>
      </c>
      <c r="U20" s="36">
        <f>U19</f>
        <v>103.65598290664539</v>
      </c>
      <c r="V20" s="36">
        <f>$I20</f>
        <v>104.40306508910551</v>
      </c>
      <c r="W20" s="36">
        <v>100</v>
      </c>
      <c r="X20" s="36">
        <v>100</v>
      </c>
      <c r="Y20" s="36">
        <v>100</v>
      </c>
      <c r="Z20" s="36">
        <v>100</v>
      </c>
      <c r="AA20" s="36">
        <v>100</v>
      </c>
      <c r="AC20" s="43">
        <f t="shared" si="2"/>
        <v>121531.8504285145</v>
      </c>
      <c r="AD20" t="s">
        <v>52</v>
      </c>
      <c r="AI20" s="83"/>
      <c r="AJ20" s="1">
        <v>40725</v>
      </c>
      <c r="AK20" s="25">
        <f t="shared" si="3"/>
        <v>104.40306508910551</v>
      </c>
      <c r="AL20" s="24"/>
      <c r="AM20" s="57">
        <f t="shared" si="7"/>
        <v>100</v>
      </c>
      <c r="AN20" s="57">
        <f t="shared" si="7"/>
        <v>100.72073233161368</v>
      </c>
      <c r="AO20" s="57">
        <f t="shared" si="7"/>
        <v>101.44665921416568</v>
      </c>
      <c r="AP20" s="57">
        <f t="shared" si="7"/>
        <v>102.17781808646413</v>
      </c>
      <c r="AQ20" s="57">
        <f t="shared" si="7"/>
        <v>102.91424665715066</v>
      </c>
      <c r="AR20" s="57">
        <f>AR19</f>
        <v>103.65598290664539</v>
      </c>
      <c r="AS20" s="57">
        <f>$AK20</f>
        <v>104.40306508910551</v>
      </c>
      <c r="AT20" s="57">
        <v>100</v>
      </c>
      <c r="AU20" s="57">
        <v>100</v>
      </c>
      <c r="AV20" s="57">
        <v>100</v>
      </c>
      <c r="AW20" s="57">
        <v>100</v>
      </c>
      <c r="AX20" s="57">
        <v>100</v>
      </c>
      <c r="AZ20" s="43">
        <f t="shared" si="4"/>
        <v>121531.8504285145</v>
      </c>
      <c r="BG20" s="43">
        <v>121531.8504285145</v>
      </c>
    </row>
    <row r="21" spans="1:66">
      <c r="A21" s="1">
        <v>40756</v>
      </c>
      <c r="B21">
        <v>100</v>
      </c>
      <c r="C21" s="3">
        <v>100</v>
      </c>
      <c r="D21" s="2">
        <f t="shared" si="5"/>
        <v>105.15553173439837</v>
      </c>
      <c r="E21" s="17">
        <f t="shared" si="0"/>
        <v>10515.553173439837</v>
      </c>
      <c r="H21" s="77">
        <v>40756</v>
      </c>
      <c r="I21" s="25">
        <f t="shared" si="1"/>
        <v>105.15553173439838</v>
      </c>
      <c r="J21" s="73"/>
      <c r="K21" s="73"/>
      <c r="L21" s="73"/>
      <c r="M21" s="73"/>
      <c r="N21" s="74"/>
      <c r="P21" s="36">
        <f t="shared" si="6"/>
        <v>100</v>
      </c>
      <c r="Q21" s="36">
        <f t="shared" si="6"/>
        <v>100.72073233161368</v>
      </c>
      <c r="R21" s="36">
        <f t="shared" si="6"/>
        <v>101.44665921416568</v>
      </c>
      <c r="S21" s="36">
        <f t="shared" si="6"/>
        <v>102.17781808646413</v>
      </c>
      <c r="T21" s="36">
        <f t="shared" si="6"/>
        <v>102.91424665715066</v>
      </c>
      <c r="U21" s="36">
        <f t="shared" si="6"/>
        <v>103.65598290664539</v>
      </c>
      <c r="V21" s="36">
        <f>V20</f>
        <v>104.40306508910551</v>
      </c>
      <c r="W21" s="36">
        <f>$I21</f>
        <v>105.15553173439838</v>
      </c>
      <c r="X21" s="36">
        <v>100</v>
      </c>
      <c r="Y21" s="36">
        <v>100</v>
      </c>
      <c r="Z21" s="36">
        <v>100</v>
      </c>
      <c r="AA21" s="36">
        <v>100</v>
      </c>
      <c r="AC21" s="43">
        <f t="shared" si="2"/>
        <v>122047.40360195436</v>
      </c>
      <c r="AD21" t="s">
        <v>53</v>
      </c>
      <c r="AI21" s="83"/>
      <c r="AJ21" s="1">
        <v>40756</v>
      </c>
      <c r="AK21" s="25">
        <f t="shared" si="3"/>
        <v>105.15553173439838</v>
      </c>
      <c r="AL21" s="24"/>
      <c r="AM21" s="57">
        <f t="shared" si="7"/>
        <v>100</v>
      </c>
      <c r="AN21" s="57">
        <f t="shared" si="7"/>
        <v>100.72073233161368</v>
      </c>
      <c r="AO21" s="57">
        <f t="shared" si="7"/>
        <v>101.44665921416568</v>
      </c>
      <c r="AP21" s="57">
        <f t="shared" si="7"/>
        <v>102.17781808646413</v>
      </c>
      <c r="AQ21" s="57">
        <f t="shared" si="7"/>
        <v>102.91424665715066</v>
      </c>
      <c r="AR21" s="57">
        <f t="shared" si="7"/>
        <v>103.65598290664539</v>
      </c>
      <c r="AS21" s="57">
        <f>AS20</f>
        <v>104.40306508910551</v>
      </c>
      <c r="AT21" s="57">
        <f>$AK21</f>
        <v>105.15553173439838</v>
      </c>
      <c r="AU21" s="57">
        <v>100</v>
      </c>
      <c r="AV21" s="57">
        <v>100</v>
      </c>
      <c r="AW21" s="57">
        <v>100</v>
      </c>
      <c r="AX21" s="57">
        <v>100</v>
      </c>
      <c r="AZ21" s="43">
        <f t="shared" si="4"/>
        <v>122047.40360195436</v>
      </c>
      <c r="BG21" s="43">
        <v>122047.40360195436</v>
      </c>
    </row>
    <row r="22" spans="1:66">
      <c r="A22" s="1">
        <v>40787</v>
      </c>
      <c r="B22">
        <v>100</v>
      </c>
      <c r="C22" s="3">
        <v>100</v>
      </c>
      <c r="D22" s="2">
        <f t="shared" si="5"/>
        <v>105.91342165008845</v>
      </c>
      <c r="E22" s="17">
        <f t="shared" si="0"/>
        <v>10591.342165008846</v>
      </c>
      <c r="H22" s="77">
        <v>40787</v>
      </c>
      <c r="I22" s="25">
        <f t="shared" si="1"/>
        <v>105.91342165008845</v>
      </c>
      <c r="J22" s="73"/>
      <c r="K22" s="73"/>
      <c r="L22" s="73"/>
      <c r="M22" s="73"/>
      <c r="N22" s="74"/>
      <c r="P22" s="36">
        <f t="shared" si="6"/>
        <v>100</v>
      </c>
      <c r="Q22" s="36">
        <f t="shared" si="6"/>
        <v>100.72073233161368</v>
      </c>
      <c r="R22" s="36">
        <f t="shared" si="6"/>
        <v>101.44665921416568</v>
      </c>
      <c r="S22" s="36">
        <f t="shared" si="6"/>
        <v>102.17781808646413</v>
      </c>
      <c r="T22" s="36">
        <f t="shared" si="6"/>
        <v>102.91424665715066</v>
      </c>
      <c r="U22" s="36">
        <f t="shared" si="6"/>
        <v>103.65598290664539</v>
      </c>
      <c r="V22" s="36">
        <f t="shared" si="6"/>
        <v>104.40306508910551</v>
      </c>
      <c r="W22" s="36">
        <f>W21</f>
        <v>105.15553173439838</v>
      </c>
      <c r="X22" s="36">
        <f>$I22</f>
        <v>105.91342165008845</v>
      </c>
      <c r="Y22" s="36">
        <v>100</v>
      </c>
      <c r="Z22" s="36">
        <v>100</v>
      </c>
      <c r="AA22" s="36">
        <v>100</v>
      </c>
      <c r="AC22" s="43">
        <f t="shared" si="2"/>
        <v>122638.74576696321</v>
      </c>
      <c r="AI22" s="83"/>
      <c r="AJ22" s="1">
        <v>40787</v>
      </c>
      <c r="AK22" s="25">
        <f t="shared" si="3"/>
        <v>105.91342165008845</v>
      </c>
      <c r="AL22" s="24"/>
      <c r="AM22" s="57">
        <f t="shared" si="7"/>
        <v>100</v>
      </c>
      <c r="AN22" s="57">
        <f t="shared" si="7"/>
        <v>100.72073233161368</v>
      </c>
      <c r="AO22" s="57">
        <f t="shared" si="7"/>
        <v>101.44665921416568</v>
      </c>
      <c r="AP22" s="57">
        <f t="shared" si="7"/>
        <v>102.17781808646413</v>
      </c>
      <c r="AQ22" s="57">
        <f t="shared" si="7"/>
        <v>102.91424665715066</v>
      </c>
      <c r="AR22" s="57">
        <f t="shared" si="7"/>
        <v>103.65598290664539</v>
      </c>
      <c r="AS22" s="57">
        <f t="shared" si="7"/>
        <v>104.40306508910551</v>
      </c>
      <c r="AT22" s="57">
        <f>AT21</f>
        <v>105.15553173439838</v>
      </c>
      <c r="AU22" s="57">
        <f>$AK22</f>
        <v>105.91342165008845</v>
      </c>
      <c r="AV22" s="57">
        <v>100</v>
      </c>
      <c r="AW22" s="57">
        <v>100</v>
      </c>
      <c r="AX22" s="57">
        <v>100</v>
      </c>
      <c r="AZ22" s="43">
        <f t="shared" si="4"/>
        <v>122638.74576696321</v>
      </c>
      <c r="BG22" s="43">
        <v>122638.74576696321</v>
      </c>
    </row>
    <row r="23" spans="1:66" ht="13.5" thickBot="1">
      <c r="A23" s="1">
        <v>40817</v>
      </c>
      <c r="B23">
        <v>100</v>
      </c>
      <c r="C23" s="3">
        <v>100</v>
      </c>
      <c r="D23" s="2">
        <f t="shared" si="5"/>
        <v>106.67677392343896</v>
      </c>
      <c r="E23" s="17">
        <f t="shared" si="0"/>
        <v>10667.677392343896</v>
      </c>
      <c r="H23" s="77">
        <v>40817</v>
      </c>
      <c r="I23" s="25">
        <f t="shared" si="1"/>
        <v>106.67677392343896</v>
      </c>
      <c r="J23" s="73"/>
      <c r="K23" s="73"/>
      <c r="L23" s="73"/>
      <c r="M23" s="73"/>
      <c r="N23" s="74"/>
      <c r="P23" s="36">
        <f t="shared" si="6"/>
        <v>100</v>
      </c>
      <c r="Q23" s="36">
        <f t="shared" si="6"/>
        <v>100.72073233161368</v>
      </c>
      <c r="R23" s="36">
        <f t="shared" si="6"/>
        <v>101.44665921416568</v>
      </c>
      <c r="S23" s="36">
        <f t="shared" si="6"/>
        <v>102.17781808646413</v>
      </c>
      <c r="T23" s="36">
        <f t="shared" si="6"/>
        <v>102.91424665715066</v>
      </c>
      <c r="U23" s="36">
        <f t="shared" si="6"/>
        <v>103.65598290664539</v>
      </c>
      <c r="V23" s="36">
        <f t="shared" si="6"/>
        <v>104.40306508910551</v>
      </c>
      <c r="W23" s="36">
        <f t="shared" si="6"/>
        <v>105.15553173439838</v>
      </c>
      <c r="X23" s="36">
        <f>X22</f>
        <v>105.91342165008845</v>
      </c>
      <c r="Y23" s="36">
        <f>$I23</f>
        <v>106.67677392343896</v>
      </c>
      <c r="Z23" s="36">
        <v>100</v>
      </c>
      <c r="AA23" s="36">
        <v>100</v>
      </c>
      <c r="AC23" s="43">
        <f t="shared" si="2"/>
        <v>123306.42315930709</v>
      </c>
      <c r="AE23" t="s">
        <v>51</v>
      </c>
      <c r="AG23" s="46" t="s">
        <v>51</v>
      </c>
      <c r="AH23" s="46"/>
      <c r="AI23" s="83"/>
      <c r="AJ23" s="1">
        <v>40817</v>
      </c>
      <c r="AK23" s="25">
        <f t="shared" si="3"/>
        <v>106.67677392343896</v>
      </c>
      <c r="AL23" s="24"/>
      <c r="AM23" s="57">
        <f t="shared" si="7"/>
        <v>100</v>
      </c>
      <c r="AN23" s="57">
        <f t="shared" si="7"/>
        <v>100.72073233161368</v>
      </c>
      <c r="AO23" s="57">
        <f t="shared" si="7"/>
        <v>101.44665921416568</v>
      </c>
      <c r="AP23" s="57">
        <f t="shared" si="7"/>
        <v>102.17781808646413</v>
      </c>
      <c r="AQ23" s="57">
        <f t="shared" si="7"/>
        <v>102.91424665715066</v>
      </c>
      <c r="AR23" s="57">
        <f t="shared" si="7"/>
        <v>103.65598290664539</v>
      </c>
      <c r="AS23" s="57">
        <f t="shared" si="7"/>
        <v>104.40306508910551</v>
      </c>
      <c r="AT23" s="57">
        <f t="shared" si="7"/>
        <v>105.15553173439838</v>
      </c>
      <c r="AU23" s="57">
        <f>AU22</f>
        <v>105.91342165008845</v>
      </c>
      <c r="AV23" s="57">
        <f>$AK23</f>
        <v>106.67677392343896</v>
      </c>
      <c r="AW23" s="57">
        <v>100</v>
      </c>
      <c r="AX23" s="57">
        <v>100</v>
      </c>
      <c r="AZ23" s="43">
        <f t="shared" si="4"/>
        <v>123306.42315930709</v>
      </c>
      <c r="BG23" s="43">
        <v>123306.42315930709</v>
      </c>
    </row>
    <row r="24" spans="1:66" ht="13.5" thickBot="1">
      <c r="A24" s="1">
        <v>40848</v>
      </c>
      <c r="B24">
        <v>100</v>
      </c>
      <c r="C24" s="3">
        <v>100</v>
      </c>
      <c r="D24" s="2">
        <f t="shared" si="5"/>
        <v>107.44562792342761</v>
      </c>
      <c r="E24" s="17">
        <f t="shared" si="0"/>
        <v>10744.56279234276</v>
      </c>
      <c r="H24" s="77">
        <v>40848</v>
      </c>
      <c r="I24" s="25">
        <f t="shared" si="1"/>
        <v>107.44562792342759</v>
      </c>
      <c r="J24" s="73"/>
      <c r="K24" s="73"/>
      <c r="L24" s="73"/>
      <c r="M24" s="73" t="s">
        <v>26</v>
      </c>
      <c r="N24" s="74"/>
      <c r="P24" s="36">
        <f t="shared" si="6"/>
        <v>100</v>
      </c>
      <c r="Q24" s="36">
        <f t="shared" si="6"/>
        <v>100.72073233161368</v>
      </c>
      <c r="R24" s="36">
        <f t="shared" si="6"/>
        <v>101.44665921416568</v>
      </c>
      <c r="S24" s="36">
        <f t="shared" si="6"/>
        <v>102.17781808646413</v>
      </c>
      <c r="T24" s="36">
        <f t="shared" si="6"/>
        <v>102.91424665715066</v>
      </c>
      <c r="U24" s="36">
        <f t="shared" si="6"/>
        <v>103.65598290664539</v>
      </c>
      <c r="V24" s="36">
        <f t="shared" si="6"/>
        <v>104.40306508910551</v>
      </c>
      <c r="W24" s="36">
        <f t="shared" si="6"/>
        <v>105.15553173439838</v>
      </c>
      <c r="X24" s="36">
        <f t="shared" si="6"/>
        <v>105.91342165008845</v>
      </c>
      <c r="Y24" s="36">
        <f>Y23</f>
        <v>106.67677392343896</v>
      </c>
      <c r="Z24" s="36">
        <f>$I24</f>
        <v>107.44562792342759</v>
      </c>
      <c r="AA24" s="36">
        <v>100</v>
      </c>
      <c r="AC24" s="43">
        <f t="shared" si="2"/>
        <v>124050.98595164984</v>
      </c>
      <c r="AE24" s="35">
        <f>AE26/AD26-1</f>
        <v>7.8392563790079528E-2</v>
      </c>
      <c r="AG24" s="50">
        <f>AG26/AF26-1</f>
        <v>7.8392563790079528E-2</v>
      </c>
      <c r="AH24" s="129"/>
      <c r="AI24" s="83"/>
      <c r="AJ24" s="1">
        <v>40848</v>
      </c>
      <c r="AK24" s="25">
        <f t="shared" si="3"/>
        <v>107.44562792342759</v>
      </c>
      <c r="AL24" s="24"/>
      <c r="AM24" s="57">
        <f t="shared" si="7"/>
        <v>100</v>
      </c>
      <c r="AN24" s="57">
        <f t="shared" si="7"/>
        <v>100.72073233161368</v>
      </c>
      <c r="AO24" s="57">
        <f t="shared" si="7"/>
        <v>101.44665921416568</v>
      </c>
      <c r="AP24" s="57">
        <f t="shared" si="7"/>
        <v>102.17781808646413</v>
      </c>
      <c r="AQ24" s="57">
        <f t="shared" si="7"/>
        <v>102.91424665715066</v>
      </c>
      <c r="AR24" s="57">
        <f t="shared" si="7"/>
        <v>103.65598290664539</v>
      </c>
      <c r="AS24" s="57">
        <f t="shared" si="7"/>
        <v>104.40306508910551</v>
      </c>
      <c r="AT24" s="57">
        <f t="shared" si="7"/>
        <v>105.15553173439838</v>
      </c>
      <c r="AU24" s="57">
        <f t="shared" si="7"/>
        <v>105.91342165008845</v>
      </c>
      <c r="AV24" s="57">
        <f>AV23</f>
        <v>106.67677392343896</v>
      </c>
      <c r="AW24" s="57">
        <f>$AK24</f>
        <v>107.44562792342759</v>
      </c>
      <c r="AX24" s="57">
        <v>100</v>
      </c>
      <c r="AZ24" s="43">
        <f t="shared" si="4"/>
        <v>124050.98595164984</v>
      </c>
      <c r="BG24" s="43">
        <v>124050.98595164984</v>
      </c>
    </row>
    <row r="25" spans="1:66" ht="13.5" thickBot="1">
      <c r="A25" s="1">
        <v>40878</v>
      </c>
      <c r="B25">
        <v>100</v>
      </c>
      <c r="C25" s="3">
        <v>100</v>
      </c>
      <c r="D25" s="2">
        <f t="shared" si="5"/>
        <v>108.22002330277708</v>
      </c>
      <c r="E25" s="17">
        <f t="shared" si="0"/>
        <v>10822.002330277708</v>
      </c>
      <c r="H25" s="77">
        <v>40878</v>
      </c>
      <c r="I25" s="25">
        <f t="shared" si="1"/>
        <v>108.22002330277708</v>
      </c>
      <c r="J25" s="78">
        <f>SUM(I14:I25)</f>
        <v>1248.7298828192754</v>
      </c>
      <c r="K25" s="73" t="s">
        <v>36</v>
      </c>
      <c r="L25" s="73"/>
      <c r="M25" s="88">
        <f>J26/J25-1</f>
        <v>9.9279082515267625E-2</v>
      </c>
      <c r="N25" s="74"/>
      <c r="P25" s="36">
        <f t="shared" si="6"/>
        <v>100</v>
      </c>
      <c r="Q25" s="36">
        <f t="shared" si="6"/>
        <v>100.72073233161368</v>
      </c>
      <c r="R25" s="36">
        <f t="shared" si="6"/>
        <v>101.44665921416568</v>
      </c>
      <c r="S25" s="36">
        <f t="shared" si="6"/>
        <v>102.17781808646413</v>
      </c>
      <c r="T25" s="36">
        <f t="shared" si="6"/>
        <v>102.91424665715066</v>
      </c>
      <c r="U25" s="36">
        <f t="shared" si="6"/>
        <v>103.65598290664539</v>
      </c>
      <c r="V25" s="36">
        <f t="shared" si="6"/>
        <v>104.40306508910551</v>
      </c>
      <c r="W25" s="36">
        <f t="shared" si="6"/>
        <v>105.15553173439838</v>
      </c>
      <c r="X25" s="36">
        <f t="shared" si="6"/>
        <v>105.91342165008845</v>
      </c>
      <c r="Y25" s="36">
        <f t="shared" si="6"/>
        <v>106.67677392343896</v>
      </c>
      <c r="Z25" s="36">
        <f>Z24</f>
        <v>107.44562792342759</v>
      </c>
      <c r="AA25" s="36">
        <f>$I25</f>
        <v>108.22002330277708</v>
      </c>
      <c r="AC25" s="44">
        <f t="shared" si="2"/>
        <v>124872.98828192754</v>
      </c>
      <c r="AI25" s="83"/>
      <c r="AJ25" s="1">
        <v>40878</v>
      </c>
      <c r="AK25" s="26">
        <f t="shared" si="3"/>
        <v>108.22002330277708</v>
      </c>
      <c r="AL25" s="24"/>
      <c r="AM25" s="57">
        <f t="shared" si="7"/>
        <v>100</v>
      </c>
      <c r="AN25" s="57">
        <f t="shared" si="7"/>
        <v>100.72073233161368</v>
      </c>
      <c r="AO25" s="57">
        <f t="shared" si="7"/>
        <v>101.44665921416568</v>
      </c>
      <c r="AP25" s="57">
        <f t="shared" si="7"/>
        <v>102.17781808646413</v>
      </c>
      <c r="AQ25" s="57">
        <f t="shared" si="7"/>
        <v>102.91424665715066</v>
      </c>
      <c r="AR25" s="57">
        <f t="shared" si="7"/>
        <v>103.65598290664539</v>
      </c>
      <c r="AS25" s="57">
        <f t="shared" si="7"/>
        <v>104.40306508910551</v>
      </c>
      <c r="AT25" s="57">
        <f t="shared" si="7"/>
        <v>105.15553173439838</v>
      </c>
      <c r="AU25" s="57">
        <f t="shared" si="7"/>
        <v>105.91342165008845</v>
      </c>
      <c r="AV25" s="57">
        <f t="shared" si="7"/>
        <v>106.67677392343896</v>
      </c>
      <c r="AW25" s="57">
        <f>AW24</f>
        <v>107.44562792342759</v>
      </c>
      <c r="AX25" s="57">
        <f>$AK25</f>
        <v>108.22002330277708</v>
      </c>
      <c r="AZ25" s="44">
        <f t="shared" si="4"/>
        <v>124872.98828192754</v>
      </c>
      <c r="BG25" s="44">
        <v>124872.98828192754</v>
      </c>
    </row>
    <row r="26" spans="1:66" ht="13.5" thickBot="1">
      <c r="A26" s="1"/>
      <c r="D26" s="2"/>
      <c r="E26" s="2"/>
      <c r="H26" s="77">
        <v>40909</v>
      </c>
      <c r="I26" s="21">
        <f>E31/100</f>
        <v>109.00000000000001</v>
      </c>
      <c r="J26" s="78">
        <f>SUM(I26:I37)</f>
        <v>1372.7026398949706</v>
      </c>
      <c r="K26" s="73" t="s">
        <v>37</v>
      </c>
      <c r="L26" s="73"/>
      <c r="M26" s="73"/>
      <c r="N26" s="74"/>
      <c r="P26" s="37">
        <f>$I26</f>
        <v>109.00000000000001</v>
      </c>
      <c r="Q26" s="37">
        <f t="shared" si="6"/>
        <v>100.72073233161368</v>
      </c>
      <c r="R26" s="37">
        <f t="shared" si="6"/>
        <v>101.44665921416568</v>
      </c>
      <c r="S26" s="37">
        <f t="shared" si="6"/>
        <v>102.17781808646413</v>
      </c>
      <c r="T26" s="37">
        <f t="shared" si="6"/>
        <v>102.91424665715066</v>
      </c>
      <c r="U26" s="37">
        <f t="shared" si="6"/>
        <v>103.65598290664539</v>
      </c>
      <c r="V26" s="37">
        <f t="shared" si="6"/>
        <v>104.40306508910551</v>
      </c>
      <c r="W26" s="37">
        <f t="shared" si="6"/>
        <v>105.15553173439838</v>
      </c>
      <c r="X26" s="37">
        <f t="shared" si="6"/>
        <v>105.91342165008845</v>
      </c>
      <c r="Y26" s="37">
        <f t="shared" si="6"/>
        <v>106.67677392343896</v>
      </c>
      <c r="Z26" s="37">
        <f t="shared" si="6"/>
        <v>107.44562792342759</v>
      </c>
      <c r="AA26" s="37">
        <f>AA25</f>
        <v>108.22002330277708</v>
      </c>
      <c r="AC26" s="38">
        <f t="shared" si="2"/>
        <v>125772.98828192754</v>
      </c>
      <c r="AD26" s="45">
        <f>SUM(AC14:AC25)</f>
        <v>1460989.2200898235</v>
      </c>
      <c r="AE26" s="47">
        <f>SUM(AC26:AC37)</f>
        <v>1575519.9107223335</v>
      </c>
      <c r="AF26" s="48">
        <f>AD26/1200</f>
        <v>1217.4910167415196</v>
      </c>
      <c r="AG26" s="49">
        <f>AE26/1200</f>
        <v>1312.933258935278</v>
      </c>
      <c r="AH26" s="35">
        <v>7.8392563790079528E-2</v>
      </c>
      <c r="AI26" s="83"/>
      <c r="AJ26" s="1">
        <v>40909</v>
      </c>
      <c r="AK26" s="21">
        <f>AK14*(1+AK8)</f>
        <v>109.00000000000001</v>
      </c>
      <c r="AL26" s="27"/>
      <c r="AM26" s="57">
        <f>$AK26</f>
        <v>109.00000000000001</v>
      </c>
      <c r="AN26" s="57">
        <f t="shared" si="7"/>
        <v>100.72073233161368</v>
      </c>
      <c r="AO26" s="57">
        <f t="shared" si="7"/>
        <v>101.44665921416568</v>
      </c>
      <c r="AP26" s="57">
        <f t="shared" si="7"/>
        <v>102.17781808646413</v>
      </c>
      <c r="AQ26" s="57">
        <f t="shared" si="7"/>
        <v>102.91424665715066</v>
      </c>
      <c r="AR26" s="57">
        <f t="shared" si="7"/>
        <v>103.65598290664539</v>
      </c>
      <c r="AS26" s="57">
        <f t="shared" si="7"/>
        <v>104.40306508910551</v>
      </c>
      <c r="AT26" s="57">
        <f t="shared" si="7"/>
        <v>105.15553173439838</v>
      </c>
      <c r="AU26" s="57">
        <f t="shared" si="7"/>
        <v>105.91342165008845</v>
      </c>
      <c r="AV26" s="57">
        <f t="shared" si="7"/>
        <v>106.67677392343896</v>
      </c>
      <c r="AW26" s="57">
        <f t="shared" si="7"/>
        <v>107.44562792342759</v>
      </c>
      <c r="AX26" s="57">
        <f>AX25</f>
        <v>108.22002330277708</v>
      </c>
      <c r="AZ26" s="38">
        <f t="shared" si="4"/>
        <v>125772.98828192754</v>
      </c>
      <c r="BA26" s="45">
        <f>SUM(AZ14:AZ25)</f>
        <v>1460989.2200898235</v>
      </c>
      <c r="BB26" s="47">
        <f>SUM(AZ26:AZ37)</f>
        <v>1575519.9107223335</v>
      </c>
      <c r="BC26" s="48">
        <f>BA26/1200</f>
        <v>1217.4910167415196</v>
      </c>
      <c r="BD26" s="49">
        <f>BB26/1200</f>
        <v>1312.933258935278</v>
      </c>
      <c r="BE26" s="35">
        <f>BB26/BA26-1</f>
        <v>7.8392563790079528E-2</v>
      </c>
      <c r="BG26" s="38">
        <v>125772.98828192754</v>
      </c>
      <c r="BH26" s="45">
        <v>1460989.2200898235</v>
      </c>
      <c r="BI26" s="47">
        <v>1575519.9107223335</v>
      </c>
      <c r="BJ26" s="48">
        <v>1217.4910167415196</v>
      </c>
      <c r="BK26" s="49">
        <v>1312.933258935278</v>
      </c>
      <c r="BL26" s="35">
        <v>7.8392563790079528E-2</v>
      </c>
      <c r="BN26" s="29"/>
    </row>
    <row r="27" spans="1:66" ht="13.5" thickBot="1">
      <c r="A27" s="1" t="s">
        <v>5</v>
      </c>
      <c r="C27" s="4">
        <v>0.09</v>
      </c>
      <c r="H27" s="77">
        <v>40940</v>
      </c>
      <c r="I27" s="22">
        <f t="shared" ref="I27:I37" si="8">E32/100</f>
        <v>109.95207072676718</v>
      </c>
      <c r="J27" s="73"/>
      <c r="K27" s="73"/>
      <c r="L27" s="73"/>
      <c r="M27" s="73"/>
      <c r="N27" s="74"/>
      <c r="P27" s="37">
        <f>P26</f>
        <v>109.00000000000001</v>
      </c>
      <c r="Q27" s="37">
        <f>$I27</f>
        <v>109.95207072676718</v>
      </c>
      <c r="R27" s="37">
        <f t="shared" si="6"/>
        <v>101.44665921416568</v>
      </c>
      <c r="S27" s="37">
        <f t="shared" si="6"/>
        <v>102.17781808646413</v>
      </c>
      <c r="T27" s="37">
        <f t="shared" si="6"/>
        <v>102.91424665715066</v>
      </c>
      <c r="U27" s="37">
        <f t="shared" si="6"/>
        <v>103.65598290664539</v>
      </c>
      <c r="V27" s="37">
        <f t="shared" si="6"/>
        <v>104.40306508910551</v>
      </c>
      <c r="W27" s="37">
        <f t="shared" si="6"/>
        <v>105.15553173439838</v>
      </c>
      <c r="X27" s="37">
        <f t="shared" si="6"/>
        <v>105.91342165008845</v>
      </c>
      <c r="Y27" s="37">
        <f t="shared" si="6"/>
        <v>106.67677392343896</v>
      </c>
      <c r="Z27" s="37">
        <f t="shared" si="6"/>
        <v>107.44562792342759</v>
      </c>
      <c r="AA27" s="37">
        <f t="shared" si="6"/>
        <v>108.22002330277708</v>
      </c>
      <c r="AC27" s="39">
        <f t="shared" si="2"/>
        <v>126696.12212144288</v>
      </c>
      <c r="AH27" s="66">
        <v>8.2804136461204436E-2</v>
      </c>
      <c r="AI27" s="83"/>
      <c r="AJ27" s="1">
        <v>40940</v>
      </c>
      <c r="AK27" s="22">
        <f t="shared" ref="AK27:AK37" si="9">AK26*(1+AK$9)^(1/12)</f>
        <v>109.95207072676718</v>
      </c>
      <c r="AL27" s="27"/>
      <c r="AM27" s="57">
        <f>AM26</f>
        <v>109.00000000000001</v>
      </c>
      <c r="AN27" s="57">
        <f>$AK27</f>
        <v>109.95207072676718</v>
      </c>
      <c r="AO27" s="57">
        <f t="shared" si="7"/>
        <v>101.44665921416568</v>
      </c>
      <c r="AP27" s="57">
        <f t="shared" si="7"/>
        <v>102.17781808646413</v>
      </c>
      <c r="AQ27" s="57">
        <f t="shared" si="7"/>
        <v>102.91424665715066</v>
      </c>
      <c r="AR27" s="57">
        <f t="shared" si="7"/>
        <v>103.65598290664539</v>
      </c>
      <c r="AS27" s="57">
        <f t="shared" si="7"/>
        <v>104.40306508910551</v>
      </c>
      <c r="AT27" s="57">
        <f t="shared" si="7"/>
        <v>105.15553173439838</v>
      </c>
      <c r="AU27" s="57">
        <f t="shared" si="7"/>
        <v>105.91342165008845</v>
      </c>
      <c r="AV27" s="57">
        <f t="shared" si="7"/>
        <v>106.67677392343896</v>
      </c>
      <c r="AW27" s="57">
        <f t="shared" si="7"/>
        <v>107.44562792342759</v>
      </c>
      <c r="AX27" s="57">
        <f t="shared" si="7"/>
        <v>108.22002330277708</v>
      </c>
      <c r="AZ27" s="39">
        <f t="shared" si="4"/>
        <v>126696.12212144288</v>
      </c>
      <c r="BA27" s="62">
        <f t="shared" ref="BA27:BA38" si="10">SUM(AZ15:AZ26)</f>
        <v>1466762.208371751</v>
      </c>
      <c r="BB27" s="63">
        <f t="shared" ref="BB27:BB38" si="11">SUM(AZ27:AZ38)</f>
        <v>1588216.1864299029</v>
      </c>
      <c r="BC27" s="64">
        <f t="shared" ref="BC27:BC38" si="12">BA27/1200</f>
        <v>1222.3018403097924</v>
      </c>
      <c r="BD27" s="65">
        <f t="shared" ref="BD27:BD38" si="13">BB27/1200</f>
        <v>1323.5134886915857</v>
      </c>
      <c r="BE27" s="66">
        <f t="shared" ref="BE27:BE38" si="14">BB27/BA27-1</f>
        <v>8.2804136461204436E-2</v>
      </c>
      <c r="BG27" s="39">
        <v>126696.12212144288</v>
      </c>
      <c r="BH27" s="62">
        <v>1466762.208371751</v>
      </c>
      <c r="BI27" s="63">
        <v>1588216.1864299029</v>
      </c>
      <c r="BJ27" s="64">
        <v>1222.3018403097924</v>
      </c>
      <c r="BK27" s="65">
        <v>1323.5134886915857</v>
      </c>
      <c r="BL27" s="66">
        <v>8.2804136461204436E-2</v>
      </c>
      <c r="BN27" s="29"/>
    </row>
    <row r="28" spans="1:66" ht="13.5" thickBot="1">
      <c r="A28" s="9" t="s">
        <v>16</v>
      </c>
      <c r="C28" s="10">
        <v>0.11</v>
      </c>
      <c r="H28" s="77">
        <v>40969</v>
      </c>
      <c r="I28" s="22">
        <f t="shared" si="8"/>
        <v>110.91245740462392</v>
      </c>
      <c r="J28" s="73"/>
      <c r="K28" s="73"/>
      <c r="L28" s="73"/>
      <c r="M28" s="73"/>
      <c r="N28" s="74"/>
      <c r="P28" s="37">
        <f t="shared" si="6"/>
        <v>109.00000000000001</v>
      </c>
      <c r="Q28" s="37">
        <f>Q27</f>
        <v>109.95207072676718</v>
      </c>
      <c r="R28" s="37">
        <f>$I28</f>
        <v>110.91245740462392</v>
      </c>
      <c r="S28" s="37">
        <f t="shared" si="6"/>
        <v>102.17781808646413</v>
      </c>
      <c r="T28" s="37">
        <f t="shared" si="6"/>
        <v>102.91424665715066</v>
      </c>
      <c r="U28" s="37">
        <f t="shared" si="6"/>
        <v>103.65598290664539</v>
      </c>
      <c r="V28" s="37">
        <f t="shared" si="6"/>
        <v>104.40306508910551</v>
      </c>
      <c r="W28" s="37">
        <f t="shared" si="6"/>
        <v>105.15553173439838</v>
      </c>
      <c r="X28" s="37">
        <f t="shared" si="6"/>
        <v>105.91342165008845</v>
      </c>
      <c r="Y28" s="37">
        <f t="shared" si="6"/>
        <v>106.67677392343896</v>
      </c>
      <c r="Z28" s="37">
        <f t="shared" si="6"/>
        <v>107.44562792342759</v>
      </c>
      <c r="AA28" s="37">
        <f t="shared" si="6"/>
        <v>108.22002330277708</v>
      </c>
      <c r="AC28" s="39">
        <f t="shared" si="2"/>
        <v>127642.7019404887</v>
      </c>
      <c r="AH28" s="66">
        <v>8.6675753446171067E-2</v>
      </c>
      <c r="AI28" s="83"/>
      <c r="AJ28" s="1">
        <v>40969</v>
      </c>
      <c r="AK28" s="22">
        <f t="shared" si="9"/>
        <v>110.91245740462394</v>
      </c>
      <c r="AL28" s="27"/>
      <c r="AM28" s="57">
        <f t="shared" si="7"/>
        <v>109.00000000000001</v>
      </c>
      <c r="AN28" s="57">
        <f>AN27</f>
        <v>109.95207072676718</v>
      </c>
      <c r="AO28" s="57">
        <f>$AK28</f>
        <v>110.91245740462394</v>
      </c>
      <c r="AP28" s="57">
        <f t="shared" si="7"/>
        <v>102.17781808646413</v>
      </c>
      <c r="AQ28" s="57">
        <f t="shared" si="7"/>
        <v>102.91424665715066</v>
      </c>
      <c r="AR28" s="57">
        <f t="shared" si="7"/>
        <v>103.65598290664539</v>
      </c>
      <c r="AS28" s="57">
        <f t="shared" si="7"/>
        <v>104.40306508910551</v>
      </c>
      <c r="AT28" s="57">
        <f t="shared" si="7"/>
        <v>105.15553173439838</v>
      </c>
      <c r="AU28" s="57">
        <f t="shared" si="7"/>
        <v>105.91342165008845</v>
      </c>
      <c r="AV28" s="57">
        <f t="shared" si="7"/>
        <v>106.67677392343896</v>
      </c>
      <c r="AW28" s="57">
        <f t="shared" si="7"/>
        <v>107.44562792342759</v>
      </c>
      <c r="AX28" s="57">
        <f t="shared" si="7"/>
        <v>108.22002330277708</v>
      </c>
      <c r="AZ28" s="39">
        <f t="shared" si="4"/>
        <v>127642.7019404887</v>
      </c>
      <c r="BA28" s="62">
        <f t="shared" si="10"/>
        <v>1473386.2572600327</v>
      </c>
      <c r="BB28" s="63">
        <f t="shared" si="11"/>
        <v>1601152.9691156952</v>
      </c>
      <c r="BC28" s="64">
        <f t="shared" si="12"/>
        <v>1227.8218810500273</v>
      </c>
      <c r="BD28" s="65">
        <f t="shared" si="13"/>
        <v>1334.2941409297459</v>
      </c>
      <c r="BE28" s="66">
        <f t="shared" si="14"/>
        <v>8.6716372727177804E-2</v>
      </c>
      <c r="BG28" s="39">
        <v>127642.7019404887</v>
      </c>
      <c r="BH28" s="62">
        <v>1473386.2572600327</v>
      </c>
      <c r="BI28" s="63">
        <v>1601093.1212252802</v>
      </c>
      <c r="BJ28" s="64">
        <v>1227.8218810500273</v>
      </c>
      <c r="BK28" s="65">
        <v>1334.2442676877336</v>
      </c>
      <c r="BL28" s="66">
        <v>8.6675753446171067E-2</v>
      </c>
      <c r="BN28" s="29"/>
    </row>
    <row r="29" spans="1:66" ht="13.5" thickBot="1">
      <c r="A29" s="1"/>
      <c r="D29" s="4"/>
      <c r="E29" s="4"/>
      <c r="H29" s="77">
        <v>41000</v>
      </c>
      <c r="I29" s="22">
        <f t="shared" si="8"/>
        <v>111.88123267002533</v>
      </c>
      <c r="J29" s="73"/>
      <c r="K29" s="73"/>
      <c r="L29" s="73"/>
      <c r="M29" s="73"/>
      <c r="N29" s="74"/>
      <c r="P29" s="37">
        <f t="shared" si="6"/>
        <v>109.00000000000001</v>
      </c>
      <c r="Q29" s="37">
        <f t="shared" si="6"/>
        <v>109.95207072676718</v>
      </c>
      <c r="R29" s="37">
        <f>R28</f>
        <v>110.91245740462392</v>
      </c>
      <c r="S29" s="37">
        <f>$I29</f>
        <v>111.88123267002533</v>
      </c>
      <c r="T29" s="37">
        <f t="shared" si="6"/>
        <v>102.91424665715066</v>
      </c>
      <c r="U29" s="37">
        <f t="shared" si="6"/>
        <v>103.65598290664539</v>
      </c>
      <c r="V29" s="37">
        <f t="shared" si="6"/>
        <v>104.40306508910551</v>
      </c>
      <c r="W29" s="37">
        <f t="shared" si="6"/>
        <v>105.15553173439838</v>
      </c>
      <c r="X29" s="37">
        <f t="shared" si="6"/>
        <v>105.91342165008845</v>
      </c>
      <c r="Y29" s="37">
        <f t="shared" si="6"/>
        <v>106.67677392343896</v>
      </c>
      <c r="Z29" s="37">
        <f t="shared" si="6"/>
        <v>107.44562792342759</v>
      </c>
      <c r="AA29" s="37">
        <f t="shared" si="6"/>
        <v>108.22002330277708</v>
      </c>
      <c r="AC29" s="39">
        <f t="shared" si="2"/>
        <v>128613.04339884482</v>
      </c>
      <c r="AH29" s="66">
        <v>8.9963473161420282E-2</v>
      </c>
      <c r="AI29" s="83"/>
      <c r="AJ29" s="1">
        <v>41000</v>
      </c>
      <c r="AK29" s="22">
        <f t="shared" si="9"/>
        <v>111.88123267002533</v>
      </c>
      <c r="AL29" s="27"/>
      <c r="AM29" s="57">
        <f t="shared" si="7"/>
        <v>109.00000000000001</v>
      </c>
      <c r="AN29" s="57">
        <f t="shared" si="7"/>
        <v>109.95207072676718</v>
      </c>
      <c r="AO29" s="57">
        <f>AO28</f>
        <v>110.91245740462394</v>
      </c>
      <c r="AP29" s="57">
        <f>$AK29</f>
        <v>111.88123267002533</v>
      </c>
      <c r="AQ29" s="57">
        <f t="shared" si="7"/>
        <v>102.91424665715066</v>
      </c>
      <c r="AR29" s="57">
        <f t="shared" si="7"/>
        <v>103.65598290664539</v>
      </c>
      <c r="AS29" s="57">
        <f t="shared" si="7"/>
        <v>104.40306508910551</v>
      </c>
      <c r="AT29" s="57">
        <f t="shared" si="7"/>
        <v>105.15553173439838</v>
      </c>
      <c r="AU29" s="57">
        <f t="shared" si="7"/>
        <v>105.91342165008845</v>
      </c>
      <c r="AV29" s="57">
        <f t="shared" si="7"/>
        <v>106.67677392343896</v>
      </c>
      <c r="AW29" s="57">
        <f t="shared" si="7"/>
        <v>107.44562792342759</v>
      </c>
      <c r="AX29" s="57">
        <f t="shared" si="7"/>
        <v>108.22002330277708</v>
      </c>
      <c r="AZ29" s="39">
        <f t="shared" si="4"/>
        <v>128613.04339884482</v>
      </c>
      <c r="BA29" s="62">
        <f t="shared" si="10"/>
        <v>1480812.2200459433</v>
      </c>
      <c r="BB29" s="63">
        <f t="shared" si="11"/>
        <v>1614270.9180613244</v>
      </c>
      <c r="BC29" s="64">
        <f t="shared" si="12"/>
        <v>1234.0101833716194</v>
      </c>
      <c r="BD29" s="65">
        <f t="shared" si="13"/>
        <v>1345.2257650511037</v>
      </c>
      <c r="BE29" s="66">
        <f t="shared" si="14"/>
        <v>9.0125335413048235E-2</v>
      </c>
      <c r="BG29" s="39">
        <v>128613.04339884482</v>
      </c>
      <c r="BH29" s="62">
        <v>1480812.2200459433</v>
      </c>
      <c r="BI29" s="63">
        <v>1614031.2304611497</v>
      </c>
      <c r="BJ29" s="64">
        <v>1234.0101833716194</v>
      </c>
      <c r="BK29" s="65">
        <v>1345.0260253842914</v>
      </c>
      <c r="BL29" s="66">
        <v>8.9963473161420282E-2</v>
      </c>
      <c r="BN29" s="29"/>
    </row>
    <row r="30" spans="1:66" ht="13.5" thickBot="1">
      <c r="A30" s="6" t="s">
        <v>1</v>
      </c>
      <c r="B30" s="6" t="s">
        <v>2</v>
      </c>
      <c r="C30" s="6" t="s">
        <v>4</v>
      </c>
      <c r="D30" s="6" t="s">
        <v>6</v>
      </c>
      <c r="E30" s="6" t="s">
        <v>29</v>
      </c>
      <c r="F30" s="6" t="s">
        <v>3</v>
      </c>
      <c r="H30" s="77">
        <v>41030</v>
      </c>
      <c r="I30" s="22">
        <f t="shared" si="8"/>
        <v>112.8584697938763</v>
      </c>
      <c r="J30" s="73"/>
      <c r="K30" s="73"/>
      <c r="L30" s="73"/>
      <c r="M30" s="73"/>
      <c r="N30" s="74"/>
      <c r="P30" s="37">
        <f t="shared" si="6"/>
        <v>109.00000000000001</v>
      </c>
      <c r="Q30" s="37">
        <f t="shared" si="6"/>
        <v>109.95207072676718</v>
      </c>
      <c r="R30" s="37">
        <f t="shared" si="6"/>
        <v>110.91245740462392</v>
      </c>
      <c r="S30" s="37">
        <f>S29</f>
        <v>111.88123267002533</v>
      </c>
      <c r="T30" s="37">
        <f>$I30</f>
        <v>112.8584697938763</v>
      </c>
      <c r="U30" s="37">
        <f t="shared" si="6"/>
        <v>103.65598290664539</v>
      </c>
      <c r="V30" s="37">
        <f t="shared" si="6"/>
        <v>104.40306508910551</v>
      </c>
      <c r="W30" s="37">
        <f t="shared" si="6"/>
        <v>105.15553173439838</v>
      </c>
      <c r="X30" s="37">
        <f t="shared" si="6"/>
        <v>105.91342165008845</v>
      </c>
      <c r="Y30" s="37">
        <f t="shared" si="6"/>
        <v>106.67677392343896</v>
      </c>
      <c r="Z30" s="37">
        <f t="shared" si="6"/>
        <v>107.44562792342759</v>
      </c>
      <c r="AA30" s="37">
        <f t="shared" si="6"/>
        <v>108.22002330277708</v>
      </c>
      <c r="AC30" s="39">
        <f t="shared" si="2"/>
        <v>129607.46571251738</v>
      </c>
      <c r="AH30" s="66">
        <v>9.2625916706667422E-2</v>
      </c>
      <c r="AI30" s="83"/>
      <c r="AJ30" s="1">
        <v>41030</v>
      </c>
      <c r="AK30" s="22">
        <f t="shared" si="9"/>
        <v>112.85846979387631</v>
      </c>
      <c r="AL30" s="27"/>
      <c r="AM30" s="57">
        <f t="shared" si="7"/>
        <v>109.00000000000001</v>
      </c>
      <c r="AN30" s="57">
        <f t="shared" si="7"/>
        <v>109.95207072676718</v>
      </c>
      <c r="AO30" s="57">
        <f t="shared" si="7"/>
        <v>110.91245740462394</v>
      </c>
      <c r="AP30" s="57">
        <f>AP29</f>
        <v>111.88123267002533</v>
      </c>
      <c r="AQ30" s="57">
        <f>$AK30</f>
        <v>112.85846979387631</v>
      </c>
      <c r="AR30" s="57">
        <f t="shared" si="7"/>
        <v>103.65598290664539</v>
      </c>
      <c r="AS30" s="57">
        <f t="shared" si="7"/>
        <v>104.40306508910551</v>
      </c>
      <c r="AT30" s="57">
        <f t="shared" si="7"/>
        <v>105.15553173439838</v>
      </c>
      <c r="AU30" s="57">
        <f t="shared" si="7"/>
        <v>105.91342165008845</v>
      </c>
      <c r="AV30" s="57">
        <f t="shared" si="7"/>
        <v>106.67677392343896</v>
      </c>
      <c r="AW30" s="57">
        <f t="shared" si="7"/>
        <v>107.44562792342759</v>
      </c>
      <c r="AX30" s="57">
        <f t="shared" si="7"/>
        <v>108.22002330277708</v>
      </c>
      <c r="AZ30" s="39">
        <f t="shared" si="4"/>
        <v>129607.46571251738</v>
      </c>
      <c r="BA30" s="62">
        <f t="shared" si="10"/>
        <v>1488990.7424815639</v>
      </c>
      <c r="BB30" s="63">
        <f t="shared" si="11"/>
        <v>1627509.8355327426</v>
      </c>
      <c r="BC30" s="64">
        <f t="shared" si="12"/>
        <v>1240.8256187346367</v>
      </c>
      <c r="BD30" s="65">
        <f t="shared" si="13"/>
        <v>1356.2581962772854</v>
      </c>
      <c r="BE30" s="66">
        <f t="shared" si="14"/>
        <v>9.302884772830855E-2</v>
      </c>
      <c r="BG30" s="39">
        <v>129607.46571251738</v>
      </c>
      <c r="BH30" s="62">
        <v>1488990.7424815639</v>
      </c>
      <c r="BI30" s="63">
        <v>1626909.8749716601</v>
      </c>
      <c r="BJ30" s="64">
        <v>1240.8256187346367</v>
      </c>
      <c r="BK30" s="65">
        <v>1355.7582291430501</v>
      </c>
      <c r="BL30" s="66">
        <v>9.2625916706667422E-2</v>
      </c>
      <c r="BN30" s="29"/>
    </row>
    <row r="31" spans="1:66" ht="13.5" thickBot="1">
      <c r="A31" s="1">
        <v>40909</v>
      </c>
      <c r="B31">
        <v>100</v>
      </c>
      <c r="C31" s="2">
        <f>C25*(1+C27)</f>
        <v>109.00000000000001</v>
      </c>
      <c r="D31" s="2">
        <f>C31</f>
        <v>109.00000000000001</v>
      </c>
      <c r="E31" s="17">
        <f>D31*B31</f>
        <v>10900.000000000002</v>
      </c>
      <c r="F31" s="8">
        <f>E31/E14-1</f>
        <v>9.000000000000008E-2</v>
      </c>
      <c r="H31" s="77">
        <v>41061</v>
      </c>
      <c r="I31" s="22">
        <f t="shared" si="8"/>
        <v>113.84424268707342</v>
      </c>
      <c r="J31" s="73"/>
      <c r="K31" s="73"/>
      <c r="L31" s="73"/>
      <c r="M31" s="73"/>
      <c r="N31" s="74"/>
      <c r="P31" s="37">
        <f t="shared" si="6"/>
        <v>109.00000000000001</v>
      </c>
      <c r="Q31" s="37">
        <f t="shared" si="6"/>
        <v>109.95207072676718</v>
      </c>
      <c r="R31" s="37">
        <f t="shared" si="6"/>
        <v>110.91245740462392</v>
      </c>
      <c r="S31" s="37">
        <f t="shared" si="6"/>
        <v>111.88123267002533</v>
      </c>
      <c r="T31" s="37">
        <f>T30</f>
        <v>112.8584697938763</v>
      </c>
      <c r="U31" s="37">
        <f>$I31</f>
        <v>113.84424268707342</v>
      </c>
      <c r="V31" s="37">
        <f t="shared" si="6"/>
        <v>104.40306508910551</v>
      </c>
      <c r="W31" s="37">
        <f t="shared" si="6"/>
        <v>105.15553173439838</v>
      </c>
      <c r="X31" s="37">
        <f t="shared" si="6"/>
        <v>105.91342165008845</v>
      </c>
      <c r="Y31" s="37">
        <f t="shared" si="6"/>
        <v>106.67677392343896</v>
      </c>
      <c r="Z31" s="37">
        <f t="shared" si="6"/>
        <v>107.44562792342759</v>
      </c>
      <c r="AA31" s="37">
        <f t="shared" si="6"/>
        <v>108.22002330277708</v>
      </c>
      <c r="AC31" s="39">
        <f t="shared" si="2"/>
        <v>130626.2916905602</v>
      </c>
      <c r="AH31" s="66">
        <v>9.462421540622179E-2</v>
      </c>
      <c r="AI31" s="83"/>
      <c r="AJ31" s="1">
        <v>41061</v>
      </c>
      <c r="AK31" s="22">
        <f t="shared" si="9"/>
        <v>113.84424268707342</v>
      </c>
      <c r="AL31" s="27"/>
      <c r="AM31" s="57">
        <f t="shared" si="7"/>
        <v>109.00000000000001</v>
      </c>
      <c r="AN31" s="57">
        <f t="shared" si="7"/>
        <v>109.95207072676718</v>
      </c>
      <c r="AO31" s="57">
        <f t="shared" si="7"/>
        <v>110.91245740462394</v>
      </c>
      <c r="AP31" s="57">
        <f t="shared" si="7"/>
        <v>111.88123267002533</v>
      </c>
      <c r="AQ31" s="57">
        <f>AQ30</f>
        <v>112.85846979387631</v>
      </c>
      <c r="AR31" s="57">
        <f>$AK31</f>
        <v>113.84424268707342</v>
      </c>
      <c r="AS31" s="57">
        <f t="shared" si="7"/>
        <v>104.40306508910551</v>
      </c>
      <c r="AT31" s="57">
        <f t="shared" si="7"/>
        <v>105.15553173439838</v>
      </c>
      <c r="AU31" s="57">
        <f t="shared" si="7"/>
        <v>105.91342165008845</v>
      </c>
      <c r="AV31" s="57">
        <f t="shared" si="7"/>
        <v>106.67677392343896</v>
      </c>
      <c r="AW31" s="57">
        <f t="shared" si="7"/>
        <v>107.44562792342759</v>
      </c>
      <c r="AX31" s="57">
        <f t="shared" si="7"/>
        <v>108.22002330277708</v>
      </c>
      <c r="AZ31" s="39">
        <f t="shared" si="4"/>
        <v>130626.2916905602</v>
      </c>
      <c r="BA31" s="62">
        <f t="shared" si="10"/>
        <v>1497872.262565142</v>
      </c>
      <c r="BB31" s="63">
        <f t="shared" si="11"/>
        <v>1640808.6573685284</v>
      </c>
      <c r="BC31" s="64">
        <f t="shared" si="12"/>
        <v>1248.2268854709516</v>
      </c>
      <c r="BD31" s="65">
        <f t="shared" si="13"/>
        <v>1367.340547807107</v>
      </c>
      <c r="BE31" s="66">
        <f t="shared" si="14"/>
        <v>9.5426291263718488E-2</v>
      </c>
      <c r="BG31" s="39">
        <v>130626.2916905602</v>
      </c>
      <c r="BH31" s="62">
        <v>1497872.262565142</v>
      </c>
      <c r="BI31" s="63">
        <v>1639607.2501891109</v>
      </c>
      <c r="BJ31" s="64">
        <v>1248.2268854709516</v>
      </c>
      <c r="BK31" s="65">
        <v>1366.3393751575925</v>
      </c>
      <c r="BL31" s="66">
        <v>9.462421540622179E-2</v>
      </c>
      <c r="BN31" s="29"/>
    </row>
    <row r="32" spans="1:66" ht="13.5" thickBot="1">
      <c r="A32" s="1">
        <v>40940</v>
      </c>
      <c r="B32">
        <v>100</v>
      </c>
      <c r="C32" s="2">
        <f>C31</f>
        <v>109.00000000000001</v>
      </c>
      <c r="D32" s="2">
        <f>D31*(1+$C$28)^(1/12)</f>
        <v>109.95207072676718</v>
      </c>
      <c r="E32" s="17">
        <f t="shared" ref="E32:E42" si="15">D32*B32</f>
        <v>10995.207072676718</v>
      </c>
      <c r="F32" s="8">
        <f t="shared" ref="F32:F42" si="16">E32/E15-1</f>
        <v>9.1652812499021463E-2</v>
      </c>
      <c r="H32" s="77">
        <v>41091</v>
      </c>
      <c r="I32" s="22">
        <f t="shared" si="8"/>
        <v>114.83862590609488</v>
      </c>
      <c r="J32" s="73"/>
      <c r="K32" s="73"/>
      <c r="L32" s="73"/>
      <c r="M32" s="73"/>
      <c r="N32" s="74"/>
      <c r="P32" s="37">
        <f t="shared" ref="P32:X37" si="17">P31</f>
        <v>109.00000000000001</v>
      </c>
      <c r="Q32" s="37">
        <f t="shared" si="17"/>
        <v>109.95207072676718</v>
      </c>
      <c r="R32" s="37">
        <f t="shared" si="17"/>
        <v>110.91245740462392</v>
      </c>
      <c r="S32" s="37">
        <f t="shared" si="17"/>
        <v>111.88123267002533</v>
      </c>
      <c r="T32" s="37">
        <f t="shared" si="6"/>
        <v>112.8584697938763</v>
      </c>
      <c r="U32" s="37">
        <f>U31</f>
        <v>113.84424268707342</v>
      </c>
      <c r="V32" s="37">
        <f>$I32</f>
        <v>114.83862590609488</v>
      </c>
      <c r="W32" s="37">
        <f t="shared" si="6"/>
        <v>105.15553173439838</v>
      </c>
      <c r="X32" s="37">
        <f t="shared" si="6"/>
        <v>105.91342165008845</v>
      </c>
      <c r="Y32" s="37">
        <f t="shared" si="6"/>
        <v>106.67677392343896</v>
      </c>
      <c r="Z32" s="37">
        <f t="shared" si="6"/>
        <v>107.44562792342759</v>
      </c>
      <c r="AA32" s="37">
        <f t="shared" si="6"/>
        <v>108.22002330277708</v>
      </c>
      <c r="AC32" s="39">
        <f t="shared" si="2"/>
        <v>131669.84777225915</v>
      </c>
      <c r="AH32" s="66">
        <v>9.5921913479408705E-2</v>
      </c>
      <c r="AI32" s="83"/>
      <c r="AJ32" s="1">
        <v>41091</v>
      </c>
      <c r="AK32" s="22">
        <f t="shared" si="9"/>
        <v>114.83862590609488</v>
      </c>
      <c r="AL32" s="27"/>
      <c r="AM32" s="57">
        <f t="shared" si="7"/>
        <v>109.00000000000001</v>
      </c>
      <c r="AN32" s="57">
        <f t="shared" si="7"/>
        <v>109.95207072676718</v>
      </c>
      <c r="AO32" s="57">
        <f t="shared" si="7"/>
        <v>110.91245740462394</v>
      </c>
      <c r="AP32" s="57">
        <f t="shared" si="7"/>
        <v>111.88123267002533</v>
      </c>
      <c r="AQ32" s="57">
        <f t="shared" si="7"/>
        <v>112.85846979387631</v>
      </c>
      <c r="AR32" s="57">
        <f>AR31</f>
        <v>113.84424268707342</v>
      </c>
      <c r="AS32" s="57">
        <f>$AK32</f>
        <v>114.83862590609488</v>
      </c>
      <c r="AT32" s="57">
        <f t="shared" si="7"/>
        <v>105.15553173439838</v>
      </c>
      <c r="AU32" s="57">
        <f t="shared" si="7"/>
        <v>105.91342165008845</v>
      </c>
      <c r="AV32" s="57">
        <f t="shared" si="7"/>
        <v>106.67677392343896</v>
      </c>
      <c r="AW32" s="57">
        <f t="shared" si="7"/>
        <v>107.44562792342759</v>
      </c>
      <c r="AX32" s="57">
        <f t="shared" si="7"/>
        <v>108.22002330277708</v>
      </c>
      <c r="AZ32" s="39">
        <f t="shared" si="4"/>
        <v>131669.84777225915</v>
      </c>
      <c r="BA32" s="62">
        <f t="shared" si="10"/>
        <v>1507407.010336098</v>
      </c>
      <c r="BB32" s="63">
        <f t="shared" si="11"/>
        <v>1654105.4434746287</v>
      </c>
      <c r="BC32" s="64">
        <f t="shared" si="12"/>
        <v>1256.1725086134149</v>
      </c>
      <c r="BD32" s="65">
        <f t="shared" si="13"/>
        <v>1378.4212028955239</v>
      </c>
      <c r="BE32" s="66">
        <f t="shared" si="14"/>
        <v>9.7318396513110361E-2</v>
      </c>
      <c r="BG32" s="39">
        <v>131669.84777225915</v>
      </c>
      <c r="BH32" s="62">
        <v>1507407.010336098</v>
      </c>
      <c r="BI32" s="63">
        <v>1652000.3751598112</v>
      </c>
      <c r="BJ32" s="64">
        <v>1256.1725086134149</v>
      </c>
      <c r="BK32" s="65">
        <v>1376.6669792998428</v>
      </c>
      <c r="BL32" s="66">
        <v>9.5921913479408705E-2</v>
      </c>
      <c r="BN32" s="29"/>
    </row>
    <row r="33" spans="1:66" ht="13.5" thickBot="1">
      <c r="A33" s="1">
        <v>40969</v>
      </c>
      <c r="B33">
        <v>100</v>
      </c>
      <c r="C33" s="2">
        <f t="shared" ref="C33:C42" si="18">C32</f>
        <v>109.00000000000001</v>
      </c>
      <c r="D33" s="2">
        <f t="shared" ref="D33:D42" si="19">D32*(1+$C$28)^(1/12)</f>
        <v>110.91245740462394</v>
      </c>
      <c r="E33" s="17">
        <f t="shared" si="15"/>
        <v>11091.245740462393</v>
      </c>
      <c r="F33" s="8">
        <f t="shared" si="16"/>
        <v>9.3308131226626623E-2</v>
      </c>
      <c r="H33" s="77">
        <v>41122</v>
      </c>
      <c r="I33" s="22">
        <f t="shared" si="8"/>
        <v>115.84169465863944</v>
      </c>
      <c r="J33" s="73"/>
      <c r="K33" s="73"/>
      <c r="L33" s="73"/>
      <c r="M33" s="73"/>
      <c r="N33" s="74"/>
      <c r="P33" s="37">
        <f t="shared" si="17"/>
        <v>109.00000000000001</v>
      </c>
      <c r="Q33" s="37">
        <f t="shared" si="17"/>
        <v>109.95207072676718</v>
      </c>
      <c r="R33" s="37">
        <f t="shared" si="17"/>
        <v>110.91245740462392</v>
      </c>
      <c r="S33" s="37">
        <f t="shared" si="17"/>
        <v>111.88123267002533</v>
      </c>
      <c r="T33" s="37">
        <f t="shared" si="17"/>
        <v>112.8584697938763</v>
      </c>
      <c r="U33" s="37">
        <f t="shared" si="6"/>
        <v>113.84424268707342</v>
      </c>
      <c r="V33" s="37">
        <f>V32</f>
        <v>114.83862590609488</v>
      </c>
      <c r="W33" s="37">
        <f>$I33</f>
        <v>115.84169465863944</v>
      </c>
      <c r="X33" s="37">
        <f t="shared" si="6"/>
        <v>105.91342165008845</v>
      </c>
      <c r="Y33" s="37">
        <f t="shared" si="6"/>
        <v>106.67677392343896</v>
      </c>
      <c r="Z33" s="37">
        <f t="shared" si="6"/>
        <v>107.44562792342759</v>
      </c>
      <c r="AA33" s="37">
        <f t="shared" si="6"/>
        <v>108.22002330277708</v>
      </c>
      <c r="AC33" s="39">
        <f t="shared" si="2"/>
        <v>132738.46406468324</v>
      </c>
      <c r="AH33" s="66">
        <v>9.6484831116949943E-2</v>
      </c>
      <c r="AI33" s="83"/>
      <c r="AJ33" s="1">
        <v>41122</v>
      </c>
      <c r="AK33" s="22">
        <f t="shared" si="9"/>
        <v>115.84169465863944</v>
      </c>
      <c r="AL33" s="27"/>
      <c r="AM33" s="57">
        <f t="shared" si="7"/>
        <v>109.00000000000001</v>
      </c>
      <c r="AN33" s="57">
        <f t="shared" si="7"/>
        <v>109.95207072676718</v>
      </c>
      <c r="AO33" s="57">
        <f t="shared" si="7"/>
        <v>110.91245740462394</v>
      </c>
      <c r="AP33" s="57">
        <f t="shared" si="7"/>
        <v>111.88123267002533</v>
      </c>
      <c r="AQ33" s="57">
        <f t="shared" si="7"/>
        <v>112.85846979387631</v>
      </c>
      <c r="AR33" s="57">
        <f t="shared" si="7"/>
        <v>113.84424268707342</v>
      </c>
      <c r="AS33" s="57">
        <f>AS32</f>
        <v>114.83862590609488</v>
      </c>
      <c r="AT33" s="57">
        <f>$AK33</f>
        <v>115.84169465863944</v>
      </c>
      <c r="AU33" s="57">
        <f t="shared" si="7"/>
        <v>105.91342165008845</v>
      </c>
      <c r="AV33" s="57">
        <f t="shared" si="7"/>
        <v>106.67677392343896</v>
      </c>
      <c r="AW33" s="57">
        <f t="shared" si="7"/>
        <v>107.44562792342759</v>
      </c>
      <c r="AX33" s="57">
        <f t="shared" si="7"/>
        <v>108.22002330277708</v>
      </c>
      <c r="AZ33" s="39">
        <f t="shared" si="4"/>
        <v>132738.46406468324</v>
      </c>
      <c r="BA33" s="62">
        <f t="shared" si="10"/>
        <v>1517545.0076798429</v>
      </c>
      <c r="BB33" s="63">
        <f t="shared" si="11"/>
        <v>1667337.3682246779</v>
      </c>
      <c r="BC33" s="64">
        <f t="shared" si="12"/>
        <v>1264.6208397332025</v>
      </c>
      <c r="BD33" s="65">
        <f t="shared" si="13"/>
        <v>1389.4478068538983</v>
      </c>
      <c r="BE33" s="66">
        <f t="shared" si="14"/>
        <v>9.8707029964040904E-2</v>
      </c>
      <c r="BG33" s="39">
        <v>132738.46406468324</v>
      </c>
      <c r="BH33" s="62">
        <v>1517545.0076798429</v>
      </c>
      <c r="BI33" s="63">
        <v>1663965.081458203</v>
      </c>
      <c r="BJ33" s="64">
        <v>1264.6208397332025</v>
      </c>
      <c r="BK33" s="65">
        <v>1386.6375678818358</v>
      </c>
      <c r="BL33" s="66">
        <v>9.6484831116949943E-2</v>
      </c>
      <c r="BN33" s="29"/>
    </row>
    <row r="34" spans="1:66" ht="13.5" thickBot="1">
      <c r="A34" s="1">
        <v>41000</v>
      </c>
      <c r="B34">
        <v>100</v>
      </c>
      <c r="C34" s="2">
        <f t="shared" si="18"/>
        <v>109.00000000000001</v>
      </c>
      <c r="D34" s="2">
        <f t="shared" si="19"/>
        <v>111.88123267002533</v>
      </c>
      <c r="E34" s="17">
        <f t="shared" si="15"/>
        <v>11188.123267002533</v>
      </c>
      <c r="F34" s="8">
        <f t="shared" si="16"/>
        <v>9.4965959983115411E-2</v>
      </c>
      <c r="H34" s="77">
        <v>41153</v>
      </c>
      <c r="I34" s="22">
        <f t="shared" si="8"/>
        <v>116.85352480931459</v>
      </c>
      <c r="J34" s="73"/>
      <c r="K34" s="73"/>
      <c r="L34" s="73"/>
      <c r="M34" s="73"/>
      <c r="N34" s="74"/>
      <c r="P34" s="37">
        <f t="shared" si="17"/>
        <v>109.00000000000001</v>
      </c>
      <c r="Q34" s="37">
        <f t="shared" si="17"/>
        <v>109.95207072676718</v>
      </c>
      <c r="R34" s="37">
        <f t="shared" si="17"/>
        <v>110.91245740462392</v>
      </c>
      <c r="S34" s="37">
        <f t="shared" si="17"/>
        <v>111.88123267002533</v>
      </c>
      <c r="T34" s="37">
        <f t="shared" si="17"/>
        <v>112.8584697938763</v>
      </c>
      <c r="U34" s="37">
        <f t="shared" si="17"/>
        <v>113.84424268707342</v>
      </c>
      <c r="V34" s="37">
        <f t="shared" si="6"/>
        <v>114.83862590609488</v>
      </c>
      <c r="W34" s="37">
        <f>W33</f>
        <v>115.84169465863944</v>
      </c>
      <c r="X34" s="37">
        <f>$I34</f>
        <v>116.85352480931459</v>
      </c>
      <c r="Y34" s="37">
        <f t="shared" si="6"/>
        <v>106.67677392343896</v>
      </c>
      <c r="Z34" s="37">
        <f t="shared" si="6"/>
        <v>107.44562792342759</v>
      </c>
      <c r="AA34" s="37">
        <f t="shared" si="6"/>
        <v>108.22002330277708</v>
      </c>
      <c r="AC34" s="39">
        <f t="shared" si="2"/>
        <v>133832.47438060585</v>
      </c>
      <c r="AH34" s="66">
        <v>9.628089332727896E-2</v>
      </c>
      <c r="AI34" s="83"/>
      <c r="AJ34" s="1">
        <v>41153</v>
      </c>
      <c r="AK34" s="22">
        <f t="shared" si="9"/>
        <v>116.85352480931458</v>
      </c>
      <c r="AL34" s="27"/>
      <c r="AM34" s="57">
        <f t="shared" si="7"/>
        <v>109.00000000000001</v>
      </c>
      <c r="AN34" s="57">
        <f t="shared" si="7"/>
        <v>109.95207072676718</v>
      </c>
      <c r="AO34" s="57">
        <f t="shared" si="7"/>
        <v>110.91245740462394</v>
      </c>
      <c r="AP34" s="57">
        <f t="shared" si="7"/>
        <v>111.88123267002533</v>
      </c>
      <c r="AQ34" s="57">
        <f t="shared" si="7"/>
        <v>112.85846979387631</v>
      </c>
      <c r="AR34" s="57">
        <f t="shared" si="7"/>
        <v>113.84424268707342</v>
      </c>
      <c r="AS34" s="57">
        <f t="shared" si="7"/>
        <v>114.83862590609488</v>
      </c>
      <c r="AT34" s="57">
        <f>AT33</f>
        <v>115.84169465863944</v>
      </c>
      <c r="AU34" s="57">
        <f>$AK34</f>
        <v>116.85352480931458</v>
      </c>
      <c r="AV34" s="57">
        <f t="shared" si="7"/>
        <v>106.67677392343896</v>
      </c>
      <c r="AW34" s="57">
        <f t="shared" si="7"/>
        <v>107.44562792342759</v>
      </c>
      <c r="AX34" s="57">
        <f t="shared" si="7"/>
        <v>108.22002330277708</v>
      </c>
      <c r="AZ34" s="39">
        <f t="shared" si="4"/>
        <v>133832.47438060585</v>
      </c>
      <c r="BA34" s="62">
        <f t="shared" si="10"/>
        <v>1528236.0681425715</v>
      </c>
      <c r="BB34" s="63">
        <f t="shared" si="11"/>
        <v>1680440.710764993</v>
      </c>
      <c r="BC34" s="64">
        <f t="shared" si="12"/>
        <v>1273.5300567854763</v>
      </c>
      <c r="BD34" s="65">
        <f t="shared" si="13"/>
        <v>1400.3672589708274</v>
      </c>
      <c r="BE34" s="66">
        <f t="shared" si="14"/>
        <v>9.9594981295927809E-2</v>
      </c>
      <c r="BG34" s="39">
        <v>133832.47438060585</v>
      </c>
      <c r="BH34" s="62">
        <v>1528236.0681425715</v>
      </c>
      <c r="BI34" s="63">
        <v>1675376.0019983067</v>
      </c>
      <c r="BJ34" s="64">
        <v>1273.5300567854763</v>
      </c>
      <c r="BK34" s="65">
        <v>1396.1466683319222</v>
      </c>
      <c r="BL34" s="66">
        <v>9.628089332727896E-2</v>
      </c>
      <c r="BN34" s="29"/>
    </row>
    <row r="35" spans="1:66" ht="13.5" thickBot="1">
      <c r="A35" s="1">
        <v>41030</v>
      </c>
      <c r="B35">
        <v>100</v>
      </c>
      <c r="C35" s="2">
        <f t="shared" si="18"/>
        <v>109.00000000000001</v>
      </c>
      <c r="D35" s="2">
        <f t="shared" si="19"/>
        <v>112.85846979387631</v>
      </c>
      <c r="E35" s="17">
        <f t="shared" si="15"/>
        <v>11285.84697938763</v>
      </c>
      <c r="F35" s="8">
        <f t="shared" si="16"/>
        <v>9.6626302574549516E-2</v>
      </c>
      <c r="H35" s="77">
        <v>41183</v>
      </c>
      <c r="I35" s="22">
        <f t="shared" si="8"/>
        <v>117.87419288537428</v>
      </c>
      <c r="J35" s="73"/>
      <c r="K35" s="73"/>
      <c r="L35" s="73"/>
      <c r="M35" s="73"/>
      <c r="N35" s="74"/>
      <c r="P35" s="37">
        <f t="shared" si="17"/>
        <v>109.00000000000001</v>
      </c>
      <c r="Q35" s="37">
        <f t="shared" si="17"/>
        <v>109.95207072676718</v>
      </c>
      <c r="R35" s="37">
        <f t="shared" si="17"/>
        <v>110.91245740462392</v>
      </c>
      <c r="S35" s="37">
        <f t="shared" si="17"/>
        <v>111.88123267002533</v>
      </c>
      <c r="T35" s="37">
        <f t="shared" si="17"/>
        <v>112.8584697938763</v>
      </c>
      <c r="U35" s="37">
        <f t="shared" si="17"/>
        <v>113.84424268707342</v>
      </c>
      <c r="V35" s="37">
        <f t="shared" si="17"/>
        <v>114.83862590609488</v>
      </c>
      <c r="W35" s="37">
        <f t="shared" si="6"/>
        <v>115.84169465863944</v>
      </c>
      <c r="X35" s="37">
        <f>X34</f>
        <v>116.85352480931459</v>
      </c>
      <c r="Y35" s="37">
        <f>$I35</f>
        <v>117.87419288537428</v>
      </c>
      <c r="Z35" s="37">
        <f t="shared" si="6"/>
        <v>107.44562792342759</v>
      </c>
      <c r="AA35" s="37">
        <f t="shared" si="6"/>
        <v>108.22002330277708</v>
      </c>
      <c r="AC35" s="39">
        <f t="shared" si="2"/>
        <v>134952.21627679939</v>
      </c>
      <c r="AH35" s="131">
        <v>9.5279929811940445E-2</v>
      </c>
      <c r="AI35" s="83"/>
      <c r="AJ35" s="1">
        <v>41183</v>
      </c>
      <c r="AK35" s="22">
        <f t="shared" si="9"/>
        <v>117.87419288537428</v>
      </c>
      <c r="AL35" s="27"/>
      <c r="AM35" s="57">
        <f t="shared" si="7"/>
        <v>109.00000000000001</v>
      </c>
      <c r="AN35" s="57">
        <f t="shared" si="7"/>
        <v>109.95207072676718</v>
      </c>
      <c r="AO35" s="57">
        <f t="shared" si="7"/>
        <v>110.91245740462394</v>
      </c>
      <c r="AP35" s="57">
        <f t="shared" si="7"/>
        <v>111.88123267002533</v>
      </c>
      <c r="AQ35" s="57">
        <f t="shared" si="7"/>
        <v>112.85846979387631</v>
      </c>
      <c r="AR35" s="57">
        <f t="shared" si="7"/>
        <v>113.84424268707342</v>
      </c>
      <c r="AS35" s="57">
        <f t="shared" si="7"/>
        <v>114.83862590609488</v>
      </c>
      <c r="AT35" s="57">
        <f t="shared" si="7"/>
        <v>115.84169465863944</v>
      </c>
      <c r="AU35" s="57">
        <f>AU34</f>
        <v>116.85352480931458</v>
      </c>
      <c r="AV35" s="57">
        <f>$AK35</f>
        <v>117.87419288537428</v>
      </c>
      <c r="AW35" s="57">
        <f t="shared" si="7"/>
        <v>107.44562792342759</v>
      </c>
      <c r="AX35" s="57">
        <f t="shared" si="7"/>
        <v>108.22002330277708</v>
      </c>
      <c r="AZ35" s="39">
        <f t="shared" si="4"/>
        <v>134952.21627679939</v>
      </c>
      <c r="BA35" s="62">
        <f t="shared" si="10"/>
        <v>1539429.7967562145</v>
      </c>
      <c r="BB35" s="63">
        <f t="shared" si="11"/>
        <v>1693350.8452233444</v>
      </c>
      <c r="BC35" s="64">
        <f t="shared" si="12"/>
        <v>1282.858163963512</v>
      </c>
      <c r="BD35" s="65">
        <f t="shared" si="13"/>
        <v>1411.1257043527869</v>
      </c>
      <c r="BE35" s="68">
        <f t="shared" si="14"/>
        <v>9.9985753680656542E-2</v>
      </c>
      <c r="BG35" s="39">
        <v>134952.21627679939</v>
      </c>
      <c r="BH35" s="62">
        <v>1539429.7967562145</v>
      </c>
      <c r="BI35" s="63">
        <v>1686106.5597415564</v>
      </c>
      <c r="BJ35" s="64">
        <v>1282.858163963512</v>
      </c>
      <c r="BK35" s="65">
        <v>1405.0887997846303</v>
      </c>
      <c r="BL35" s="68">
        <v>9.5279929811940445E-2</v>
      </c>
      <c r="BN35" s="29"/>
    </row>
    <row r="36" spans="1:66" ht="13.5" thickBot="1">
      <c r="A36" s="1">
        <v>41061</v>
      </c>
      <c r="B36">
        <v>100</v>
      </c>
      <c r="C36" s="2">
        <f t="shared" si="18"/>
        <v>109.00000000000001</v>
      </c>
      <c r="D36" s="2">
        <f t="shared" si="19"/>
        <v>113.84424268707342</v>
      </c>
      <c r="E36" s="17">
        <f t="shared" si="15"/>
        <v>11384.424268707342</v>
      </c>
      <c r="F36" s="8">
        <f t="shared" si="16"/>
        <v>9.82891628127609E-2</v>
      </c>
      <c r="H36" s="77">
        <v>41214</v>
      </c>
      <c r="I36" s="22">
        <f t="shared" si="8"/>
        <v>118.90377608250702</v>
      </c>
      <c r="J36" s="73"/>
      <c r="K36" s="73"/>
      <c r="L36" s="73"/>
      <c r="M36" s="73"/>
      <c r="N36" s="74"/>
      <c r="P36" s="37">
        <f t="shared" si="17"/>
        <v>109.00000000000001</v>
      </c>
      <c r="Q36" s="37">
        <f t="shared" si="17"/>
        <v>109.95207072676718</v>
      </c>
      <c r="R36" s="37">
        <f t="shared" si="17"/>
        <v>110.91245740462392</v>
      </c>
      <c r="S36" s="37">
        <f t="shared" si="17"/>
        <v>111.88123267002533</v>
      </c>
      <c r="T36" s="37">
        <f t="shared" si="17"/>
        <v>112.8584697938763</v>
      </c>
      <c r="U36" s="37">
        <f t="shared" si="17"/>
        <v>113.84424268707342</v>
      </c>
      <c r="V36" s="37">
        <f t="shared" si="17"/>
        <v>114.83862590609488</v>
      </c>
      <c r="W36" s="37">
        <f t="shared" si="17"/>
        <v>115.84169465863944</v>
      </c>
      <c r="X36" s="37">
        <f t="shared" si="6"/>
        <v>116.85352480931459</v>
      </c>
      <c r="Y36" s="37">
        <f>Y35</f>
        <v>117.87419288537428</v>
      </c>
      <c r="Z36" s="37">
        <f>$I36</f>
        <v>118.90377608250702</v>
      </c>
      <c r="AA36" s="37">
        <f t="shared" si="6"/>
        <v>108.22002330277708</v>
      </c>
      <c r="AC36" s="39">
        <f t="shared" si="2"/>
        <v>136098.03109270733</v>
      </c>
      <c r="AH36" s="66">
        <v>9.3453450865132348E-2</v>
      </c>
      <c r="AI36" s="83"/>
      <c r="AJ36" s="1">
        <v>41214</v>
      </c>
      <c r="AK36" s="22">
        <f t="shared" si="9"/>
        <v>118.90377608250704</v>
      </c>
      <c r="AL36" s="27"/>
      <c r="AM36" s="57">
        <f t="shared" si="7"/>
        <v>109.00000000000001</v>
      </c>
      <c r="AN36" s="57">
        <f t="shared" si="7"/>
        <v>109.95207072676718</v>
      </c>
      <c r="AO36" s="57">
        <f t="shared" si="7"/>
        <v>110.91245740462394</v>
      </c>
      <c r="AP36" s="57">
        <f t="shared" si="7"/>
        <v>111.88123267002533</v>
      </c>
      <c r="AQ36" s="57">
        <f t="shared" si="7"/>
        <v>112.85846979387631</v>
      </c>
      <c r="AR36" s="57">
        <f t="shared" si="7"/>
        <v>113.84424268707342</v>
      </c>
      <c r="AS36" s="57">
        <f t="shared" si="7"/>
        <v>114.83862590609488</v>
      </c>
      <c r="AT36" s="57">
        <f t="shared" si="7"/>
        <v>115.84169465863944</v>
      </c>
      <c r="AU36" s="57">
        <f t="shared" si="7"/>
        <v>116.85352480931458</v>
      </c>
      <c r="AV36" s="57">
        <f>AV35</f>
        <v>117.87419288537428</v>
      </c>
      <c r="AW36" s="57">
        <f>$AK36</f>
        <v>118.90377608250704</v>
      </c>
      <c r="AX36" s="57">
        <f t="shared" si="7"/>
        <v>108.22002330277708</v>
      </c>
      <c r="AZ36" s="39">
        <f t="shared" si="4"/>
        <v>136098.03109270733</v>
      </c>
      <c r="BA36" s="62">
        <f t="shared" si="10"/>
        <v>1551075.5898737065</v>
      </c>
      <c r="BB36" s="63">
        <f t="shared" si="11"/>
        <v>1706002.2308205941</v>
      </c>
      <c r="BC36" s="64">
        <f t="shared" si="12"/>
        <v>1292.562991561422</v>
      </c>
      <c r="BD36" s="65">
        <f t="shared" si="13"/>
        <v>1421.6685256838284</v>
      </c>
      <c r="BE36" s="66">
        <f t="shared" si="14"/>
        <v>9.9883359623693213E-2</v>
      </c>
      <c r="BG36" s="39">
        <v>136098.03109270733</v>
      </c>
      <c r="BH36" s="62">
        <v>1551075.5898737065</v>
      </c>
      <c r="BI36" s="63">
        <v>1696028.9563000752</v>
      </c>
      <c r="BJ36" s="64">
        <v>1292.562991561422</v>
      </c>
      <c r="BK36" s="65">
        <v>1413.3574635833959</v>
      </c>
      <c r="BL36" s="66">
        <v>9.3453450865132348E-2</v>
      </c>
      <c r="BN36" s="29"/>
    </row>
    <row r="37" spans="1:66" ht="13.5" thickBot="1">
      <c r="A37" s="1">
        <v>41091</v>
      </c>
      <c r="B37">
        <v>100</v>
      </c>
      <c r="C37" s="2">
        <f t="shared" si="18"/>
        <v>109.00000000000001</v>
      </c>
      <c r="D37" s="2">
        <f t="shared" si="19"/>
        <v>114.83862590609488</v>
      </c>
      <c r="E37" s="17">
        <f t="shared" si="15"/>
        <v>11483.862590609488</v>
      </c>
      <c r="F37" s="8">
        <f t="shared" si="16"/>
        <v>9.9954544515363342E-2</v>
      </c>
      <c r="H37" s="79">
        <v>41244</v>
      </c>
      <c r="I37" s="23">
        <f t="shared" si="8"/>
        <v>119.94235227067431</v>
      </c>
      <c r="J37" s="80"/>
      <c r="K37" s="80"/>
      <c r="L37" s="80"/>
      <c r="M37" s="80"/>
      <c r="N37" s="81"/>
      <c r="P37" s="37">
        <f t="shared" si="17"/>
        <v>109.00000000000001</v>
      </c>
      <c r="Q37" s="37">
        <f t="shared" si="17"/>
        <v>109.95207072676718</v>
      </c>
      <c r="R37" s="37">
        <f t="shared" si="17"/>
        <v>110.91245740462392</v>
      </c>
      <c r="S37" s="37">
        <f t="shared" si="17"/>
        <v>111.88123267002533</v>
      </c>
      <c r="T37" s="37">
        <f t="shared" si="17"/>
        <v>112.8584697938763</v>
      </c>
      <c r="U37" s="37">
        <f t="shared" si="17"/>
        <v>113.84424268707342</v>
      </c>
      <c r="V37" s="37">
        <f t="shared" si="17"/>
        <v>114.83862590609488</v>
      </c>
      <c r="W37" s="37">
        <f t="shared" si="17"/>
        <v>115.84169465863944</v>
      </c>
      <c r="X37" s="37">
        <f t="shared" si="17"/>
        <v>116.85352480931459</v>
      </c>
      <c r="Y37" s="37">
        <f t="shared" si="6"/>
        <v>117.87419288537428</v>
      </c>
      <c r="Z37" s="37">
        <f>Z36</f>
        <v>118.90377608250702</v>
      </c>
      <c r="AA37" s="37">
        <f>$I37</f>
        <v>119.94235227067431</v>
      </c>
      <c r="AC37" s="40">
        <f t="shared" si="2"/>
        <v>137270.26398949706</v>
      </c>
      <c r="AH37" s="66">
        <v>9.0774403902308842E-2</v>
      </c>
      <c r="AI37" s="83"/>
      <c r="AJ37" s="1">
        <v>41244</v>
      </c>
      <c r="AK37" s="23">
        <f t="shared" si="9"/>
        <v>119.94235227067431</v>
      </c>
      <c r="AL37" s="27"/>
      <c r="AM37" s="57">
        <f t="shared" si="7"/>
        <v>109.00000000000001</v>
      </c>
      <c r="AN37" s="57">
        <f t="shared" si="7"/>
        <v>109.95207072676718</v>
      </c>
      <c r="AO37" s="57">
        <f t="shared" si="7"/>
        <v>110.91245740462394</v>
      </c>
      <c r="AP37" s="57">
        <f t="shared" si="7"/>
        <v>111.88123267002533</v>
      </c>
      <c r="AQ37" s="57">
        <f t="shared" si="7"/>
        <v>112.85846979387631</v>
      </c>
      <c r="AR37" s="57">
        <f t="shared" si="7"/>
        <v>113.84424268707342</v>
      </c>
      <c r="AS37" s="57">
        <f t="shared" si="7"/>
        <v>114.83862590609488</v>
      </c>
      <c r="AT37" s="57">
        <f t="shared" si="7"/>
        <v>115.84169465863944</v>
      </c>
      <c r="AU37" s="57">
        <f t="shared" si="7"/>
        <v>116.85352480931458</v>
      </c>
      <c r="AV37" s="57">
        <f t="shared" si="7"/>
        <v>117.87419288537428</v>
      </c>
      <c r="AW37" s="57">
        <f>AW36</f>
        <v>118.90377608250704</v>
      </c>
      <c r="AX37" s="57">
        <f>$AK37</f>
        <v>119.94235227067431</v>
      </c>
      <c r="AZ37" s="40">
        <f t="shared" si="4"/>
        <v>137270.26398949706</v>
      </c>
      <c r="BA37" s="62">
        <f t="shared" si="10"/>
        <v>1563122.6350147638</v>
      </c>
      <c r="BB37" s="63">
        <f t="shared" si="11"/>
        <v>1718328.401884276</v>
      </c>
      <c r="BC37" s="64">
        <f t="shared" si="12"/>
        <v>1302.6021958456365</v>
      </c>
      <c r="BD37" s="65">
        <f t="shared" si="13"/>
        <v>1431.9403349035633</v>
      </c>
      <c r="BE37" s="66">
        <f t="shared" si="14"/>
        <v>9.9292124234415136E-2</v>
      </c>
      <c r="BG37" s="39">
        <v>137270.26398949706</v>
      </c>
      <c r="BH37" s="62">
        <v>1563122.6350147638</v>
      </c>
      <c r="BI37" s="63">
        <v>1705014.1604344351</v>
      </c>
      <c r="BJ37" s="64">
        <v>1302.6021958456365</v>
      </c>
      <c r="BK37" s="65">
        <v>1420.8451336953626</v>
      </c>
      <c r="BL37" s="66">
        <v>9.0774403902308842E-2</v>
      </c>
      <c r="BN37" s="29"/>
    </row>
    <row r="38" spans="1:66" ht="13.5" thickBot="1">
      <c r="A38" s="1">
        <v>41122</v>
      </c>
      <c r="B38">
        <v>100</v>
      </c>
      <c r="C38" s="2">
        <f t="shared" si="18"/>
        <v>109.00000000000001</v>
      </c>
      <c r="D38" s="2">
        <f t="shared" si="19"/>
        <v>115.84169465863944</v>
      </c>
      <c r="E38" s="17">
        <f t="shared" si="15"/>
        <v>11584.169465863944</v>
      </c>
      <c r="F38" s="8">
        <f t="shared" si="16"/>
        <v>0.10162245150575777</v>
      </c>
      <c r="Q38" s="28"/>
      <c r="R38" s="28"/>
      <c r="S38" s="28"/>
      <c r="T38" s="28"/>
      <c r="U38" s="28"/>
      <c r="V38" s="28"/>
      <c r="W38" s="28"/>
      <c r="X38" s="28"/>
      <c r="Y38" s="28"/>
      <c r="Z38" s="28"/>
      <c r="AA38" s="28"/>
      <c r="AI38" s="82"/>
      <c r="AJ38" s="1">
        <v>41275</v>
      </c>
      <c r="AK38" s="58">
        <f>(AK26*(1+AK$11)^(1/12)*(1+AK$9))</f>
        <v>120.99000000000002</v>
      </c>
      <c r="AM38" s="57">
        <f>$AK38</f>
        <v>120.99000000000002</v>
      </c>
      <c r="AN38" s="57">
        <f t="shared" ref="AN38" si="20">AN37</f>
        <v>109.95207072676718</v>
      </c>
      <c r="AO38" s="57">
        <f t="shared" ref="AO38:AO39" si="21">AO37</f>
        <v>110.91245740462394</v>
      </c>
      <c r="AP38" s="57">
        <f t="shared" ref="AP38:AP40" si="22">AP37</f>
        <v>111.88123267002533</v>
      </c>
      <c r="AQ38" s="57">
        <f t="shared" ref="AQ38:AQ41" si="23">AQ37</f>
        <v>112.85846979387631</v>
      </c>
      <c r="AR38" s="57">
        <f t="shared" ref="AR38:AR42" si="24">AR37</f>
        <v>113.84424268707342</v>
      </c>
      <c r="AS38" s="57">
        <f t="shared" ref="AS38:AS43" si="25">AS37</f>
        <v>114.83862590609488</v>
      </c>
      <c r="AT38" s="57">
        <f t="shared" ref="AT38:AT44" si="26">AT37</f>
        <v>115.84169465863944</v>
      </c>
      <c r="AU38" s="57">
        <f t="shared" ref="AU38:AU45" si="27">AU37</f>
        <v>116.85352480931458</v>
      </c>
      <c r="AV38" s="57">
        <f t="shared" ref="AV38:AV46" si="28">AV37</f>
        <v>117.87419288537428</v>
      </c>
      <c r="AW38" s="57">
        <f t="shared" ref="AW38:AW47" si="29">AW37</f>
        <v>118.90377608250704</v>
      </c>
      <c r="AX38" s="57">
        <f>AX37</f>
        <v>119.94235227067431</v>
      </c>
      <c r="AZ38" s="59">
        <f t="shared" si="4"/>
        <v>138469.26398949706</v>
      </c>
      <c r="BA38" s="41">
        <f t="shared" si="10"/>
        <v>1575519.9107223335</v>
      </c>
      <c r="BB38" s="67">
        <f t="shared" si="11"/>
        <v>1730261.9577631964</v>
      </c>
      <c r="BC38" s="48">
        <f t="shared" si="12"/>
        <v>1312.933258935278</v>
      </c>
      <c r="BD38" s="49">
        <f t="shared" si="13"/>
        <v>1441.8849648026637</v>
      </c>
      <c r="BE38" s="35">
        <f t="shared" si="14"/>
        <v>9.8216497289404625E-2</v>
      </c>
      <c r="BG38" s="59">
        <v>138469.26398949706</v>
      </c>
      <c r="BH38" s="132">
        <v>1575519.9107223335</v>
      </c>
      <c r="BI38" s="67">
        <v>1712931.8964449381</v>
      </c>
      <c r="BJ38" s="48">
        <v>1312.933258935278</v>
      </c>
      <c r="BK38" s="49">
        <v>1427.4432470374484</v>
      </c>
      <c r="BL38" s="35">
        <v>8.7216914738706741E-2</v>
      </c>
      <c r="BN38" s="29"/>
    </row>
    <row r="39" spans="1:66">
      <c r="A39" s="1">
        <v>41153</v>
      </c>
      <c r="B39">
        <v>100</v>
      </c>
      <c r="C39" s="2">
        <f t="shared" si="18"/>
        <v>109.00000000000001</v>
      </c>
      <c r="D39" s="2">
        <f t="shared" si="19"/>
        <v>116.85352480931458</v>
      </c>
      <c r="E39" s="17">
        <f t="shared" si="15"/>
        <v>11685.352480931459</v>
      </c>
      <c r="F39" s="8">
        <f t="shared" si="16"/>
        <v>0.10329288761314404</v>
      </c>
      <c r="K39" t="s">
        <v>61</v>
      </c>
      <c r="P39" s="51">
        <f>SUM(P26:P37)/SUM(P14:P25)-1</f>
        <v>9.000000000000008E-2</v>
      </c>
      <c r="Q39" s="52">
        <f t="shared" ref="Q39:AA39" si="30">SUM(Q26:Q37)/SUM(Q14:Q25)-1</f>
        <v>8.4661875514980389E-2</v>
      </c>
      <c r="R39" s="52">
        <f t="shared" si="30"/>
        <v>8.0324399999250673E-2</v>
      </c>
      <c r="S39" s="52">
        <f t="shared" si="30"/>
        <v>7.6963067883668357E-2</v>
      </c>
      <c r="T39" s="52">
        <f t="shared" si="30"/>
        <v>7.4560393910607647E-2</v>
      </c>
      <c r="U39" s="52">
        <f t="shared" si="30"/>
        <v>7.3105684227355416E-2</v>
      </c>
      <c r="V39" s="52">
        <f t="shared" si="30"/>
        <v>7.2594928552692117E-2</v>
      </c>
      <c r="W39" s="52">
        <f t="shared" si="30"/>
        <v>7.303081119864685E-2</v>
      </c>
      <c r="X39" s="52">
        <f t="shared" si="30"/>
        <v>7.4422842700391678E-2</v>
      </c>
      <c r="Y39" s="52">
        <f t="shared" si="30"/>
        <v>7.6787617918231854E-2</v>
      </c>
      <c r="Z39" s="52">
        <f t="shared" si="30"/>
        <v>8.0149210955148043E-2</v>
      </c>
      <c r="AA39" s="53">
        <f t="shared" si="30"/>
        <v>8.4539722342317658E-2</v>
      </c>
      <c r="AB39" s="54" t="s">
        <v>58</v>
      </c>
      <c r="AC39" s="55">
        <f>AVERAGE(P39:AA39)</f>
        <v>7.8428379600274226E-2</v>
      </c>
      <c r="AI39" s="82"/>
      <c r="AJ39" s="1">
        <v>41306</v>
      </c>
      <c r="AK39" s="22">
        <f>AK38*(1+AK$12)^(1/12)</f>
        <v>121.58847890415106</v>
      </c>
      <c r="AM39" s="57">
        <f>AM38</f>
        <v>120.99000000000002</v>
      </c>
      <c r="AN39" s="57">
        <f>$AK39</f>
        <v>121.58847890415106</v>
      </c>
      <c r="AO39" s="57">
        <f t="shared" si="21"/>
        <v>110.91245740462394</v>
      </c>
      <c r="AP39" s="57">
        <f t="shared" si="22"/>
        <v>111.88123267002533</v>
      </c>
      <c r="AQ39" s="57">
        <f t="shared" si="23"/>
        <v>112.85846979387631</v>
      </c>
      <c r="AR39" s="57">
        <f t="shared" si="24"/>
        <v>113.84424268707342</v>
      </c>
      <c r="AS39" s="57">
        <f t="shared" si="25"/>
        <v>114.83862590609488</v>
      </c>
      <c r="AT39" s="57">
        <f t="shared" si="26"/>
        <v>115.84169465863944</v>
      </c>
      <c r="AU39" s="57">
        <f t="shared" si="27"/>
        <v>116.85352480931458</v>
      </c>
      <c r="AV39" s="57">
        <f t="shared" si="28"/>
        <v>117.87419288537428</v>
      </c>
      <c r="AW39" s="57">
        <f t="shared" si="29"/>
        <v>118.90377608250704</v>
      </c>
      <c r="AX39" s="57">
        <f t="shared" ref="AX39:AX48" si="31">AX38</f>
        <v>119.94235227067431</v>
      </c>
      <c r="AZ39" s="60">
        <f t="shared" si="4"/>
        <v>139632.90480723543</v>
      </c>
      <c r="BG39" s="60">
        <v>139573.05691682035</v>
      </c>
    </row>
    <row r="40" spans="1:66">
      <c r="A40" s="1">
        <v>41183</v>
      </c>
      <c r="B40">
        <v>100</v>
      </c>
      <c r="C40" s="2">
        <f t="shared" si="18"/>
        <v>109.00000000000001</v>
      </c>
      <c r="D40" s="2">
        <f t="shared" si="19"/>
        <v>117.87419288537428</v>
      </c>
      <c r="E40" s="17">
        <f t="shared" si="15"/>
        <v>11787.419288537429</v>
      </c>
      <c r="F40" s="8">
        <f t="shared" si="16"/>
        <v>0.10496585667252756</v>
      </c>
      <c r="S40" s="28"/>
      <c r="T40" s="28"/>
      <c r="U40" s="28"/>
      <c r="V40" s="28"/>
      <c r="W40" s="28"/>
      <c r="X40" s="28"/>
      <c r="Y40" s="28"/>
      <c r="Z40" s="28"/>
      <c r="AA40" s="28"/>
      <c r="AI40" s="82"/>
      <c r="AJ40" s="1">
        <v>41334</v>
      </c>
      <c r="AK40" s="22">
        <f t="shared" ref="AK40:AK49" si="32">AK39*(1+AK$12)^(1/12)</f>
        <v>122.18991819344727</v>
      </c>
      <c r="AM40" s="57">
        <f t="shared" ref="AM40:AM49" si="33">AM39</f>
        <v>120.99000000000002</v>
      </c>
      <c r="AN40" s="57">
        <f>AN39</f>
        <v>121.58847890415106</v>
      </c>
      <c r="AO40" s="57">
        <f>$AK40</f>
        <v>122.18991819344727</v>
      </c>
      <c r="AP40" s="57">
        <f t="shared" si="22"/>
        <v>111.88123267002533</v>
      </c>
      <c r="AQ40" s="57">
        <f t="shared" si="23"/>
        <v>112.85846979387631</v>
      </c>
      <c r="AR40" s="57">
        <f t="shared" si="24"/>
        <v>113.84424268707342</v>
      </c>
      <c r="AS40" s="57">
        <f t="shared" si="25"/>
        <v>114.83862590609488</v>
      </c>
      <c r="AT40" s="57">
        <f t="shared" si="26"/>
        <v>115.84169465863944</v>
      </c>
      <c r="AU40" s="57">
        <f t="shared" si="27"/>
        <v>116.85352480931458</v>
      </c>
      <c r="AV40" s="57">
        <f t="shared" si="28"/>
        <v>117.87419288537428</v>
      </c>
      <c r="AW40" s="57">
        <f t="shared" si="29"/>
        <v>118.90377608250704</v>
      </c>
      <c r="AX40" s="57">
        <f t="shared" si="31"/>
        <v>119.94235227067431</v>
      </c>
      <c r="AZ40" s="60">
        <f t="shared" si="4"/>
        <v>140760.6508861178</v>
      </c>
      <c r="BG40" s="60">
        <v>140580.81117635797</v>
      </c>
      <c r="BN40" s="29"/>
    </row>
    <row r="41" spans="1:66">
      <c r="A41" s="1">
        <v>41214</v>
      </c>
      <c r="B41">
        <v>100</v>
      </c>
      <c r="C41" s="2">
        <f t="shared" si="18"/>
        <v>109.00000000000001</v>
      </c>
      <c r="D41" s="2">
        <f t="shared" si="19"/>
        <v>118.90377608250704</v>
      </c>
      <c r="E41" s="17">
        <f t="shared" si="15"/>
        <v>11890.377608250703</v>
      </c>
      <c r="F41" s="8">
        <f t="shared" si="16"/>
        <v>0.10664136252472933</v>
      </c>
      <c r="K41" t="s">
        <v>62</v>
      </c>
      <c r="T41" s="28"/>
      <c r="U41" s="28"/>
      <c r="V41" s="28"/>
      <c r="W41" s="28"/>
      <c r="X41" s="28"/>
      <c r="Y41" s="28"/>
      <c r="Z41" s="28"/>
      <c r="AA41" s="28"/>
      <c r="AI41" s="82"/>
      <c r="AJ41" s="1">
        <v>41365</v>
      </c>
      <c r="AK41" s="22">
        <f t="shared" si="32"/>
        <v>122.7943325114795</v>
      </c>
      <c r="AM41" s="57">
        <f t="shared" si="33"/>
        <v>120.99000000000002</v>
      </c>
      <c r="AN41" s="57">
        <f t="shared" ref="AN41:AN49" si="34">AN40</f>
        <v>121.58847890415106</v>
      </c>
      <c r="AO41" s="57">
        <f>AO40</f>
        <v>122.18991819344727</v>
      </c>
      <c r="AP41" s="57">
        <f>$AK41</f>
        <v>122.7943325114795</v>
      </c>
      <c r="AQ41" s="57">
        <f t="shared" si="23"/>
        <v>112.85846979387631</v>
      </c>
      <c r="AR41" s="57">
        <f t="shared" si="24"/>
        <v>113.84424268707342</v>
      </c>
      <c r="AS41" s="57">
        <f t="shared" si="25"/>
        <v>114.83862590609488</v>
      </c>
      <c r="AT41" s="57">
        <f t="shared" si="26"/>
        <v>115.84169465863944</v>
      </c>
      <c r="AU41" s="57">
        <f t="shared" si="27"/>
        <v>116.85352480931458</v>
      </c>
      <c r="AV41" s="57">
        <f t="shared" si="28"/>
        <v>117.87419288537428</v>
      </c>
      <c r="AW41" s="57">
        <f t="shared" si="29"/>
        <v>118.90377608250704</v>
      </c>
      <c r="AX41" s="57">
        <f t="shared" si="31"/>
        <v>119.94235227067431</v>
      </c>
      <c r="AZ41" s="60">
        <f t="shared" si="4"/>
        <v>141851.9608702632</v>
      </c>
      <c r="BG41" s="60">
        <v>141491.68790935542</v>
      </c>
    </row>
    <row r="42" spans="1:66">
      <c r="A42" s="1">
        <v>41244</v>
      </c>
      <c r="B42">
        <v>100</v>
      </c>
      <c r="C42" s="2">
        <f t="shared" si="18"/>
        <v>109.00000000000001</v>
      </c>
      <c r="D42" s="2">
        <f t="shared" si="19"/>
        <v>119.94235227067431</v>
      </c>
      <c r="E42" s="17">
        <f t="shared" si="15"/>
        <v>11994.235227067431</v>
      </c>
      <c r="F42" s="8">
        <f t="shared" si="16"/>
        <v>0.10831940901639436</v>
      </c>
      <c r="U42" s="28"/>
      <c r="V42" s="28"/>
      <c r="W42" s="28"/>
      <c r="X42" s="28"/>
      <c r="Y42" s="28"/>
      <c r="Z42" s="28"/>
      <c r="AA42" s="28"/>
      <c r="AI42" s="82"/>
      <c r="AJ42" s="1">
        <v>41395</v>
      </c>
      <c r="AK42" s="22">
        <f t="shared" si="32"/>
        <v>123.40173657427334</v>
      </c>
      <c r="AM42" s="57">
        <f t="shared" si="33"/>
        <v>120.99000000000002</v>
      </c>
      <c r="AN42" s="57">
        <f t="shared" si="34"/>
        <v>121.58847890415106</v>
      </c>
      <c r="AO42" s="57">
        <f t="shared" ref="AO42:AO49" si="35">AO41</f>
        <v>122.18991819344727</v>
      </c>
      <c r="AP42" s="57">
        <f>AP41</f>
        <v>122.7943325114795</v>
      </c>
      <c r="AQ42" s="57">
        <f>$AK42</f>
        <v>123.40173657427334</v>
      </c>
      <c r="AR42" s="57">
        <f t="shared" si="24"/>
        <v>113.84424268707342</v>
      </c>
      <c r="AS42" s="57">
        <f t="shared" si="25"/>
        <v>114.83862590609488</v>
      </c>
      <c r="AT42" s="57">
        <f t="shared" si="26"/>
        <v>115.84169465863944</v>
      </c>
      <c r="AU42" s="57">
        <f t="shared" si="27"/>
        <v>116.85352480931458</v>
      </c>
      <c r="AV42" s="57">
        <f t="shared" si="28"/>
        <v>117.87419288537428</v>
      </c>
      <c r="AW42" s="57">
        <f t="shared" si="29"/>
        <v>118.90377608250704</v>
      </c>
      <c r="AX42" s="57">
        <f t="shared" si="31"/>
        <v>119.94235227067431</v>
      </c>
      <c r="AZ42" s="60">
        <f t="shared" si="4"/>
        <v>142906.28754830291</v>
      </c>
      <c r="BG42" s="60">
        <v>142304.84092996782</v>
      </c>
    </row>
    <row r="43" spans="1:66">
      <c r="A43" t="s">
        <v>7</v>
      </c>
      <c r="B43" s="12">
        <f>SUM(B31:B42)</f>
        <v>1200</v>
      </c>
      <c r="E43" s="18">
        <f>SUM(E31:E42)</f>
        <v>137270.26398949706</v>
      </c>
      <c r="V43" s="28"/>
      <c r="W43" s="28"/>
      <c r="X43" s="28"/>
      <c r="Y43" s="28"/>
      <c r="Z43" s="28"/>
      <c r="AA43" s="28"/>
      <c r="AI43" s="82"/>
      <c r="AJ43" s="1">
        <v>41426</v>
      </c>
      <c r="AK43" s="22">
        <f t="shared" si="32"/>
        <v>124.01214517064747</v>
      </c>
      <c r="AM43" s="57">
        <f t="shared" si="33"/>
        <v>120.99000000000002</v>
      </c>
      <c r="AN43" s="57">
        <f t="shared" si="34"/>
        <v>121.58847890415106</v>
      </c>
      <c r="AO43" s="57">
        <f t="shared" si="35"/>
        <v>122.18991819344727</v>
      </c>
      <c r="AP43" s="57">
        <f t="shared" ref="AP43:AP49" si="36">AP42</f>
        <v>122.7943325114795</v>
      </c>
      <c r="AQ43" s="57">
        <f>AQ42</f>
        <v>123.40173657427334</v>
      </c>
      <c r="AR43" s="57">
        <f>$AK43</f>
        <v>124.01214517064747</v>
      </c>
      <c r="AS43" s="57">
        <f t="shared" si="25"/>
        <v>114.83862590609488</v>
      </c>
      <c r="AT43" s="57">
        <f t="shared" si="26"/>
        <v>115.84169465863944</v>
      </c>
      <c r="AU43" s="57">
        <f t="shared" si="27"/>
        <v>116.85352480931458</v>
      </c>
      <c r="AV43" s="57">
        <f t="shared" si="28"/>
        <v>117.87419288537428</v>
      </c>
      <c r="AW43" s="57">
        <f t="shared" si="29"/>
        <v>118.90377608250704</v>
      </c>
      <c r="AX43" s="57">
        <f t="shared" si="31"/>
        <v>119.94235227067431</v>
      </c>
      <c r="AZ43" s="60">
        <f t="shared" si="4"/>
        <v>143923.07779666033</v>
      </c>
      <c r="BG43" s="60">
        <v>143019.41666126045</v>
      </c>
    </row>
    <row r="44" spans="1:66">
      <c r="A44" t="s">
        <v>17</v>
      </c>
      <c r="F44" s="11">
        <f>SUMPRODUCT(F31:F42,E31:E42)/E43</f>
        <v>9.9309140886827865E-2</v>
      </c>
      <c r="W44" s="28"/>
      <c r="X44" s="28"/>
      <c r="Y44" s="28"/>
      <c r="Z44" s="28"/>
      <c r="AA44" s="28"/>
      <c r="AI44" s="82"/>
      <c r="AJ44" s="1">
        <v>41456</v>
      </c>
      <c r="AK44" s="22">
        <f t="shared" si="32"/>
        <v>124.62557316257364</v>
      </c>
      <c r="AM44" s="57">
        <f t="shared" si="33"/>
        <v>120.99000000000002</v>
      </c>
      <c r="AN44" s="57">
        <f t="shared" si="34"/>
        <v>121.58847890415106</v>
      </c>
      <c r="AO44" s="57">
        <f t="shared" si="35"/>
        <v>122.18991819344727</v>
      </c>
      <c r="AP44" s="57">
        <f t="shared" si="36"/>
        <v>122.7943325114795</v>
      </c>
      <c r="AQ44" s="57">
        <f t="shared" ref="AQ44:AQ49" si="37">AQ43</f>
        <v>123.40173657427334</v>
      </c>
      <c r="AR44" s="57">
        <f>AR43</f>
        <v>124.01214517064747</v>
      </c>
      <c r="AS44" s="57">
        <f>$AK44</f>
        <v>124.62557316257364</v>
      </c>
      <c r="AT44" s="57">
        <f t="shared" si="26"/>
        <v>115.84169465863944</v>
      </c>
      <c r="AU44" s="57">
        <f t="shared" si="27"/>
        <v>116.85352480931458</v>
      </c>
      <c r="AV44" s="57">
        <f t="shared" si="28"/>
        <v>117.87419288537428</v>
      </c>
      <c r="AW44" s="57">
        <f t="shared" si="29"/>
        <v>118.90377608250704</v>
      </c>
      <c r="AX44" s="57">
        <f t="shared" si="31"/>
        <v>119.94235227067431</v>
      </c>
      <c r="AZ44" s="60">
        <f t="shared" si="4"/>
        <v>144901.77252230819</v>
      </c>
      <c r="BG44" s="60">
        <v>143634.55407065095</v>
      </c>
    </row>
    <row r="45" spans="1:66">
      <c r="X45" s="28"/>
      <c r="Y45" s="28"/>
      <c r="Z45" s="28"/>
      <c r="AA45" s="28"/>
      <c r="AI45" s="82"/>
      <c r="AJ45" s="1">
        <v>41487</v>
      </c>
      <c r="AK45" s="22">
        <f t="shared" si="32"/>
        <v>125.24203548553861</v>
      </c>
      <c r="AM45" s="57">
        <f t="shared" si="33"/>
        <v>120.99000000000002</v>
      </c>
      <c r="AN45" s="57">
        <f t="shared" si="34"/>
        <v>121.58847890415106</v>
      </c>
      <c r="AO45" s="57">
        <f t="shared" si="35"/>
        <v>122.18991819344727</v>
      </c>
      <c r="AP45" s="57">
        <f t="shared" si="36"/>
        <v>122.7943325114795</v>
      </c>
      <c r="AQ45" s="57">
        <f t="shared" si="37"/>
        <v>123.40173657427334</v>
      </c>
      <c r="AR45" s="57">
        <f t="shared" ref="AR45:AR49" si="38">AR44</f>
        <v>124.01214517064747</v>
      </c>
      <c r="AS45" s="57">
        <f>AS44</f>
        <v>124.62557316257364</v>
      </c>
      <c r="AT45" s="57">
        <f>$AK45</f>
        <v>125.24203548553861</v>
      </c>
      <c r="AU45" s="57">
        <f t="shared" si="27"/>
        <v>116.85352480931458</v>
      </c>
      <c r="AV45" s="57">
        <f t="shared" si="28"/>
        <v>117.87419288537428</v>
      </c>
      <c r="AW45" s="57">
        <f t="shared" si="29"/>
        <v>118.90377608250704</v>
      </c>
      <c r="AX45" s="57">
        <f t="shared" si="31"/>
        <v>119.94235227067431</v>
      </c>
      <c r="AZ45" s="60">
        <f t="shared" si="4"/>
        <v>145841.80660499813</v>
      </c>
      <c r="BG45" s="60">
        <v>144149.38460478702</v>
      </c>
    </row>
    <row r="46" spans="1:66">
      <c r="Y46" s="28"/>
      <c r="Z46" s="28"/>
      <c r="AA46" s="28"/>
      <c r="AI46" s="82"/>
      <c r="AJ46" s="1">
        <v>41518</v>
      </c>
      <c r="AK46" s="22">
        <f t="shared" si="32"/>
        <v>125.86154714890773</v>
      </c>
      <c r="AM46" s="57">
        <f t="shared" si="33"/>
        <v>120.99000000000002</v>
      </c>
      <c r="AN46" s="57">
        <f t="shared" si="34"/>
        <v>121.58847890415106</v>
      </c>
      <c r="AO46" s="57">
        <f t="shared" si="35"/>
        <v>122.18991819344727</v>
      </c>
      <c r="AP46" s="57">
        <f t="shared" si="36"/>
        <v>122.7943325114795</v>
      </c>
      <c r="AQ46" s="57">
        <f t="shared" si="37"/>
        <v>123.40173657427334</v>
      </c>
      <c r="AR46" s="57">
        <f t="shared" si="38"/>
        <v>124.01214517064747</v>
      </c>
      <c r="AS46" s="57">
        <f t="shared" ref="AS46:AS49" si="39">AS45</f>
        <v>124.62557316257364</v>
      </c>
      <c r="AT46" s="57">
        <f>AT45</f>
        <v>125.24203548553861</v>
      </c>
      <c r="AU46" s="57">
        <f>$AK46</f>
        <v>125.86154714890773</v>
      </c>
      <c r="AV46" s="57">
        <f t="shared" si="28"/>
        <v>117.87419288537428</v>
      </c>
      <c r="AW46" s="57">
        <f t="shared" si="29"/>
        <v>118.90377608250704</v>
      </c>
      <c r="AX46" s="57">
        <f t="shared" si="31"/>
        <v>119.94235227067431</v>
      </c>
      <c r="AZ46" s="60">
        <f t="shared" si="4"/>
        <v>146742.60883895741</v>
      </c>
      <c r="BG46" s="60">
        <v>144563.03212385558</v>
      </c>
    </row>
    <row r="47" spans="1:66">
      <c r="AI47" s="82"/>
      <c r="AJ47" s="1">
        <v>41548</v>
      </c>
      <c r="AK47" s="22">
        <f t="shared" si="32"/>
        <v>126.48412323629043</v>
      </c>
      <c r="AM47" s="57">
        <f t="shared" si="33"/>
        <v>120.99000000000002</v>
      </c>
      <c r="AN47" s="57">
        <f t="shared" si="34"/>
        <v>121.58847890415106</v>
      </c>
      <c r="AO47" s="57">
        <f t="shared" si="35"/>
        <v>122.18991819344727</v>
      </c>
      <c r="AP47" s="57">
        <f t="shared" si="36"/>
        <v>122.7943325114795</v>
      </c>
      <c r="AQ47" s="57">
        <f t="shared" si="37"/>
        <v>123.40173657427334</v>
      </c>
      <c r="AR47" s="57">
        <f t="shared" si="38"/>
        <v>124.01214517064747</v>
      </c>
      <c r="AS47" s="57">
        <f t="shared" si="39"/>
        <v>124.62557316257364</v>
      </c>
      <c r="AT47" s="57">
        <f t="shared" ref="AT47:AT49" si="40">AT46</f>
        <v>125.24203548553861</v>
      </c>
      <c r="AU47" s="57">
        <f>AU46</f>
        <v>125.86154714890773</v>
      </c>
      <c r="AV47" s="57">
        <f>$AK47</f>
        <v>126.48412323629043</v>
      </c>
      <c r="AW47" s="57">
        <f t="shared" si="29"/>
        <v>118.90377608250704</v>
      </c>
      <c r="AX47" s="57">
        <f t="shared" si="31"/>
        <v>119.94235227067431</v>
      </c>
      <c r="AZ47" s="60">
        <f t="shared" si="4"/>
        <v>147603.60187404905</v>
      </c>
      <c r="BG47" s="60">
        <v>144874.61283531817</v>
      </c>
    </row>
    <row r="48" spans="1:66">
      <c r="AI48" s="82"/>
      <c r="AJ48" s="1">
        <v>41579</v>
      </c>
      <c r="AK48" s="22">
        <f t="shared" si="32"/>
        <v>127.10977890590742</v>
      </c>
      <c r="AM48" s="57">
        <f t="shared" si="33"/>
        <v>120.99000000000002</v>
      </c>
      <c r="AN48" s="57">
        <f t="shared" si="34"/>
        <v>121.58847890415106</v>
      </c>
      <c r="AO48" s="57">
        <f t="shared" si="35"/>
        <v>122.18991819344727</v>
      </c>
      <c r="AP48" s="57">
        <f t="shared" si="36"/>
        <v>122.7943325114795</v>
      </c>
      <c r="AQ48" s="57">
        <f t="shared" si="37"/>
        <v>123.40173657427334</v>
      </c>
      <c r="AR48" s="57">
        <f t="shared" si="38"/>
        <v>124.01214517064747</v>
      </c>
      <c r="AS48" s="57">
        <f t="shared" si="39"/>
        <v>124.62557316257364</v>
      </c>
      <c r="AT48" s="57">
        <f t="shared" si="40"/>
        <v>125.24203548553861</v>
      </c>
      <c r="AU48" s="57">
        <f t="shared" ref="AU48:AU49" si="41">AU47</f>
        <v>125.86154714890773</v>
      </c>
      <c r="AV48" s="57">
        <f>AV47</f>
        <v>126.48412323629043</v>
      </c>
      <c r="AW48" s="57">
        <f>$AK48</f>
        <v>127.10977890590742</v>
      </c>
      <c r="AX48" s="57">
        <f t="shared" si="31"/>
        <v>119.94235227067431</v>
      </c>
      <c r="AZ48" s="60">
        <f t="shared" si="4"/>
        <v>148424.2021563891</v>
      </c>
      <c r="BG48" s="60">
        <v>145083.23522706746</v>
      </c>
    </row>
    <row r="49" spans="1:59">
      <c r="AI49" s="82"/>
      <c r="AJ49" s="1">
        <v>41609</v>
      </c>
      <c r="AK49" s="23">
        <f t="shared" si="32"/>
        <v>127.7385293909598</v>
      </c>
      <c r="AM49" s="57">
        <f t="shared" si="33"/>
        <v>120.99000000000002</v>
      </c>
      <c r="AN49" s="57">
        <f t="shared" si="34"/>
        <v>121.58847890415106</v>
      </c>
      <c r="AO49" s="57">
        <f t="shared" si="35"/>
        <v>122.18991819344727</v>
      </c>
      <c r="AP49" s="57">
        <f t="shared" si="36"/>
        <v>122.7943325114795</v>
      </c>
      <c r="AQ49" s="57">
        <f t="shared" si="37"/>
        <v>123.40173657427334</v>
      </c>
      <c r="AR49" s="57">
        <f t="shared" si="38"/>
        <v>124.01214517064747</v>
      </c>
      <c r="AS49" s="57">
        <f t="shared" si="39"/>
        <v>124.62557316257364</v>
      </c>
      <c r="AT49" s="57">
        <f t="shared" si="40"/>
        <v>125.24203548553861</v>
      </c>
      <c r="AU49" s="57">
        <f t="shared" si="41"/>
        <v>125.86154714890773</v>
      </c>
      <c r="AV49" s="57">
        <f t="shared" ref="AV49" si="42">AV48</f>
        <v>126.48412323629043</v>
      </c>
      <c r="AW49" s="57">
        <f>AW48</f>
        <v>127.10977890590742</v>
      </c>
      <c r="AX49" s="57">
        <f>$AK49</f>
        <v>127.7385293909598</v>
      </c>
      <c r="AZ49" s="61">
        <f t="shared" si="4"/>
        <v>149203.81986841766</v>
      </c>
      <c r="BG49" s="61">
        <v>145188.00000000003</v>
      </c>
    </row>
    <row r="50" spans="1:59">
      <c r="AI50" s="82"/>
    </row>
    <row r="51" spans="1:59">
      <c r="AI51" s="82"/>
      <c r="AJ51" t="s">
        <v>74</v>
      </c>
    </row>
    <row r="52" spans="1:59">
      <c r="AI52" s="82"/>
      <c r="AJ52" s="84">
        <v>41183</v>
      </c>
      <c r="AK52" t="s">
        <v>75</v>
      </c>
      <c r="AM52" s="51">
        <f t="shared" ref="AM52:AX52" si="43">SUM(AM35:AM46)/(SUM(AM23:AM34))-1</f>
        <v>0.10531615925058579</v>
      </c>
      <c r="AN52" s="52">
        <f t="shared" si="43"/>
        <v>0.10137752060902927</v>
      </c>
      <c r="AO52" s="52">
        <f t="shared" si="43"/>
        <v>9.8371143714454323E-2</v>
      </c>
      <c r="AP52" s="52">
        <f t="shared" si="43"/>
        <v>9.6312276225444027E-2</v>
      </c>
      <c r="AQ52" s="52">
        <f t="shared" si="43"/>
        <v>9.5218066792265743E-2</v>
      </c>
      <c r="AR52" s="52">
        <f t="shared" si="43"/>
        <v>9.5107680424604268E-2</v>
      </c>
      <c r="AS52" s="52">
        <f t="shared" si="43"/>
        <v>9.6002427006394608E-2</v>
      </c>
      <c r="AT52" s="52">
        <f t="shared" si="43"/>
        <v>9.7925904388558749E-2</v>
      </c>
      <c r="AU52" s="52">
        <f t="shared" si="43"/>
        <v>0.10090415769057826</v>
      </c>
      <c r="AV52" s="52">
        <f t="shared" si="43"/>
        <v>0.10496585667252734</v>
      </c>
      <c r="AW52" s="52">
        <f t="shared" si="43"/>
        <v>0.10413063349696694</v>
      </c>
      <c r="AX52" s="53">
        <f t="shared" si="43"/>
        <v>0.10424529090038881</v>
      </c>
      <c r="AY52" s="7" t="s">
        <v>58</v>
      </c>
      <c r="AZ52" s="85">
        <f>AVERAGE(AM52:AX52)</f>
        <v>9.998975976431651E-2</v>
      </c>
    </row>
    <row r="60" spans="1:59">
      <c r="A60" s="5"/>
      <c r="Z60" s="28"/>
      <c r="AA60" s="28"/>
    </row>
    <row r="61" spans="1:59">
      <c r="A61" s="5" t="s">
        <v>15</v>
      </c>
      <c r="AA61" s="28"/>
    </row>
    <row r="62" spans="1:59">
      <c r="A62" s="5" t="s">
        <v>14</v>
      </c>
    </row>
    <row r="64" spans="1:59">
      <c r="A64" s="5" t="s">
        <v>0</v>
      </c>
      <c r="AJ64" t="s">
        <v>82</v>
      </c>
    </row>
    <row r="65" spans="1:57">
      <c r="A65" t="s">
        <v>8</v>
      </c>
    </row>
    <row r="66" spans="1:57">
      <c r="A66" t="s">
        <v>9</v>
      </c>
      <c r="AJ66" s="69">
        <v>2012</v>
      </c>
      <c r="AM66" t="s">
        <v>67</v>
      </c>
    </row>
    <row r="67" spans="1:57">
      <c r="A67" t="s">
        <v>18</v>
      </c>
      <c r="AJ67" s="7" t="s">
        <v>65</v>
      </c>
      <c r="AK67" s="29">
        <v>0.09</v>
      </c>
      <c r="AM67" t="s">
        <v>80</v>
      </c>
    </row>
    <row r="68" spans="1:57">
      <c r="A68" t="s">
        <v>11</v>
      </c>
      <c r="AJ68" s="7" t="s">
        <v>66</v>
      </c>
      <c r="AK68" s="29">
        <v>0.12</v>
      </c>
      <c r="AM68" s="56" t="s">
        <v>81</v>
      </c>
    </row>
    <row r="69" spans="1:57">
      <c r="AJ69" s="69">
        <v>2013</v>
      </c>
      <c r="AK69" s="29"/>
      <c r="AM69" s="56"/>
    </row>
    <row r="70" spans="1:57">
      <c r="P70" t="s">
        <v>79</v>
      </c>
      <c r="Q70" t="s">
        <v>60</v>
      </c>
      <c r="AJ70" s="7" t="s">
        <v>65</v>
      </c>
      <c r="AK70" s="29">
        <v>0</v>
      </c>
    </row>
    <row r="71" spans="1:57">
      <c r="A71" s="5" t="s">
        <v>10</v>
      </c>
      <c r="D71" s="7" t="s">
        <v>12</v>
      </c>
      <c r="E71" s="7"/>
      <c r="H71" s="70" t="s">
        <v>84</v>
      </c>
      <c r="I71" s="71"/>
      <c r="J71" s="71"/>
      <c r="K71" s="71"/>
      <c r="L71" s="71"/>
      <c r="M71" s="71"/>
      <c r="N71" s="72"/>
      <c r="Q71" s="56" t="s">
        <v>78</v>
      </c>
      <c r="AJ71" s="7" t="s">
        <v>66</v>
      </c>
      <c r="AK71" s="29">
        <v>0</v>
      </c>
    </row>
    <row r="72" spans="1:57" ht="51">
      <c r="A72" s="6" t="s">
        <v>1</v>
      </c>
      <c r="B72" s="6" t="s">
        <v>2</v>
      </c>
      <c r="C72" s="6" t="s">
        <v>4</v>
      </c>
      <c r="D72" s="6" t="s">
        <v>6</v>
      </c>
      <c r="E72" s="6" t="s">
        <v>29</v>
      </c>
      <c r="H72" s="75" t="s">
        <v>1</v>
      </c>
      <c r="I72" s="76" t="s">
        <v>29</v>
      </c>
      <c r="J72" s="73"/>
      <c r="K72" s="73"/>
      <c r="L72" s="73"/>
      <c r="M72" s="73"/>
      <c r="N72" s="74"/>
      <c r="P72" s="30" t="s">
        <v>38</v>
      </c>
      <c r="Q72" s="30" t="s">
        <v>39</v>
      </c>
      <c r="R72" s="30" t="s">
        <v>40</v>
      </c>
      <c r="S72" s="30" t="s">
        <v>41</v>
      </c>
      <c r="T72" s="30" t="s">
        <v>42</v>
      </c>
      <c r="U72" s="30" t="s">
        <v>43</v>
      </c>
      <c r="V72" s="30" t="s">
        <v>44</v>
      </c>
      <c r="W72" s="30" t="s">
        <v>45</v>
      </c>
      <c r="X72" s="30" t="s">
        <v>46</v>
      </c>
      <c r="Y72" s="30" t="s">
        <v>47</v>
      </c>
      <c r="Z72" s="30" t="s">
        <v>48</v>
      </c>
      <c r="AA72" s="30" t="s">
        <v>49</v>
      </c>
      <c r="AB72" s="30"/>
      <c r="AC72" s="30" t="s">
        <v>50</v>
      </c>
      <c r="AD72" s="30" t="s">
        <v>55</v>
      </c>
      <c r="AE72" s="30" t="s">
        <v>54</v>
      </c>
      <c r="AF72" s="30" t="s">
        <v>56</v>
      </c>
      <c r="AG72" s="30" t="s">
        <v>57</v>
      </c>
      <c r="AH72" s="30"/>
      <c r="AJ72" s="19" t="s">
        <v>1</v>
      </c>
      <c r="AK72" s="19" t="s">
        <v>76</v>
      </c>
      <c r="AL72" s="19"/>
      <c r="AM72" s="30" t="s">
        <v>38</v>
      </c>
      <c r="AN72" s="30" t="s">
        <v>39</v>
      </c>
      <c r="AO72" s="30" t="s">
        <v>40</v>
      </c>
      <c r="AP72" s="30" t="s">
        <v>41</v>
      </c>
      <c r="AQ72" s="30" t="s">
        <v>42</v>
      </c>
      <c r="AR72" s="30" t="s">
        <v>43</v>
      </c>
      <c r="AS72" s="30" t="s">
        <v>44</v>
      </c>
      <c r="AT72" s="30" t="s">
        <v>45</v>
      </c>
      <c r="AU72" s="30" t="s">
        <v>46</v>
      </c>
      <c r="AV72" s="30" t="s">
        <v>47</v>
      </c>
      <c r="AW72" s="30" t="s">
        <v>48</v>
      </c>
      <c r="AX72" s="30" t="s">
        <v>49</v>
      </c>
      <c r="AY72" s="30"/>
      <c r="AZ72" s="30" t="s">
        <v>50</v>
      </c>
      <c r="BA72" s="30" t="s">
        <v>70</v>
      </c>
      <c r="BB72" s="30" t="s">
        <v>71</v>
      </c>
      <c r="BC72" s="30" t="s">
        <v>72</v>
      </c>
      <c r="BD72" s="30" t="s">
        <v>73</v>
      </c>
      <c r="BE72" s="30" t="s">
        <v>64</v>
      </c>
    </row>
    <row r="73" spans="1:57">
      <c r="A73" s="1">
        <v>40544</v>
      </c>
      <c r="B73">
        <v>100</v>
      </c>
      <c r="C73" s="3">
        <v>100</v>
      </c>
      <c r="D73" s="3">
        <v>100</v>
      </c>
      <c r="E73" s="17">
        <f>D73*B73</f>
        <v>10000</v>
      </c>
      <c r="H73" s="77">
        <v>40544</v>
      </c>
      <c r="I73" s="20">
        <f>E73/100</f>
        <v>100</v>
      </c>
      <c r="J73" s="73"/>
      <c r="K73" s="73"/>
      <c r="L73" s="73"/>
      <c r="M73" s="73"/>
      <c r="N73" s="74"/>
      <c r="P73" s="36">
        <f>$I73</f>
        <v>100</v>
      </c>
      <c r="Q73" s="36">
        <v>100</v>
      </c>
      <c r="R73" s="36">
        <v>100</v>
      </c>
      <c r="S73" s="36">
        <v>100</v>
      </c>
      <c r="T73" s="36">
        <v>100</v>
      </c>
      <c r="U73" s="36">
        <v>100</v>
      </c>
      <c r="V73" s="36">
        <v>100</v>
      </c>
      <c r="W73" s="36">
        <v>100</v>
      </c>
      <c r="X73" s="36">
        <v>100</v>
      </c>
      <c r="Y73" s="36">
        <v>100</v>
      </c>
      <c r="Z73" s="36">
        <v>100</v>
      </c>
      <c r="AA73" s="36">
        <v>100</v>
      </c>
      <c r="AC73" s="42">
        <f>100*(SUM(P73:AA73))</f>
        <v>120000</v>
      </c>
      <c r="AJ73" s="1">
        <v>40544</v>
      </c>
      <c r="AK73" s="20">
        <f>I73</f>
        <v>100</v>
      </c>
      <c r="AL73" s="24"/>
      <c r="AM73" s="57">
        <f>$AK73</f>
        <v>100</v>
      </c>
      <c r="AN73" s="57">
        <v>100</v>
      </c>
      <c r="AO73" s="57">
        <v>100</v>
      </c>
      <c r="AP73" s="57">
        <v>100</v>
      </c>
      <c r="AQ73" s="57">
        <v>100</v>
      </c>
      <c r="AR73" s="57">
        <v>100</v>
      </c>
      <c r="AS73" s="57">
        <v>100</v>
      </c>
      <c r="AT73" s="57">
        <v>100</v>
      </c>
      <c r="AU73" s="57">
        <v>100</v>
      </c>
      <c r="AV73" s="57">
        <v>100</v>
      </c>
      <c r="AW73" s="57">
        <v>100</v>
      </c>
      <c r="AX73" s="57">
        <v>100</v>
      </c>
      <c r="AZ73" s="42">
        <f>100*(SUM(AM73:AX73))</f>
        <v>120000</v>
      </c>
    </row>
    <row r="74" spans="1:57">
      <c r="A74" s="1">
        <v>40575</v>
      </c>
      <c r="B74">
        <v>100</v>
      </c>
      <c r="C74" s="3">
        <v>100</v>
      </c>
      <c r="D74" s="2">
        <f>D73*(1.09)^(1/12)</f>
        <v>100.72073233161368</v>
      </c>
      <c r="E74" s="17">
        <f t="shared" ref="E74:E84" si="44">D74*B74</f>
        <v>10072.073233161367</v>
      </c>
      <c r="H74" s="77">
        <v>40575</v>
      </c>
      <c r="I74" s="25">
        <f t="shared" ref="I74:I84" si="45">E74/100</f>
        <v>100.72073233161368</v>
      </c>
      <c r="J74" s="73"/>
      <c r="K74" s="73"/>
      <c r="L74" s="73"/>
      <c r="M74" s="73"/>
      <c r="N74" s="74"/>
      <c r="P74" s="36">
        <f>P73</f>
        <v>100</v>
      </c>
      <c r="Q74" s="36">
        <f>$I74</f>
        <v>100.72073233161368</v>
      </c>
      <c r="R74" s="36">
        <v>100</v>
      </c>
      <c r="S74" s="36">
        <v>100</v>
      </c>
      <c r="T74" s="36">
        <v>100</v>
      </c>
      <c r="U74" s="36">
        <v>100</v>
      </c>
      <c r="V74" s="36">
        <v>100</v>
      </c>
      <c r="W74" s="36">
        <v>100</v>
      </c>
      <c r="X74" s="36">
        <v>100</v>
      </c>
      <c r="Y74" s="36">
        <v>100</v>
      </c>
      <c r="Z74" s="36">
        <v>100</v>
      </c>
      <c r="AA74" s="36">
        <v>100</v>
      </c>
      <c r="AC74" s="43">
        <f t="shared" ref="AC74:AC96" si="46">100*(SUM(P74:AA74))</f>
        <v>120072.07323316138</v>
      </c>
      <c r="AJ74" s="1">
        <v>40575</v>
      </c>
      <c r="AK74" s="25">
        <f t="shared" ref="AK74:AK84" si="47">I74</f>
        <v>100.72073233161368</v>
      </c>
      <c r="AL74" s="24"/>
      <c r="AM74" s="57">
        <f>AM73</f>
        <v>100</v>
      </c>
      <c r="AN74" s="57">
        <f>$AK74</f>
        <v>100.72073233161368</v>
      </c>
      <c r="AO74" s="57">
        <v>100</v>
      </c>
      <c r="AP74" s="57">
        <v>100</v>
      </c>
      <c r="AQ74" s="57">
        <v>100</v>
      </c>
      <c r="AR74" s="57">
        <v>100</v>
      </c>
      <c r="AS74" s="57">
        <v>100</v>
      </c>
      <c r="AT74" s="57">
        <v>100</v>
      </c>
      <c r="AU74" s="57">
        <v>100</v>
      </c>
      <c r="AV74" s="57">
        <v>100</v>
      </c>
      <c r="AW74" s="57">
        <v>100</v>
      </c>
      <c r="AX74" s="57">
        <v>100</v>
      </c>
      <c r="AZ74" s="43">
        <f t="shared" ref="AZ74:AZ108" si="48">100*(SUM(AM74:AX74))</f>
        <v>120072.07323316138</v>
      </c>
    </row>
    <row r="75" spans="1:57">
      <c r="A75" s="1">
        <v>40603</v>
      </c>
      <c r="B75">
        <v>100</v>
      </c>
      <c r="C75" s="3">
        <v>100</v>
      </c>
      <c r="D75" s="2">
        <f t="shared" ref="D75:D84" si="49">D74*(1.09)^(1/12)</f>
        <v>101.44665921416568</v>
      </c>
      <c r="E75" s="17">
        <f t="shared" si="44"/>
        <v>10144.665921416568</v>
      </c>
      <c r="H75" s="77">
        <v>40603</v>
      </c>
      <c r="I75" s="25">
        <f t="shared" si="45"/>
        <v>101.44665921416568</v>
      </c>
      <c r="J75" s="73"/>
      <c r="K75" s="73"/>
      <c r="L75" s="73"/>
      <c r="M75" s="73"/>
      <c r="N75" s="74"/>
      <c r="P75" s="36">
        <f t="shared" ref="P75:P84" si="50">P74</f>
        <v>100</v>
      </c>
      <c r="Q75" s="36">
        <f>Q74</f>
        <v>100.72073233161368</v>
      </c>
      <c r="R75" s="36">
        <f>$I75</f>
        <v>101.44665921416568</v>
      </c>
      <c r="S75" s="36">
        <v>100</v>
      </c>
      <c r="T75" s="36">
        <v>100</v>
      </c>
      <c r="U75" s="36">
        <v>100</v>
      </c>
      <c r="V75" s="36">
        <v>100</v>
      </c>
      <c r="W75" s="36">
        <v>100</v>
      </c>
      <c r="X75" s="36">
        <v>100</v>
      </c>
      <c r="Y75" s="36">
        <v>100</v>
      </c>
      <c r="Z75" s="36">
        <v>100</v>
      </c>
      <c r="AA75" s="36">
        <v>100</v>
      </c>
      <c r="AC75" s="43">
        <f t="shared" si="46"/>
        <v>120216.73915457792</v>
      </c>
      <c r="AJ75" s="1">
        <v>40603</v>
      </c>
      <c r="AK75" s="25">
        <f t="shared" si="47"/>
        <v>101.44665921416568</v>
      </c>
      <c r="AL75" s="24"/>
      <c r="AM75" s="57">
        <f t="shared" ref="AM75:AM84" si="51">AM74</f>
        <v>100</v>
      </c>
      <c r="AN75" s="57">
        <f>AN74</f>
        <v>100.72073233161368</v>
      </c>
      <c r="AO75" s="57">
        <f>$AK75</f>
        <v>101.44665921416568</v>
      </c>
      <c r="AP75" s="57">
        <v>100</v>
      </c>
      <c r="AQ75" s="57">
        <v>100</v>
      </c>
      <c r="AR75" s="57">
        <v>100</v>
      </c>
      <c r="AS75" s="57">
        <v>100</v>
      </c>
      <c r="AT75" s="57">
        <v>100</v>
      </c>
      <c r="AU75" s="57">
        <v>100</v>
      </c>
      <c r="AV75" s="57">
        <v>100</v>
      </c>
      <c r="AW75" s="57">
        <v>100</v>
      </c>
      <c r="AX75" s="57">
        <v>100</v>
      </c>
      <c r="AZ75" s="43">
        <f t="shared" si="48"/>
        <v>120216.73915457792</v>
      </c>
    </row>
    <row r="76" spans="1:57">
      <c r="A76" s="1">
        <v>40634</v>
      </c>
      <c r="B76">
        <v>100</v>
      </c>
      <c r="C76" s="3">
        <v>100</v>
      </c>
      <c r="D76" s="2">
        <f t="shared" si="49"/>
        <v>102.17781808646411</v>
      </c>
      <c r="E76" s="17">
        <f t="shared" si="44"/>
        <v>10217.781808646412</v>
      </c>
      <c r="H76" s="77">
        <v>40634</v>
      </c>
      <c r="I76" s="25">
        <f t="shared" si="45"/>
        <v>102.17781808646413</v>
      </c>
      <c r="J76" s="73"/>
      <c r="K76" s="73"/>
      <c r="L76" s="73"/>
      <c r="M76" s="73"/>
      <c r="N76" s="74"/>
      <c r="P76" s="36">
        <f t="shared" si="50"/>
        <v>100</v>
      </c>
      <c r="Q76" s="36">
        <f t="shared" ref="Q76:Q85" si="52">Q75</f>
        <v>100.72073233161368</v>
      </c>
      <c r="R76" s="36">
        <f>R75</f>
        <v>101.44665921416568</v>
      </c>
      <c r="S76" s="36">
        <f>$I76</f>
        <v>102.17781808646413</v>
      </c>
      <c r="T76" s="36">
        <v>100</v>
      </c>
      <c r="U76" s="36">
        <v>100</v>
      </c>
      <c r="V76" s="36">
        <v>100</v>
      </c>
      <c r="W76" s="36">
        <v>100</v>
      </c>
      <c r="X76" s="36">
        <v>100</v>
      </c>
      <c r="Y76" s="36">
        <v>100</v>
      </c>
      <c r="Z76" s="36">
        <v>100</v>
      </c>
      <c r="AA76" s="36">
        <v>100</v>
      </c>
      <c r="AC76" s="43">
        <f t="shared" si="46"/>
        <v>120434.52096322435</v>
      </c>
      <c r="AJ76" s="1">
        <v>40634</v>
      </c>
      <c r="AK76" s="25">
        <f t="shared" si="47"/>
        <v>102.17781808646413</v>
      </c>
      <c r="AL76" s="24"/>
      <c r="AM76" s="57">
        <f t="shared" si="51"/>
        <v>100</v>
      </c>
      <c r="AN76" s="57">
        <f t="shared" ref="AN76:AN85" si="53">AN75</f>
        <v>100.72073233161368</v>
      </c>
      <c r="AO76" s="57">
        <f>AO75</f>
        <v>101.44665921416568</v>
      </c>
      <c r="AP76" s="57">
        <f>$AK76</f>
        <v>102.17781808646413</v>
      </c>
      <c r="AQ76" s="57">
        <v>100</v>
      </c>
      <c r="AR76" s="57">
        <v>100</v>
      </c>
      <c r="AS76" s="57">
        <v>100</v>
      </c>
      <c r="AT76" s="57">
        <v>100</v>
      </c>
      <c r="AU76" s="57">
        <v>100</v>
      </c>
      <c r="AV76" s="57">
        <v>100</v>
      </c>
      <c r="AW76" s="57">
        <v>100</v>
      </c>
      <c r="AX76" s="57">
        <v>100</v>
      </c>
      <c r="AZ76" s="43">
        <f t="shared" si="48"/>
        <v>120434.52096322435</v>
      </c>
    </row>
    <row r="77" spans="1:57">
      <c r="A77" s="1">
        <v>40664</v>
      </c>
      <c r="B77">
        <v>100</v>
      </c>
      <c r="C77" s="3">
        <v>100</v>
      </c>
      <c r="D77" s="2">
        <f t="shared" si="49"/>
        <v>102.91424665715066</v>
      </c>
      <c r="E77" s="17">
        <f t="shared" si="44"/>
        <v>10291.424665715065</v>
      </c>
      <c r="H77" s="77">
        <v>40664</v>
      </c>
      <c r="I77" s="25">
        <f t="shared" si="45"/>
        <v>102.91424665715066</v>
      </c>
      <c r="J77" s="73"/>
      <c r="K77" s="73"/>
      <c r="L77" s="73"/>
      <c r="M77" s="73"/>
      <c r="N77" s="74"/>
      <c r="P77" s="36">
        <f t="shared" si="50"/>
        <v>100</v>
      </c>
      <c r="Q77" s="36">
        <f t="shared" si="52"/>
        <v>100.72073233161368</v>
      </c>
      <c r="R77" s="36">
        <f t="shared" ref="R77:R86" si="54">R76</f>
        <v>101.44665921416568</v>
      </c>
      <c r="S77" s="36">
        <f>S76</f>
        <v>102.17781808646413</v>
      </c>
      <c r="T77" s="36">
        <f>$I77</f>
        <v>102.91424665715066</v>
      </c>
      <c r="U77" s="36">
        <v>100</v>
      </c>
      <c r="V77" s="36">
        <v>100</v>
      </c>
      <c r="W77" s="36">
        <v>100</v>
      </c>
      <c r="X77" s="36">
        <v>100</v>
      </c>
      <c r="Y77" s="36">
        <v>100</v>
      </c>
      <c r="Z77" s="36">
        <v>100</v>
      </c>
      <c r="AA77" s="36">
        <v>100</v>
      </c>
      <c r="AC77" s="43">
        <f t="shared" si="46"/>
        <v>120725.94562893941</v>
      </c>
      <c r="AJ77" s="1">
        <v>40664</v>
      </c>
      <c r="AK77" s="25">
        <f t="shared" si="47"/>
        <v>102.91424665715066</v>
      </c>
      <c r="AL77" s="24"/>
      <c r="AM77" s="57">
        <f t="shared" si="51"/>
        <v>100</v>
      </c>
      <c r="AN77" s="57">
        <f t="shared" si="53"/>
        <v>100.72073233161368</v>
      </c>
      <c r="AO77" s="57">
        <f t="shared" ref="AO77:AO86" si="55">AO76</f>
        <v>101.44665921416568</v>
      </c>
      <c r="AP77" s="57">
        <f>AP76</f>
        <v>102.17781808646413</v>
      </c>
      <c r="AQ77" s="57">
        <f>$AK77</f>
        <v>102.91424665715066</v>
      </c>
      <c r="AR77" s="57">
        <v>100</v>
      </c>
      <c r="AS77" s="57">
        <v>100</v>
      </c>
      <c r="AT77" s="57">
        <v>100</v>
      </c>
      <c r="AU77" s="57">
        <v>100</v>
      </c>
      <c r="AV77" s="57">
        <v>100</v>
      </c>
      <c r="AW77" s="57">
        <v>100</v>
      </c>
      <c r="AX77" s="57">
        <v>100</v>
      </c>
      <c r="AZ77" s="43">
        <f t="shared" si="48"/>
        <v>120725.94562893941</v>
      </c>
    </row>
    <row r="78" spans="1:57">
      <c r="A78" s="1">
        <v>40695</v>
      </c>
      <c r="B78">
        <v>100</v>
      </c>
      <c r="C78" s="3">
        <v>100</v>
      </c>
      <c r="D78" s="2">
        <f t="shared" si="49"/>
        <v>103.65598290664538</v>
      </c>
      <c r="E78" s="17">
        <f t="shared" si="44"/>
        <v>10365.598290664539</v>
      </c>
      <c r="H78" s="77">
        <v>40695</v>
      </c>
      <c r="I78" s="25">
        <f t="shared" si="45"/>
        <v>103.65598290664539</v>
      </c>
      <c r="J78" s="73"/>
      <c r="K78" s="73"/>
      <c r="L78" s="73"/>
      <c r="M78" s="73"/>
      <c r="N78" s="74"/>
      <c r="P78" s="36">
        <f t="shared" si="50"/>
        <v>100</v>
      </c>
      <c r="Q78" s="36">
        <f t="shared" si="52"/>
        <v>100.72073233161368</v>
      </c>
      <c r="R78" s="36">
        <f t="shared" si="54"/>
        <v>101.44665921416568</v>
      </c>
      <c r="S78" s="36">
        <f t="shared" ref="S78:S87" si="56">S77</f>
        <v>102.17781808646413</v>
      </c>
      <c r="T78" s="36">
        <f>T77</f>
        <v>102.91424665715066</v>
      </c>
      <c r="U78" s="36">
        <f>$I78</f>
        <v>103.65598290664539</v>
      </c>
      <c r="V78" s="36">
        <v>100</v>
      </c>
      <c r="W78" s="36">
        <v>100</v>
      </c>
      <c r="X78" s="36">
        <v>100</v>
      </c>
      <c r="Y78" s="36">
        <v>100</v>
      </c>
      <c r="Z78" s="36">
        <v>100</v>
      </c>
      <c r="AA78" s="36">
        <v>100</v>
      </c>
      <c r="AC78" s="43">
        <f t="shared" si="46"/>
        <v>121091.54391960397</v>
      </c>
      <c r="AJ78" s="1">
        <v>40695</v>
      </c>
      <c r="AK78" s="25">
        <f t="shared" si="47"/>
        <v>103.65598290664539</v>
      </c>
      <c r="AL78" s="24"/>
      <c r="AM78" s="57">
        <f t="shared" si="51"/>
        <v>100</v>
      </c>
      <c r="AN78" s="57">
        <f t="shared" si="53"/>
        <v>100.72073233161368</v>
      </c>
      <c r="AO78" s="57">
        <f t="shared" si="55"/>
        <v>101.44665921416568</v>
      </c>
      <c r="AP78" s="57">
        <f t="shared" ref="AP78:AP87" si="57">AP77</f>
        <v>102.17781808646413</v>
      </c>
      <c r="AQ78" s="57">
        <f>AQ77</f>
        <v>102.91424665715066</v>
      </c>
      <c r="AR78" s="57">
        <f>$AK78</f>
        <v>103.65598290664539</v>
      </c>
      <c r="AS78" s="57">
        <v>100</v>
      </c>
      <c r="AT78" s="57">
        <v>100</v>
      </c>
      <c r="AU78" s="57">
        <v>100</v>
      </c>
      <c r="AV78" s="57">
        <v>100</v>
      </c>
      <c r="AW78" s="57">
        <v>100</v>
      </c>
      <c r="AX78" s="57">
        <v>100</v>
      </c>
      <c r="AZ78" s="43">
        <f t="shared" si="48"/>
        <v>121091.54391960397</v>
      </c>
    </row>
    <row r="79" spans="1:57">
      <c r="A79" s="1">
        <v>40725</v>
      </c>
      <c r="B79">
        <v>100</v>
      </c>
      <c r="C79" s="3">
        <v>100</v>
      </c>
      <c r="D79" s="2">
        <f t="shared" si="49"/>
        <v>104.40306508910551</v>
      </c>
      <c r="E79" s="17">
        <f t="shared" si="44"/>
        <v>10440.306508910551</v>
      </c>
      <c r="H79" s="77">
        <v>40725</v>
      </c>
      <c r="I79" s="25">
        <f t="shared" si="45"/>
        <v>104.40306508910551</v>
      </c>
      <c r="J79" s="73"/>
      <c r="K79" s="73"/>
      <c r="L79" s="73"/>
      <c r="M79" s="73"/>
      <c r="N79" s="74"/>
      <c r="P79" s="36">
        <f t="shared" si="50"/>
        <v>100</v>
      </c>
      <c r="Q79" s="36">
        <f t="shared" si="52"/>
        <v>100.72073233161368</v>
      </c>
      <c r="R79" s="36">
        <f t="shared" si="54"/>
        <v>101.44665921416568</v>
      </c>
      <c r="S79" s="36">
        <f t="shared" si="56"/>
        <v>102.17781808646413</v>
      </c>
      <c r="T79" s="36">
        <f t="shared" ref="T79:T88" si="58">T78</f>
        <v>102.91424665715066</v>
      </c>
      <c r="U79" s="36">
        <f>U78</f>
        <v>103.65598290664539</v>
      </c>
      <c r="V79" s="36">
        <f>$I79</f>
        <v>104.40306508910551</v>
      </c>
      <c r="W79" s="36">
        <v>100</v>
      </c>
      <c r="X79" s="36">
        <v>100</v>
      </c>
      <c r="Y79" s="36">
        <v>100</v>
      </c>
      <c r="Z79" s="36">
        <v>100</v>
      </c>
      <c r="AA79" s="36">
        <v>100</v>
      </c>
      <c r="AC79" s="43">
        <f t="shared" si="46"/>
        <v>121531.8504285145</v>
      </c>
      <c r="AD79" t="s">
        <v>52</v>
      </c>
      <c r="AJ79" s="1">
        <v>40725</v>
      </c>
      <c r="AK79" s="25">
        <f t="shared" si="47"/>
        <v>104.40306508910551</v>
      </c>
      <c r="AL79" s="24"/>
      <c r="AM79" s="57">
        <f t="shared" si="51"/>
        <v>100</v>
      </c>
      <c r="AN79" s="57">
        <f t="shared" si="53"/>
        <v>100.72073233161368</v>
      </c>
      <c r="AO79" s="57">
        <f t="shared" si="55"/>
        <v>101.44665921416568</v>
      </c>
      <c r="AP79" s="57">
        <f t="shared" si="57"/>
        <v>102.17781808646413</v>
      </c>
      <c r="AQ79" s="57">
        <f t="shared" ref="AQ79:AQ88" si="59">AQ78</f>
        <v>102.91424665715066</v>
      </c>
      <c r="AR79" s="57">
        <f>AR78</f>
        <v>103.65598290664539</v>
      </c>
      <c r="AS79" s="57">
        <f>$AK79</f>
        <v>104.40306508910551</v>
      </c>
      <c r="AT79" s="57">
        <v>100</v>
      </c>
      <c r="AU79" s="57">
        <v>100</v>
      </c>
      <c r="AV79" s="57">
        <v>100</v>
      </c>
      <c r="AW79" s="57">
        <v>100</v>
      </c>
      <c r="AX79" s="57">
        <v>100</v>
      </c>
      <c r="AZ79" s="43">
        <f t="shared" si="48"/>
        <v>121531.8504285145</v>
      </c>
    </row>
    <row r="80" spans="1:57">
      <c r="A80" s="1">
        <v>40756</v>
      </c>
      <c r="B80">
        <v>100</v>
      </c>
      <c r="C80" s="3">
        <v>100</v>
      </c>
      <c r="D80" s="2">
        <f t="shared" si="49"/>
        <v>105.15553173439837</v>
      </c>
      <c r="E80" s="17">
        <f t="shared" si="44"/>
        <v>10515.553173439837</v>
      </c>
      <c r="H80" s="77">
        <v>40756</v>
      </c>
      <c r="I80" s="25">
        <f t="shared" si="45"/>
        <v>105.15553173439838</v>
      </c>
      <c r="J80" s="73"/>
      <c r="K80" s="73"/>
      <c r="L80" s="73"/>
      <c r="M80" s="73"/>
      <c r="N80" s="74"/>
      <c r="P80" s="36">
        <f t="shared" si="50"/>
        <v>100</v>
      </c>
      <c r="Q80" s="36">
        <f t="shared" si="52"/>
        <v>100.72073233161368</v>
      </c>
      <c r="R80" s="36">
        <f t="shared" si="54"/>
        <v>101.44665921416568</v>
      </c>
      <c r="S80" s="36">
        <f t="shared" si="56"/>
        <v>102.17781808646413</v>
      </c>
      <c r="T80" s="36">
        <f t="shared" si="58"/>
        <v>102.91424665715066</v>
      </c>
      <c r="U80" s="36">
        <f t="shared" ref="U80:U89" si="60">U79</f>
        <v>103.65598290664539</v>
      </c>
      <c r="V80" s="36">
        <f>V79</f>
        <v>104.40306508910551</v>
      </c>
      <c r="W80" s="36">
        <f>$I80</f>
        <v>105.15553173439838</v>
      </c>
      <c r="X80" s="36">
        <v>100</v>
      </c>
      <c r="Y80" s="36">
        <v>100</v>
      </c>
      <c r="Z80" s="36">
        <v>100</v>
      </c>
      <c r="AA80" s="36">
        <v>100</v>
      </c>
      <c r="AC80" s="43">
        <f t="shared" si="46"/>
        <v>122047.40360195436</v>
      </c>
      <c r="AD80" t="s">
        <v>53</v>
      </c>
      <c r="AJ80" s="1">
        <v>40756</v>
      </c>
      <c r="AK80" s="25">
        <f t="shared" si="47"/>
        <v>105.15553173439838</v>
      </c>
      <c r="AL80" s="24"/>
      <c r="AM80" s="57">
        <f t="shared" si="51"/>
        <v>100</v>
      </c>
      <c r="AN80" s="57">
        <f t="shared" si="53"/>
        <v>100.72073233161368</v>
      </c>
      <c r="AO80" s="57">
        <f t="shared" si="55"/>
        <v>101.44665921416568</v>
      </c>
      <c r="AP80" s="57">
        <f t="shared" si="57"/>
        <v>102.17781808646413</v>
      </c>
      <c r="AQ80" s="57">
        <f t="shared" si="59"/>
        <v>102.91424665715066</v>
      </c>
      <c r="AR80" s="57">
        <f t="shared" ref="AR80:AR89" si="61">AR79</f>
        <v>103.65598290664539</v>
      </c>
      <c r="AS80" s="57">
        <f>AS79</f>
        <v>104.40306508910551</v>
      </c>
      <c r="AT80" s="57">
        <f>$AK80</f>
        <v>105.15553173439838</v>
      </c>
      <c r="AU80" s="57">
        <v>100</v>
      </c>
      <c r="AV80" s="57">
        <v>100</v>
      </c>
      <c r="AW80" s="57">
        <v>100</v>
      </c>
      <c r="AX80" s="57">
        <v>100</v>
      </c>
      <c r="AZ80" s="43">
        <f t="shared" si="48"/>
        <v>122047.40360195436</v>
      </c>
    </row>
    <row r="81" spans="1:57">
      <c r="A81" s="1">
        <v>40787</v>
      </c>
      <c r="B81">
        <v>100</v>
      </c>
      <c r="C81" s="3">
        <v>100</v>
      </c>
      <c r="D81" s="2">
        <f t="shared" si="49"/>
        <v>105.91342165008845</v>
      </c>
      <c r="E81" s="17">
        <f t="shared" si="44"/>
        <v>10591.342165008846</v>
      </c>
      <c r="H81" s="77">
        <v>40787</v>
      </c>
      <c r="I81" s="25">
        <f t="shared" si="45"/>
        <v>105.91342165008845</v>
      </c>
      <c r="J81" s="73"/>
      <c r="K81" s="73"/>
      <c r="L81" s="73"/>
      <c r="M81" s="73"/>
      <c r="N81" s="74"/>
      <c r="P81" s="36">
        <f t="shared" si="50"/>
        <v>100</v>
      </c>
      <c r="Q81" s="36">
        <f t="shared" si="52"/>
        <v>100.72073233161368</v>
      </c>
      <c r="R81" s="36">
        <f t="shared" si="54"/>
        <v>101.44665921416568</v>
      </c>
      <c r="S81" s="36">
        <f t="shared" si="56"/>
        <v>102.17781808646413</v>
      </c>
      <c r="T81" s="36">
        <f t="shared" si="58"/>
        <v>102.91424665715066</v>
      </c>
      <c r="U81" s="36">
        <f t="shared" si="60"/>
        <v>103.65598290664539</v>
      </c>
      <c r="V81" s="36">
        <f t="shared" ref="V81:V90" si="62">V80</f>
        <v>104.40306508910551</v>
      </c>
      <c r="W81" s="36">
        <f>W80</f>
        <v>105.15553173439838</v>
      </c>
      <c r="X81" s="36">
        <f>$I81</f>
        <v>105.91342165008845</v>
      </c>
      <c r="Y81" s="36">
        <v>100</v>
      </c>
      <c r="Z81" s="36">
        <v>100</v>
      </c>
      <c r="AA81" s="36">
        <v>100</v>
      </c>
      <c r="AC81" s="43">
        <f t="shared" si="46"/>
        <v>122638.74576696321</v>
      </c>
      <c r="AJ81" s="1">
        <v>40787</v>
      </c>
      <c r="AK81" s="25">
        <f t="shared" si="47"/>
        <v>105.91342165008845</v>
      </c>
      <c r="AL81" s="24"/>
      <c r="AM81" s="57">
        <f t="shared" si="51"/>
        <v>100</v>
      </c>
      <c r="AN81" s="57">
        <f t="shared" si="53"/>
        <v>100.72073233161368</v>
      </c>
      <c r="AO81" s="57">
        <f t="shared" si="55"/>
        <v>101.44665921416568</v>
      </c>
      <c r="AP81" s="57">
        <f t="shared" si="57"/>
        <v>102.17781808646413</v>
      </c>
      <c r="AQ81" s="57">
        <f t="shared" si="59"/>
        <v>102.91424665715066</v>
      </c>
      <c r="AR81" s="57">
        <f t="shared" si="61"/>
        <v>103.65598290664539</v>
      </c>
      <c r="AS81" s="57">
        <f t="shared" ref="AS81:AS90" si="63">AS80</f>
        <v>104.40306508910551</v>
      </c>
      <c r="AT81" s="57">
        <f>AT80</f>
        <v>105.15553173439838</v>
      </c>
      <c r="AU81" s="57">
        <f>$AK81</f>
        <v>105.91342165008845</v>
      </c>
      <c r="AV81" s="57">
        <v>100</v>
      </c>
      <c r="AW81" s="57">
        <v>100</v>
      </c>
      <c r="AX81" s="57">
        <v>100</v>
      </c>
      <c r="AZ81" s="43">
        <f t="shared" si="48"/>
        <v>122638.74576696321</v>
      </c>
    </row>
    <row r="82" spans="1:57" ht="13.5" thickBot="1">
      <c r="A82" s="1">
        <v>40817</v>
      </c>
      <c r="B82">
        <v>100</v>
      </c>
      <c r="C82" s="3">
        <v>100</v>
      </c>
      <c r="D82" s="2">
        <f t="shared" si="49"/>
        <v>106.67677392343896</v>
      </c>
      <c r="E82" s="17">
        <f t="shared" si="44"/>
        <v>10667.677392343896</v>
      </c>
      <c r="H82" s="77">
        <v>40817</v>
      </c>
      <c r="I82" s="25">
        <f t="shared" si="45"/>
        <v>106.67677392343896</v>
      </c>
      <c r="J82" s="73"/>
      <c r="K82" s="73"/>
      <c r="L82" s="73"/>
      <c r="M82" s="73"/>
      <c r="N82" s="74"/>
      <c r="P82" s="36">
        <f t="shared" si="50"/>
        <v>100</v>
      </c>
      <c r="Q82" s="36">
        <f t="shared" si="52"/>
        <v>100.72073233161368</v>
      </c>
      <c r="R82" s="36">
        <f t="shared" si="54"/>
        <v>101.44665921416568</v>
      </c>
      <c r="S82" s="36">
        <f t="shared" si="56"/>
        <v>102.17781808646413</v>
      </c>
      <c r="T82" s="36">
        <f t="shared" si="58"/>
        <v>102.91424665715066</v>
      </c>
      <c r="U82" s="36">
        <f t="shared" si="60"/>
        <v>103.65598290664539</v>
      </c>
      <c r="V82" s="36">
        <f t="shared" si="62"/>
        <v>104.40306508910551</v>
      </c>
      <c r="W82" s="36">
        <f t="shared" ref="W82:W91" si="64">W81</f>
        <v>105.15553173439838</v>
      </c>
      <c r="X82" s="36">
        <f>X81</f>
        <v>105.91342165008845</v>
      </c>
      <c r="Y82" s="36">
        <f>$I82</f>
        <v>106.67677392343896</v>
      </c>
      <c r="Z82" s="36">
        <v>100</v>
      </c>
      <c r="AA82" s="36">
        <v>100</v>
      </c>
      <c r="AC82" s="43">
        <f t="shared" si="46"/>
        <v>123306.42315930709</v>
      </c>
      <c r="AE82" t="s">
        <v>51</v>
      </c>
      <c r="AG82" s="46" t="s">
        <v>51</v>
      </c>
      <c r="AH82" s="46"/>
      <c r="AJ82" s="1">
        <v>40817</v>
      </c>
      <c r="AK82" s="25">
        <f t="shared" si="47"/>
        <v>106.67677392343896</v>
      </c>
      <c r="AL82" s="24"/>
      <c r="AM82" s="57">
        <f t="shared" si="51"/>
        <v>100</v>
      </c>
      <c r="AN82" s="57">
        <f t="shared" si="53"/>
        <v>100.72073233161368</v>
      </c>
      <c r="AO82" s="57">
        <f t="shared" si="55"/>
        <v>101.44665921416568</v>
      </c>
      <c r="AP82" s="57">
        <f t="shared" si="57"/>
        <v>102.17781808646413</v>
      </c>
      <c r="AQ82" s="57">
        <f t="shared" si="59"/>
        <v>102.91424665715066</v>
      </c>
      <c r="AR82" s="57">
        <f t="shared" si="61"/>
        <v>103.65598290664539</v>
      </c>
      <c r="AS82" s="57">
        <f t="shared" si="63"/>
        <v>104.40306508910551</v>
      </c>
      <c r="AT82" s="57">
        <f t="shared" ref="AT82:AT91" si="65">AT81</f>
        <v>105.15553173439838</v>
      </c>
      <c r="AU82" s="57">
        <f>AU81</f>
        <v>105.91342165008845</v>
      </c>
      <c r="AV82" s="57">
        <f>$AK82</f>
        <v>106.67677392343896</v>
      </c>
      <c r="AW82" s="57">
        <v>100</v>
      </c>
      <c r="AX82" s="57">
        <v>100</v>
      </c>
      <c r="AZ82" s="43">
        <f t="shared" si="48"/>
        <v>123306.42315930709</v>
      </c>
    </row>
    <row r="83" spans="1:57" ht="13.5" thickBot="1">
      <c r="A83" s="1">
        <v>40848</v>
      </c>
      <c r="B83">
        <v>100</v>
      </c>
      <c r="C83" s="3">
        <v>100</v>
      </c>
      <c r="D83" s="2">
        <f t="shared" si="49"/>
        <v>107.44562792342761</v>
      </c>
      <c r="E83" s="17">
        <f t="shared" si="44"/>
        <v>10744.56279234276</v>
      </c>
      <c r="H83" s="77">
        <v>40848</v>
      </c>
      <c r="I83" s="25">
        <f t="shared" si="45"/>
        <v>107.44562792342759</v>
      </c>
      <c r="J83" s="73"/>
      <c r="K83" s="73"/>
      <c r="L83" s="73"/>
      <c r="M83" s="73" t="s">
        <v>77</v>
      </c>
      <c r="N83" s="74"/>
      <c r="P83" s="36">
        <f t="shared" si="50"/>
        <v>100</v>
      </c>
      <c r="Q83" s="36">
        <f t="shared" si="52"/>
        <v>100.72073233161368</v>
      </c>
      <c r="R83" s="36">
        <f t="shared" si="54"/>
        <v>101.44665921416568</v>
      </c>
      <c r="S83" s="36">
        <f t="shared" si="56"/>
        <v>102.17781808646413</v>
      </c>
      <c r="T83" s="36">
        <f t="shared" si="58"/>
        <v>102.91424665715066</v>
      </c>
      <c r="U83" s="36">
        <f t="shared" si="60"/>
        <v>103.65598290664539</v>
      </c>
      <c r="V83" s="36">
        <f t="shared" si="62"/>
        <v>104.40306508910551</v>
      </c>
      <c r="W83" s="36">
        <f t="shared" si="64"/>
        <v>105.15553173439838</v>
      </c>
      <c r="X83" s="36">
        <f t="shared" ref="X83:X92" si="66">X82</f>
        <v>105.91342165008845</v>
      </c>
      <c r="Y83" s="36">
        <f>Y82</f>
        <v>106.67677392343896</v>
      </c>
      <c r="Z83" s="36">
        <f>$I83</f>
        <v>107.44562792342759</v>
      </c>
      <c r="AA83" s="36">
        <v>100</v>
      </c>
      <c r="AC83" s="43">
        <f t="shared" si="46"/>
        <v>124050.98595164984</v>
      </c>
      <c r="AE83" s="35">
        <f>AE85/AD85-1</f>
        <v>8.0076994147165959E-2</v>
      </c>
      <c r="AG83" s="50">
        <f>AG85/AF85-1</f>
        <v>8.0076994147165736E-2</v>
      </c>
      <c r="AH83" s="129"/>
      <c r="AJ83" s="1">
        <v>40848</v>
      </c>
      <c r="AK83" s="25">
        <f t="shared" si="47"/>
        <v>107.44562792342759</v>
      </c>
      <c r="AL83" s="24"/>
      <c r="AM83" s="57">
        <f t="shared" si="51"/>
        <v>100</v>
      </c>
      <c r="AN83" s="57">
        <f t="shared" si="53"/>
        <v>100.72073233161368</v>
      </c>
      <c r="AO83" s="57">
        <f t="shared" si="55"/>
        <v>101.44665921416568</v>
      </c>
      <c r="AP83" s="57">
        <f t="shared" si="57"/>
        <v>102.17781808646413</v>
      </c>
      <c r="AQ83" s="57">
        <f t="shared" si="59"/>
        <v>102.91424665715066</v>
      </c>
      <c r="AR83" s="57">
        <f t="shared" si="61"/>
        <v>103.65598290664539</v>
      </c>
      <c r="AS83" s="57">
        <f t="shared" si="63"/>
        <v>104.40306508910551</v>
      </c>
      <c r="AT83" s="57">
        <f t="shared" si="65"/>
        <v>105.15553173439838</v>
      </c>
      <c r="AU83" s="57">
        <f t="shared" ref="AU83:AU92" si="67">AU82</f>
        <v>105.91342165008845</v>
      </c>
      <c r="AV83" s="57">
        <f>AV82</f>
        <v>106.67677392343896</v>
      </c>
      <c r="AW83" s="57">
        <f>$AK83</f>
        <v>107.44562792342759</v>
      </c>
      <c r="AX83" s="57">
        <v>100</v>
      </c>
      <c r="AZ83" s="43">
        <f t="shared" si="48"/>
        <v>124050.98595164984</v>
      </c>
    </row>
    <row r="84" spans="1:57" ht="13.5" thickBot="1">
      <c r="A84" s="1">
        <v>40878</v>
      </c>
      <c r="B84">
        <v>100</v>
      </c>
      <c r="C84" s="3">
        <v>100</v>
      </c>
      <c r="D84" s="2">
        <f t="shared" si="49"/>
        <v>108.22002330277708</v>
      </c>
      <c r="E84" s="17">
        <f t="shared" si="44"/>
        <v>10822.002330277708</v>
      </c>
      <c r="H84" s="77">
        <v>40878</v>
      </c>
      <c r="I84" s="25">
        <f t="shared" si="45"/>
        <v>108.22002330277708</v>
      </c>
      <c r="J84" s="78">
        <f>SUM(I73:I84)</f>
        <v>1248.7298828192754</v>
      </c>
      <c r="K84" s="73" t="s">
        <v>36</v>
      </c>
      <c r="L84" s="73"/>
      <c r="M84" s="87">
        <f>J85/J84-1</f>
        <v>0.10389627971287885</v>
      </c>
      <c r="N84" s="74"/>
      <c r="P84" s="36">
        <f t="shared" si="50"/>
        <v>100</v>
      </c>
      <c r="Q84" s="36">
        <f t="shared" si="52"/>
        <v>100.72073233161368</v>
      </c>
      <c r="R84" s="36">
        <f t="shared" si="54"/>
        <v>101.44665921416568</v>
      </c>
      <c r="S84" s="36">
        <f t="shared" si="56"/>
        <v>102.17781808646413</v>
      </c>
      <c r="T84" s="36">
        <f t="shared" si="58"/>
        <v>102.91424665715066</v>
      </c>
      <c r="U84" s="36">
        <f t="shared" si="60"/>
        <v>103.65598290664539</v>
      </c>
      <c r="V84" s="36">
        <f t="shared" si="62"/>
        <v>104.40306508910551</v>
      </c>
      <c r="W84" s="36">
        <f t="shared" si="64"/>
        <v>105.15553173439838</v>
      </c>
      <c r="X84" s="36">
        <f t="shared" si="66"/>
        <v>105.91342165008845</v>
      </c>
      <c r="Y84" s="36">
        <f t="shared" ref="Y84:Y93" si="68">Y83</f>
        <v>106.67677392343896</v>
      </c>
      <c r="Z84" s="36">
        <f>Z83</f>
        <v>107.44562792342759</v>
      </c>
      <c r="AA84" s="36">
        <f>$I84</f>
        <v>108.22002330277708</v>
      </c>
      <c r="AC84" s="44">
        <f t="shared" si="46"/>
        <v>124872.98828192754</v>
      </c>
      <c r="AJ84" s="1">
        <v>40878</v>
      </c>
      <c r="AK84" s="26">
        <f t="shared" si="47"/>
        <v>108.22002330277708</v>
      </c>
      <c r="AL84" s="24"/>
      <c r="AM84" s="57">
        <f t="shared" si="51"/>
        <v>100</v>
      </c>
      <c r="AN84" s="57">
        <f t="shared" si="53"/>
        <v>100.72073233161368</v>
      </c>
      <c r="AO84" s="57">
        <f t="shared" si="55"/>
        <v>101.44665921416568</v>
      </c>
      <c r="AP84" s="57">
        <f t="shared" si="57"/>
        <v>102.17781808646413</v>
      </c>
      <c r="AQ84" s="57">
        <f t="shared" si="59"/>
        <v>102.91424665715066</v>
      </c>
      <c r="AR84" s="57">
        <f t="shared" si="61"/>
        <v>103.65598290664539</v>
      </c>
      <c r="AS84" s="57">
        <f t="shared" si="63"/>
        <v>104.40306508910551</v>
      </c>
      <c r="AT84" s="57">
        <f t="shared" si="65"/>
        <v>105.15553173439838</v>
      </c>
      <c r="AU84" s="57">
        <f t="shared" si="67"/>
        <v>105.91342165008845</v>
      </c>
      <c r="AV84" s="57">
        <f t="shared" ref="AV84:AV93" si="69">AV83</f>
        <v>106.67677392343896</v>
      </c>
      <c r="AW84" s="57">
        <f>AW83</f>
        <v>107.44562792342759</v>
      </c>
      <c r="AX84" s="57">
        <f>$AK84</f>
        <v>108.22002330277708</v>
      </c>
      <c r="AZ84" s="44">
        <f t="shared" si="48"/>
        <v>124872.98828192754</v>
      </c>
    </row>
    <row r="85" spans="1:57" ht="13.5" thickBot="1">
      <c r="A85" s="1"/>
      <c r="D85" s="2"/>
      <c r="E85" s="2"/>
      <c r="H85" s="77">
        <v>40909</v>
      </c>
      <c r="I85" s="21">
        <f>E90/100</f>
        <v>109.00000000000001</v>
      </c>
      <c r="J85" s="78">
        <f>SUM(I85:I96)</f>
        <v>1378.4682720104972</v>
      </c>
      <c r="K85" s="73" t="s">
        <v>37</v>
      </c>
      <c r="L85" s="73"/>
      <c r="M85" s="73"/>
      <c r="N85" s="74"/>
      <c r="P85" s="37">
        <f>$I85</f>
        <v>109.00000000000001</v>
      </c>
      <c r="Q85" s="37">
        <f t="shared" si="52"/>
        <v>100.72073233161368</v>
      </c>
      <c r="R85" s="37">
        <f t="shared" si="54"/>
        <v>101.44665921416568</v>
      </c>
      <c r="S85" s="37">
        <f t="shared" si="56"/>
        <v>102.17781808646413</v>
      </c>
      <c r="T85" s="37">
        <f t="shared" si="58"/>
        <v>102.91424665715066</v>
      </c>
      <c r="U85" s="37">
        <f t="shared" si="60"/>
        <v>103.65598290664539</v>
      </c>
      <c r="V85" s="37">
        <f t="shared" si="62"/>
        <v>104.40306508910551</v>
      </c>
      <c r="W85" s="37">
        <f t="shared" si="64"/>
        <v>105.15553173439838</v>
      </c>
      <c r="X85" s="37">
        <f t="shared" si="66"/>
        <v>105.91342165008845</v>
      </c>
      <c r="Y85" s="37">
        <f t="shared" si="68"/>
        <v>106.67677392343896</v>
      </c>
      <c r="Z85" s="37">
        <f t="shared" ref="Z85:Z94" si="70">Z84</f>
        <v>107.44562792342759</v>
      </c>
      <c r="AA85" s="37">
        <f>AA84</f>
        <v>108.22002330277708</v>
      </c>
      <c r="AC85" s="38">
        <f t="shared" si="46"/>
        <v>125772.98828192754</v>
      </c>
      <c r="AD85" s="45">
        <f>SUM(AC73:AC84)</f>
        <v>1460989.2200898235</v>
      </c>
      <c r="AE85" s="47">
        <f>SUM(AC85:AC96)</f>
        <v>1577980.8453160287</v>
      </c>
      <c r="AF85" s="48">
        <f>AD85/1200</f>
        <v>1217.4910167415196</v>
      </c>
      <c r="AG85" s="49">
        <f>AE85/1200</f>
        <v>1314.9840377633573</v>
      </c>
      <c r="AH85" s="130"/>
      <c r="AJ85" s="1">
        <v>40909</v>
      </c>
      <c r="AK85" s="21">
        <f>AK73*(1+AK67)</f>
        <v>109.00000000000001</v>
      </c>
      <c r="AL85" s="27"/>
      <c r="AM85" s="57">
        <f>$AK85</f>
        <v>109.00000000000001</v>
      </c>
      <c r="AN85" s="57">
        <f t="shared" si="53"/>
        <v>100.72073233161368</v>
      </c>
      <c r="AO85" s="57">
        <f t="shared" si="55"/>
        <v>101.44665921416568</v>
      </c>
      <c r="AP85" s="57">
        <f t="shared" si="57"/>
        <v>102.17781808646413</v>
      </c>
      <c r="AQ85" s="57">
        <f t="shared" si="59"/>
        <v>102.91424665715066</v>
      </c>
      <c r="AR85" s="57">
        <f t="shared" si="61"/>
        <v>103.65598290664539</v>
      </c>
      <c r="AS85" s="57">
        <f t="shared" si="63"/>
        <v>104.40306508910551</v>
      </c>
      <c r="AT85" s="57">
        <f t="shared" si="65"/>
        <v>105.15553173439838</v>
      </c>
      <c r="AU85" s="57">
        <f t="shared" si="67"/>
        <v>105.91342165008845</v>
      </c>
      <c r="AV85" s="57">
        <f t="shared" si="69"/>
        <v>106.67677392343896</v>
      </c>
      <c r="AW85" s="57">
        <f t="shared" ref="AW85:AW94" si="71">AW84</f>
        <v>107.44562792342759</v>
      </c>
      <c r="AX85" s="57">
        <f>AX84</f>
        <v>108.22002330277708</v>
      </c>
      <c r="AZ85" s="38">
        <f t="shared" si="48"/>
        <v>125772.98828192754</v>
      </c>
      <c r="BA85" s="45">
        <f>SUM(AZ73:AZ84)</f>
        <v>1460989.2200898235</v>
      </c>
      <c r="BB85" s="47">
        <f>SUM(AZ85:AZ96)</f>
        <v>1577980.8453160287</v>
      </c>
      <c r="BC85" s="48">
        <f>BA85/1200</f>
        <v>1217.4910167415196</v>
      </c>
      <c r="BD85" s="49">
        <f>BB85/1200</f>
        <v>1314.9840377633573</v>
      </c>
      <c r="BE85" s="35">
        <f>BB85/BA85-1</f>
        <v>8.0076994147165959E-2</v>
      </c>
    </row>
    <row r="86" spans="1:57" ht="13.5" thickBot="1">
      <c r="A86" s="1" t="s">
        <v>5</v>
      </c>
      <c r="C86" s="4">
        <v>0.09</v>
      </c>
      <c r="H86" s="77">
        <v>40940</v>
      </c>
      <c r="I86" s="22">
        <f t="shared" ref="I86:I96" si="72">E91/100</f>
        <v>110.03427842986957</v>
      </c>
      <c r="J86" s="73"/>
      <c r="K86" s="73"/>
      <c r="L86" s="73"/>
      <c r="M86" s="73"/>
      <c r="N86" s="74"/>
      <c r="P86" s="37">
        <f>P85</f>
        <v>109.00000000000001</v>
      </c>
      <c r="Q86" s="37">
        <f>$I86</f>
        <v>110.03427842986957</v>
      </c>
      <c r="R86" s="37">
        <f t="shared" si="54"/>
        <v>101.44665921416568</v>
      </c>
      <c r="S86" s="37">
        <f t="shared" si="56"/>
        <v>102.17781808646413</v>
      </c>
      <c r="T86" s="37">
        <f t="shared" si="58"/>
        <v>102.91424665715066</v>
      </c>
      <c r="U86" s="37">
        <f t="shared" si="60"/>
        <v>103.65598290664539</v>
      </c>
      <c r="V86" s="37">
        <f t="shared" si="62"/>
        <v>104.40306508910551</v>
      </c>
      <c r="W86" s="37">
        <f t="shared" si="64"/>
        <v>105.15553173439838</v>
      </c>
      <c r="X86" s="37">
        <f t="shared" si="66"/>
        <v>105.91342165008845</v>
      </c>
      <c r="Y86" s="37">
        <f t="shared" si="68"/>
        <v>106.67677392343896</v>
      </c>
      <c r="Z86" s="37">
        <f t="shared" si="70"/>
        <v>107.44562792342759</v>
      </c>
      <c r="AA86" s="37">
        <f t="shared" ref="AA86:AA95" si="73">AA85</f>
        <v>108.22002330277708</v>
      </c>
      <c r="AC86" s="39">
        <f t="shared" si="46"/>
        <v>126704.34289175311</v>
      </c>
      <c r="AJ86" s="1">
        <v>40940</v>
      </c>
      <c r="AK86" s="22">
        <f>AK85*(1+AK$68)^(1/12)</f>
        <v>110.03427842986957</v>
      </c>
      <c r="AL86" s="27"/>
      <c r="AM86" s="57">
        <f>AM85</f>
        <v>109.00000000000001</v>
      </c>
      <c r="AN86" s="57">
        <f>$AK86</f>
        <v>110.03427842986957</v>
      </c>
      <c r="AO86" s="57">
        <f t="shared" si="55"/>
        <v>101.44665921416568</v>
      </c>
      <c r="AP86" s="57">
        <f t="shared" si="57"/>
        <v>102.17781808646413</v>
      </c>
      <c r="AQ86" s="57">
        <f t="shared" si="59"/>
        <v>102.91424665715066</v>
      </c>
      <c r="AR86" s="57">
        <f t="shared" si="61"/>
        <v>103.65598290664539</v>
      </c>
      <c r="AS86" s="57">
        <f t="shared" si="63"/>
        <v>104.40306508910551</v>
      </c>
      <c r="AT86" s="57">
        <f t="shared" si="65"/>
        <v>105.15553173439838</v>
      </c>
      <c r="AU86" s="57">
        <f t="shared" si="67"/>
        <v>105.91342165008845</v>
      </c>
      <c r="AV86" s="57">
        <f t="shared" si="69"/>
        <v>106.67677392343896</v>
      </c>
      <c r="AW86" s="57">
        <f t="shared" si="71"/>
        <v>107.44562792342759</v>
      </c>
      <c r="AX86" s="57">
        <f t="shared" ref="AX86:AX95" si="74">AX85</f>
        <v>108.22002330277708</v>
      </c>
      <c r="AZ86" s="39">
        <f t="shared" si="48"/>
        <v>126704.34289175311</v>
      </c>
      <c r="BA86" s="62">
        <f t="shared" ref="BA86:BA96" si="75">SUM(AZ74:AZ85)</f>
        <v>1466762.208371751</v>
      </c>
      <c r="BB86" s="63">
        <f t="shared" ref="BB86:BB96" si="76">SUM(AZ86:AZ97)</f>
        <v>1591362.6842351509</v>
      </c>
      <c r="BC86" s="64">
        <f t="shared" ref="BC86:BC96" si="77">BA86/1200</f>
        <v>1222.3018403097924</v>
      </c>
      <c r="BD86" s="65">
        <f t="shared" ref="BD86:BD96" si="78">BB86/1200</f>
        <v>1326.1355701959592</v>
      </c>
      <c r="BE86" s="66">
        <f t="shared" ref="BE86:BE96" si="79">BB86/BA86-1</f>
        <v>8.4949336131122877E-2</v>
      </c>
    </row>
    <row r="87" spans="1:57" ht="13.5" thickBot="1">
      <c r="A87" s="9" t="s">
        <v>16</v>
      </c>
      <c r="C87" s="10">
        <v>0.12</v>
      </c>
      <c r="H87" s="77">
        <v>40969</v>
      </c>
      <c r="I87" s="22">
        <f t="shared" si="72"/>
        <v>111.07837091359687</v>
      </c>
      <c r="J87" s="73"/>
      <c r="K87" s="73"/>
      <c r="L87" s="73"/>
      <c r="M87" s="73"/>
      <c r="N87" s="74"/>
      <c r="P87" s="37">
        <f t="shared" ref="P87:P96" si="80">P86</f>
        <v>109.00000000000001</v>
      </c>
      <c r="Q87" s="37">
        <f>Q86</f>
        <v>110.03427842986957</v>
      </c>
      <c r="R87" s="37">
        <f>$I87</f>
        <v>111.07837091359687</v>
      </c>
      <c r="S87" s="37">
        <f t="shared" si="56"/>
        <v>102.17781808646413</v>
      </c>
      <c r="T87" s="37">
        <f t="shared" si="58"/>
        <v>102.91424665715066</v>
      </c>
      <c r="U87" s="37">
        <f t="shared" si="60"/>
        <v>103.65598290664539</v>
      </c>
      <c r="V87" s="37">
        <f t="shared" si="62"/>
        <v>104.40306508910551</v>
      </c>
      <c r="W87" s="37">
        <f t="shared" si="64"/>
        <v>105.15553173439838</v>
      </c>
      <c r="X87" s="37">
        <f t="shared" si="66"/>
        <v>105.91342165008845</v>
      </c>
      <c r="Y87" s="37">
        <f t="shared" si="68"/>
        <v>106.67677392343896</v>
      </c>
      <c r="Z87" s="37">
        <f t="shared" si="70"/>
        <v>107.44562792342759</v>
      </c>
      <c r="AA87" s="37">
        <f t="shared" si="73"/>
        <v>108.22002330277708</v>
      </c>
      <c r="AC87" s="39">
        <f t="shared" si="46"/>
        <v>127667.51406169625</v>
      </c>
      <c r="AJ87" s="1">
        <v>40969</v>
      </c>
      <c r="AK87" s="22">
        <f t="shared" ref="AK87:AK96" si="81">AK86*(1+AK$68)^(1/12)</f>
        <v>111.07837091359686</v>
      </c>
      <c r="AL87" s="27"/>
      <c r="AM87" s="57">
        <f t="shared" ref="AM87:AM96" si="82">AM86</f>
        <v>109.00000000000001</v>
      </c>
      <c r="AN87" s="57">
        <f>AN86</f>
        <v>110.03427842986957</v>
      </c>
      <c r="AO87" s="57">
        <f>$AK87</f>
        <v>111.07837091359686</v>
      </c>
      <c r="AP87" s="57">
        <f t="shared" si="57"/>
        <v>102.17781808646413</v>
      </c>
      <c r="AQ87" s="57">
        <f t="shared" si="59"/>
        <v>102.91424665715066</v>
      </c>
      <c r="AR87" s="57">
        <f t="shared" si="61"/>
        <v>103.65598290664539</v>
      </c>
      <c r="AS87" s="57">
        <f t="shared" si="63"/>
        <v>104.40306508910551</v>
      </c>
      <c r="AT87" s="57">
        <f t="shared" si="65"/>
        <v>105.15553173439838</v>
      </c>
      <c r="AU87" s="57">
        <f t="shared" si="67"/>
        <v>105.91342165008845</v>
      </c>
      <c r="AV87" s="57">
        <f t="shared" si="69"/>
        <v>106.67677392343896</v>
      </c>
      <c r="AW87" s="57">
        <f t="shared" si="71"/>
        <v>107.44562792342759</v>
      </c>
      <c r="AX87" s="57">
        <f t="shared" si="74"/>
        <v>108.22002330277708</v>
      </c>
      <c r="AZ87" s="39">
        <f t="shared" si="48"/>
        <v>127667.51406169625</v>
      </c>
      <c r="BA87" s="62">
        <f t="shared" si="75"/>
        <v>1473394.4780303431</v>
      </c>
      <c r="BB87" s="63">
        <f t="shared" si="76"/>
        <v>1605017.7407014605</v>
      </c>
      <c r="BC87" s="64">
        <f t="shared" si="77"/>
        <v>1227.8287316919525</v>
      </c>
      <c r="BD87" s="65">
        <f t="shared" si="78"/>
        <v>1337.5147839178837</v>
      </c>
      <c r="BE87" s="66">
        <f t="shared" si="79"/>
        <v>8.9333348694962789E-2</v>
      </c>
    </row>
    <row r="88" spans="1:57" ht="13.5" thickBot="1">
      <c r="A88" s="1"/>
      <c r="D88" s="4"/>
      <c r="E88" s="4"/>
      <c r="H88" s="77">
        <v>41000</v>
      </c>
      <c r="I88" s="22">
        <f t="shared" si="72"/>
        <v>112.13237057470678</v>
      </c>
      <c r="J88" s="73"/>
      <c r="K88" s="73"/>
      <c r="L88" s="73"/>
      <c r="M88" s="73"/>
      <c r="N88" s="74"/>
      <c r="P88" s="37">
        <f t="shared" si="80"/>
        <v>109.00000000000001</v>
      </c>
      <c r="Q88" s="37">
        <f t="shared" ref="Q88:Q96" si="83">Q87</f>
        <v>110.03427842986957</v>
      </c>
      <c r="R88" s="37">
        <f>R87</f>
        <v>111.07837091359687</v>
      </c>
      <c r="S88" s="37">
        <f>$I88</f>
        <v>112.13237057470678</v>
      </c>
      <c r="T88" s="37">
        <f t="shared" si="58"/>
        <v>102.91424665715066</v>
      </c>
      <c r="U88" s="37">
        <f t="shared" si="60"/>
        <v>103.65598290664539</v>
      </c>
      <c r="V88" s="37">
        <f t="shared" si="62"/>
        <v>104.40306508910551</v>
      </c>
      <c r="W88" s="37">
        <f t="shared" si="64"/>
        <v>105.15553173439838</v>
      </c>
      <c r="X88" s="37">
        <f t="shared" si="66"/>
        <v>105.91342165008845</v>
      </c>
      <c r="Y88" s="37">
        <f t="shared" si="68"/>
        <v>106.67677392343896</v>
      </c>
      <c r="Z88" s="37">
        <f t="shared" si="70"/>
        <v>107.44562792342759</v>
      </c>
      <c r="AA88" s="37">
        <f t="shared" si="73"/>
        <v>108.22002330277708</v>
      </c>
      <c r="AC88" s="39">
        <f t="shared" si="46"/>
        <v>128662.96931052049</v>
      </c>
      <c r="AJ88" s="1">
        <v>41000</v>
      </c>
      <c r="AK88" s="22">
        <f t="shared" si="81"/>
        <v>112.13237057470678</v>
      </c>
      <c r="AL88" s="27"/>
      <c r="AM88" s="57">
        <f t="shared" si="82"/>
        <v>109.00000000000001</v>
      </c>
      <c r="AN88" s="57">
        <f t="shared" ref="AN88:AN97" si="84">AN87</f>
        <v>110.03427842986957</v>
      </c>
      <c r="AO88" s="57">
        <f>AO87</f>
        <v>111.07837091359686</v>
      </c>
      <c r="AP88" s="57">
        <f>$AK88</f>
        <v>112.13237057470678</v>
      </c>
      <c r="AQ88" s="57">
        <f t="shared" si="59"/>
        <v>102.91424665715066</v>
      </c>
      <c r="AR88" s="57">
        <f t="shared" si="61"/>
        <v>103.65598290664539</v>
      </c>
      <c r="AS88" s="57">
        <f t="shared" si="63"/>
        <v>104.40306508910551</v>
      </c>
      <c r="AT88" s="57">
        <f t="shared" si="65"/>
        <v>105.15553173439838</v>
      </c>
      <c r="AU88" s="57">
        <f t="shared" si="67"/>
        <v>105.91342165008845</v>
      </c>
      <c r="AV88" s="57">
        <f t="shared" si="69"/>
        <v>106.67677392343896</v>
      </c>
      <c r="AW88" s="57">
        <f t="shared" si="71"/>
        <v>107.44562792342759</v>
      </c>
      <c r="AX88" s="57">
        <f t="shared" si="74"/>
        <v>108.22002330277708</v>
      </c>
      <c r="AZ88" s="39">
        <f t="shared" si="48"/>
        <v>128662.96931052049</v>
      </c>
      <c r="BA88" s="62">
        <f t="shared" si="75"/>
        <v>1480845.2529374612</v>
      </c>
      <c r="BB88" s="63">
        <f t="shared" si="76"/>
        <v>1618809.7889064674</v>
      </c>
      <c r="BC88" s="64">
        <f t="shared" si="77"/>
        <v>1234.0377107812178</v>
      </c>
      <c r="BD88" s="65">
        <f t="shared" si="78"/>
        <v>1349.0081574220562</v>
      </c>
      <c r="BE88" s="66">
        <f t="shared" si="79"/>
        <v>9.3166072346407836E-2</v>
      </c>
    </row>
    <row r="89" spans="1:57" ht="13.5" thickBot="1">
      <c r="A89" s="6" t="s">
        <v>1</v>
      </c>
      <c r="B89" s="6" t="s">
        <v>2</v>
      </c>
      <c r="C89" s="6" t="s">
        <v>4</v>
      </c>
      <c r="D89" s="6" t="s">
        <v>6</v>
      </c>
      <c r="E89" s="6" t="s">
        <v>29</v>
      </c>
      <c r="F89" s="6" t="s">
        <v>3</v>
      </c>
      <c r="H89" s="77">
        <v>41030</v>
      </c>
      <c r="I89" s="22">
        <f t="shared" si="72"/>
        <v>113.19637142035411</v>
      </c>
      <c r="J89" s="73"/>
      <c r="K89" s="73"/>
      <c r="L89" s="73"/>
      <c r="M89" s="73"/>
      <c r="N89" s="74"/>
      <c r="P89" s="37">
        <f t="shared" si="80"/>
        <v>109.00000000000001</v>
      </c>
      <c r="Q89" s="37">
        <f t="shared" si="83"/>
        <v>110.03427842986957</v>
      </c>
      <c r="R89" s="37">
        <f t="shared" ref="R89:R96" si="85">R88</f>
        <v>111.07837091359687</v>
      </c>
      <c r="S89" s="37">
        <f>S88</f>
        <v>112.13237057470678</v>
      </c>
      <c r="T89" s="37">
        <f>$I89</f>
        <v>113.19637142035411</v>
      </c>
      <c r="U89" s="37">
        <f t="shared" si="60"/>
        <v>103.65598290664539</v>
      </c>
      <c r="V89" s="37">
        <f t="shared" si="62"/>
        <v>104.40306508910551</v>
      </c>
      <c r="W89" s="37">
        <f t="shared" si="64"/>
        <v>105.15553173439838</v>
      </c>
      <c r="X89" s="37">
        <f t="shared" si="66"/>
        <v>105.91342165008845</v>
      </c>
      <c r="Y89" s="37">
        <f t="shared" si="68"/>
        <v>106.67677392343896</v>
      </c>
      <c r="Z89" s="37">
        <f t="shared" si="70"/>
        <v>107.44562792342759</v>
      </c>
      <c r="AA89" s="37">
        <f t="shared" si="73"/>
        <v>108.22002330277708</v>
      </c>
      <c r="AC89" s="39">
        <f t="shared" si="46"/>
        <v>129691.18178684084</v>
      </c>
      <c r="AJ89" s="1">
        <v>41030</v>
      </c>
      <c r="AK89" s="22">
        <f t="shared" si="81"/>
        <v>113.19637142035411</v>
      </c>
      <c r="AL89" s="27"/>
      <c r="AM89" s="57">
        <f t="shared" si="82"/>
        <v>109.00000000000001</v>
      </c>
      <c r="AN89" s="57">
        <f t="shared" si="84"/>
        <v>110.03427842986957</v>
      </c>
      <c r="AO89" s="57">
        <f t="shared" ref="AO89:AO98" si="86">AO88</f>
        <v>111.07837091359686</v>
      </c>
      <c r="AP89" s="57">
        <f>AP88</f>
        <v>112.13237057470678</v>
      </c>
      <c r="AQ89" s="57">
        <f>$AK89</f>
        <v>113.19637142035411</v>
      </c>
      <c r="AR89" s="57">
        <f t="shared" si="61"/>
        <v>103.65598290664539</v>
      </c>
      <c r="AS89" s="57">
        <f t="shared" si="63"/>
        <v>104.40306508910551</v>
      </c>
      <c r="AT89" s="57">
        <f t="shared" si="65"/>
        <v>105.15553173439838</v>
      </c>
      <c r="AU89" s="57">
        <f t="shared" si="67"/>
        <v>105.91342165008845</v>
      </c>
      <c r="AV89" s="57">
        <f t="shared" si="69"/>
        <v>106.67677392343896</v>
      </c>
      <c r="AW89" s="57">
        <f t="shared" si="71"/>
        <v>107.44562792342759</v>
      </c>
      <c r="AX89" s="57">
        <f t="shared" si="74"/>
        <v>108.22002330277708</v>
      </c>
      <c r="AZ89" s="39">
        <f t="shared" si="48"/>
        <v>129691.18178684084</v>
      </c>
      <c r="BA89" s="62">
        <f t="shared" si="75"/>
        <v>1489073.7012847576</v>
      </c>
      <c r="BB89" s="63">
        <f t="shared" si="76"/>
        <v>1632601.1448051794</v>
      </c>
      <c r="BC89" s="64">
        <f t="shared" si="77"/>
        <v>1240.8947510706314</v>
      </c>
      <c r="BD89" s="65">
        <f t="shared" si="78"/>
        <v>1360.5009540043161</v>
      </c>
      <c r="BE89" s="66">
        <f t="shared" si="79"/>
        <v>9.6387064922701882E-2</v>
      </c>
    </row>
    <row r="90" spans="1:57" ht="13.5" thickBot="1">
      <c r="A90" s="1">
        <v>40909</v>
      </c>
      <c r="B90">
        <v>100</v>
      </c>
      <c r="C90" s="2">
        <f>C84*(1+C86)</f>
        <v>109.00000000000001</v>
      </c>
      <c r="D90" s="2">
        <f>C90</f>
        <v>109.00000000000001</v>
      </c>
      <c r="E90" s="17">
        <f>D90*B90</f>
        <v>10900.000000000002</v>
      </c>
      <c r="F90" s="136">
        <f>E90/E73-1</f>
        <v>9.000000000000008E-2</v>
      </c>
      <c r="H90" s="77">
        <v>41061</v>
      </c>
      <c r="I90" s="22">
        <f t="shared" si="72"/>
        <v>114.27046834970801</v>
      </c>
      <c r="J90" s="73"/>
      <c r="K90" s="73"/>
      <c r="L90" s="73"/>
      <c r="M90" s="73"/>
      <c r="N90" s="74"/>
      <c r="P90" s="37">
        <f t="shared" si="80"/>
        <v>109.00000000000001</v>
      </c>
      <c r="Q90" s="37">
        <f t="shared" si="83"/>
        <v>110.03427842986957</v>
      </c>
      <c r="R90" s="37">
        <f t="shared" si="85"/>
        <v>111.07837091359687</v>
      </c>
      <c r="S90" s="37">
        <f t="shared" ref="S90:S96" si="87">S89</f>
        <v>112.13237057470678</v>
      </c>
      <c r="T90" s="37">
        <f>T89</f>
        <v>113.19637142035411</v>
      </c>
      <c r="U90" s="37">
        <f>$I90</f>
        <v>114.27046834970801</v>
      </c>
      <c r="V90" s="37">
        <f t="shared" si="62"/>
        <v>104.40306508910551</v>
      </c>
      <c r="W90" s="37">
        <f t="shared" si="64"/>
        <v>105.15553173439838</v>
      </c>
      <c r="X90" s="37">
        <f t="shared" si="66"/>
        <v>105.91342165008845</v>
      </c>
      <c r="Y90" s="37">
        <f t="shared" si="68"/>
        <v>106.67677392343896</v>
      </c>
      <c r="Z90" s="37">
        <f t="shared" si="70"/>
        <v>107.44562792342759</v>
      </c>
      <c r="AA90" s="37">
        <f t="shared" si="73"/>
        <v>108.22002330277708</v>
      </c>
      <c r="AC90" s="39">
        <f t="shared" si="46"/>
        <v>130752.63033114711</v>
      </c>
      <c r="AJ90" s="1">
        <v>41061</v>
      </c>
      <c r="AK90" s="22">
        <f t="shared" si="81"/>
        <v>114.27046834970801</v>
      </c>
      <c r="AL90" s="27"/>
      <c r="AM90" s="57">
        <f t="shared" si="82"/>
        <v>109.00000000000001</v>
      </c>
      <c r="AN90" s="57">
        <f t="shared" si="84"/>
        <v>110.03427842986957</v>
      </c>
      <c r="AO90" s="57">
        <f t="shared" si="86"/>
        <v>111.07837091359686</v>
      </c>
      <c r="AP90" s="57">
        <f t="shared" ref="AP90:AP99" si="88">AP89</f>
        <v>112.13237057470678</v>
      </c>
      <c r="AQ90" s="57">
        <f>AQ89</f>
        <v>113.19637142035411</v>
      </c>
      <c r="AR90" s="57">
        <f>$AK90</f>
        <v>114.27046834970801</v>
      </c>
      <c r="AS90" s="57">
        <f t="shared" si="63"/>
        <v>104.40306508910551</v>
      </c>
      <c r="AT90" s="57">
        <f t="shared" si="65"/>
        <v>105.15553173439838</v>
      </c>
      <c r="AU90" s="57">
        <f t="shared" si="67"/>
        <v>105.91342165008845</v>
      </c>
      <c r="AV90" s="57">
        <f t="shared" si="69"/>
        <v>106.67677392343896</v>
      </c>
      <c r="AW90" s="57">
        <f t="shared" si="71"/>
        <v>107.44562792342759</v>
      </c>
      <c r="AX90" s="57">
        <f t="shared" si="74"/>
        <v>108.22002330277708</v>
      </c>
      <c r="AZ90" s="39">
        <f t="shared" si="48"/>
        <v>130752.63033114711</v>
      </c>
      <c r="BA90" s="62">
        <f t="shared" si="75"/>
        <v>1498038.9374426587</v>
      </c>
      <c r="BB90" s="63">
        <f t="shared" si="76"/>
        <v>1646252.6510855353</v>
      </c>
      <c r="BC90" s="64">
        <f t="shared" si="77"/>
        <v>1248.3657812022157</v>
      </c>
      <c r="BD90" s="65">
        <f t="shared" si="78"/>
        <v>1371.8772092379461</v>
      </c>
      <c r="BE90" s="66">
        <f t="shared" si="79"/>
        <v>9.8938492143532786E-2</v>
      </c>
    </row>
    <row r="91" spans="1:57" ht="13.5" thickBot="1">
      <c r="A91" s="1">
        <v>40940</v>
      </c>
      <c r="B91">
        <v>100</v>
      </c>
      <c r="C91" s="2">
        <f>C90</f>
        <v>109.00000000000001</v>
      </c>
      <c r="D91" s="2">
        <f t="shared" ref="D91:D101" si="89">D90*(1+$C$87)^(1/12)</f>
        <v>110.03427842986957</v>
      </c>
      <c r="E91" s="17">
        <f t="shared" ref="E91:E101" si="90">D91*B91</f>
        <v>11003.427842986957</v>
      </c>
      <c r="F91" s="137">
        <f t="shared" ref="F91:F101" si="91">E91/E74-1</f>
        <v>9.2469006952728527E-2</v>
      </c>
      <c r="H91" s="77">
        <v>41091</v>
      </c>
      <c r="I91" s="22">
        <f t="shared" si="72"/>
        <v>115.35475716241622</v>
      </c>
      <c r="J91" s="73"/>
      <c r="K91" s="73"/>
      <c r="L91" s="73"/>
      <c r="M91" s="73"/>
      <c r="N91" s="74"/>
      <c r="P91" s="37">
        <f t="shared" si="80"/>
        <v>109.00000000000001</v>
      </c>
      <c r="Q91" s="37">
        <f t="shared" si="83"/>
        <v>110.03427842986957</v>
      </c>
      <c r="R91" s="37">
        <f t="shared" si="85"/>
        <v>111.07837091359687</v>
      </c>
      <c r="S91" s="37">
        <f t="shared" si="87"/>
        <v>112.13237057470678</v>
      </c>
      <c r="T91" s="37">
        <f t="shared" ref="T91:T96" si="92">T90</f>
        <v>113.19637142035411</v>
      </c>
      <c r="U91" s="37">
        <f>U90</f>
        <v>114.27046834970801</v>
      </c>
      <c r="V91" s="37">
        <f>$I91</f>
        <v>115.35475716241622</v>
      </c>
      <c r="W91" s="37">
        <f t="shared" si="64"/>
        <v>105.15553173439838</v>
      </c>
      <c r="X91" s="37">
        <f t="shared" si="66"/>
        <v>105.91342165008845</v>
      </c>
      <c r="Y91" s="37">
        <f t="shared" si="68"/>
        <v>106.67677392343896</v>
      </c>
      <c r="Z91" s="37">
        <f t="shared" si="70"/>
        <v>107.44562792342759</v>
      </c>
      <c r="AA91" s="37">
        <f t="shared" si="73"/>
        <v>108.22002330277708</v>
      </c>
      <c r="AC91" s="39">
        <f t="shared" si="46"/>
        <v>131847.7995384782</v>
      </c>
      <c r="AJ91" s="1">
        <v>41091</v>
      </c>
      <c r="AK91" s="22">
        <f t="shared" si="81"/>
        <v>115.35475716241622</v>
      </c>
      <c r="AL91" s="27"/>
      <c r="AM91" s="57">
        <f t="shared" si="82"/>
        <v>109.00000000000001</v>
      </c>
      <c r="AN91" s="57">
        <f t="shared" si="84"/>
        <v>110.03427842986957</v>
      </c>
      <c r="AO91" s="57">
        <f t="shared" si="86"/>
        <v>111.07837091359686</v>
      </c>
      <c r="AP91" s="57">
        <f t="shared" si="88"/>
        <v>112.13237057470678</v>
      </c>
      <c r="AQ91" s="57">
        <f t="shared" ref="AQ91:AQ100" si="93">AQ90</f>
        <v>113.19637142035411</v>
      </c>
      <c r="AR91" s="57">
        <f>AR90</f>
        <v>114.27046834970801</v>
      </c>
      <c r="AS91" s="57">
        <f>$AK91</f>
        <v>115.35475716241622</v>
      </c>
      <c r="AT91" s="57">
        <f t="shared" si="65"/>
        <v>105.15553173439838</v>
      </c>
      <c r="AU91" s="57">
        <f t="shared" si="67"/>
        <v>105.91342165008845</v>
      </c>
      <c r="AV91" s="57">
        <f t="shared" si="69"/>
        <v>106.67677392343896</v>
      </c>
      <c r="AW91" s="57">
        <f t="shared" si="71"/>
        <v>107.44562792342759</v>
      </c>
      <c r="AX91" s="57">
        <f t="shared" si="74"/>
        <v>108.22002330277708</v>
      </c>
      <c r="AZ91" s="39">
        <f t="shared" si="48"/>
        <v>131847.7995384782</v>
      </c>
      <c r="BA91" s="62">
        <f t="shared" si="75"/>
        <v>1507700.0238542017</v>
      </c>
      <c r="BB91" s="63">
        <f t="shared" si="76"/>
        <v>1659623.6619866146</v>
      </c>
      <c r="BC91" s="64">
        <f t="shared" si="77"/>
        <v>1256.416686545168</v>
      </c>
      <c r="BD91" s="65">
        <f t="shared" si="78"/>
        <v>1383.0197183221787</v>
      </c>
      <c r="BE91" s="68">
        <f t="shared" si="79"/>
        <v>0.10076516265088564</v>
      </c>
    </row>
    <row r="92" spans="1:57" ht="13.5" thickBot="1">
      <c r="A92" s="1">
        <v>40969</v>
      </c>
      <c r="B92">
        <v>100</v>
      </c>
      <c r="C92" s="2">
        <f t="shared" ref="C92:C101" si="94">C91</f>
        <v>109.00000000000001</v>
      </c>
      <c r="D92" s="2">
        <f t="shared" si="89"/>
        <v>111.07837091359686</v>
      </c>
      <c r="E92" s="17">
        <f t="shared" si="90"/>
        <v>11107.837091359686</v>
      </c>
      <c r="F92" s="137">
        <f t="shared" si="91"/>
        <v>9.4943606561725291E-2</v>
      </c>
      <c r="H92" s="77">
        <v>41122</v>
      </c>
      <c r="I92" s="22">
        <f t="shared" si="72"/>
        <v>116.44933456714949</v>
      </c>
      <c r="J92" s="73"/>
      <c r="K92" s="73"/>
      <c r="L92" s="73"/>
      <c r="M92" s="73"/>
      <c r="N92" s="74"/>
      <c r="P92" s="37">
        <f t="shared" si="80"/>
        <v>109.00000000000001</v>
      </c>
      <c r="Q92" s="37">
        <f t="shared" si="83"/>
        <v>110.03427842986957</v>
      </c>
      <c r="R92" s="37">
        <f t="shared" si="85"/>
        <v>111.07837091359687</v>
      </c>
      <c r="S92" s="37">
        <f t="shared" si="87"/>
        <v>112.13237057470678</v>
      </c>
      <c r="T92" s="37">
        <f t="shared" si="92"/>
        <v>113.19637142035411</v>
      </c>
      <c r="U92" s="37">
        <f t="shared" ref="U92:U96" si="95">U91</f>
        <v>114.27046834970801</v>
      </c>
      <c r="V92" s="37">
        <f>V91</f>
        <v>115.35475716241622</v>
      </c>
      <c r="W92" s="37">
        <f>$I92</f>
        <v>116.44933456714949</v>
      </c>
      <c r="X92" s="37">
        <f t="shared" si="66"/>
        <v>105.91342165008845</v>
      </c>
      <c r="Y92" s="37">
        <f t="shared" si="68"/>
        <v>106.67677392343896</v>
      </c>
      <c r="Z92" s="37">
        <f t="shared" si="70"/>
        <v>107.44562792342759</v>
      </c>
      <c r="AA92" s="37">
        <f t="shared" si="73"/>
        <v>108.22002330277708</v>
      </c>
      <c r="AC92" s="39">
        <f t="shared" si="46"/>
        <v>132977.17982175329</v>
      </c>
      <c r="AJ92" s="1">
        <v>41122</v>
      </c>
      <c r="AK92" s="22">
        <f t="shared" si="81"/>
        <v>116.44933456714949</v>
      </c>
      <c r="AL92" s="27"/>
      <c r="AM92" s="57">
        <f t="shared" si="82"/>
        <v>109.00000000000001</v>
      </c>
      <c r="AN92" s="57">
        <f t="shared" si="84"/>
        <v>110.03427842986957</v>
      </c>
      <c r="AO92" s="57">
        <f t="shared" si="86"/>
        <v>111.07837091359686</v>
      </c>
      <c r="AP92" s="57">
        <f t="shared" si="88"/>
        <v>112.13237057470678</v>
      </c>
      <c r="AQ92" s="57">
        <f t="shared" si="93"/>
        <v>113.19637142035411</v>
      </c>
      <c r="AR92" s="57">
        <f t="shared" ref="AR92:AR101" si="96">AR91</f>
        <v>114.27046834970801</v>
      </c>
      <c r="AS92" s="57">
        <f>AS91</f>
        <v>115.35475716241622</v>
      </c>
      <c r="AT92" s="57">
        <f>$AK92</f>
        <v>116.44933456714949</v>
      </c>
      <c r="AU92" s="57">
        <f t="shared" si="67"/>
        <v>105.91342165008845</v>
      </c>
      <c r="AV92" s="57">
        <f t="shared" si="69"/>
        <v>106.67677392343896</v>
      </c>
      <c r="AW92" s="57">
        <f t="shared" si="71"/>
        <v>107.44562792342759</v>
      </c>
      <c r="AX92" s="57">
        <f t="shared" si="74"/>
        <v>108.22002330277708</v>
      </c>
      <c r="AZ92" s="39">
        <f t="shared" si="48"/>
        <v>132977.17982175329</v>
      </c>
      <c r="BA92" s="62">
        <f t="shared" si="75"/>
        <v>1518015.9729641657</v>
      </c>
      <c r="BB92" s="63">
        <f t="shared" si="76"/>
        <v>1672572.027964121</v>
      </c>
      <c r="BC92" s="64">
        <f t="shared" si="77"/>
        <v>1265.0133108034715</v>
      </c>
      <c r="BD92" s="65">
        <f t="shared" si="78"/>
        <v>1393.810023303434</v>
      </c>
      <c r="BE92" s="68">
        <f t="shared" si="79"/>
        <v>0.10181451167352362</v>
      </c>
    </row>
    <row r="93" spans="1:57" ht="13.5" thickBot="1">
      <c r="A93" s="1">
        <v>41000</v>
      </c>
      <c r="B93">
        <v>100</v>
      </c>
      <c r="C93" s="2">
        <f t="shared" si="94"/>
        <v>109.00000000000001</v>
      </c>
      <c r="D93" s="2">
        <f t="shared" si="89"/>
        <v>112.13237057470678</v>
      </c>
      <c r="E93" s="17">
        <f t="shared" si="90"/>
        <v>11213.237057470678</v>
      </c>
      <c r="F93" s="137">
        <f t="shared" si="91"/>
        <v>9.7423811495162216E-2</v>
      </c>
      <c r="H93" s="77">
        <v>41153</v>
      </c>
      <c r="I93" s="22">
        <f t="shared" si="72"/>
        <v>117.55429819022716</v>
      </c>
      <c r="J93" s="73"/>
      <c r="K93" s="73"/>
      <c r="L93" s="73"/>
      <c r="M93" s="73"/>
      <c r="N93" s="74"/>
      <c r="P93" s="37">
        <f t="shared" si="80"/>
        <v>109.00000000000001</v>
      </c>
      <c r="Q93" s="37">
        <f t="shared" si="83"/>
        <v>110.03427842986957</v>
      </c>
      <c r="R93" s="37">
        <f t="shared" si="85"/>
        <v>111.07837091359687</v>
      </c>
      <c r="S93" s="37">
        <f t="shared" si="87"/>
        <v>112.13237057470678</v>
      </c>
      <c r="T93" s="37">
        <f t="shared" si="92"/>
        <v>113.19637142035411</v>
      </c>
      <c r="U93" s="37">
        <f t="shared" si="95"/>
        <v>114.27046834970801</v>
      </c>
      <c r="V93" s="37">
        <f t="shared" ref="V93:V96" si="97">V92</f>
        <v>115.35475716241622</v>
      </c>
      <c r="W93" s="37">
        <f>W92</f>
        <v>116.44933456714949</v>
      </c>
      <c r="X93" s="37">
        <f>$I93</f>
        <v>117.55429819022716</v>
      </c>
      <c r="Y93" s="37">
        <f t="shared" si="68"/>
        <v>106.67677392343896</v>
      </c>
      <c r="Z93" s="37">
        <f t="shared" si="70"/>
        <v>107.44562792342759</v>
      </c>
      <c r="AA93" s="37">
        <f t="shared" si="73"/>
        <v>108.22002330277708</v>
      </c>
      <c r="AC93" s="39">
        <f t="shared" si="46"/>
        <v>134141.26747576718</v>
      </c>
      <c r="AJ93" s="1">
        <v>41153</v>
      </c>
      <c r="AK93" s="22">
        <f t="shared" si="81"/>
        <v>117.55429819022716</v>
      </c>
      <c r="AL93" s="27"/>
      <c r="AM93" s="57">
        <f t="shared" si="82"/>
        <v>109.00000000000001</v>
      </c>
      <c r="AN93" s="57">
        <f t="shared" si="84"/>
        <v>110.03427842986957</v>
      </c>
      <c r="AO93" s="57">
        <f t="shared" si="86"/>
        <v>111.07837091359686</v>
      </c>
      <c r="AP93" s="57">
        <f t="shared" si="88"/>
        <v>112.13237057470678</v>
      </c>
      <c r="AQ93" s="57">
        <f t="shared" si="93"/>
        <v>113.19637142035411</v>
      </c>
      <c r="AR93" s="57">
        <f t="shared" si="96"/>
        <v>114.27046834970801</v>
      </c>
      <c r="AS93" s="57">
        <f t="shared" ref="AS93:AS102" si="98">AS92</f>
        <v>115.35475716241622</v>
      </c>
      <c r="AT93" s="57">
        <f>AT92</f>
        <v>116.44933456714949</v>
      </c>
      <c r="AU93" s="57">
        <f>$AK93</f>
        <v>117.55429819022716</v>
      </c>
      <c r="AV93" s="57">
        <f t="shared" si="69"/>
        <v>106.67677392343896</v>
      </c>
      <c r="AW93" s="57">
        <f t="shared" si="71"/>
        <v>107.44562792342759</v>
      </c>
      <c r="AX93" s="57">
        <f t="shared" si="74"/>
        <v>108.22002330277708</v>
      </c>
      <c r="AZ93" s="39">
        <f t="shared" si="48"/>
        <v>134141.26747576718</v>
      </c>
      <c r="BA93" s="62">
        <f t="shared" si="75"/>
        <v>1528945.7491839644</v>
      </c>
      <c r="BB93" s="63">
        <f t="shared" si="76"/>
        <v>1684954.0802016377</v>
      </c>
      <c r="BC93" s="64">
        <f t="shared" si="77"/>
        <v>1274.1214576533037</v>
      </c>
      <c r="BD93" s="65">
        <f t="shared" si="78"/>
        <v>1404.1284001680315</v>
      </c>
      <c r="BE93" s="68">
        <f t="shared" si="79"/>
        <v>0.10203653798765511</v>
      </c>
    </row>
    <row r="94" spans="1:57" ht="13.5" thickBot="1">
      <c r="A94" s="1">
        <v>41030</v>
      </c>
      <c r="B94">
        <v>100</v>
      </c>
      <c r="C94" s="2">
        <f t="shared" si="94"/>
        <v>109.00000000000001</v>
      </c>
      <c r="D94" s="2">
        <f t="shared" si="89"/>
        <v>113.19637142035411</v>
      </c>
      <c r="E94" s="17">
        <f t="shared" si="90"/>
        <v>11319.637142035412</v>
      </c>
      <c r="F94" s="137">
        <f t="shared" si="91"/>
        <v>9.9909634449906859E-2</v>
      </c>
      <c r="H94" s="77">
        <v>41183</v>
      </c>
      <c r="I94" s="22">
        <f t="shared" si="72"/>
        <v>118.66974658432446</v>
      </c>
      <c r="J94" s="73"/>
      <c r="K94" s="73"/>
      <c r="L94" s="73"/>
      <c r="M94" s="73"/>
      <c r="N94" s="74"/>
      <c r="P94" s="37">
        <f t="shared" si="80"/>
        <v>109.00000000000001</v>
      </c>
      <c r="Q94" s="37">
        <f t="shared" si="83"/>
        <v>110.03427842986957</v>
      </c>
      <c r="R94" s="37">
        <f t="shared" si="85"/>
        <v>111.07837091359687</v>
      </c>
      <c r="S94" s="37">
        <f t="shared" si="87"/>
        <v>112.13237057470678</v>
      </c>
      <c r="T94" s="37">
        <f t="shared" si="92"/>
        <v>113.19637142035411</v>
      </c>
      <c r="U94" s="37">
        <f t="shared" si="95"/>
        <v>114.27046834970801</v>
      </c>
      <c r="V94" s="37">
        <f t="shared" si="97"/>
        <v>115.35475716241622</v>
      </c>
      <c r="W94" s="37">
        <f t="shared" ref="W94:W96" si="99">W93</f>
        <v>116.44933456714949</v>
      </c>
      <c r="X94" s="37">
        <f>X93</f>
        <v>117.55429819022716</v>
      </c>
      <c r="Y94" s="37">
        <f>$I94</f>
        <v>118.66974658432446</v>
      </c>
      <c r="Z94" s="37">
        <f t="shared" si="70"/>
        <v>107.44562792342759</v>
      </c>
      <c r="AA94" s="37">
        <f t="shared" si="73"/>
        <v>108.22002330277708</v>
      </c>
      <c r="AC94" s="39">
        <f t="shared" si="46"/>
        <v>135340.56474185572</v>
      </c>
      <c r="AJ94" s="1">
        <v>41183</v>
      </c>
      <c r="AK94" s="22">
        <f t="shared" si="81"/>
        <v>118.66974658432446</v>
      </c>
      <c r="AL94" s="27"/>
      <c r="AM94" s="57">
        <f t="shared" si="82"/>
        <v>109.00000000000001</v>
      </c>
      <c r="AN94" s="57">
        <f t="shared" si="84"/>
        <v>110.03427842986957</v>
      </c>
      <c r="AO94" s="57">
        <f t="shared" si="86"/>
        <v>111.07837091359686</v>
      </c>
      <c r="AP94" s="57">
        <f t="shared" si="88"/>
        <v>112.13237057470678</v>
      </c>
      <c r="AQ94" s="57">
        <f t="shared" si="93"/>
        <v>113.19637142035411</v>
      </c>
      <c r="AR94" s="57">
        <f t="shared" si="96"/>
        <v>114.27046834970801</v>
      </c>
      <c r="AS94" s="57">
        <f t="shared" si="98"/>
        <v>115.35475716241622</v>
      </c>
      <c r="AT94" s="57">
        <f t="shared" ref="AT94:AT103" si="100">AT93</f>
        <v>116.44933456714949</v>
      </c>
      <c r="AU94" s="57">
        <f>AU93</f>
        <v>117.55429819022716</v>
      </c>
      <c r="AV94" s="57">
        <f>$AK94</f>
        <v>118.66974658432446</v>
      </c>
      <c r="AW94" s="57">
        <f t="shared" si="71"/>
        <v>107.44562792342759</v>
      </c>
      <c r="AX94" s="57">
        <f t="shared" si="74"/>
        <v>108.22002330277708</v>
      </c>
      <c r="AZ94" s="39">
        <f t="shared" si="48"/>
        <v>135340.56474185572</v>
      </c>
      <c r="BA94" s="62">
        <f t="shared" si="75"/>
        <v>1540448.2708927686</v>
      </c>
      <c r="BB94" s="63">
        <f t="shared" si="76"/>
        <v>1696624.6149661173</v>
      </c>
      <c r="BC94" s="64">
        <f t="shared" si="77"/>
        <v>1283.7068924106404</v>
      </c>
      <c r="BD94" s="65">
        <f t="shared" si="78"/>
        <v>1413.8538458050978</v>
      </c>
      <c r="BE94" s="68">
        <f t="shared" si="79"/>
        <v>0.10138369916364431</v>
      </c>
    </row>
    <row r="95" spans="1:57" ht="13.5" thickBot="1">
      <c r="A95" s="1">
        <v>41061</v>
      </c>
      <c r="B95">
        <v>100</v>
      </c>
      <c r="C95" s="2">
        <f t="shared" si="94"/>
        <v>109.00000000000001</v>
      </c>
      <c r="D95" s="2">
        <f t="shared" si="89"/>
        <v>114.27046834970801</v>
      </c>
      <c r="E95" s="17">
        <f t="shared" si="90"/>
        <v>11427.046834970801</v>
      </c>
      <c r="F95" s="137">
        <f t="shared" si="91"/>
        <v>0.10240108815158533</v>
      </c>
      <c r="H95" s="77">
        <v>41214</v>
      </c>
      <c r="I95" s="22">
        <f t="shared" si="72"/>
        <v>119.79577923726256</v>
      </c>
      <c r="J95" s="73"/>
      <c r="K95" s="73"/>
      <c r="L95" s="73"/>
      <c r="M95" s="73"/>
      <c r="N95" s="74"/>
      <c r="P95" s="37">
        <f t="shared" si="80"/>
        <v>109.00000000000001</v>
      </c>
      <c r="Q95" s="37">
        <f t="shared" si="83"/>
        <v>110.03427842986957</v>
      </c>
      <c r="R95" s="37">
        <f t="shared" si="85"/>
        <v>111.07837091359687</v>
      </c>
      <c r="S95" s="37">
        <f t="shared" si="87"/>
        <v>112.13237057470678</v>
      </c>
      <c r="T95" s="37">
        <f t="shared" si="92"/>
        <v>113.19637142035411</v>
      </c>
      <c r="U95" s="37">
        <f t="shared" si="95"/>
        <v>114.27046834970801</v>
      </c>
      <c r="V95" s="37">
        <f t="shared" si="97"/>
        <v>115.35475716241622</v>
      </c>
      <c r="W95" s="37">
        <f t="shared" si="99"/>
        <v>116.44933456714949</v>
      </c>
      <c r="X95" s="37">
        <f t="shared" ref="X95:X96" si="101">X94</f>
        <v>117.55429819022716</v>
      </c>
      <c r="Y95" s="37">
        <f>Y94</f>
        <v>118.66974658432446</v>
      </c>
      <c r="Z95" s="37">
        <f>$I95</f>
        <v>119.79577923726256</v>
      </c>
      <c r="AA95" s="37">
        <f t="shared" si="73"/>
        <v>108.22002330277708</v>
      </c>
      <c r="AC95" s="39">
        <f t="shared" si="46"/>
        <v>136575.57987323924</v>
      </c>
      <c r="AJ95" s="1">
        <v>41214</v>
      </c>
      <c r="AK95" s="22">
        <f t="shared" si="81"/>
        <v>119.79577923726255</v>
      </c>
      <c r="AL95" s="27"/>
      <c r="AM95" s="57">
        <f t="shared" si="82"/>
        <v>109.00000000000001</v>
      </c>
      <c r="AN95" s="57">
        <f t="shared" si="84"/>
        <v>110.03427842986957</v>
      </c>
      <c r="AO95" s="57">
        <f t="shared" si="86"/>
        <v>111.07837091359686</v>
      </c>
      <c r="AP95" s="57">
        <f t="shared" si="88"/>
        <v>112.13237057470678</v>
      </c>
      <c r="AQ95" s="57">
        <f t="shared" si="93"/>
        <v>113.19637142035411</v>
      </c>
      <c r="AR95" s="57">
        <f t="shared" si="96"/>
        <v>114.27046834970801</v>
      </c>
      <c r="AS95" s="57">
        <f t="shared" si="98"/>
        <v>115.35475716241622</v>
      </c>
      <c r="AT95" s="57">
        <f t="shared" si="100"/>
        <v>116.44933456714949</v>
      </c>
      <c r="AU95" s="57">
        <f t="shared" ref="AU95:AU104" si="102">AU94</f>
        <v>117.55429819022716</v>
      </c>
      <c r="AV95" s="57">
        <f>AV94</f>
        <v>118.66974658432446</v>
      </c>
      <c r="AW95" s="57">
        <f>$AK95</f>
        <v>119.79577923726255</v>
      </c>
      <c r="AX95" s="57">
        <f t="shared" si="74"/>
        <v>108.22002330277708</v>
      </c>
      <c r="AZ95" s="39">
        <f t="shared" si="48"/>
        <v>136575.57987323924</v>
      </c>
      <c r="BA95" s="62">
        <f t="shared" si="75"/>
        <v>1552482.412475317</v>
      </c>
      <c r="BB95" s="63">
        <f t="shared" si="76"/>
        <v>1707436.8778060758</v>
      </c>
      <c r="BC95" s="64">
        <f t="shared" si="77"/>
        <v>1293.735343729431</v>
      </c>
      <c r="BD95" s="65">
        <f t="shared" si="78"/>
        <v>1422.8640648383966</v>
      </c>
      <c r="BE95" s="66">
        <f t="shared" si="79"/>
        <v>9.9810770212652944E-2</v>
      </c>
    </row>
    <row r="96" spans="1:57" ht="13.5" thickBot="1">
      <c r="A96" s="1">
        <v>41091</v>
      </c>
      <c r="B96">
        <v>100</v>
      </c>
      <c r="C96" s="2">
        <f t="shared" si="94"/>
        <v>109.00000000000001</v>
      </c>
      <c r="D96" s="2">
        <f t="shared" si="89"/>
        <v>115.35475716241622</v>
      </c>
      <c r="E96" s="17">
        <f t="shared" si="90"/>
        <v>11535.475716241623</v>
      </c>
      <c r="F96" s="137">
        <f t="shared" si="91"/>
        <v>0.10489818535465134</v>
      </c>
      <c r="H96" s="79">
        <v>41244</v>
      </c>
      <c r="I96" s="23">
        <f t="shared" si="72"/>
        <v>120.93249658088196</v>
      </c>
      <c r="J96" s="80"/>
      <c r="K96" s="80"/>
      <c r="L96" s="80"/>
      <c r="M96" s="80"/>
      <c r="N96" s="81"/>
      <c r="P96" s="37">
        <f t="shared" si="80"/>
        <v>109.00000000000001</v>
      </c>
      <c r="Q96" s="37">
        <f t="shared" si="83"/>
        <v>110.03427842986957</v>
      </c>
      <c r="R96" s="37">
        <f t="shared" si="85"/>
        <v>111.07837091359687</v>
      </c>
      <c r="S96" s="37">
        <f t="shared" si="87"/>
        <v>112.13237057470678</v>
      </c>
      <c r="T96" s="37">
        <f t="shared" si="92"/>
        <v>113.19637142035411</v>
      </c>
      <c r="U96" s="37">
        <f t="shared" si="95"/>
        <v>114.27046834970801</v>
      </c>
      <c r="V96" s="37">
        <f t="shared" si="97"/>
        <v>115.35475716241622</v>
      </c>
      <c r="W96" s="37">
        <f t="shared" si="99"/>
        <v>116.44933456714949</v>
      </c>
      <c r="X96" s="37">
        <f t="shared" si="101"/>
        <v>117.55429819022716</v>
      </c>
      <c r="Y96" s="37">
        <f t="shared" ref="Y96" si="103">Y95</f>
        <v>118.66974658432446</v>
      </c>
      <c r="Z96" s="37">
        <f>Z95</f>
        <v>119.79577923726256</v>
      </c>
      <c r="AA96" s="37">
        <f>$I96</f>
        <v>120.93249658088196</v>
      </c>
      <c r="AC96" s="40">
        <f t="shared" si="46"/>
        <v>137846.82720104972</v>
      </c>
      <c r="AJ96" s="1">
        <v>41244</v>
      </c>
      <c r="AK96" s="22">
        <f t="shared" si="81"/>
        <v>120.93249658088196</v>
      </c>
      <c r="AL96" s="27"/>
      <c r="AM96" s="57">
        <f t="shared" si="82"/>
        <v>109.00000000000001</v>
      </c>
      <c r="AN96" s="57">
        <f t="shared" si="84"/>
        <v>110.03427842986957</v>
      </c>
      <c r="AO96" s="57">
        <f t="shared" si="86"/>
        <v>111.07837091359686</v>
      </c>
      <c r="AP96" s="57">
        <f t="shared" si="88"/>
        <v>112.13237057470678</v>
      </c>
      <c r="AQ96" s="57">
        <f t="shared" si="93"/>
        <v>113.19637142035411</v>
      </c>
      <c r="AR96" s="57">
        <f t="shared" si="96"/>
        <v>114.27046834970801</v>
      </c>
      <c r="AS96" s="57">
        <f t="shared" si="98"/>
        <v>115.35475716241622</v>
      </c>
      <c r="AT96" s="57">
        <f t="shared" si="100"/>
        <v>116.44933456714949</v>
      </c>
      <c r="AU96" s="57">
        <f t="shared" si="102"/>
        <v>117.55429819022716</v>
      </c>
      <c r="AV96" s="57">
        <f t="shared" ref="AV96:AV105" si="104">AV95</f>
        <v>118.66974658432446</v>
      </c>
      <c r="AW96" s="57">
        <f>AW95</f>
        <v>119.79577923726255</v>
      </c>
      <c r="AX96" s="57">
        <f>$AK96</f>
        <v>120.93249658088196</v>
      </c>
      <c r="AZ96" s="40">
        <f t="shared" si="48"/>
        <v>137846.82720104972</v>
      </c>
      <c r="BA96" s="62">
        <f t="shared" si="75"/>
        <v>1565007.0063969062</v>
      </c>
      <c r="BB96" s="63">
        <f t="shared" si="76"/>
        <v>1717242.5475909249</v>
      </c>
      <c r="BC96" s="64">
        <f t="shared" si="77"/>
        <v>1304.1725053307553</v>
      </c>
      <c r="BD96" s="65">
        <f t="shared" si="78"/>
        <v>1431.0354563257708</v>
      </c>
      <c r="BE96" s="66">
        <f t="shared" si="79"/>
        <v>9.7274670702279131E-2</v>
      </c>
    </row>
    <row r="97" spans="1:56">
      <c r="A97" s="1">
        <v>41122</v>
      </c>
      <c r="B97">
        <v>100</v>
      </c>
      <c r="C97" s="2">
        <f t="shared" si="94"/>
        <v>109.00000000000001</v>
      </c>
      <c r="D97" s="2">
        <f t="shared" si="89"/>
        <v>116.44933456714949</v>
      </c>
      <c r="E97" s="17">
        <f t="shared" si="90"/>
        <v>11644.933456714949</v>
      </c>
      <c r="F97" s="137">
        <f t="shared" si="91"/>
        <v>0.10740093884244706</v>
      </c>
      <c r="Q97" s="28"/>
      <c r="R97" s="28"/>
      <c r="S97" s="28"/>
      <c r="T97" s="28"/>
      <c r="U97" s="28"/>
      <c r="V97" s="28"/>
      <c r="W97" s="28"/>
      <c r="X97" s="28"/>
      <c r="Y97" s="28"/>
      <c r="Z97" s="28"/>
      <c r="AA97" s="28"/>
      <c r="AJ97" s="1">
        <v>41275</v>
      </c>
      <c r="AK97" s="58">
        <f>AK85*(1+AK68)</f>
        <v>122.08000000000003</v>
      </c>
      <c r="AM97" s="57">
        <f>$AK97</f>
        <v>122.08000000000003</v>
      </c>
      <c r="AN97" s="57">
        <f t="shared" si="84"/>
        <v>110.03427842986957</v>
      </c>
      <c r="AO97" s="57">
        <f t="shared" si="86"/>
        <v>111.07837091359686</v>
      </c>
      <c r="AP97" s="57">
        <f t="shared" si="88"/>
        <v>112.13237057470678</v>
      </c>
      <c r="AQ97" s="57">
        <f t="shared" si="93"/>
        <v>113.19637142035411</v>
      </c>
      <c r="AR97" s="57">
        <f t="shared" si="96"/>
        <v>114.27046834970801</v>
      </c>
      <c r="AS97" s="57">
        <f t="shared" si="98"/>
        <v>115.35475716241622</v>
      </c>
      <c r="AT97" s="57">
        <f t="shared" si="100"/>
        <v>116.44933456714949</v>
      </c>
      <c r="AU97" s="57">
        <f t="shared" si="102"/>
        <v>117.55429819022716</v>
      </c>
      <c r="AV97" s="57">
        <f t="shared" si="104"/>
        <v>118.66974658432446</v>
      </c>
      <c r="AW97" s="57">
        <f t="shared" ref="AW97:AW106" si="105">AW96</f>
        <v>119.79577923726255</v>
      </c>
      <c r="AX97" s="57">
        <f>AX96</f>
        <v>120.93249658088196</v>
      </c>
      <c r="AZ97" s="59">
        <f t="shared" si="48"/>
        <v>139154.82720104975</v>
      </c>
    </row>
    <row r="98" spans="1:56">
      <c r="A98" s="1">
        <v>41153</v>
      </c>
      <c r="B98">
        <v>100</v>
      </c>
      <c r="C98" s="2">
        <f t="shared" si="94"/>
        <v>109.00000000000001</v>
      </c>
      <c r="D98" s="2">
        <f t="shared" si="89"/>
        <v>117.55429819022716</v>
      </c>
      <c r="E98" s="17">
        <f t="shared" si="90"/>
        <v>11755.429819022716</v>
      </c>
      <c r="F98" s="137">
        <f t="shared" si="91"/>
        <v>0.10990936142727281</v>
      </c>
      <c r="K98" t="s">
        <v>61</v>
      </c>
      <c r="P98" s="51">
        <f>SUM(P85:P96)/SUM(P73:P84)-1</f>
        <v>9.000000000000008E-2</v>
      </c>
      <c r="Q98" s="52">
        <f t="shared" ref="Q98:AA98" si="106">SUM(Q85:Q96)/SUM(Q73:Q84)-1</f>
        <v>8.5410500178426663E-2</v>
      </c>
      <c r="R98" s="52">
        <f t="shared" si="106"/>
        <v>8.1690543045478403E-2</v>
      </c>
      <c r="S98" s="52">
        <f t="shared" si="106"/>
        <v>7.8816331633921655E-2</v>
      </c>
      <c r="T98" s="52">
        <f t="shared" si="106"/>
        <v>7.6770139790174996E-2</v>
      </c>
      <c r="U98" s="52">
        <f t="shared" si="106"/>
        <v>7.5540083219618914E-2</v>
      </c>
      <c r="V98" s="52">
        <f t="shared" si="106"/>
        <v>7.5119994681697388E-2</v>
      </c>
      <c r="W98" s="52">
        <f t="shared" si="106"/>
        <v>7.5509400623944289E-2</v>
      </c>
      <c r="X98" s="52">
        <f t="shared" si="106"/>
        <v>7.6713599925532616E-2</v>
      </c>
      <c r="Y98" s="52">
        <f t="shared" si="106"/>
        <v>7.874384888582564E-2</v>
      </c>
      <c r="Z98" s="52">
        <f t="shared" si="106"/>
        <v>8.1617660333580533E-2</v>
      </c>
      <c r="AA98" s="53">
        <f t="shared" si="106"/>
        <v>8.5359228964547729E-2</v>
      </c>
      <c r="AB98" s="54" t="s">
        <v>58</v>
      </c>
      <c r="AC98" s="55">
        <f>AVERAGE(P98:AA98)</f>
        <v>8.0107610940229071E-2</v>
      </c>
      <c r="AJ98" s="1">
        <v>41306</v>
      </c>
      <c r="AK98" s="22">
        <f>AK97*(1+AK$71)</f>
        <v>122.08000000000003</v>
      </c>
      <c r="AM98" s="57">
        <f>AM97</f>
        <v>122.08000000000003</v>
      </c>
      <c r="AN98" s="57">
        <f>$AK98</f>
        <v>122.08000000000003</v>
      </c>
      <c r="AO98" s="57">
        <f t="shared" si="86"/>
        <v>111.07837091359686</v>
      </c>
      <c r="AP98" s="57">
        <f t="shared" si="88"/>
        <v>112.13237057470678</v>
      </c>
      <c r="AQ98" s="57">
        <f t="shared" si="93"/>
        <v>113.19637142035411</v>
      </c>
      <c r="AR98" s="57">
        <f t="shared" si="96"/>
        <v>114.27046834970801</v>
      </c>
      <c r="AS98" s="57">
        <f t="shared" si="98"/>
        <v>115.35475716241622</v>
      </c>
      <c r="AT98" s="57">
        <f t="shared" si="100"/>
        <v>116.44933456714949</v>
      </c>
      <c r="AU98" s="57">
        <f t="shared" si="102"/>
        <v>117.55429819022716</v>
      </c>
      <c r="AV98" s="57">
        <f t="shared" si="104"/>
        <v>118.66974658432446</v>
      </c>
      <c r="AW98" s="57">
        <f t="shared" si="105"/>
        <v>119.79577923726255</v>
      </c>
      <c r="AX98" s="57">
        <f t="shared" ref="AX98:AX107" si="107">AX97</f>
        <v>120.93249658088196</v>
      </c>
      <c r="AZ98" s="60">
        <f t="shared" si="48"/>
        <v>140359.39935806277</v>
      </c>
    </row>
    <row r="99" spans="1:56">
      <c r="A99" s="1">
        <v>41183</v>
      </c>
      <c r="B99">
        <v>100</v>
      </c>
      <c r="C99" s="2">
        <f t="shared" si="94"/>
        <v>109.00000000000001</v>
      </c>
      <c r="D99" s="2">
        <f t="shared" si="89"/>
        <v>118.66974658432446</v>
      </c>
      <c r="E99" s="17">
        <f t="shared" si="90"/>
        <v>11866.974658432446</v>
      </c>
      <c r="F99" s="137">
        <f t="shared" si="91"/>
        <v>0.11242346595044905</v>
      </c>
      <c r="AJ99" s="1">
        <v>41334</v>
      </c>
      <c r="AK99" s="22">
        <f t="shared" ref="AK99:AK108" si="108">AK98*(1+AK$71)^(1/12)</f>
        <v>122.08000000000003</v>
      </c>
      <c r="AM99" s="57">
        <f t="shared" ref="AM99:AM108" si="109">AM98</f>
        <v>122.08000000000003</v>
      </c>
      <c r="AN99" s="57">
        <f>AN98</f>
        <v>122.08000000000003</v>
      </c>
      <c r="AO99" s="57">
        <f>$AK99</f>
        <v>122.08000000000003</v>
      </c>
      <c r="AP99" s="57">
        <f t="shared" si="88"/>
        <v>112.13237057470678</v>
      </c>
      <c r="AQ99" s="57">
        <f t="shared" si="93"/>
        <v>113.19637142035411</v>
      </c>
      <c r="AR99" s="57">
        <f t="shared" si="96"/>
        <v>114.27046834970801</v>
      </c>
      <c r="AS99" s="57">
        <f t="shared" si="98"/>
        <v>115.35475716241622</v>
      </c>
      <c r="AT99" s="57">
        <f t="shared" si="100"/>
        <v>116.44933456714949</v>
      </c>
      <c r="AU99" s="57">
        <f t="shared" si="102"/>
        <v>117.55429819022716</v>
      </c>
      <c r="AV99" s="57">
        <f t="shared" si="104"/>
        <v>118.66974658432446</v>
      </c>
      <c r="AW99" s="57">
        <f t="shared" si="105"/>
        <v>119.79577923726255</v>
      </c>
      <c r="AX99" s="57">
        <f t="shared" si="107"/>
        <v>120.93249658088196</v>
      </c>
      <c r="AZ99" s="60">
        <f t="shared" si="48"/>
        <v>141459.56226670308</v>
      </c>
    </row>
    <row r="100" spans="1:56">
      <c r="A100" s="1">
        <v>41214</v>
      </c>
      <c r="B100">
        <v>100</v>
      </c>
      <c r="C100" s="2">
        <f t="shared" si="94"/>
        <v>109.00000000000001</v>
      </c>
      <c r="D100" s="2">
        <f t="shared" si="89"/>
        <v>119.79577923726255</v>
      </c>
      <c r="E100" s="17">
        <f t="shared" si="90"/>
        <v>11979.577923726256</v>
      </c>
      <c r="F100" s="137">
        <f t="shared" si="91"/>
        <v>0.11494326528238497</v>
      </c>
      <c r="K100" t="s">
        <v>62</v>
      </c>
      <c r="AJ100" s="1">
        <v>41365</v>
      </c>
      <c r="AK100" s="22">
        <f t="shared" si="108"/>
        <v>122.08000000000003</v>
      </c>
      <c r="AM100" s="57">
        <f t="shared" si="109"/>
        <v>122.08000000000003</v>
      </c>
      <c r="AN100" s="57">
        <f t="shared" ref="AN100:AN108" si="110">AN99</f>
        <v>122.08000000000003</v>
      </c>
      <c r="AO100" s="57">
        <f>AO99</f>
        <v>122.08000000000003</v>
      </c>
      <c r="AP100" s="57">
        <f>$AK100</f>
        <v>122.08000000000003</v>
      </c>
      <c r="AQ100" s="57">
        <f t="shared" si="93"/>
        <v>113.19637142035411</v>
      </c>
      <c r="AR100" s="57">
        <f t="shared" si="96"/>
        <v>114.27046834970801</v>
      </c>
      <c r="AS100" s="57">
        <f t="shared" si="98"/>
        <v>115.35475716241622</v>
      </c>
      <c r="AT100" s="57">
        <f t="shared" si="100"/>
        <v>116.44933456714949</v>
      </c>
      <c r="AU100" s="57">
        <f t="shared" si="102"/>
        <v>117.55429819022716</v>
      </c>
      <c r="AV100" s="57">
        <f t="shared" si="104"/>
        <v>118.66974658432446</v>
      </c>
      <c r="AW100" s="57">
        <f t="shared" si="105"/>
        <v>119.79577923726255</v>
      </c>
      <c r="AX100" s="57">
        <f t="shared" si="107"/>
        <v>120.93249658088196</v>
      </c>
      <c r="AZ100" s="60">
        <f t="shared" si="48"/>
        <v>142454.3252092324</v>
      </c>
    </row>
    <row r="101" spans="1:56">
      <c r="A101" s="1">
        <v>41244</v>
      </c>
      <c r="B101">
        <v>100</v>
      </c>
      <c r="C101" s="2">
        <f t="shared" si="94"/>
        <v>109.00000000000001</v>
      </c>
      <c r="D101" s="2">
        <f t="shared" si="89"/>
        <v>120.93249658088196</v>
      </c>
      <c r="E101" s="17">
        <f t="shared" si="90"/>
        <v>12093.249658088196</v>
      </c>
      <c r="F101" s="138">
        <f t="shared" si="91"/>
        <v>0.11746877232264152</v>
      </c>
      <c r="AJ101" s="1">
        <v>41395</v>
      </c>
      <c r="AK101" s="22">
        <f t="shared" si="108"/>
        <v>122.08000000000003</v>
      </c>
      <c r="AM101" s="57">
        <f t="shared" si="109"/>
        <v>122.08000000000003</v>
      </c>
      <c r="AN101" s="57">
        <f t="shared" si="110"/>
        <v>122.08000000000003</v>
      </c>
      <c r="AO101" s="57">
        <f t="shared" ref="AO101:AO108" si="111">AO100</f>
        <v>122.08000000000003</v>
      </c>
      <c r="AP101" s="57">
        <f>AP100</f>
        <v>122.08000000000003</v>
      </c>
      <c r="AQ101" s="57">
        <f>$AK101</f>
        <v>122.08000000000003</v>
      </c>
      <c r="AR101" s="57">
        <f t="shared" si="96"/>
        <v>114.27046834970801</v>
      </c>
      <c r="AS101" s="57">
        <f t="shared" si="98"/>
        <v>115.35475716241622</v>
      </c>
      <c r="AT101" s="57">
        <f t="shared" si="100"/>
        <v>116.44933456714949</v>
      </c>
      <c r="AU101" s="57">
        <f t="shared" si="102"/>
        <v>117.55429819022716</v>
      </c>
      <c r="AV101" s="57">
        <f t="shared" si="104"/>
        <v>118.66974658432446</v>
      </c>
      <c r="AW101" s="57">
        <f t="shared" si="105"/>
        <v>119.79577923726255</v>
      </c>
      <c r="AX101" s="57">
        <f t="shared" si="107"/>
        <v>120.93249658088196</v>
      </c>
      <c r="AZ101" s="60">
        <f t="shared" si="48"/>
        <v>143342.68806719701</v>
      </c>
    </row>
    <row r="102" spans="1:56">
      <c r="A102" t="s">
        <v>7</v>
      </c>
      <c r="B102" s="12">
        <f>SUM(B90:B101)</f>
        <v>1200</v>
      </c>
      <c r="E102" s="18">
        <f>SUM(E90:E101)</f>
        <v>137846.82720104972</v>
      </c>
      <c r="AJ102" s="1">
        <v>41426</v>
      </c>
      <c r="AK102" s="22">
        <f t="shared" si="108"/>
        <v>122.08000000000003</v>
      </c>
      <c r="AM102" s="57">
        <f t="shared" si="109"/>
        <v>122.08000000000003</v>
      </c>
      <c r="AN102" s="57">
        <f t="shared" si="110"/>
        <v>122.08000000000003</v>
      </c>
      <c r="AO102" s="57">
        <f t="shared" si="111"/>
        <v>122.08000000000003</v>
      </c>
      <c r="AP102" s="57">
        <f t="shared" ref="AP102:AP108" si="112">AP101</f>
        <v>122.08000000000003</v>
      </c>
      <c r="AQ102" s="57">
        <f>AQ101</f>
        <v>122.08000000000003</v>
      </c>
      <c r="AR102" s="57">
        <f>$AK102</f>
        <v>122.08000000000003</v>
      </c>
      <c r="AS102" s="57">
        <f t="shared" si="98"/>
        <v>115.35475716241622</v>
      </c>
      <c r="AT102" s="57">
        <f t="shared" si="100"/>
        <v>116.44933456714949</v>
      </c>
      <c r="AU102" s="57">
        <f t="shared" si="102"/>
        <v>117.55429819022716</v>
      </c>
      <c r="AV102" s="57">
        <f t="shared" si="104"/>
        <v>118.66974658432446</v>
      </c>
      <c r="AW102" s="57">
        <f t="shared" si="105"/>
        <v>119.79577923726255</v>
      </c>
      <c r="AX102" s="57">
        <f t="shared" si="107"/>
        <v>120.93249658088196</v>
      </c>
      <c r="AZ102" s="60">
        <f t="shared" si="48"/>
        <v>144123.64123222622</v>
      </c>
    </row>
    <row r="103" spans="1:56">
      <c r="A103" t="s">
        <v>17</v>
      </c>
      <c r="F103" s="11">
        <f>SUMPRODUCT(F90:F101,E90:E101)/E102</f>
        <v>0.10396358073531974</v>
      </c>
      <c r="AJ103" s="1">
        <v>41456</v>
      </c>
      <c r="AK103" s="22">
        <f t="shared" si="108"/>
        <v>122.08000000000003</v>
      </c>
      <c r="AM103" s="57">
        <f t="shared" si="109"/>
        <v>122.08000000000003</v>
      </c>
      <c r="AN103" s="57">
        <f t="shared" si="110"/>
        <v>122.08000000000003</v>
      </c>
      <c r="AO103" s="57">
        <f t="shared" si="111"/>
        <v>122.08000000000003</v>
      </c>
      <c r="AP103" s="57">
        <f t="shared" si="112"/>
        <v>122.08000000000003</v>
      </c>
      <c r="AQ103" s="57">
        <f t="shared" ref="AQ103:AQ108" si="113">AQ102</f>
        <v>122.08000000000003</v>
      </c>
      <c r="AR103" s="57">
        <f>AR102</f>
        <v>122.08000000000003</v>
      </c>
      <c r="AS103" s="57">
        <f>$AK103</f>
        <v>122.08000000000003</v>
      </c>
      <c r="AT103" s="57">
        <f t="shared" si="100"/>
        <v>116.44933456714949</v>
      </c>
      <c r="AU103" s="57">
        <f t="shared" si="102"/>
        <v>117.55429819022716</v>
      </c>
      <c r="AV103" s="57">
        <f t="shared" si="104"/>
        <v>118.66974658432446</v>
      </c>
      <c r="AW103" s="57">
        <f t="shared" si="105"/>
        <v>119.79577923726255</v>
      </c>
      <c r="AX103" s="57">
        <f t="shared" si="107"/>
        <v>120.93249658088196</v>
      </c>
      <c r="AZ103" s="60">
        <f t="shared" si="48"/>
        <v>144796.16551598458</v>
      </c>
    </row>
    <row r="104" spans="1:56">
      <c r="AJ104" s="1">
        <v>41487</v>
      </c>
      <c r="AK104" s="22">
        <f t="shared" si="108"/>
        <v>122.08000000000003</v>
      </c>
      <c r="AM104" s="57">
        <f t="shared" si="109"/>
        <v>122.08000000000003</v>
      </c>
      <c r="AN104" s="57">
        <f t="shared" si="110"/>
        <v>122.08000000000003</v>
      </c>
      <c r="AO104" s="57">
        <f t="shared" si="111"/>
        <v>122.08000000000003</v>
      </c>
      <c r="AP104" s="57">
        <f t="shared" si="112"/>
        <v>122.08000000000003</v>
      </c>
      <c r="AQ104" s="57">
        <f t="shared" si="113"/>
        <v>122.08000000000003</v>
      </c>
      <c r="AR104" s="57">
        <f t="shared" ref="AR104:AR108" si="114">AR103</f>
        <v>122.08000000000003</v>
      </c>
      <c r="AS104" s="57">
        <f>AS103</f>
        <v>122.08000000000003</v>
      </c>
      <c r="AT104" s="57">
        <f>$AK104</f>
        <v>122.08000000000003</v>
      </c>
      <c r="AU104" s="57">
        <f t="shared" si="102"/>
        <v>117.55429819022716</v>
      </c>
      <c r="AV104" s="57">
        <f t="shared" si="104"/>
        <v>118.66974658432446</v>
      </c>
      <c r="AW104" s="57">
        <f t="shared" si="105"/>
        <v>119.79577923726255</v>
      </c>
      <c r="AX104" s="57">
        <f t="shared" si="107"/>
        <v>120.93249658088196</v>
      </c>
      <c r="AZ104" s="60">
        <f t="shared" si="48"/>
        <v>145359.23205926962</v>
      </c>
    </row>
    <row r="105" spans="1:56">
      <c r="AJ105" s="1">
        <v>41518</v>
      </c>
      <c r="AK105" s="22">
        <f t="shared" si="108"/>
        <v>122.08000000000003</v>
      </c>
      <c r="AM105" s="57">
        <f t="shared" si="109"/>
        <v>122.08000000000003</v>
      </c>
      <c r="AN105" s="57">
        <f t="shared" si="110"/>
        <v>122.08000000000003</v>
      </c>
      <c r="AO105" s="57">
        <f t="shared" si="111"/>
        <v>122.08000000000003</v>
      </c>
      <c r="AP105" s="57">
        <f t="shared" si="112"/>
        <v>122.08000000000003</v>
      </c>
      <c r="AQ105" s="57">
        <f t="shared" si="113"/>
        <v>122.08000000000003</v>
      </c>
      <c r="AR105" s="57">
        <f t="shared" si="114"/>
        <v>122.08000000000003</v>
      </c>
      <c r="AS105" s="57">
        <f t="shared" ref="AS105:AS108" si="115">AS104</f>
        <v>122.08000000000003</v>
      </c>
      <c r="AT105" s="57">
        <f>AT104</f>
        <v>122.08000000000003</v>
      </c>
      <c r="AU105" s="57">
        <f>$AK105</f>
        <v>122.08000000000003</v>
      </c>
      <c r="AV105" s="57">
        <f t="shared" si="104"/>
        <v>118.66974658432446</v>
      </c>
      <c r="AW105" s="57">
        <f t="shared" si="105"/>
        <v>119.79577923726255</v>
      </c>
      <c r="AX105" s="57">
        <f t="shared" si="107"/>
        <v>120.93249658088196</v>
      </c>
      <c r="AZ105" s="60">
        <f t="shared" si="48"/>
        <v>145811.80224024694</v>
      </c>
    </row>
    <row r="106" spans="1:56">
      <c r="AJ106" s="1">
        <v>41548</v>
      </c>
      <c r="AK106" s="22">
        <f t="shared" si="108"/>
        <v>122.08000000000003</v>
      </c>
      <c r="AM106" s="57">
        <f t="shared" si="109"/>
        <v>122.08000000000003</v>
      </c>
      <c r="AN106" s="57">
        <f t="shared" si="110"/>
        <v>122.08000000000003</v>
      </c>
      <c r="AO106" s="57">
        <f t="shared" si="111"/>
        <v>122.08000000000003</v>
      </c>
      <c r="AP106" s="57">
        <f t="shared" si="112"/>
        <v>122.08000000000003</v>
      </c>
      <c r="AQ106" s="57">
        <f t="shared" si="113"/>
        <v>122.08000000000003</v>
      </c>
      <c r="AR106" s="57">
        <f t="shared" si="114"/>
        <v>122.08000000000003</v>
      </c>
      <c r="AS106" s="57">
        <f t="shared" si="115"/>
        <v>122.08000000000003</v>
      </c>
      <c r="AT106" s="57">
        <f t="shared" ref="AT106:AT108" si="116">AT105</f>
        <v>122.08000000000003</v>
      </c>
      <c r="AU106" s="57">
        <f>AU105</f>
        <v>122.08000000000003</v>
      </c>
      <c r="AV106" s="57">
        <f>$AK106</f>
        <v>122.08000000000003</v>
      </c>
      <c r="AW106" s="57">
        <f t="shared" si="105"/>
        <v>119.79577923726255</v>
      </c>
      <c r="AX106" s="57">
        <f t="shared" si="107"/>
        <v>120.93249658088196</v>
      </c>
      <c r="AZ106" s="60">
        <f t="shared" si="48"/>
        <v>146152.82758181446</v>
      </c>
    </row>
    <row r="107" spans="1:56">
      <c r="AJ107" s="1">
        <v>41579</v>
      </c>
      <c r="AK107" s="22">
        <f t="shared" si="108"/>
        <v>122.08000000000003</v>
      </c>
      <c r="AM107" s="57">
        <f t="shared" si="109"/>
        <v>122.08000000000003</v>
      </c>
      <c r="AN107" s="57">
        <f t="shared" si="110"/>
        <v>122.08000000000003</v>
      </c>
      <c r="AO107" s="57">
        <f t="shared" si="111"/>
        <v>122.08000000000003</v>
      </c>
      <c r="AP107" s="57">
        <f t="shared" si="112"/>
        <v>122.08000000000003</v>
      </c>
      <c r="AQ107" s="57">
        <f t="shared" si="113"/>
        <v>122.08000000000003</v>
      </c>
      <c r="AR107" s="57">
        <f t="shared" si="114"/>
        <v>122.08000000000003</v>
      </c>
      <c r="AS107" s="57">
        <f t="shared" si="115"/>
        <v>122.08000000000003</v>
      </c>
      <c r="AT107" s="57">
        <f t="shared" si="116"/>
        <v>122.08000000000003</v>
      </c>
      <c r="AU107" s="57">
        <f t="shared" ref="AU107:AU108" si="117">AU106</f>
        <v>122.08000000000003</v>
      </c>
      <c r="AV107" s="57">
        <f>AV106</f>
        <v>122.08000000000003</v>
      </c>
      <c r="AW107" s="57">
        <f>$AK107</f>
        <v>122.08000000000003</v>
      </c>
      <c r="AX107" s="57">
        <f t="shared" si="107"/>
        <v>120.93249658088196</v>
      </c>
      <c r="AZ107" s="60">
        <f t="shared" si="48"/>
        <v>146381.2496580882</v>
      </c>
    </row>
    <row r="108" spans="1:56">
      <c r="AJ108" s="1">
        <v>41609</v>
      </c>
      <c r="AK108" s="22">
        <f t="shared" si="108"/>
        <v>122.08000000000003</v>
      </c>
      <c r="AM108" s="57">
        <f t="shared" si="109"/>
        <v>122.08000000000003</v>
      </c>
      <c r="AN108" s="57">
        <f t="shared" si="110"/>
        <v>122.08000000000003</v>
      </c>
      <c r="AO108" s="57">
        <f t="shared" si="111"/>
        <v>122.08000000000003</v>
      </c>
      <c r="AP108" s="57">
        <f t="shared" si="112"/>
        <v>122.08000000000003</v>
      </c>
      <c r="AQ108" s="57">
        <f t="shared" si="113"/>
        <v>122.08000000000003</v>
      </c>
      <c r="AR108" s="57">
        <f t="shared" si="114"/>
        <v>122.08000000000003</v>
      </c>
      <c r="AS108" s="57">
        <f t="shared" si="115"/>
        <v>122.08000000000003</v>
      </c>
      <c r="AT108" s="57">
        <f t="shared" si="116"/>
        <v>122.08000000000003</v>
      </c>
      <c r="AU108" s="57">
        <f t="shared" si="117"/>
        <v>122.08000000000003</v>
      </c>
      <c r="AV108" s="57">
        <f t="shared" ref="AV108" si="118">AV107</f>
        <v>122.08000000000003</v>
      </c>
      <c r="AW108" s="57">
        <f>AW107</f>
        <v>122.08000000000003</v>
      </c>
      <c r="AX108" s="57">
        <f>$AK108</f>
        <v>122.08000000000003</v>
      </c>
      <c r="AZ108" s="61">
        <f t="shared" si="48"/>
        <v>146496</v>
      </c>
    </row>
    <row r="109" spans="1:56">
      <c r="AJ109" s="1"/>
      <c r="AK109" s="27"/>
      <c r="AM109" s="57"/>
      <c r="AN109" s="57"/>
      <c r="AO109" s="57"/>
      <c r="AP109" s="57"/>
      <c r="AQ109" s="57"/>
      <c r="AR109" s="57"/>
      <c r="AS109" s="57"/>
      <c r="AT109" s="57"/>
      <c r="AU109" s="57"/>
      <c r="AV109" s="57"/>
      <c r="AW109" s="57"/>
      <c r="AX109" s="57"/>
    </row>
    <row r="110" spans="1:56">
      <c r="AJ110" s="1"/>
      <c r="AK110" s="27"/>
      <c r="AM110" s="57"/>
      <c r="AN110" s="57"/>
      <c r="AO110" s="57"/>
      <c r="AP110" s="57"/>
      <c r="AQ110" s="57"/>
      <c r="AR110" s="57"/>
      <c r="AS110" s="57"/>
      <c r="AT110" s="57"/>
      <c r="AU110" s="57"/>
      <c r="AV110" s="57"/>
      <c r="AW110" s="57"/>
      <c r="AX110" s="57"/>
    </row>
    <row r="111" spans="1:56">
      <c r="AJ111" t="s">
        <v>74</v>
      </c>
      <c r="AK111" s="27"/>
      <c r="AM111" s="57"/>
      <c r="AN111" s="57"/>
      <c r="AO111" s="57"/>
      <c r="AP111" s="57"/>
      <c r="AQ111" s="57"/>
      <c r="AR111" s="57"/>
      <c r="AS111" s="57"/>
      <c r="AT111" s="57"/>
      <c r="AU111" s="57"/>
      <c r="AV111" s="57"/>
      <c r="AW111" s="57"/>
      <c r="AX111" s="57"/>
    </row>
    <row r="112" spans="1:56">
      <c r="AJ112" s="1"/>
      <c r="AK112" s="27"/>
      <c r="AM112" s="57"/>
      <c r="AN112" s="57"/>
      <c r="AO112" s="57"/>
      <c r="AP112" s="57"/>
      <c r="AQ112" s="57"/>
      <c r="AR112" s="57"/>
      <c r="AS112" s="57"/>
      <c r="AT112" s="57"/>
      <c r="AU112" s="57"/>
      <c r="AV112" s="57"/>
      <c r="AW112" s="57"/>
      <c r="AX112" s="57"/>
      <c r="AY112" s="57"/>
      <c r="AZ112" s="57"/>
      <c r="BA112" s="57"/>
      <c r="BB112" s="57"/>
      <c r="BC112" s="57"/>
      <c r="BD112" s="57"/>
    </row>
    <row r="113" spans="36:56">
      <c r="AJ113" s="1"/>
      <c r="AK113" s="27"/>
      <c r="AM113" s="57"/>
      <c r="AN113" s="57"/>
      <c r="AO113" s="57"/>
      <c r="AP113" s="57"/>
      <c r="AQ113" s="57"/>
      <c r="AR113" s="57"/>
      <c r="AS113" s="57"/>
      <c r="AT113" s="57"/>
      <c r="AU113" s="57"/>
      <c r="AV113" s="57"/>
      <c r="AW113" s="57"/>
      <c r="AX113" s="57"/>
      <c r="AY113" s="57"/>
      <c r="AZ113" s="57"/>
      <c r="BA113" s="57"/>
      <c r="BB113" s="57"/>
      <c r="BC113" s="57"/>
      <c r="BD113" s="57"/>
    </row>
    <row r="114" spans="36:56">
      <c r="AJ114" s="1"/>
      <c r="AK114" s="27"/>
      <c r="AM114" s="57"/>
      <c r="AN114" s="57"/>
      <c r="AO114" s="57"/>
      <c r="AP114" s="57"/>
      <c r="AQ114" s="57"/>
      <c r="AR114" s="57"/>
      <c r="AS114" s="57"/>
      <c r="AT114" s="57"/>
      <c r="AU114" s="57"/>
      <c r="AV114" s="57"/>
      <c r="AW114" s="57"/>
      <c r="AX114" s="57"/>
      <c r="AY114" s="57"/>
      <c r="AZ114" s="57"/>
      <c r="BA114" s="57"/>
      <c r="BB114" s="57"/>
      <c r="BC114" s="57"/>
      <c r="BD114" s="57"/>
    </row>
    <row r="115" spans="36:56">
      <c r="AJ115" s="1"/>
      <c r="AK115" s="27"/>
      <c r="AM115" s="57"/>
      <c r="AN115" s="57"/>
      <c r="AO115" s="57"/>
      <c r="AP115" s="57"/>
      <c r="AQ115" s="57"/>
      <c r="AR115" s="57"/>
      <c r="AS115" s="57"/>
      <c r="AT115" s="57"/>
      <c r="AU115" s="57"/>
      <c r="AV115" s="57"/>
      <c r="AW115" s="57"/>
      <c r="AX115" s="57"/>
      <c r="AY115" s="57"/>
      <c r="AZ115" s="57"/>
      <c r="BA115" s="57"/>
      <c r="BB115" s="57"/>
      <c r="BC115" s="57"/>
      <c r="BD115" s="57"/>
    </row>
    <row r="116" spans="36:56">
      <c r="AJ116" s="1">
        <v>40909</v>
      </c>
      <c r="AK116" s="27"/>
      <c r="AM116" s="122">
        <f t="shared" ref="AM116:AX116" si="119">SUM(AM85:AM96)/(SUM(AM73:AM84))-1</f>
        <v>9.000000000000008E-2</v>
      </c>
      <c r="AN116" s="116">
        <f t="shared" si="119"/>
        <v>8.5410500178426663E-2</v>
      </c>
      <c r="AO116" s="116">
        <f t="shared" si="119"/>
        <v>8.1690543045477959E-2</v>
      </c>
      <c r="AP116" s="116">
        <f t="shared" si="119"/>
        <v>7.8816331633921655E-2</v>
      </c>
      <c r="AQ116" s="116">
        <f t="shared" si="119"/>
        <v>7.6770139790174996E-2</v>
      </c>
      <c r="AR116" s="116">
        <f t="shared" si="119"/>
        <v>7.5540083219618914E-2</v>
      </c>
      <c r="AS116" s="116">
        <f t="shared" si="119"/>
        <v>7.5119994681697388E-2</v>
      </c>
      <c r="AT116" s="116">
        <f t="shared" si="119"/>
        <v>7.5509400623944289E-2</v>
      </c>
      <c r="AU116" s="116">
        <f t="shared" si="119"/>
        <v>7.6713599925532616E-2</v>
      </c>
      <c r="AV116" s="116">
        <f t="shared" si="119"/>
        <v>7.874384888582564E-2</v>
      </c>
      <c r="AW116" s="116">
        <f t="shared" si="119"/>
        <v>8.1617660333580533E-2</v>
      </c>
      <c r="AX116" s="116">
        <f t="shared" si="119"/>
        <v>8.5359228964547729E-2</v>
      </c>
      <c r="AY116" s="117" t="s">
        <v>58</v>
      </c>
      <c r="AZ116" s="118">
        <f t="shared" ref="AZ116:AZ121" si="120">AVERAGE(AM116:AX116)</f>
        <v>8.0107610940229043E-2</v>
      </c>
    </row>
    <row r="117" spans="36:56">
      <c r="AJ117" s="1">
        <v>40940</v>
      </c>
      <c r="AK117" s="27"/>
      <c r="AM117" s="116">
        <f t="shared" ref="AM117:AX117" si="121">SUM(AM86:AM97)/(SUM(AM74:AM85))-1</f>
        <v>9.2704714640198693E-2</v>
      </c>
      <c r="AN117" s="122">
        <f t="shared" si="121"/>
        <v>9.2469006952728527E-2</v>
      </c>
      <c r="AO117" s="116">
        <f t="shared" si="121"/>
        <v>8.8324958863763792E-2</v>
      </c>
      <c r="AP117" s="116">
        <f t="shared" si="121"/>
        <v>8.504093679412783E-2</v>
      </c>
      <c r="AQ117" s="116">
        <f t="shared" si="121"/>
        <v>8.25962583436195E-2</v>
      </c>
      <c r="AR117" s="116">
        <f t="shared" si="121"/>
        <v>8.0976195401026407E-2</v>
      </c>
      <c r="AS117" s="116">
        <f t="shared" si="121"/>
        <v>8.0171798686021534E-2</v>
      </c>
      <c r="AT117" s="116">
        <f t="shared" si="121"/>
        <v>8.0179824682696355E-2</v>
      </c>
      <c r="AU117" s="116">
        <f t="shared" si="121"/>
        <v>8.1002763967094049E-2</v>
      </c>
      <c r="AV117" s="116">
        <f t="shared" si="121"/>
        <v>8.2648973326200137E-2</v>
      </c>
      <c r="AW117" s="116">
        <f t="shared" si="121"/>
        <v>8.5132917638366834E-2</v>
      </c>
      <c r="AX117" s="116">
        <f t="shared" si="121"/>
        <v>8.8475531436428945E-2</v>
      </c>
      <c r="AY117" s="117" t="s">
        <v>58</v>
      </c>
      <c r="AZ117" s="118">
        <f t="shared" si="120"/>
        <v>8.4976990061022717E-2</v>
      </c>
    </row>
    <row r="118" spans="36:56">
      <c r="AJ118" s="1">
        <v>40969</v>
      </c>
      <c r="AK118" s="27"/>
      <c r="AM118" s="116">
        <f t="shared" ref="AM118:AX118" si="122">SUM(AM87:AM98)/(SUM(AM75:AM86))-1</f>
        <v>9.5369458128078843E-2</v>
      </c>
      <c r="AN118" s="116">
        <f t="shared" si="122"/>
        <v>9.4005147324735194E-2</v>
      </c>
      <c r="AO118" s="122">
        <f t="shared" si="122"/>
        <v>9.4943606561725069E-2</v>
      </c>
      <c r="AP118" s="116">
        <f t="shared" si="122"/>
        <v>9.1243390736952756E-2</v>
      </c>
      <c r="AQ118" s="116">
        <f t="shared" si="122"/>
        <v>8.8394749918125015E-2</v>
      </c>
      <c r="AR118" s="116">
        <f t="shared" si="122"/>
        <v>8.6380067706995689E-2</v>
      </c>
      <c r="AS118" s="116">
        <f t="shared" si="122"/>
        <v>8.5187587502054019E-2</v>
      </c>
      <c r="AT118" s="116">
        <f t="shared" si="122"/>
        <v>8.4811289532426004E-2</v>
      </c>
      <c r="AU118" s="116">
        <f t="shared" si="122"/>
        <v>8.5250869270957264E-2</v>
      </c>
      <c r="AV118" s="116">
        <f t="shared" si="122"/>
        <v>8.6511817931928414E-2</v>
      </c>
      <c r="AW118" s="116">
        <f t="shared" si="122"/>
        <v>8.8605609208646685E-2</v>
      </c>
      <c r="AX118" s="116">
        <f t="shared" si="122"/>
        <v>9.1550000129995812E-2</v>
      </c>
      <c r="AY118" s="117" t="s">
        <v>58</v>
      </c>
      <c r="AZ118" s="118">
        <f t="shared" si="120"/>
        <v>8.9354466162718402E-2</v>
      </c>
    </row>
    <row r="119" spans="36:56">
      <c r="AJ119" s="1">
        <v>41000</v>
      </c>
      <c r="AK119" s="27"/>
      <c r="AM119" s="116">
        <f t="shared" ref="AM119:AX119" si="123">SUM(AM88:AM99)/(SUM(AM76:AM87))-1</f>
        <v>9.7995110024449827E-2</v>
      </c>
      <c r="AN119" s="116">
        <f t="shared" si="123"/>
        <v>9.5517972785402083E-2</v>
      </c>
      <c r="AO119" s="116">
        <f t="shared" si="123"/>
        <v>9.5314797312011201E-2</v>
      </c>
      <c r="AP119" s="122">
        <f t="shared" si="123"/>
        <v>9.7423811495161994E-2</v>
      </c>
      <c r="AQ119" s="116">
        <f t="shared" si="123"/>
        <v>9.4165810556203544E-2</v>
      </c>
      <c r="AR119" s="116">
        <f t="shared" si="123"/>
        <v>9.1751986096436422E-2</v>
      </c>
      <c r="AS119" s="116">
        <f t="shared" si="123"/>
        <v>9.0167744899612767E-2</v>
      </c>
      <c r="AT119" s="116">
        <f t="shared" si="123"/>
        <v>8.9404280626591781E-2</v>
      </c>
      <c r="AU119" s="116">
        <f t="shared" si="123"/>
        <v>8.9458502591137634E-2</v>
      </c>
      <c r="AV119" s="116">
        <f t="shared" si="123"/>
        <v>9.0333065636298615E-2</v>
      </c>
      <c r="AW119" s="116">
        <f t="shared" si="123"/>
        <v>9.2036503525053659E-2</v>
      </c>
      <c r="AX119" s="116">
        <f t="shared" si="123"/>
        <v>9.4583471804560171E-2</v>
      </c>
      <c r="AY119" s="117" t="s">
        <v>58</v>
      </c>
      <c r="AZ119" s="118">
        <f t="shared" si="120"/>
        <v>9.3179421446076646E-2</v>
      </c>
    </row>
    <row r="120" spans="36:56">
      <c r="AJ120" s="1">
        <v>41030</v>
      </c>
      <c r="AM120" s="116">
        <f t="shared" ref="AM120:AX120" si="124">SUM(AM89:AM100)/(SUM(AM77:AM88))-1</f>
        <v>0.10058252427184455</v>
      </c>
      <c r="AN120" s="116">
        <f t="shared" si="124"/>
        <v>9.7008010133268874E-2</v>
      </c>
      <c r="AO120" s="116">
        <f t="shared" si="124"/>
        <v>9.5680205861373269E-2</v>
      </c>
      <c r="AP120" s="116">
        <f t="shared" si="124"/>
        <v>9.6633630524154635E-2</v>
      </c>
      <c r="AQ120" s="122">
        <f t="shared" si="124"/>
        <v>9.9909634449906637E-2</v>
      </c>
      <c r="AR120" s="116">
        <f t="shared" si="124"/>
        <v>9.7092233156390373E-2</v>
      </c>
      <c r="AS120" s="116">
        <f t="shared" si="124"/>
        <v>9.5112649215329137E-2</v>
      </c>
      <c r="AT120" s="116">
        <f t="shared" si="124"/>
        <v>9.3959275386651608E-2</v>
      </c>
      <c r="AU120" s="116">
        <f t="shared" si="124"/>
        <v>9.3626239554564172E-2</v>
      </c>
      <c r="AV120" s="116">
        <f t="shared" si="124"/>
        <v>9.4113384743082174E-2</v>
      </c>
      <c r="AW120" s="116">
        <f t="shared" si="124"/>
        <v>9.5426350680042571E-2</v>
      </c>
      <c r="AX120" s="116">
        <f t="shared" si="124"/>
        <v>9.7576761051419325E-2</v>
      </c>
      <c r="AY120" s="117" t="s">
        <v>58</v>
      </c>
      <c r="AZ120" s="118">
        <f t="shared" si="120"/>
        <v>9.6393408252335611E-2</v>
      </c>
    </row>
    <row r="121" spans="36:56">
      <c r="AJ121" s="89">
        <v>41061</v>
      </c>
      <c r="AK121" s="73"/>
      <c r="AL121" s="73"/>
      <c r="AM121" s="120">
        <f t="shared" ref="AM121:AX121" si="125">SUM(AM90:AM101)/(SUM(AM78:AM89))-1</f>
        <v>0.10313253012048196</v>
      </c>
      <c r="AN121" s="120">
        <f t="shared" si="125"/>
        <v>9.8475770414887087E-2</v>
      </c>
      <c r="AO121" s="120">
        <f t="shared" si="125"/>
        <v>9.6039966273442579E-2</v>
      </c>
      <c r="AP121" s="120">
        <f t="shared" si="125"/>
        <v>9.5856074957637372E-2</v>
      </c>
      <c r="AQ121" s="120">
        <f t="shared" si="125"/>
        <v>9.7961613168191519E-2</v>
      </c>
      <c r="AR121" s="123">
        <f t="shared" si="125"/>
        <v>0.10240108815158511</v>
      </c>
      <c r="AS121" s="120">
        <f t="shared" si="125"/>
        <v>0.10002267344845395</v>
      </c>
      <c r="AT121" s="120">
        <f t="shared" si="125"/>
        <v>9.8476743367494901E-2</v>
      </c>
      <c r="AU121" s="120">
        <f t="shared" si="125"/>
        <v>9.7754644923601974E-2</v>
      </c>
      <c r="AV121" s="120">
        <f t="shared" si="125"/>
        <v>9.7853429316183904E-2</v>
      </c>
      <c r="AW121" s="120">
        <f t="shared" si="125"/>
        <v>9.8775882924608815E-2</v>
      </c>
      <c r="AX121" s="120">
        <f t="shared" si="125"/>
        <v>0.1005306610231409</v>
      </c>
      <c r="AY121" s="121" t="s">
        <v>58</v>
      </c>
      <c r="AZ121" s="118">
        <f t="shared" si="120"/>
        <v>9.8940089840809167E-2</v>
      </c>
    </row>
    <row r="122" spans="36:56">
      <c r="AJ122" s="84">
        <v>41091</v>
      </c>
      <c r="AK122" t="s">
        <v>75</v>
      </c>
      <c r="AM122" s="51">
        <f t="shared" ref="AM122:AX122" si="126">SUM(AM91:AM102)/(SUM(AM79:AM90))-1</f>
        <v>0.10564593301435399</v>
      </c>
      <c r="AN122" s="52">
        <f t="shared" si="126"/>
        <v>9.9921749509207514E-2</v>
      </c>
      <c r="AO122" s="52">
        <f t="shared" si="126"/>
        <v>9.6394208499179346E-2</v>
      </c>
      <c r="AP122" s="52">
        <f t="shared" si="126"/>
        <v>9.5090844603322289E-2</v>
      </c>
      <c r="AQ122" s="52">
        <f t="shared" si="126"/>
        <v>9.6045498276213337E-2</v>
      </c>
      <c r="AR122" s="52">
        <f t="shared" si="126"/>
        <v>9.9298711733958767E-2</v>
      </c>
      <c r="AS122" s="124">
        <f t="shared" si="126"/>
        <v>0.10489818535465134</v>
      </c>
      <c r="AT122" s="52">
        <f t="shared" si="126"/>
        <v>0.10295714641880194</v>
      </c>
      <c r="AU122" s="52">
        <f t="shared" si="126"/>
        <v>0.10184427285117303</v>
      </c>
      <c r="AV122" s="52">
        <f t="shared" si="126"/>
        <v>0.10155383955689867</v>
      </c>
      <c r="AW122" s="52">
        <f t="shared" si="126"/>
        <v>0.10208581519561655</v>
      </c>
      <c r="AX122" s="53">
        <f t="shared" si="126"/>
        <v>0.10344594413424235</v>
      </c>
      <c r="AY122" s="7" t="s">
        <v>58</v>
      </c>
      <c r="AZ122" s="85">
        <f>AVERAGE(AM122:AX122)</f>
        <v>0.10076517909563493</v>
      </c>
    </row>
    <row r="123" spans="36:56">
      <c r="AJ123" s="84">
        <v>41122</v>
      </c>
      <c r="AM123" s="51">
        <f t="shared" ref="AM123:AX123" si="127">SUM(AM92:AM103)/(SUM(AM80:AM91))-1</f>
        <v>0.10812351543943</v>
      </c>
      <c r="AN123" s="52">
        <f t="shared" si="127"/>
        <v>0.10134642868614452</v>
      </c>
      <c r="AO123" s="52">
        <f t="shared" si="127"/>
        <v>9.6743058533377946E-2</v>
      </c>
      <c r="AP123" s="52">
        <f t="shared" si="127"/>
        <v>9.433764871092265E-2</v>
      </c>
      <c r="AQ123" s="52">
        <f t="shared" si="127"/>
        <v>9.4160512255436757E-2</v>
      </c>
      <c r="AR123" s="52">
        <f t="shared" si="127"/>
        <v>9.6248394615030097E-2</v>
      </c>
      <c r="AS123" s="52">
        <f t="shared" si="127"/>
        <v>0.10064489299203472</v>
      </c>
      <c r="AT123" s="124">
        <f t="shared" si="127"/>
        <v>0.10740093884244617</v>
      </c>
      <c r="AU123" s="52">
        <f t="shared" si="127"/>
        <v>0.10589566712872434</v>
      </c>
      <c r="AV123" s="52">
        <f t="shared" si="127"/>
        <v>0.10521524216924449</v>
      </c>
      <c r="AW123" s="52">
        <f t="shared" si="127"/>
        <v>0.10535684562453462</v>
      </c>
      <c r="AX123" s="53">
        <f t="shared" si="127"/>
        <v>0.10632336273457077</v>
      </c>
      <c r="AY123" s="7" t="s">
        <v>58</v>
      </c>
      <c r="AZ123" s="85">
        <f>AVERAGE(AM123:AX123)</f>
        <v>0.10181637564432476</v>
      </c>
    </row>
    <row r="124" spans="36:56">
      <c r="AJ124" s="84">
        <v>41153</v>
      </c>
      <c r="AM124" s="51">
        <f t="shared" ref="AM124:AX124" si="128">SUM(AM93:AM104)/(SUM(AM81:AM92))-1</f>
        <v>0.11056603773584905</v>
      </c>
      <c r="AN124" s="52">
        <f t="shared" si="128"/>
        <v>0.10275027514063684</v>
      </c>
      <c r="AO124" s="52">
        <f t="shared" si="128"/>
        <v>9.7086638564079841E-2</v>
      </c>
      <c r="AP124" s="52">
        <f t="shared" si="128"/>
        <v>9.3596205603821314E-2</v>
      </c>
      <c r="AQ124" s="52">
        <f t="shared" si="128"/>
        <v>9.2305902646634186E-2</v>
      </c>
      <c r="AR124" s="52">
        <f t="shared" si="128"/>
        <v>9.3248837329261702E-2</v>
      </c>
      <c r="AS124" s="52">
        <f t="shared" si="128"/>
        <v>9.6464683363490789E-2</v>
      </c>
      <c r="AT124" s="52">
        <f t="shared" si="128"/>
        <v>0.10200012399167813</v>
      </c>
      <c r="AU124" s="124">
        <f t="shared" si="128"/>
        <v>0.10990936142727303</v>
      </c>
      <c r="AV124" s="52">
        <f t="shared" si="128"/>
        <v>0.10883825071379571</v>
      </c>
      <c r="AW124" s="52">
        <f t="shared" si="128"/>
        <v>0.10858965602833792</v>
      </c>
      <c r="AX124" s="53">
        <f t="shared" si="128"/>
        <v>0.10916364975661241</v>
      </c>
      <c r="AY124" s="7" t="s">
        <v>58</v>
      </c>
      <c r="AZ124" s="85">
        <f>AVERAGE(AM124:AX124)</f>
        <v>0.10204330185845591</v>
      </c>
    </row>
    <row r="125" spans="36:56">
      <c r="AJ125" s="84">
        <v>41183</v>
      </c>
      <c r="AM125" s="51">
        <f t="shared" ref="AM125:AX125" si="129">SUM(AM94:AM105)/(SUM(AM82:AM93))-1</f>
        <v>0.11297423887587832</v>
      </c>
      <c r="AN125" s="52">
        <f t="shared" si="129"/>
        <v>0.10413374250344876</v>
      </c>
      <c r="AO125" s="52">
        <f t="shared" si="129"/>
        <v>9.7425067115264996E-2</v>
      </c>
      <c r="AP125" s="52">
        <f t="shared" si="129"/>
        <v>9.2866242327851456E-2</v>
      </c>
      <c r="AQ125" s="52">
        <f t="shared" si="129"/>
        <v>9.0480941048385333E-2</v>
      </c>
      <c r="AR125" s="52">
        <f t="shared" si="129"/>
        <v>9.0298783302631191E-2</v>
      </c>
      <c r="AS125" s="52">
        <f t="shared" si="129"/>
        <v>9.235568888404222E-2</v>
      </c>
      <c r="AT125" s="52">
        <f t="shared" si="129"/>
        <v>9.6694284498070049E-2</v>
      </c>
      <c r="AU125" s="52">
        <f t="shared" si="129"/>
        <v>0.10336437205879201</v>
      </c>
      <c r="AV125" s="124">
        <f t="shared" si="129"/>
        <v>0.11242346595044905</v>
      </c>
      <c r="AW125" s="52">
        <f t="shared" si="129"/>
        <v>0.11178491238330301</v>
      </c>
      <c r="AX125" s="53">
        <f t="shared" si="129"/>
        <v>0.11196751933790461</v>
      </c>
      <c r="AY125" s="7" t="s">
        <v>58</v>
      </c>
      <c r="AZ125" s="85">
        <f>AVERAGE(AM125:AX125)</f>
        <v>0.10139743819050175</v>
      </c>
    </row>
    <row r="126" spans="36:56">
      <c r="AJ126" s="1">
        <v>41214</v>
      </c>
      <c r="AK126" s="27"/>
      <c r="AM126" s="119">
        <f t="shared" ref="AM126:AX126" si="130">SUM(AM95:AM106)/(SUM(AM83:AM94))-1</f>
        <v>0.11534883720930234</v>
      </c>
      <c r="AN126" s="116">
        <f t="shared" si="130"/>
        <v>0.10549727132988984</v>
      </c>
      <c r="AO126" s="116">
        <f t="shared" si="130"/>
        <v>9.7758459183172164E-2</v>
      </c>
      <c r="AP126" s="116">
        <f t="shared" si="130"/>
        <v>9.2147494316262568E-2</v>
      </c>
      <c r="AQ126" s="116">
        <f t="shared" si="130"/>
        <v>8.8684922163222213E-2</v>
      </c>
      <c r="AR126" s="116">
        <f t="shared" si="130"/>
        <v>8.7397017097463614E-2</v>
      </c>
      <c r="AS126" s="116">
        <f t="shared" si="130"/>
        <v>8.8316105064588424E-2</v>
      </c>
      <c r="AT126" s="116">
        <f t="shared" si="130"/>
        <v>9.1480936931668033E-2</v>
      </c>
      <c r="AU126" s="116">
        <f t="shared" si="130"/>
        <v>9.6937118577945958E-2</v>
      </c>
      <c r="AV126" s="116">
        <f t="shared" si="130"/>
        <v>0.10473760479388416</v>
      </c>
      <c r="AW126" s="122">
        <f t="shared" si="130"/>
        <v>0.11494326528238541</v>
      </c>
      <c r="AX126" s="116">
        <f t="shared" si="130"/>
        <v>0.11473566741965735</v>
      </c>
      <c r="AY126" s="117" t="s">
        <v>58</v>
      </c>
      <c r="AZ126" s="118">
        <f t="shared" ref="AZ126:AZ127" si="131">AVERAGE(AM126:AX126)</f>
        <v>9.983205828078684E-2</v>
      </c>
    </row>
    <row r="127" spans="36:56">
      <c r="AJ127" s="1">
        <v>41244</v>
      </c>
      <c r="AK127" s="27"/>
      <c r="AM127" s="119">
        <f t="shared" ref="AM127:AX127" si="132">SUM(AM96:AM107)/(SUM(AM84:AM95))-1</f>
        <v>0.11769053117782913</v>
      </c>
      <c r="AN127" s="116">
        <f t="shared" si="132"/>
        <v>0.10684128956754968</v>
      </c>
      <c r="AO127" s="116">
        <f t="shared" si="132"/>
        <v>9.8086926366580673E-2</v>
      </c>
      <c r="AP127" s="116">
        <f t="shared" si="132"/>
        <v>9.1439705070013533E-2</v>
      </c>
      <c r="AQ127" s="116">
        <f t="shared" si="132"/>
        <v>8.6917162888801247E-2</v>
      </c>
      <c r="AR127" s="116">
        <f t="shared" si="132"/>
        <v>8.4542362742749066E-2</v>
      </c>
      <c r="AS127" s="116">
        <f t="shared" si="132"/>
        <v>8.4344187869627385E-2</v>
      </c>
      <c r="AT127" s="116">
        <f t="shared" si="132"/>
        <v>8.6357683697179111E-2</v>
      </c>
      <c r="AU127" s="116">
        <f t="shared" si="132"/>
        <v>9.0624452429599378E-2</v>
      </c>
      <c r="AV127" s="116">
        <f t="shared" si="132"/>
        <v>9.7193106740652846E-2</v>
      </c>
      <c r="AW127" s="116">
        <f t="shared" si="132"/>
        <v>0.10611979007006456</v>
      </c>
      <c r="AX127" s="122">
        <f t="shared" si="132"/>
        <v>0.1174687723226413</v>
      </c>
      <c r="AY127" s="117" t="s">
        <v>58</v>
      </c>
      <c r="AZ127" s="118">
        <f t="shared" si="131"/>
        <v>9.7302164245273992E-2</v>
      </c>
    </row>
    <row r="140" spans="52:57" ht="51">
      <c r="AZ140" s="30" t="s">
        <v>50</v>
      </c>
      <c r="BA140" s="30" t="s">
        <v>70</v>
      </c>
      <c r="BB140" s="30" t="s">
        <v>71</v>
      </c>
      <c r="BC140" s="30" t="s">
        <v>72</v>
      </c>
      <c r="BD140" s="30" t="s">
        <v>73</v>
      </c>
      <c r="BE140" s="30" t="s">
        <v>64</v>
      </c>
    </row>
    <row r="141" spans="52:57">
      <c r="AZ141" s="42">
        <f>100*(SUM(AM141:AX141))</f>
        <v>0</v>
      </c>
    </row>
    <row r="142" spans="52:57">
      <c r="AZ142" s="43">
        <f t="shared" ref="AZ142:AZ176" si="133">100*(SUM(AM142:AX142))</f>
        <v>0</v>
      </c>
    </row>
    <row r="143" spans="52:57">
      <c r="AZ143" s="43">
        <f t="shared" si="133"/>
        <v>0</v>
      </c>
    </row>
    <row r="144" spans="52:57">
      <c r="AZ144" s="43">
        <f t="shared" si="133"/>
        <v>0</v>
      </c>
    </row>
    <row r="145" spans="52:57">
      <c r="AZ145" s="43">
        <f t="shared" si="133"/>
        <v>0</v>
      </c>
    </row>
    <row r="146" spans="52:57">
      <c r="AZ146" s="43">
        <f t="shared" si="133"/>
        <v>0</v>
      </c>
    </row>
    <row r="147" spans="52:57">
      <c r="AZ147" s="43">
        <f t="shared" si="133"/>
        <v>0</v>
      </c>
    </row>
    <row r="148" spans="52:57">
      <c r="AZ148" s="43">
        <f t="shared" si="133"/>
        <v>0</v>
      </c>
    </row>
    <row r="149" spans="52:57">
      <c r="AZ149" s="43">
        <f t="shared" si="133"/>
        <v>0</v>
      </c>
    </row>
    <row r="150" spans="52:57">
      <c r="AZ150" s="43">
        <f t="shared" si="133"/>
        <v>0</v>
      </c>
    </row>
    <row r="151" spans="52:57">
      <c r="AZ151" s="43">
        <f t="shared" si="133"/>
        <v>0</v>
      </c>
    </row>
    <row r="152" spans="52:57" ht="13.5" thickBot="1">
      <c r="AZ152" s="44">
        <f t="shared" si="133"/>
        <v>0</v>
      </c>
    </row>
    <row r="153" spans="52:57" ht="13.5" thickBot="1">
      <c r="AZ153" s="38">
        <f t="shared" si="133"/>
        <v>0</v>
      </c>
      <c r="BA153" s="45">
        <f>SUM(AZ141:AZ152)</f>
        <v>0</v>
      </c>
      <c r="BB153" s="47">
        <f>SUM(AZ153:AZ164)</f>
        <v>0</v>
      </c>
      <c r="BC153" s="48">
        <f>BA153/1200</f>
        <v>0</v>
      </c>
      <c r="BD153" s="49">
        <f>BB153/1200</f>
        <v>0</v>
      </c>
      <c r="BE153" s="35" t="e">
        <f>BB153/BA153-1</f>
        <v>#DIV/0!</v>
      </c>
    </row>
    <row r="154" spans="52:57" ht="13.5" thickBot="1">
      <c r="AZ154" s="39">
        <f t="shared" si="133"/>
        <v>0</v>
      </c>
      <c r="BA154" s="62">
        <f t="shared" ref="BA154:BA165" si="134">SUM(AZ142:AZ153)</f>
        <v>0</v>
      </c>
      <c r="BB154" s="63">
        <f t="shared" ref="BB154:BB165" si="135">SUM(AZ154:AZ165)</f>
        <v>0</v>
      </c>
      <c r="BC154" s="64">
        <f t="shared" ref="BC154:BC165" si="136">BA154/1200</f>
        <v>0</v>
      </c>
      <c r="BD154" s="65">
        <f t="shared" ref="BD154:BD165" si="137">BB154/1200</f>
        <v>0</v>
      </c>
      <c r="BE154" s="66" t="e">
        <f t="shared" ref="BE154:BE165" si="138">BB154/BA154-1</f>
        <v>#DIV/0!</v>
      </c>
    </row>
    <row r="155" spans="52:57" ht="13.5" thickBot="1">
      <c r="AZ155" s="39">
        <f t="shared" si="133"/>
        <v>0</v>
      </c>
      <c r="BA155" s="62">
        <f t="shared" si="134"/>
        <v>0</v>
      </c>
      <c r="BB155" s="63">
        <f t="shared" si="135"/>
        <v>0</v>
      </c>
      <c r="BC155" s="64">
        <f t="shared" si="136"/>
        <v>0</v>
      </c>
      <c r="BD155" s="65">
        <f t="shared" si="137"/>
        <v>0</v>
      </c>
      <c r="BE155" s="66" t="e">
        <f t="shared" si="138"/>
        <v>#DIV/0!</v>
      </c>
    </row>
    <row r="156" spans="52:57" ht="13.5" thickBot="1">
      <c r="AZ156" s="39">
        <f t="shared" si="133"/>
        <v>0</v>
      </c>
      <c r="BA156" s="62">
        <f t="shared" si="134"/>
        <v>0</v>
      </c>
      <c r="BB156" s="63">
        <f t="shared" si="135"/>
        <v>0</v>
      </c>
      <c r="BC156" s="64">
        <f t="shared" si="136"/>
        <v>0</v>
      </c>
      <c r="BD156" s="65">
        <f t="shared" si="137"/>
        <v>0</v>
      </c>
      <c r="BE156" s="66" t="e">
        <f t="shared" si="138"/>
        <v>#DIV/0!</v>
      </c>
    </row>
    <row r="157" spans="52:57" ht="13.5" thickBot="1">
      <c r="AZ157" s="39">
        <f t="shared" si="133"/>
        <v>0</v>
      </c>
      <c r="BA157" s="62">
        <f t="shared" si="134"/>
        <v>0</v>
      </c>
      <c r="BB157" s="63">
        <f t="shared" si="135"/>
        <v>0</v>
      </c>
      <c r="BC157" s="64">
        <f t="shared" si="136"/>
        <v>0</v>
      </c>
      <c r="BD157" s="65">
        <f t="shared" si="137"/>
        <v>0</v>
      </c>
      <c r="BE157" s="66" t="e">
        <f t="shared" si="138"/>
        <v>#DIV/0!</v>
      </c>
    </row>
    <row r="158" spans="52:57" ht="13.5" thickBot="1">
      <c r="AZ158" s="39">
        <f t="shared" si="133"/>
        <v>0</v>
      </c>
      <c r="BA158" s="62">
        <f t="shared" si="134"/>
        <v>0</v>
      </c>
      <c r="BB158" s="63">
        <f t="shared" si="135"/>
        <v>0</v>
      </c>
      <c r="BC158" s="64">
        <f t="shared" si="136"/>
        <v>0</v>
      </c>
      <c r="BD158" s="65">
        <f t="shared" si="137"/>
        <v>0</v>
      </c>
      <c r="BE158" s="66" t="e">
        <f t="shared" si="138"/>
        <v>#DIV/0!</v>
      </c>
    </row>
    <row r="159" spans="52:57" ht="13.5" thickBot="1">
      <c r="AZ159" s="39">
        <f t="shared" si="133"/>
        <v>0</v>
      </c>
      <c r="BA159" s="62">
        <f t="shared" si="134"/>
        <v>0</v>
      </c>
      <c r="BB159" s="63">
        <f t="shared" si="135"/>
        <v>0</v>
      </c>
      <c r="BC159" s="64">
        <f t="shared" si="136"/>
        <v>0</v>
      </c>
      <c r="BD159" s="65">
        <f t="shared" si="137"/>
        <v>0</v>
      </c>
      <c r="BE159" s="66" t="e">
        <f t="shared" si="138"/>
        <v>#DIV/0!</v>
      </c>
    </row>
    <row r="160" spans="52:57" ht="13.5" thickBot="1">
      <c r="AZ160" s="39">
        <f t="shared" si="133"/>
        <v>0</v>
      </c>
      <c r="BA160" s="62">
        <f t="shared" si="134"/>
        <v>0</v>
      </c>
      <c r="BB160" s="63">
        <f t="shared" si="135"/>
        <v>0</v>
      </c>
      <c r="BC160" s="64">
        <f t="shared" si="136"/>
        <v>0</v>
      </c>
      <c r="BD160" s="65">
        <f t="shared" si="137"/>
        <v>0</v>
      </c>
      <c r="BE160" s="66" t="e">
        <f t="shared" si="138"/>
        <v>#DIV/0!</v>
      </c>
    </row>
    <row r="161" spans="52:57" ht="13.5" thickBot="1">
      <c r="AZ161" s="39">
        <f t="shared" si="133"/>
        <v>0</v>
      </c>
      <c r="BA161" s="62">
        <f t="shared" si="134"/>
        <v>0</v>
      </c>
      <c r="BB161" s="63">
        <f t="shared" si="135"/>
        <v>0</v>
      </c>
      <c r="BC161" s="64">
        <f t="shared" si="136"/>
        <v>0</v>
      </c>
      <c r="BD161" s="65">
        <f t="shared" si="137"/>
        <v>0</v>
      </c>
      <c r="BE161" s="66" t="e">
        <f t="shared" si="138"/>
        <v>#DIV/0!</v>
      </c>
    </row>
    <row r="162" spans="52:57" ht="13.5" thickBot="1">
      <c r="AZ162" s="39">
        <f t="shared" si="133"/>
        <v>0</v>
      </c>
      <c r="BA162" s="62">
        <f t="shared" si="134"/>
        <v>0</v>
      </c>
      <c r="BB162" s="63">
        <f t="shared" si="135"/>
        <v>0</v>
      </c>
      <c r="BC162" s="64">
        <f t="shared" si="136"/>
        <v>0</v>
      </c>
      <c r="BD162" s="65">
        <f t="shared" si="137"/>
        <v>0</v>
      </c>
      <c r="BE162" s="68" t="e">
        <f t="shared" si="138"/>
        <v>#DIV/0!</v>
      </c>
    </row>
    <row r="163" spans="52:57" ht="13.5" thickBot="1">
      <c r="AZ163" s="39">
        <f t="shared" si="133"/>
        <v>0</v>
      </c>
      <c r="BA163" s="62">
        <f t="shared" si="134"/>
        <v>0</v>
      </c>
      <c r="BB163" s="63">
        <f t="shared" si="135"/>
        <v>0</v>
      </c>
      <c r="BC163" s="64">
        <f t="shared" si="136"/>
        <v>0</v>
      </c>
      <c r="BD163" s="65">
        <f t="shared" si="137"/>
        <v>0</v>
      </c>
      <c r="BE163" s="66" t="e">
        <f t="shared" si="138"/>
        <v>#DIV/0!</v>
      </c>
    </row>
    <row r="164" spans="52:57" ht="13.5" thickBot="1">
      <c r="AZ164" s="40">
        <f t="shared" si="133"/>
        <v>0</v>
      </c>
      <c r="BA164" s="62">
        <f t="shared" si="134"/>
        <v>0</v>
      </c>
      <c r="BB164" s="63">
        <f t="shared" si="135"/>
        <v>0</v>
      </c>
      <c r="BC164" s="64">
        <f t="shared" si="136"/>
        <v>0</v>
      </c>
      <c r="BD164" s="65">
        <f t="shared" si="137"/>
        <v>0</v>
      </c>
      <c r="BE164" s="66" t="e">
        <f t="shared" si="138"/>
        <v>#DIV/0!</v>
      </c>
    </row>
    <row r="165" spans="52:57" ht="13.5" thickBot="1">
      <c r="AZ165" s="59">
        <f t="shared" si="133"/>
        <v>0</v>
      </c>
      <c r="BA165" s="41">
        <f t="shared" si="134"/>
        <v>0</v>
      </c>
      <c r="BB165" s="67">
        <f t="shared" si="135"/>
        <v>0</v>
      </c>
      <c r="BC165" s="48">
        <f t="shared" si="136"/>
        <v>0</v>
      </c>
      <c r="BD165" s="49">
        <f t="shared" si="137"/>
        <v>0</v>
      </c>
      <c r="BE165" s="35" t="e">
        <f t="shared" si="138"/>
        <v>#DIV/0!</v>
      </c>
    </row>
    <row r="166" spans="52:57">
      <c r="AZ166" s="60">
        <f t="shared" si="133"/>
        <v>0</v>
      </c>
    </row>
    <row r="167" spans="52:57">
      <c r="AZ167" s="60">
        <f t="shared" si="133"/>
        <v>0</v>
      </c>
    </row>
    <row r="168" spans="52:57">
      <c r="AZ168" s="60">
        <f t="shared" si="133"/>
        <v>0</v>
      </c>
    </row>
    <row r="169" spans="52:57">
      <c r="AZ169" s="60">
        <f t="shared" si="133"/>
        <v>0</v>
      </c>
    </row>
    <row r="170" spans="52:57">
      <c r="AZ170" s="60">
        <f t="shared" si="133"/>
        <v>0</v>
      </c>
    </row>
    <row r="171" spans="52:57">
      <c r="AZ171" s="60">
        <f t="shared" si="133"/>
        <v>0</v>
      </c>
    </row>
    <row r="172" spans="52:57">
      <c r="AZ172" s="60">
        <f t="shared" si="133"/>
        <v>0</v>
      </c>
    </row>
    <row r="173" spans="52:57">
      <c r="AZ173" s="60">
        <f t="shared" si="133"/>
        <v>0</v>
      </c>
    </row>
    <row r="174" spans="52:57">
      <c r="AZ174" s="60">
        <f t="shared" si="133"/>
        <v>0</v>
      </c>
    </row>
    <row r="175" spans="52:57">
      <c r="AZ175" s="60">
        <f t="shared" si="133"/>
        <v>0</v>
      </c>
    </row>
    <row r="176" spans="52:57">
      <c r="AZ176" s="61">
        <f t="shared" si="133"/>
        <v>0</v>
      </c>
    </row>
  </sheetData>
  <pageMargins left="0.7" right="0.7" top="0.75" bottom="0.75" header="0.3" footer="0.3"/>
  <pageSetup orientation="portrait" r:id="rId1"/>
  <headerFooter>
    <oddFooter>&amp;R&amp;D</oddFooter>
  </headerFooter>
  <rowBreaks count="1" manualBreakCount="1">
    <brk id="46" max="16383" man="1"/>
  </rowBreaks>
  <legacyDrawing r:id="rId2"/>
</worksheet>
</file>

<file path=xl/worksheets/sheet3.xml><?xml version="1.0" encoding="utf-8"?>
<worksheet xmlns="http://schemas.openxmlformats.org/spreadsheetml/2006/main" xmlns:r="http://schemas.openxmlformats.org/officeDocument/2006/relationships">
  <dimension ref="A1:AV161"/>
  <sheetViews>
    <sheetView topLeftCell="A35" zoomScaleNormal="100" workbookViewId="0">
      <selection activeCell="F31" sqref="F31:F42"/>
    </sheetView>
  </sheetViews>
  <sheetFormatPr defaultRowHeight="12.75"/>
  <cols>
    <col min="1" max="1" width="14.140625" customWidth="1"/>
    <col min="2" max="3" width="12.140625" customWidth="1"/>
    <col min="4" max="5" width="13.85546875" customWidth="1"/>
    <col min="6" max="6" width="9.28515625" bestFit="1" customWidth="1"/>
    <col min="7" max="7" width="4.140625" customWidth="1"/>
    <col min="8" max="8" width="11.5703125" customWidth="1"/>
    <col min="11" max="11" width="10.28515625" bestFit="1" customWidth="1"/>
    <col min="15" max="15" width="1.85546875" customWidth="1"/>
    <col min="16" max="16" width="10.140625" bestFit="1" customWidth="1"/>
    <col min="29" max="29" width="3.85546875" customWidth="1"/>
    <col min="30" max="30" width="11.7109375" customWidth="1"/>
    <col min="31" max="31" width="10.140625" customWidth="1"/>
    <col min="42" max="42" width="3" customWidth="1"/>
    <col min="43" max="43" width="11.7109375" customWidth="1"/>
    <col min="44" max="44" width="3.140625" customWidth="1"/>
    <col min="45" max="45" width="10" customWidth="1"/>
    <col min="46" max="46" width="2" customWidth="1"/>
  </cols>
  <sheetData>
    <row r="1" spans="1:48">
      <c r="A1" s="5" t="s">
        <v>15</v>
      </c>
    </row>
    <row r="2" spans="1:48">
      <c r="A2" s="5" t="s">
        <v>32</v>
      </c>
    </row>
    <row r="3" spans="1:48">
      <c r="A3" s="5"/>
      <c r="P3" t="s">
        <v>92</v>
      </c>
      <c r="Q3" t="s">
        <v>99</v>
      </c>
    </row>
    <row r="5" spans="1:48">
      <c r="A5" s="5" t="s">
        <v>0</v>
      </c>
      <c r="Q5" t="s">
        <v>86</v>
      </c>
    </row>
    <row r="6" spans="1:48">
      <c r="A6" t="s">
        <v>8</v>
      </c>
      <c r="Q6">
        <f>B14</f>
        <v>45</v>
      </c>
      <c r="R6">
        <f>B15</f>
        <v>55</v>
      </c>
      <c r="S6">
        <f>B16</f>
        <v>65</v>
      </c>
      <c r="T6">
        <f>B17</f>
        <v>75</v>
      </c>
      <c r="U6">
        <f>B18</f>
        <v>85</v>
      </c>
      <c r="V6">
        <f>B19</f>
        <v>95</v>
      </c>
      <c r="W6">
        <f>B20</f>
        <v>105</v>
      </c>
      <c r="X6">
        <f>B21</f>
        <v>115</v>
      </c>
      <c r="Y6">
        <f>B22</f>
        <v>125</v>
      </c>
      <c r="Z6">
        <f>B23</f>
        <v>135</v>
      </c>
      <c r="AA6">
        <f>B24</f>
        <v>145</v>
      </c>
      <c r="AB6">
        <f>B25</f>
        <v>155</v>
      </c>
    </row>
    <row r="7" spans="1:48">
      <c r="A7" t="s">
        <v>9</v>
      </c>
    </row>
    <row r="8" spans="1:48">
      <c r="A8" t="s">
        <v>19</v>
      </c>
    </row>
    <row r="9" spans="1:48">
      <c r="A9" t="s">
        <v>11</v>
      </c>
    </row>
    <row r="11" spans="1:48">
      <c r="Q11" t="s">
        <v>88</v>
      </c>
      <c r="AD11" t="s">
        <v>89</v>
      </c>
    </row>
    <row r="12" spans="1:48">
      <c r="A12" s="5" t="s">
        <v>10</v>
      </c>
      <c r="D12" s="7" t="s">
        <v>12</v>
      </c>
      <c r="E12" s="7"/>
      <c r="H12" s="70" t="s">
        <v>87</v>
      </c>
      <c r="I12" s="71"/>
      <c r="J12" s="71"/>
      <c r="K12" s="71"/>
      <c r="L12" s="71"/>
      <c r="M12" s="71"/>
      <c r="N12" s="72"/>
      <c r="P12" s="73"/>
      <c r="R12" s="56"/>
    </row>
    <row r="13" spans="1:48" ht="76.5">
      <c r="A13" s="6" t="s">
        <v>1</v>
      </c>
      <c r="B13" s="6" t="s">
        <v>2</v>
      </c>
      <c r="C13" s="6" t="s">
        <v>4</v>
      </c>
      <c r="D13" s="6" t="s">
        <v>6</v>
      </c>
      <c r="E13" s="6" t="s">
        <v>29</v>
      </c>
      <c r="H13" s="75" t="s">
        <v>1</v>
      </c>
      <c r="I13" s="76" t="s">
        <v>85</v>
      </c>
      <c r="J13" s="73"/>
      <c r="K13" s="73"/>
      <c r="L13" s="73"/>
      <c r="M13" s="73"/>
      <c r="N13" s="74"/>
      <c r="P13" s="76" t="s">
        <v>1</v>
      </c>
      <c r="Q13" s="30" t="s">
        <v>38</v>
      </c>
      <c r="R13" s="30" t="s">
        <v>39</v>
      </c>
      <c r="S13" s="30" t="s">
        <v>40</v>
      </c>
      <c r="T13" s="30" t="s">
        <v>41</v>
      </c>
      <c r="U13" s="30" t="s">
        <v>42</v>
      </c>
      <c r="V13" s="30" t="s">
        <v>43</v>
      </c>
      <c r="W13" s="30" t="s">
        <v>44</v>
      </c>
      <c r="X13" s="30" t="s">
        <v>45</v>
      </c>
      <c r="Y13" s="30" t="s">
        <v>46</v>
      </c>
      <c r="Z13" s="30" t="s">
        <v>47</v>
      </c>
      <c r="AA13" s="30" t="s">
        <v>48</v>
      </c>
      <c r="AB13" s="30" t="s">
        <v>49</v>
      </c>
      <c r="AD13" s="30" t="s">
        <v>38</v>
      </c>
      <c r="AE13" s="30" t="s">
        <v>39</v>
      </c>
      <c r="AF13" s="30" t="s">
        <v>40</v>
      </c>
      <c r="AG13" s="30" t="s">
        <v>41</v>
      </c>
      <c r="AH13" s="30" t="s">
        <v>42</v>
      </c>
      <c r="AI13" s="30" t="s">
        <v>43</v>
      </c>
      <c r="AJ13" s="30" t="s">
        <v>44</v>
      </c>
      <c r="AK13" s="30" t="s">
        <v>45</v>
      </c>
      <c r="AL13" s="30" t="s">
        <v>46</v>
      </c>
      <c r="AM13" s="30" t="s">
        <v>47</v>
      </c>
      <c r="AN13" s="30" t="s">
        <v>48</v>
      </c>
      <c r="AO13" s="30" t="s">
        <v>49</v>
      </c>
      <c r="AQ13" s="102" t="s">
        <v>50</v>
      </c>
      <c r="AR13" s="30"/>
      <c r="AS13" s="102" t="s">
        <v>100</v>
      </c>
      <c r="AU13" s="30" t="s">
        <v>93</v>
      </c>
      <c r="AV13" s="110" t="s">
        <v>100</v>
      </c>
    </row>
    <row r="14" spans="1:48">
      <c r="A14" s="1">
        <v>40544</v>
      </c>
      <c r="B14">
        <f t="shared" ref="B14:B17" si="0">B15-10</f>
        <v>45</v>
      </c>
      <c r="C14" s="3">
        <v>100</v>
      </c>
      <c r="D14" s="3">
        <v>100</v>
      </c>
      <c r="E14" s="17">
        <f>D14*B14</f>
        <v>4500</v>
      </c>
      <c r="H14" s="77">
        <v>40544</v>
      </c>
      <c r="I14" s="20">
        <f>D14</f>
        <v>100</v>
      </c>
      <c r="J14" s="73"/>
      <c r="K14" s="73"/>
      <c r="L14" s="73"/>
      <c r="M14" s="73"/>
      <c r="N14" s="74"/>
      <c r="P14" s="89">
        <v>40544</v>
      </c>
      <c r="Q14" s="31">
        <f>$I14</f>
        <v>100</v>
      </c>
      <c r="R14" s="31">
        <v>100</v>
      </c>
      <c r="S14" s="31">
        <v>100</v>
      </c>
      <c r="T14" s="31">
        <v>100</v>
      </c>
      <c r="U14" s="31">
        <v>100</v>
      </c>
      <c r="V14" s="31">
        <v>100</v>
      </c>
      <c r="W14" s="31">
        <v>100</v>
      </c>
      <c r="X14" s="31">
        <v>100</v>
      </c>
      <c r="Y14" s="31">
        <v>100</v>
      </c>
      <c r="Z14" s="31">
        <v>100</v>
      </c>
      <c r="AA14" s="31">
        <v>100</v>
      </c>
      <c r="AB14" s="31">
        <v>100</v>
      </c>
      <c r="AD14" s="31">
        <f>Q14*Q$6</f>
        <v>4500</v>
      </c>
      <c r="AE14" s="31">
        <f t="shared" ref="AE14:AE49" si="1">R14*R$6</f>
        <v>5500</v>
      </c>
      <c r="AF14" s="31">
        <f t="shared" ref="AF14:AF49" si="2">S14*S$6</f>
        <v>6500</v>
      </c>
      <c r="AG14" s="31">
        <f t="shared" ref="AG14:AG49" si="3">T14*T$6</f>
        <v>7500</v>
      </c>
      <c r="AH14" s="31">
        <f t="shared" ref="AH14:AH49" si="4">U14*U$6</f>
        <v>8500</v>
      </c>
      <c r="AI14" s="31">
        <f t="shared" ref="AI14:AI49" si="5">V14*V$6</f>
        <v>9500</v>
      </c>
      <c r="AJ14" s="31">
        <f t="shared" ref="AJ14:AJ49" si="6">W14*W$6</f>
        <v>10500</v>
      </c>
      <c r="AK14" s="31">
        <f t="shared" ref="AK14:AK49" si="7">X14*X$6</f>
        <v>11500</v>
      </c>
      <c r="AL14" s="31">
        <f t="shared" ref="AL14:AL49" si="8">Y14*Y$6</f>
        <v>12500</v>
      </c>
      <c r="AM14" s="31">
        <f t="shared" ref="AM14:AM49" si="9">Z14*Z$6</f>
        <v>13500</v>
      </c>
      <c r="AN14" s="31">
        <f t="shared" ref="AN14:AN49" si="10">AA14*AA$6</f>
        <v>14500</v>
      </c>
      <c r="AO14" s="31">
        <f t="shared" ref="AO14:AO49" si="11">AB14*AB$6</f>
        <v>15500</v>
      </c>
      <c r="AQ14" s="103">
        <f>SUM(AD14:AO14)</f>
        <v>120000</v>
      </c>
      <c r="AR14" s="31"/>
      <c r="AS14" s="5"/>
      <c r="AU14" s="31">
        <f>AQ14/1200</f>
        <v>100</v>
      </c>
    </row>
    <row r="15" spans="1:48">
      <c r="A15" s="1">
        <v>40575</v>
      </c>
      <c r="B15">
        <f t="shared" si="0"/>
        <v>55</v>
      </c>
      <c r="C15" s="3">
        <v>100</v>
      </c>
      <c r="D15" s="2">
        <f>D14*(1.09)^(1/12)</f>
        <v>100.72073233161368</v>
      </c>
      <c r="E15" s="17">
        <f t="shared" ref="E15:E25" si="12">D15*B15</f>
        <v>5539.6402782387522</v>
      </c>
      <c r="H15" s="77">
        <v>40575</v>
      </c>
      <c r="I15" s="25">
        <f t="shared" ref="I15:I25" si="13">D15</f>
        <v>100.72073233161368</v>
      </c>
      <c r="J15" s="73"/>
      <c r="K15" s="73"/>
      <c r="L15" s="73"/>
      <c r="M15" s="73"/>
      <c r="N15" s="74"/>
      <c r="P15" s="89">
        <v>40575</v>
      </c>
      <c r="Q15" s="31">
        <f>Q14</f>
        <v>100</v>
      </c>
      <c r="R15" s="31">
        <f>$I15</f>
        <v>100.72073233161368</v>
      </c>
      <c r="S15" s="31">
        <v>100</v>
      </c>
      <c r="T15" s="31">
        <v>100</v>
      </c>
      <c r="U15" s="31">
        <v>100</v>
      </c>
      <c r="V15" s="31">
        <v>100</v>
      </c>
      <c r="W15" s="31">
        <v>100</v>
      </c>
      <c r="X15" s="31">
        <v>100</v>
      </c>
      <c r="Y15" s="31">
        <v>100</v>
      </c>
      <c r="Z15" s="31">
        <v>100</v>
      </c>
      <c r="AA15" s="31">
        <v>100</v>
      </c>
      <c r="AB15" s="31">
        <v>100</v>
      </c>
      <c r="AD15" s="31">
        <f t="shared" ref="AD15:AD49" si="14">Q15*Q$6</f>
        <v>4500</v>
      </c>
      <c r="AE15" s="31">
        <f t="shared" si="1"/>
        <v>5539.6402782387522</v>
      </c>
      <c r="AF15" s="31">
        <f t="shared" si="2"/>
        <v>6500</v>
      </c>
      <c r="AG15" s="31">
        <f t="shared" si="3"/>
        <v>7500</v>
      </c>
      <c r="AH15" s="31">
        <f t="shared" si="4"/>
        <v>8500</v>
      </c>
      <c r="AI15" s="31">
        <f t="shared" si="5"/>
        <v>9500</v>
      </c>
      <c r="AJ15" s="31">
        <f t="shared" si="6"/>
        <v>10500</v>
      </c>
      <c r="AK15" s="31">
        <f t="shared" si="7"/>
        <v>11500</v>
      </c>
      <c r="AL15" s="31">
        <f t="shared" si="8"/>
        <v>12500</v>
      </c>
      <c r="AM15" s="31">
        <f t="shared" si="9"/>
        <v>13500</v>
      </c>
      <c r="AN15" s="31">
        <f t="shared" si="10"/>
        <v>14500</v>
      </c>
      <c r="AO15" s="31">
        <f t="shared" si="11"/>
        <v>15500</v>
      </c>
      <c r="AQ15" s="103">
        <f t="shared" ref="AQ15:AQ49" si="15">SUM(AD15:AO15)</f>
        <v>120039.64027823874</v>
      </c>
      <c r="AR15" s="31"/>
      <c r="AS15" s="5"/>
      <c r="AU15" s="31">
        <f t="shared" ref="AU15:AU49" si="16">AQ15/1200</f>
        <v>100.03303356519895</v>
      </c>
    </row>
    <row r="16" spans="1:48">
      <c r="A16" s="1">
        <v>40603</v>
      </c>
      <c r="B16">
        <f t="shared" si="0"/>
        <v>65</v>
      </c>
      <c r="C16" s="3">
        <v>100</v>
      </c>
      <c r="D16" s="2">
        <f t="shared" ref="D16:D25" si="17">D15*(1.09)^(1/12)</f>
        <v>101.44665921416568</v>
      </c>
      <c r="E16" s="17">
        <f t="shared" si="12"/>
        <v>6594.0328489207686</v>
      </c>
      <c r="H16" s="77">
        <v>40603</v>
      </c>
      <c r="I16" s="25">
        <f t="shared" si="13"/>
        <v>101.44665921416568</v>
      </c>
      <c r="J16" s="73"/>
      <c r="K16" s="73"/>
      <c r="L16" s="73"/>
      <c r="M16" s="73"/>
      <c r="N16" s="74"/>
      <c r="P16" s="89">
        <v>40603</v>
      </c>
      <c r="Q16" s="31">
        <f t="shared" ref="Q16:AB49" si="18">Q15</f>
        <v>100</v>
      </c>
      <c r="R16" s="31">
        <f>R15</f>
        <v>100.72073233161368</v>
      </c>
      <c r="S16" s="31">
        <f>$I16</f>
        <v>101.44665921416568</v>
      </c>
      <c r="T16" s="31">
        <v>100</v>
      </c>
      <c r="U16" s="31">
        <v>100</v>
      </c>
      <c r="V16" s="31">
        <v>100</v>
      </c>
      <c r="W16" s="31">
        <v>100</v>
      </c>
      <c r="X16" s="31">
        <v>100</v>
      </c>
      <c r="Y16" s="31">
        <v>100</v>
      </c>
      <c r="Z16" s="31">
        <v>100</v>
      </c>
      <c r="AA16" s="31">
        <v>100</v>
      </c>
      <c r="AB16" s="31">
        <v>100</v>
      </c>
      <c r="AD16" s="31">
        <f t="shared" si="14"/>
        <v>4500</v>
      </c>
      <c r="AE16" s="31">
        <f t="shared" si="1"/>
        <v>5539.6402782387522</v>
      </c>
      <c r="AF16" s="31">
        <f t="shared" si="2"/>
        <v>6594.0328489207686</v>
      </c>
      <c r="AG16" s="31">
        <f t="shared" si="3"/>
        <v>7500</v>
      </c>
      <c r="AH16" s="31">
        <f t="shared" si="4"/>
        <v>8500</v>
      </c>
      <c r="AI16" s="31">
        <f t="shared" si="5"/>
        <v>9500</v>
      </c>
      <c r="AJ16" s="31">
        <f t="shared" si="6"/>
        <v>10500</v>
      </c>
      <c r="AK16" s="31">
        <f t="shared" si="7"/>
        <v>11500</v>
      </c>
      <c r="AL16" s="31">
        <f t="shared" si="8"/>
        <v>12500</v>
      </c>
      <c r="AM16" s="31">
        <f t="shared" si="9"/>
        <v>13500</v>
      </c>
      <c r="AN16" s="31">
        <f t="shared" si="10"/>
        <v>14500</v>
      </c>
      <c r="AO16" s="31">
        <f t="shared" si="11"/>
        <v>15500</v>
      </c>
      <c r="AQ16" s="103">
        <f t="shared" si="15"/>
        <v>120133.67312715952</v>
      </c>
      <c r="AR16" s="31"/>
      <c r="AS16" s="5"/>
      <c r="AU16" s="31">
        <f t="shared" si="16"/>
        <v>100.11139427263294</v>
      </c>
    </row>
    <row r="17" spans="1:48">
      <c r="A17" s="1">
        <v>40634</v>
      </c>
      <c r="B17">
        <f t="shared" si="0"/>
        <v>75</v>
      </c>
      <c r="C17" s="3">
        <v>100</v>
      </c>
      <c r="D17" s="2">
        <f t="shared" si="17"/>
        <v>102.17781808646411</v>
      </c>
      <c r="E17" s="17">
        <f t="shared" si="12"/>
        <v>7663.3363564848087</v>
      </c>
      <c r="H17" s="77">
        <v>40634</v>
      </c>
      <c r="I17" s="25">
        <f t="shared" si="13"/>
        <v>102.17781808646411</v>
      </c>
      <c r="J17" s="73"/>
      <c r="K17" s="73"/>
      <c r="L17" s="73"/>
      <c r="M17" s="73"/>
      <c r="N17" s="74"/>
      <c r="P17" s="89">
        <v>40634</v>
      </c>
      <c r="Q17" s="31">
        <f t="shared" si="18"/>
        <v>100</v>
      </c>
      <c r="R17" s="31">
        <f t="shared" si="18"/>
        <v>100.72073233161368</v>
      </c>
      <c r="S17" s="31">
        <f>S16</f>
        <v>101.44665921416568</v>
      </c>
      <c r="T17" s="31">
        <f>$I17</f>
        <v>102.17781808646411</v>
      </c>
      <c r="U17" s="31">
        <v>100</v>
      </c>
      <c r="V17" s="31">
        <v>100</v>
      </c>
      <c r="W17" s="31">
        <v>100</v>
      </c>
      <c r="X17" s="31">
        <v>100</v>
      </c>
      <c r="Y17" s="31">
        <v>100</v>
      </c>
      <c r="Z17" s="31">
        <v>100</v>
      </c>
      <c r="AA17" s="31">
        <v>100</v>
      </c>
      <c r="AB17" s="31">
        <v>100</v>
      </c>
      <c r="AD17" s="31">
        <f t="shared" si="14"/>
        <v>4500</v>
      </c>
      <c r="AE17" s="31">
        <f t="shared" si="1"/>
        <v>5539.6402782387522</v>
      </c>
      <c r="AF17" s="31">
        <f t="shared" si="2"/>
        <v>6594.0328489207686</v>
      </c>
      <c r="AG17" s="31">
        <f t="shared" si="3"/>
        <v>7663.3363564848087</v>
      </c>
      <c r="AH17" s="31">
        <f t="shared" si="4"/>
        <v>8500</v>
      </c>
      <c r="AI17" s="31">
        <f t="shared" si="5"/>
        <v>9500</v>
      </c>
      <c r="AJ17" s="31">
        <f t="shared" si="6"/>
        <v>10500</v>
      </c>
      <c r="AK17" s="31">
        <f t="shared" si="7"/>
        <v>11500</v>
      </c>
      <c r="AL17" s="31">
        <f t="shared" si="8"/>
        <v>12500</v>
      </c>
      <c r="AM17" s="31">
        <f t="shared" si="9"/>
        <v>13500</v>
      </c>
      <c r="AN17" s="31">
        <f t="shared" si="10"/>
        <v>14500</v>
      </c>
      <c r="AO17" s="31">
        <f t="shared" si="11"/>
        <v>15500</v>
      </c>
      <c r="AQ17" s="103">
        <f t="shared" si="15"/>
        <v>120297.00948364433</v>
      </c>
      <c r="AR17" s="31"/>
      <c r="AS17" s="5"/>
      <c r="AU17" s="31">
        <f t="shared" si="16"/>
        <v>100.24750790303695</v>
      </c>
    </row>
    <row r="18" spans="1:48">
      <c r="A18" s="1">
        <v>40664</v>
      </c>
      <c r="B18">
        <f>B19-10</f>
        <v>85</v>
      </c>
      <c r="C18" s="3">
        <v>100</v>
      </c>
      <c r="D18" s="2">
        <f t="shared" si="17"/>
        <v>102.91424665715066</v>
      </c>
      <c r="E18" s="17">
        <f t="shared" si="12"/>
        <v>8747.7109658578065</v>
      </c>
      <c r="H18" s="77">
        <v>40664</v>
      </c>
      <c r="I18" s="25">
        <f t="shared" si="13"/>
        <v>102.91424665715066</v>
      </c>
      <c r="J18" s="73"/>
      <c r="K18" s="73"/>
      <c r="L18" s="73"/>
      <c r="M18" s="73"/>
      <c r="N18" s="74"/>
      <c r="P18" s="89">
        <v>40664</v>
      </c>
      <c r="Q18" s="31">
        <f t="shared" si="18"/>
        <v>100</v>
      </c>
      <c r="R18" s="31">
        <f t="shared" si="18"/>
        <v>100.72073233161368</v>
      </c>
      <c r="S18" s="31">
        <f t="shared" si="18"/>
        <v>101.44665921416568</v>
      </c>
      <c r="T18" s="31">
        <f>T17</f>
        <v>102.17781808646411</v>
      </c>
      <c r="U18" s="31">
        <f>$I18</f>
        <v>102.91424665715066</v>
      </c>
      <c r="V18" s="31">
        <v>100</v>
      </c>
      <c r="W18" s="31">
        <v>100</v>
      </c>
      <c r="X18" s="31">
        <v>100</v>
      </c>
      <c r="Y18" s="31">
        <v>100</v>
      </c>
      <c r="Z18" s="31">
        <v>100</v>
      </c>
      <c r="AA18" s="31">
        <v>100</v>
      </c>
      <c r="AB18" s="31">
        <v>100</v>
      </c>
      <c r="AD18" s="31">
        <f t="shared" si="14"/>
        <v>4500</v>
      </c>
      <c r="AE18" s="31">
        <f t="shared" si="1"/>
        <v>5539.6402782387522</v>
      </c>
      <c r="AF18" s="31">
        <f t="shared" si="2"/>
        <v>6594.0328489207686</v>
      </c>
      <c r="AG18" s="31">
        <f t="shared" si="3"/>
        <v>7663.3363564848087</v>
      </c>
      <c r="AH18" s="31">
        <f t="shared" si="4"/>
        <v>8747.7109658578065</v>
      </c>
      <c r="AI18" s="31">
        <f t="shared" si="5"/>
        <v>9500</v>
      </c>
      <c r="AJ18" s="31">
        <f t="shared" si="6"/>
        <v>10500</v>
      </c>
      <c r="AK18" s="31">
        <f t="shared" si="7"/>
        <v>11500</v>
      </c>
      <c r="AL18" s="31">
        <f t="shared" si="8"/>
        <v>12500</v>
      </c>
      <c r="AM18" s="31">
        <f t="shared" si="9"/>
        <v>13500</v>
      </c>
      <c r="AN18" s="31">
        <f t="shared" si="10"/>
        <v>14500</v>
      </c>
      <c r="AO18" s="31">
        <f t="shared" si="11"/>
        <v>15500</v>
      </c>
      <c r="AQ18" s="103">
        <f t="shared" si="15"/>
        <v>120544.72044950214</v>
      </c>
      <c r="AR18" s="31"/>
      <c r="AS18" s="5"/>
      <c r="AU18" s="31">
        <f t="shared" si="16"/>
        <v>100.45393370791845</v>
      </c>
    </row>
    <row r="19" spans="1:48">
      <c r="A19" s="1">
        <v>40695</v>
      </c>
      <c r="B19">
        <v>95</v>
      </c>
      <c r="C19" s="3">
        <v>100</v>
      </c>
      <c r="D19" s="2">
        <f t="shared" si="17"/>
        <v>103.65598290664538</v>
      </c>
      <c r="E19" s="17">
        <f t="shared" si="12"/>
        <v>9847.3183761313103</v>
      </c>
      <c r="H19" s="77">
        <v>40695</v>
      </c>
      <c r="I19" s="25">
        <f t="shared" si="13"/>
        <v>103.65598290664538</v>
      </c>
      <c r="J19" s="73"/>
      <c r="K19" s="73"/>
      <c r="L19" s="73"/>
      <c r="M19" s="73"/>
      <c r="N19" s="74"/>
      <c r="P19" s="89">
        <v>40695</v>
      </c>
      <c r="Q19" s="31">
        <f t="shared" si="18"/>
        <v>100</v>
      </c>
      <c r="R19" s="31">
        <f t="shared" si="18"/>
        <v>100.72073233161368</v>
      </c>
      <c r="S19" s="31">
        <f t="shared" si="18"/>
        <v>101.44665921416568</v>
      </c>
      <c r="T19" s="31">
        <f t="shared" si="18"/>
        <v>102.17781808646411</v>
      </c>
      <c r="U19" s="31">
        <f>U18</f>
        <v>102.91424665715066</v>
      </c>
      <c r="V19" s="31">
        <f>$I19</f>
        <v>103.65598290664538</v>
      </c>
      <c r="W19" s="31">
        <v>100</v>
      </c>
      <c r="X19" s="31">
        <v>100</v>
      </c>
      <c r="Y19" s="31">
        <v>100</v>
      </c>
      <c r="Z19" s="31">
        <v>100</v>
      </c>
      <c r="AA19" s="31">
        <v>100</v>
      </c>
      <c r="AB19" s="31">
        <v>100</v>
      </c>
      <c r="AD19" s="31">
        <f t="shared" si="14"/>
        <v>4500</v>
      </c>
      <c r="AE19" s="31">
        <f t="shared" si="1"/>
        <v>5539.6402782387522</v>
      </c>
      <c r="AF19" s="31">
        <f t="shared" si="2"/>
        <v>6594.0328489207686</v>
      </c>
      <c r="AG19" s="31">
        <f t="shared" si="3"/>
        <v>7663.3363564848087</v>
      </c>
      <c r="AH19" s="31">
        <f t="shared" si="4"/>
        <v>8747.7109658578065</v>
      </c>
      <c r="AI19" s="31">
        <f t="shared" si="5"/>
        <v>9847.3183761313103</v>
      </c>
      <c r="AJ19" s="31">
        <f t="shared" si="6"/>
        <v>10500</v>
      </c>
      <c r="AK19" s="31">
        <f t="shared" si="7"/>
        <v>11500</v>
      </c>
      <c r="AL19" s="31">
        <f t="shared" si="8"/>
        <v>12500</v>
      </c>
      <c r="AM19" s="31">
        <f t="shared" si="9"/>
        <v>13500</v>
      </c>
      <c r="AN19" s="31">
        <f t="shared" si="10"/>
        <v>14500</v>
      </c>
      <c r="AO19" s="31">
        <f t="shared" si="11"/>
        <v>15500</v>
      </c>
      <c r="AQ19" s="103">
        <f t="shared" si="15"/>
        <v>120892.03882563344</v>
      </c>
      <c r="AR19" s="31"/>
      <c r="AS19" s="5"/>
      <c r="AU19" s="31">
        <f t="shared" si="16"/>
        <v>100.74336568802786</v>
      </c>
    </row>
    <row r="20" spans="1:48">
      <c r="A20" s="1">
        <v>40725</v>
      </c>
      <c r="B20">
        <f>B19+10</f>
        <v>105</v>
      </c>
      <c r="C20" s="3">
        <v>100</v>
      </c>
      <c r="D20" s="2">
        <f t="shared" si="17"/>
        <v>104.40306508910551</v>
      </c>
      <c r="E20" s="17">
        <f t="shared" si="12"/>
        <v>10962.321834356078</v>
      </c>
      <c r="H20" s="77">
        <v>40725</v>
      </c>
      <c r="I20" s="25">
        <f t="shared" si="13"/>
        <v>104.40306508910551</v>
      </c>
      <c r="J20" s="73"/>
      <c r="K20" s="73"/>
      <c r="L20" s="73"/>
      <c r="M20" s="73"/>
      <c r="N20" s="74"/>
      <c r="P20" s="89">
        <v>40725</v>
      </c>
      <c r="Q20" s="31">
        <f t="shared" si="18"/>
        <v>100</v>
      </c>
      <c r="R20" s="31">
        <f t="shared" si="18"/>
        <v>100.72073233161368</v>
      </c>
      <c r="S20" s="31">
        <f t="shared" si="18"/>
        <v>101.44665921416568</v>
      </c>
      <c r="T20" s="31">
        <f t="shared" si="18"/>
        <v>102.17781808646411</v>
      </c>
      <c r="U20" s="31">
        <f t="shared" si="18"/>
        <v>102.91424665715066</v>
      </c>
      <c r="V20" s="31">
        <f>V19</f>
        <v>103.65598290664538</v>
      </c>
      <c r="W20" s="31">
        <f>$I20</f>
        <v>104.40306508910551</v>
      </c>
      <c r="X20" s="31">
        <v>100</v>
      </c>
      <c r="Y20" s="31">
        <v>100</v>
      </c>
      <c r="Z20" s="31">
        <v>100</v>
      </c>
      <c r="AA20" s="31">
        <v>100</v>
      </c>
      <c r="AB20" s="31">
        <v>100</v>
      </c>
      <c r="AD20" s="31">
        <f t="shared" si="14"/>
        <v>4500</v>
      </c>
      <c r="AE20" s="31">
        <f t="shared" si="1"/>
        <v>5539.6402782387522</v>
      </c>
      <c r="AF20" s="31">
        <f t="shared" si="2"/>
        <v>6594.0328489207686</v>
      </c>
      <c r="AG20" s="31">
        <f t="shared" si="3"/>
        <v>7663.3363564848087</v>
      </c>
      <c r="AH20" s="31">
        <f t="shared" si="4"/>
        <v>8747.7109658578065</v>
      </c>
      <c r="AI20" s="31">
        <f t="shared" si="5"/>
        <v>9847.3183761313103</v>
      </c>
      <c r="AJ20" s="31">
        <f t="shared" si="6"/>
        <v>10962.321834356078</v>
      </c>
      <c r="AK20" s="31">
        <f t="shared" si="7"/>
        <v>11500</v>
      </c>
      <c r="AL20" s="31">
        <f t="shared" si="8"/>
        <v>12500</v>
      </c>
      <c r="AM20" s="31">
        <f t="shared" si="9"/>
        <v>13500</v>
      </c>
      <c r="AN20" s="31">
        <f t="shared" si="10"/>
        <v>14500</v>
      </c>
      <c r="AO20" s="31">
        <f t="shared" si="11"/>
        <v>15500</v>
      </c>
      <c r="AQ20" s="103">
        <f t="shared" si="15"/>
        <v>121354.36065998953</v>
      </c>
      <c r="AR20" s="31"/>
      <c r="AS20" s="5"/>
      <c r="AU20" s="31">
        <f t="shared" si="16"/>
        <v>101.12863388332461</v>
      </c>
    </row>
    <row r="21" spans="1:48">
      <c r="A21" s="1">
        <v>40756</v>
      </c>
      <c r="B21">
        <f t="shared" ref="B21:B25" si="19">B20+10</f>
        <v>115</v>
      </c>
      <c r="C21" s="3">
        <v>100</v>
      </c>
      <c r="D21" s="2">
        <f t="shared" si="17"/>
        <v>105.15553173439837</v>
      </c>
      <c r="E21" s="17">
        <f t="shared" si="12"/>
        <v>12092.886149455811</v>
      </c>
      <c r="H21" s="77">
        <v>40756</v>
      </c>
      <c r="I21" s="25">
        <f t="shared" si="13"/>
        <v>105.15553173439837</v>
      </c>
      <c r="J21" s="73"/>
      <c r="K21" s="73"/>
      <c r="L21" s="73"/>
      <c r="M21" s="73"/>
      <c r="N21" s="74"/>
      <c r="P21" s="89">
        <v>40756</v>
      </c>
      <c r="Q21" s="31">
        <f t="shared" si="18"/>
        <v>100</v>
      </c>
      <c r="R21" s="31">
        <f t="shared" si="18"/>
        <v>100.72073233161368</v>
      </c>
      <c r="S21" s="31">
        <f t="shared" si="18"/>
        <v>101.44665921416568</v>
      </c>
      <c r="T21" s="31">
        <f t="shared" si="18"/>
        <v>102.17781808646411</v>
      </c>
      <c r="U21" s="31">
        <f t="shared" si="18"/>
        <v>102.91424665715066</v>
      </c>
      <c r="V21" s="31">
        <f t="shared" si="18"/>
        <v>103.65598290664538</v>
      </c>
      <c r="W21" s="31">
        <f>W20</f>
        <v>104.40306508910551</v>
      </c>
      <c r="X21" s="31">
        <f>$I21</f>
        <v>105.15553173439837</v>
      </c>
      <c r="Y21" s="31">
        <v>100</v>
      </c>
      <c r="Z21" s="31">
        <v>100</v>
      </c>
      <c r="AA21" s="31">
        <v>100</v>
      </c>
      <c r="AB21" s="31">
        <v>100</v>
      </c>
      <c r="AD21" s="31">
        <f t="shared" si="14"/>
        <v>4500</v>
      </c>
      <c r="AE21" s="31">
        <f t="shared" si="1"/>
        <v>5539.6402782387522</v>
      </c>
      <c r="AF21" s="31">
        <f t="shared" si="2"/>
        <v>6594.0328489207686</v>
      </c>
      <c r="AG21" s="31">
        <f t="shared" si="3"/>
        <v>7663.3363564848087</v>
      </c>
      <c r="AH21" s="31">
        <f t="shared" si="4"/>
        <v>8747.7109658578065</v>
      </c>
      <c r="AI21" s="31">
        <f t="shared" si="5"/>
        <v>9847.3183761313103</v>
      </c>
      <c r="AJ21" s="31">
        <f t="shared" si="6"/>
        <v>10962.321834356078</v>
      </c>
      <c r="AK21" s="31">
        <f t="shared" si="7"/>
        <v>12092.886149455811</v>
      </c>
      <c r="AL21" s="31">
        <f t="shared" si="8"/>
        <v>12500</v>
      </c>
      <c r="AM21" s="31">
        <f t="shared" si="9"/>
        <v>13500</v>
      </c>
      <c r="AN21" s="31">
        <f t="shared" si="10"/>
        <v>14500</v>
      </c>
      <c r="AO21" s="31">
        <f t="shared" si="11"/>
        <v>15500</v>
      </c>
      <c r="AQ21" s="103">
        <f t="shared" si="15"/>
        <v>121947.24680944534</v>
      </c>
      <c r="AR21" s="31"/>
      <c r="AS21" s="5"/>
      <c r="AU21" s="31">
        <f t="shared" si="16"/>
        <v>101.62270567453778</v>
      </c>
    </row>
    <row r="22" spans="1:48">
      <c r="A22" s="1">
        <v>40787</v>
      </c>
      <c r="B22">
        <f t="shared" si="19"/>
        <v>125</v>
      </c>
      <c r="C22" s="3">
        <v>100</v>
      </c>
      <c r="D22" s="2">
        <f t="shared" si="17"/>
        <v>105.91342165008845</v>
      </c>
      <c r="E22" s="17">
        <f t="shared" si="12"/>
        <v>13239.177706261056</v>
      </c>
      <c r="H22" s="77">
        <v>40787</v>
      </c>
      <c r="I22" s="25">
        <f t="shared" si="13"/>
        <v>105.91342165008845</v>
      </c>
      <c r="J22" s="73"/>
      <c r="K22" s="73"/>
      <c r="L22" s="73"/>
      <c r="M22" s="73"/>
      <c r="N22" s="74"/>
      <c r="P22" s="89">
        <v>40787</v>
      </c>
      <c r="Q22" s="31">
        <f t="shared" si="18"/>
        <v>100</v>
      </c>
      <c r="R22" s="31">
        <f t="shared" si="18"/>
        <v>100.72073233161368</v>
      </c>
      <c r="S22" s="31">
        <f t="shared" si="18"/>
        <v>101.44665921416568</v>
      </c>
      <c r="T22" s="31">
        <f t="shared" si="18"/>
        <v>102.17781808646411</v>
      </c>
      <c r="U22" s="31">
        <f t="shared" si="18"/>
        <v>102.91424665715066</v>
      </c>
      <c r="V22" s="31">
        <f t="shared" si="18"/>
        <v>103.65598290664538</v>
      </c>
      <c r="W22" s="31">
        <f t="shared" si="18"/>
        <v>104.40306508910551</v>
      </c>
      <c r="X22" s="31">
        <f>X21</f>
        <v>105.15553173439837</v>
      </c>
      <c r="Y22" s="31">
        <f>$I22</f>
        <v>105.91342165008845</v>
      </c>
      <c r="Z22" s="31">
        <v>100</v>
      </c>
      <c r="AA22" s="31">
        <v>100</v>
      </c>
      <c r="AB22" s="31">
        <v>100</v>
      </c>
      <c r="AD22" s="31">
        <f t="shared" si="14"/>
        <v>4500</v>
      </c>
      <c r="AE22" s="31">
        <f t="shared" si="1"/>
        <v>5539.6402782387522</v>
      </c>
      <c r="AF22" s="31">
        <f t="shared" si="2"/>
        <v>6594.0328489207686</v>
      </c>
      <c r="AG22" s="31">
        <f t="shared" si="3"/>
        <v>7663.3363564848087</v>
      </c>
      <c r="AH22" s="31">
        <f t="shared" si="4"/>
        <v>8747.7109658578065</v>
      </c>
      <c r="AI22" s="31">
        <f t="shared" si="5"/>
        <v>9847.3183761313103</v>
      </c>
      <c r="AJ22" s="31">
        <f t="shared" si="6"/>
        <v>10962.321834356078</v>
      </c>
      <c r="AK22" s="31">
        <f t="shared" si="7"/>
        <v>12092.886149455811</v>
      </c>
      <c r="AL22" s="31">
        <f t="shared" si="8"/>
        <v>13239.177706261056</v>
      </c>
      <c r="AM22" s="31">
        <f t="shared" si="9"/>
        <v>13500</v>
      </c>
      <c r="AN22" s="31">
        <f t="shared" si="10"/>
        <v>14500</v>
      </c>
      <c r="AO22" s="31">
        <f t="shared" si="11"/>
        <v>15500</v>
      </c>
      <c r="AQ22" s="103">
        <f t="shared" si="15"/>
        <v>122686.4245157064</v>
      </c>
      <c r="AR22" s="31"/>
      <c r="AS22" s="5"/>
      <c r="AU22" s="31">
        <f t="shared" si="16"/>
        <v>102.238687096422</v>
      </c>
    </row>
    <row r="23" spans="1:48">
      <c r="A23" s="1">
        <v>40817</v>
      </c>
      <c r="B23">
        <f t="shared" si="19"/>
        <v>135</v>
      </c>
      <c r="C23" s="3">
        <v>100</v>
      </c>
      <c r="D23" s="2">
        <f t="shared" si="17"/>
        <v>106.67677392343896</v>
      </c>
      <c r="E23" s="17">
        <f t="shared" si="12"/>
        <v>14401.36447966426</v>
      </c>
      <c r="H23" s="77">
        <v>40817</v>
      </c>
      <c r="I23" s="25">
        <f t="shared" si="13"/>
        <v>106.67677392343896</v>
      </c>
      <c r="J23" s="73"/>
      <c r="K23" s="73"/>
      <c r="L23" s="73"/>
      <c r="M23" s="73"/>
      <c r="N23" s="74"/>
      <c r="P23" s="89">
        <v>40817</v>
      </c>
      <c r="Q23" s="31">
        <f t="shared" si="18"/>
        <v>100</v>
      </c>
      <c r="R23" s="31">
        <f t="shared" si="18"/>
        <v>100.72073233161368</v>
      </c>
      <c r="S23" s="31">
        <f t="shared" si="18"/>
        <v>101.44665921416568</v>
      </c>
      <c r="T23" s="31">
        <f t="shared" si="18"/>
        <v>102.17781808646411</v>
      </c>
      <c r="U23" s="31">
        <f t="shared" si="18"/>
        <v>102.91424665715066</v>
      </c>
      <c r="V23" s="31">
        <f t="shared" si="18"/>
        <v>103.65598290664538</v>
      </c>
      <c r="W23" s="31">
        <f t="shared" si="18"/>
        <v>104.40306508910551</v>
      </c>
      <c r="X23" s="31">
        <f t="shared" si="18"/>
        <v>105.15553173439837</v>
      </c>
      <c r="Y23" s="31">
        <f>Y22</f>
        <v>105.91342165008845</v>
      </c>
      <c r="Z23" s="31">
        <f>$I23</f>
        <v>106.67677392343896</v>
      </c>
      <c r="AA23" s="31">
        <v>100</v>
      </c>
      <c r="AB23" s="31">
        <v>100</v>
      </c>
      <c r="AD23" s="31">
        <f t="shared" si="14"/>
        <v>4500</v>
      </c>
      <c r="AE23" s="31">
        <f t="shared" si="1"/>
        <v>5539.6402782387522</v>
      </c>
      <c r="AF23" s="31">
        <f t="shared" si="2"/>
        <v>6594.0328489207686</v>
      </c>
      <c r="AG23" s="31">
        <f t="shared" si="3"/>
        <v>7663.3363564848087</v>
      </c>
      <c r="AH23" s="31">
        <f t="shared" si="4"/>
        <v>8747.7109658578065</v>
      </c>
      <c r="AI23" s="31">
        <f t="shared" si="5"/>
        <v>9847.3183761313103</v>
      </c>
      <c r="AJ23" s="31">
        <f t="shared" si="6"/>
        <v>10962.321834356078</v>
      </c>
      <c r="AK23" s="31">
        <f t="shared" si="7"/>
        <v>12092.886149455811</v>
      </c>
      <c r="AL23" s="31">
        <f t="shared" si="8"/>
        <v>13239.177706261056</v>
      </c>
      <c r="AM23" s="31">
        <f t="shared" si="9"/>
        <v>14401.36447966426</v>
      </c>
      <c r="AN23" s="31">
        <f t="shared" si="10"/>
        <v>14500</v>
      </c>
      <c r="AO23" s="31">
        <f t="shared" si="11"/>
        <v>15500</v>
      </c>
      <c r="AQ23" s="103">
        <f t="shared" si="15"/>
        <v>123587.78899537066</v>
      </c>
      <c r="AR23" s="31"/>
      <c r="AS23" s="5"/>
      <c r="AU23" s="31">
        <f t="shared" si="16"/>
        <v>102.98982416280889</v>
      </c>
    </row>
    <row r="24" spans="1:48">
      <c r="A24" s="1">
        <v>40848</v>
      </c>
      <c r="B24">
        <f t="shared" si="19"/>
        <v>145</v>
      </c>
      <c r="C24" s="3">
        <v>100</v>
      </c>
      <c r="D24" s="2">
        <f t="shared" si="17"/>
        <v>107.44562792342761</v>
      </c>
      <c r="E24" s="17">
        <f t="shared" si="12"/>
        <v>15579.616048897004</v>
      </c>
      <c r="H24" s="77">
        <v>40848</v>
      </c>
      <c r="I24" s="25">
        <f t="shared" si="13"/>
        <v>107.44562792342761</v>
      </c>
      <c r="J24" s="73"/>
      <c r="K24" s="73"/>
      <c r="L24" s="73"/>
      <c r="M24" s="73" t="s">
        <v>26</v>
      </c>
      <c r="N24" s="74"/>
      <c r="P24" s="89">
        <v>40848</v>
      </c>
      <c r="Q24" s="31">
        <f t="shared" si="18"/>
        <v>100</v>
      </c>
      <c r="R24" s="31">
        <f t="shared" si="18"/>
        <v>100.72073233161368</v>
      </c>
      <c r="S24" s="31">
        <f t="shared" si="18"/>
        <v>101.44665921416568</v>
      </c>
      <c r="T24" s="31">
        <f t="shared" si="18"/>
        <v>102.17781808646411</v>
      </c>
      <c r="U24" s="31">
        <f t="shared" si="18"/>
        <v>102.91424665715066</v>
      </c>
      <c r="V24" s="31">
        <f t="shared" si="18"/>
        <v>103.65598290664538</v>
      </c>
      <c r="W24" s="31">
        <f t="shared" si="18"/>
        <v>104.40306508910551</v>
      </c>
      <c r="X24" s="31">
        <f t="shared" si="18"/>
        <v>105.15553173439837</v>
      </c>
      <c r="Y24" s="31">
        <f t="shared" si="18"/>
        <v>105.91342165008845</v>
      </c>
      <c r="Z24" s="31">
        <f>Z23</f>
        <v>106.67677392343896</v>
      </c>
      <c r="AA24" s="31">
        <f>$I24</f>
        <v>107.44562792342761</v>
      </c>
      <c r="AB24" s="31">
        <v>100</v>
      </c>
      <c r="AD24" s="31">
        <f t="shared" si="14"/>
        <v>4500</v>
      </c>
      <c r="AE24" s="31">
        <f t="shared" si="1"/>
        <v>5539.6402782387522</v>
      </c>
      <c r="AF24" s="31">
        <f t="shared" si="2"/>
        <v>6594.0328489207686</v>
      </c>
      <c r="AG24" s="31">
        <f t="shared" si="3"/>
        <v>7663.3363564848087</v>
      </c>
      <c r="AH24" s="31">
        <f t="shared" si="4"/>
        <v>8747.7109658578065</v>
      </c>
      <c r="AI24" s="31">
        <f t="shared" si="5"/>
        <v>9847.3183761313103</v>
      </c>
      <c r="AJ24" s="31">
        <f t="shared" si="6"/>
        <v>10962.321834356078</v>
      </c>
      <c r="AK24" s="31">
        <f t="shared" si="7"/>
        <v>12092.886149455811</v>
      </c>
      <c r="AL24" s="31">
        <f t="shared" si="8"/>
        <v>13239.177706261056</v>
      </c>
      <c r="AM24" s="31">
        <f t="shared" si="9"/>
        <v>14401.36447966426</v>
      </c>
      <c r="AN24" s="31">
        <f t="shared" si="10"/>
        <v>15579.616048897004</v>
      </c>
      <c r="AO24" s="31">
        <f t="shared" si="11"/>
        <v>15500</v>
      </c>
      <c r="AQ24" s="103">
        <f t="shared" si="15"/>
        <v>124667.40504426767</v>
      </c>
      <c r="AR24" s="31"/>
      <c r="AS24" s="5"/>
      <c r="AU24" s="31">
        <f t="shared" si="16"/>
        <v>103.88950420355638</v>
      </c>
    </row>
    <row r="25" spans="1:48">
      <c r="A25" s="1">
        <v>40878</v>
      </c>
      <c r="B25">
        <f t="shared" si="19"/>
        <v>155</v>
      </c>
      <c r="C25" s="3">
        <v>100</v>
      </c>
      <c r="D25" s="2">
        <f t="shared" si="17"/>
        <v>108.22002330277708</v>
      </c>
      <c r="E25" s="17">
        <f t="shared" si="12"/>
        <v>16774.103611930448</v>
      </c>
      <c r="H25" s="77">
        <v>40878</v>
      </c>
      <c r="I25" s="26">
        <f t="shared" si="13"/>
        <v>108.22002330277708</v>
      </c>
      <c r="J25" s="78">
        <f>SUM(I14:I25)</f>
        <v>1248.7298828192754</v>
      </c>
      <c r="K25" s="73" t="s">
        <v>36</v>
      </c>
      <c r="L25" s="73"/>
      <c r="M25" s="88">
        <f>J26/J25-1</f>
        <v>9.9279082515267625E-2</v>
      </c>
      <c r="N25" s="74"/>
      <c r="P25" s="89">
        <v>40878</v>
      </c>
      <c r="Q25" s="31">
        <f t="shared" si="18"/>
        <v>100</v>
      </c>
      <c r="R25" s="31">
        <f t="shared" si="18"/>
        <v>100.72073233161368</v>
      </c>
      <c r="S25" s="31">
        <f t="shared" si="18"/>
        <v>101.44665921416568</v>
      </c>
      <c r="T25" s="31">
        <f t="shared" si="18"/>
        <v>102.17781808646411</v>
      </c>
      <c r="U25" s="31">
        <f t="shared" si="18"/>
        <v>102.91424665715066</v>
      </c>
      <c r="V25" s="31">
        <f t="shared" si="18"/>
        <v>103.65598290664538</v>
      </c>
      <c r="W25" s="31">
        <f t="shared" si="18"/>
        <v>104.40306508910551</v>
      </c>
      <c r="X25" s="31">
        <f t="shared" si="18"/>
        <v>105.15553173439837</v>
      </c>
      <c r="Y25" s="31">
        <f t="shared" si="18"/>
        <v>105.91342165008845</v>
      </c>
      <c r="Z25" s="31">
        <f t="shared" si="18"/>
        <v>106.67677392343896</v>
      </c>
      <c r="AA25" s="31">
        <f>AA24</f>
        <v>107.44562792342761</v>
      </c>
      <c r="AB25" s="31">
        <f>$I25</f>
        <v>108.22002330277708</v>
      </c>
      <c r="AD25" s="31">
        <f t="shared" si="14"/>
        <v>4500</v>
      </c>
      <c r="AE25" s="31">
        <f t="shared" si="1"/>
        <v>5539.6402782387522</v>
      </c>
      <c r="AF25" s="31">
        <f t="shared" si="2"/>
        <v>6594.0328489207686</v>
      </c>
      <c r="AG25" s="31">
        <f t="shared" si="3"/>
        <v>7663.3363564848087</v>
      </c>
      <c r="AH25" s="31">
        <f t="shared" si="4"/>
        <v>8747.7109658578065</v>
      </c>
      <c r="AI25" s="31">
        <f t="shared" si="5"/>
        <v>9847.3183761313103</v>
      </c>
      <c r="AJ25" s="31">
        <f t="shared" si="6"/>
        <v>10962.321834356078</v>
      </c>
      <c r="AK25" s="31">
        <f t="shared" si="7"/>
        <v>12092.886149455811</v>
      </c>
      <c r="AL25" s="31">
        <f t="shared" si="8"/>
        <v>13239.177706261056</v>
      </c>
      <c r="AM25" s="31">
        <f t="shared" si="9"/>
        <v>14401.36447966426</v>
      </c>
      <c r="AN25" s="31">
        <f t="shared" si="10"/>
        <v>15579.616048897004</v>
      </c>
      <c r="AO25" s="31">
        <f t="shared" si="11"/>
        <v>16774.103611930448</v>
      </c>
      <c r="AQ25" s="103">
        <f t="shared" si="15"/>
        <v>125941.50865619812</v>
      </c>
      <c r="AR25" s="31"/>
      <c r="AS25" s="5"/>
      <c r="AU25" s="31">
        <f t="shared" si="16"/>
        <v>104.95125721349842</v>
      </c>
    </row>
    <row r="26" spans="1:48">
      <c r="A26" s="1"/>
      <c r="D26" s="2"/>
      <c r="E26" s="2"/>
      <c r="H26" s="77">
        <v>40909</v>
      </c>
      <c r="I26" s="21">
        <f>D31</f>
        <v>109.00000000000001</v>
      </c>
      <c r="J26" s="78">
        <f>SUM(I26:I37)</f>
        <v>1372.7026398949706</v>
      </c>
      <c r="K26" s="73" t="s">
        <v>37</v>
      </c>
      <c r="L26" s="73"/>
      <c r="M26" s="73"/>
      <c r="N26" s="74"/>
      <c r="P26" s="89">
        <v>40909</v>
      </c>
      <c r="Q26" s="31">
        <f>$I26</f>
        <v>109.00000000000001</v>
      </c>
      <c r="R26" s="31">
        <f t="shared" si="18"/>
        <v>100.72073233161368</v>
      </c>
      <c r="S26" s="31">
        <f t="shared" si="18"/>
        <v>101.44665921416568</v>
      </c>
      <c r="T26" s="31">
        <f t="shared" si="18"/>
        <v>102.17781808646411</v>
      </c>
      <c r="U26" s="31">
        <f t="shared" si="18"/>
        <v>102.91424665715066</v>
      </c>
      <c r="V26" s="31">
        <f t="shared" si="18"/>
        <v>103.65598290664538</v>
      </c>
      <c r="W26" s="31">
        <f t="shared" si="18"/>
        <v>104.40306508910551</v>
      </c>
      <c r="X26" s="31">
        <f t="shared" si="18"/>
        <v>105.15553173439837</v>
      </c>
      <c r="Y26" s="31">
        <f t="shared" si="18"/>
        <v>105.91342165008845</v>
      </c>
      <c r="Z26" s="31">
        <f t="shared" si="18"/>
        <v>106.67677392343896</v>
      </c>
      <c r="AA26" s="31">
        <f t="shared" si="18"/>
        <v>107.44562792342761</v>
      </c>
      <c r="AB26" s="31">
        <f>AB25</f>
        <v>108.22002330277708</v>
      </c>
      <c r="AD26" s="31">
        <f t="shared" si="14"/>
        <v>4905.0000000000009</v>
      </c>
      <c r="AE26" s="31">
        <f t="shared" si="1"/>
        <v>5539.6402782387522</v>
      </c>
      <c r="AF26" s="31">
        <f t="shared" si="2"/>
        <v>6594.0328489207686</v>
      </c>
      <c r="AG26" s="31">
        <f t="shared" si="3"/>
        <v>7663.3363564848087</v>
      </c>
      <c r="AH26" s="31">
        <f t="shared" si="4"/>
        <v>8747.7109658578065</v>
      </c>
      <c r="AI26" s="31">
        <f t="shared" si="5"/>
        <v>9847.3183761313103</v>
      </c>
      <c r="AJ26" s="31">
        <f t="shared" si="6"/>
        <v>10962.321834356078</v>
      </c>
      <c r="AK26" s="31">
        <f t="shared" si="7"/>
        <v>12092.886149455811</v>
      </c>
      <c r="AL26" s="31">
        <f t="shared" si="8"/>
        <v>13239.177706261056</v>
      </c>
      <c r="AM26" s="31">
        <f t="shared" si="9"/>
        <v>14401.36447966426</v>
      </c>
      <c r="AN26" s="31">
        <f t="shared" si="10"/>
        <v>15579.616048897004</v>
      </c>
      <c r="AO26" s="31">
        <f t="shared" si="11"/>
        <v>16774.103611930448</v>
      </c>
      <c r="AQ26" s="103">
        <f t="shared" si="15"/>
        <v>126346.50865619812</v>
      </c>
      <c r="AR26" s="31"/>
      <c r="AS26" s="97">
        <f t="shared" ref="AS26:AS37" si="20">SUM(AQ26:AQ37)/(SUM(AQ14:AQ25))-1</f>
        <v>7.7802817041887629E-2</v>
      </c>
      <c r="AT26" s="28"/>
      <c r="AU26" s="31">
        <f t="shared" si="16"/>
        <v>105.28875721349843</v>
      </c>
      <c r="AV26" s="92">
        <f t="shared" ref="AV26:AV37" si="21">SUM(AU26:AU37)/(SUM(AU14:AU25))-1</f>
        <v>7.7802817041887851E-2</v>
      </c>
    </row>
    <row r="27" spans="1:48">
      <c r="A27" s="1" t="s">
        <v>5</v>
      </c>
      <c r="C27" s="4">
        <v>0.09</v>
      </c>
      <c r="H27" s="77">
        <v>40940</v>
      </c>
      <c r="I27" s="22">
        <f t="shared" ref="I27:I37" si="22">D32</f>
        <v>109.95207072676718</v>
      </c>
      <c r="J27" s="73"/>
      <c r="K27" s="73"/>
      <c r="L27" s="73"/>
      <c r="M27" s="73"/>
      <c r="N27" s="74"/>
      <c r="P27" s="89">
        <v>40940</v>
      </c>
      <c r="Q27" s="31">
        <f>Q26</f>
        <v>109.00000000000001</v>
      </c>
      <c r="R27" s="31">
        <f>$I27</f>
        <v>109.95207072676718</v>
      </c>
      <c r="S27" s="31">
        <f t="shared" si="18"/>
        <v>101.44665921416568</v>
      </c>
      <c r="T27" s="31">
        <f t="shared" si="18"/>
        <v>102.17781808646411</v>
      </c>
      <c r="U27" s="31">
        <f t="shared" si="18"/>
        <v>102.91424665715066</v>
      </c>
      <c r="V27" s="31">
        <f t="shared" si="18"/>
        <v>103.65598290664538</v>
      </c>
      <c r="W27" s="31">
        <f t="shared" si="18"/>
        <v>104.40306508910551</v>
      </c>
      <c r="X27" s="31">
        <f t="shared" si="18"/>
        <v>105.15553173439837</v>
      </c>
      <c r="Y27" s="31">
        <f t="shared" si="18"/>
        <v>105.91342165008845</v>
      </c>
      <c r="Z27" s="31">
        <f t="shared" si="18"/>
        <v>106.67677392343896</v>
      </c>
      <c r="AA27" s="31">
        <f t="shared" si="18"/>
        <v>107.44562792342761</v>
      </c>
      <c r="AB27" s="31">
        <f t="shared" si="18"/>
        <v>108.22002330277708</v>
      </c>
      <c r="AD27" s="31">
        <f t="shared" si="14"/>
        <v>4905.0000000000009</v>
      </c>
      <c r="AE27" s="31">
        <f t="shared" si="1"/>
        <v>6047.3638899721946</v>
      </c>
      <c r="AF27" s="31">
        <f t="shared" si="2"/>
        <v>6594.0328489207686</v>
      </c>
      <c r="AG27" s="31">
        <f t="shared" si="3"/>
        <v>7663.3363564848087</v>
      </c>
      <c r="AH27" s="31">
        <f t="shared" si="4"/>
        <v>8747.7109658578065</v>
      </c>
      <c r="AI27" s="31">
        <f t="shared" si="5"/>
        <v>9847.3183761313103</v>
      </c>
      <c r="AJ27" s="31">
        <f t="shared" si="6"/>
        <v>10962.321834356078</v>
      </c>
      <c r="AK27" s="31">
        <f t="shared" si="7"/>
        <v>12092.886149455811</v>
      </c>
      <c r="AL27" s="31">
        <f t="shared" si="8"/>
        <v>13239.177706261056</v>
      </c>
      <c r="AM27" s="31">
        <f t="shared" si="9"/>
        <v>14401.36447966426</v>
      </c>
      <c r="AN27" s="31">
        <f t="shared" si="10"/>
        <v>15579.616048897004</v>
      </c>
      <c r="AO27" s="31">
        <f t="shared" si="11"/>
        <v>16774.103611930448</v>
      </c>
      <c r="AQ27" s="103">
        <f t="shared" si="15"/>
        <v>126854.23226793155</v>
      </c>
      <c r="AR27" s="31"/>
      <c r="AS27" s="98">
        <f t="shared" si="20"/>
        <v>8.1919683763868933E-2</v>
      </c>
      <c r="AT27" s="28"/>
      <c r="AU27" s="31">
        <f t="shared" si="16"/>
        <v>105.71186022327629</v>
      </c>
      <c r="AV27" s="93">
        <f t="shared" si="21"/>
        <v>8.1919683763868711E-2</v>
      </c>
    </row>
    <row r="28" spans="1:48">
      <c r="A28" s="9" t="s">
        <v>16</v>
      </c>
      <c r="C28" s="10">
        <v>0.11</v>
      </c>
      <c r="H28" s="77">
        <v>40969</v>
      </c>
      <c r="I28" s="22">
        <f t="shared" si="22"/>
        <v>110.91245740462394</v>
      </c>
      <c r="J28" s="73"/>
      <c r="K28" s="95"/>
      <c r="L28" s="73"/>
      <c r="M28" s="73"/>
      <c r="N28" s="74"/>
      <c r="P28" s="89">
        <v>40969</v>
      </c>
      <c r="Q28" s="31">
        <f t="shared" si="18"/>
        <v>109.00000000000001</v>
      </c>
      <c r="R28" s="31">
        <f>R27</f>
        <v>109.95207072676718</v>
      </c>
      <c r="S28" s="31">
        <f>$I28</f>
        <v>110.91245740462394</v>
      </c>
      <c r="T28" s="31">
        <f t="shared" si="18"/>
        <v>102.17781808646411</v>
      </c>
      <c r="U28" s="31">
        <f t="shared" si="18"/>
        <v>102.91424665715066</v>
      </c>
      <c r="V28" s="31">
        <f t="shared" si="18"/>
        <v>103.65598290664538</v>
      </c>
      <c r="W28" s="31">
        <f t="shared" si="18"/>
        <v>104.40306508910551</v>
      </c>
      <c r="X28" s="31">
        <f t="shared" si="18"/>
        <v>105.15553173439837</v>
      </c>
      <c r="Y28" s="31">
        <f t="shared" si="18"/>
        <v>105.91342165008845</v>
      </c>
      <c r="Z28" s="31">
        <f t="shared" si="18"/>
        <v>106.67677392343896</v>
      </c>
      <c r="AA28" s="31">
        <f t="shared" si="18"/>
        <v>107.44562792342761</v>
      </c>
      <c r="AB28" s="31">
        <f t="shared" si="18"/>
        <v>108.22002330277708</v>
      </c>
      <c r="AD28" s="31">
        <f t="shared" si="14"/>
        <v>4905.0000000000009</v>
      </c>
      <c r="AE28" s="31">
        <f t="shared" si="1"/>
        <v>6047.3638899721946</v>
      </c>
      <c r="AF28" s="31">
        <f t="shared" si="2"/>
        <v>7209.3097313005555</v>
      </c>
      <c r="AG28" s="31">
        <f t="shared" si="3"/>
        <v>7663.3363564848087</v>
      </c>
      <c r="AH28" s="31">
        <f t="shared" si="4"/>
        <v>8747.7109658578065</v>
      </c>
      <c r="AI28" s="31">
        <f t="shared" si="5"/>
        <v>9847.3183761313103</v>
      </c>
      <c r="AJ28" s="31">
        <f t="shared" si="6"/>
        <v>10962.321834356078</v>
      </c>
      <c r="AK28" s="31">
        <f t="shared" si="7"/>
        <v>12092.886149455811</v>
      </c>
      <c r="AL28" s="31">
        <f t="shared" si="8"/>
        <v>13239.177706261056</v>
      </c>
      <c r="AM28" s="31">
        <f t="shared" si="9"/>
        <v>14401.36447966426</v>
      </c>
      <c r="AN28" s="31">
        <f t="shared" si="10"/>
        <v>15579.616048897004</v>
      </c>
      <c r="AO28" s="31">
        <f t="shared" si="11"/>
        <v>16774.103611930448</v>
      </c>
      <c r="AQ28" s="103">
        <f t="shared" si="15"/>
        <v>127469.50915031134</v>
      </c>
      <c r="AR28" s="31"/>
      <c r="AS28" s="98">
        <f t="shared" si="20"/>
        <v>8.5723893201353096E-2</v>
      </c>
      <c r="AT28" s="28"/>
      <c r="AU28" s="31">
        <f t="shared" si="16"/>
        <v>106.22459095859278</v>
      </c>
      <c r="AV28" s="93">
        <f t="shared" si="21"/>
        <v>8.5723893201353096E-2</v>
      </c>
    </row>
    <row r="29" spans="1:48">
      <c r="A29" s="1"/>
      <c r="D29" s="4"/>
      <c r="E29" s="4"/>
      <c r="H29" s="77">
        <v>41000</v>
      </c>
      <c r="I29" s="22">
        <f t="shared" si="22"/>
        <v>111.88123267002533</v>
      </c>
      <c r="J29" s="73"/>
      <c r="K29" s="73"/>
      <c r="L29" s="73"/>
      <c r="M29" s="73"/>
      <c r="N29" s="74"/>
      <c r="P29" s="89">
        <v>41000</v>
      </c>
      <c r="Q29" s="31">
        <f t="shared" si="18"/>
        <v>109.00000000000001</v>
      </c>
      <c r="R29" s="31">
        <f t="shared" si="18"/>
        <v>109.95207072676718</v>
      </c>
      <c r="S29" s="31">
        <f>S28</f>
        <v>110.91245740462394</v>
      </c>
      <c r="T29" s="31">
        <f>$I29</f>
        <v>111.88123267002533</v>
      </c>
      <c r="U29" s="31">
        <f t="shared" si="18"/>
        <v>102.91424665715066</v>
      </c>
      <c r="V29" s="31">
        <f t="shared" si="18"/>
        <v>103.65598290664538</v>
      </c>
      <c r="W29" s="31">
        <f t="shared" si="18"/>
        <v>104.40306508910551</v>
      </c>
      <c r="X29" s="31">
        <f t="shared" si="18"/>
        <v>105.15553173439837</v>
      </c>
      <c r="Y29" s="31">
        <f t="shared" si="18"/>
        <v>105.91342165008845</v>
      </c>
      <c r="Z29" s="31">
        <f t="shared" si="18"/>
        <v>106.67677392343896</v>
      </c>
      <c r="AA29" s="31">
        <f t="shared" si="18"/>
        <v>107.44562792342761</v>
      </c>
      <c r="AB29" s="31">
        <f t="shared" si="18"/>
        <v>108.22002330277708</v>
      </c>
      <c r="AD29" s="31">
        <f t="shared" si="14"/>
        <v>4905.0000000000009</v>
      </c>
      <c r="AE29" s="31">
        <f t="shared" si="1"/>
        <v>6047.3638899721946</v>
      </c>
      <c r="AF29" s="31">
        <f t="shared" si="2"/>
        <v>7209.3097313005555</v>
      </c>
      <c r="AG29" s="31">
        <f t="shared" si="3"/>
        <v>8391.0924502518992</v>
      </c>
      <c r="AH29" s="31">
        <f t="shared" si="4"/>
        <v>8747.7109658578065</v>
      </c>
      <c r="AI29" s="31">
        <f t="shared" si="5"/>
        <v>9847.3183761313103</v>
      </c>
      <c r="AJ29" s="31">
        <f t="shared" si="6"/>
        <v>10962.321834356078</v>
      </c>
      <c r="AK29" s="31">
        <f t="shared" si="7"/>
        <v>12092.886149455811</v>
      </c>
      <c r="AL29" s="31">
        <f t="shared" si="8"/>
        <v>13239.177706261056</v>
      </c>
      <c r="AM29" s="31">
        <f t="shared" si="9"/>
        <v>14401.36447966426</v>
      </c>
      <c r="AN29" s="31">
        <f t="shared" si="10"/>
        <v>15579.616048897004</v>
      </c>
      <c r="AO29" s="31">
        <f t="shared" si="11"/>
        <v>16774.103611930448</v>
      </c>
      <c r="AQ29" s="103">
        <f t="shared" si="15"/>
        <v>128197.26524407843</v>
      </c>
      <c r="AR29" s="31"/>
      <c r="AS29" s="98">
        <f t="shared" si="20"/>
        <v>8.9136898466128267E-2</v>
      </c>
      <c r="AT29" s="28"/>
      <c r="AU29" s="31">
        <f t="shared" si="16"/>
        <v>106.83105437006536</v>
      </c>
      <c r="AV29" s="93">
        <f t="shared" si="21"/>
        <v>8.9136898466128267E-2</v>
      </c>
    </row>
    <row r="30" spans="1:48">
      <c r="A30" s="6" t="s">
        <v>1</v>
      </c>
      <c r="B30" s="6" t="s">
        <v>2</v>
      </c>
      <c r="C30" s="6" t="s">
        <v>4</v>
      </c>
      <c r="D30" s="6" t="s">
        <v>6</v>
      </c>
      <c r="E30" s="6" t="s">
        <v>29</v>
      </c>
      <c r="F30" s="6" t="s">
        <v>3</v>
      </c>
      <c r="H30" s="77">
        <v>41030</v>
      </c>
      <c r="I30" s="22">
        <f t="shared" si="22"/>
        <v>112.85846979387631</v>
      </c>
      <c r="J30" s="73"/>
      <c r="K30" s="73"/>
      <c r="L30" s="73"/>
      <c r="M30" s="73"/>
      <c r="N30" s="74"/>
      <c r="P30" s="89">
        <v>41030</v>
      </c>
      <c r="Q30" s="31">
        <f t="shared" si="18"/>
        <v>109.00000000000001</v>
      </c>
      <c r="R30" s="31">
        <f t="shared" si="18"/>
        <v>109.95207072676718</v>
      </c>
      <c r="S30" s="31">
        <f t="shared" si="18"/>
        <v>110.91245740462394</v>
      </c>
      <c r="T30" s="31">
        <f>T29</f>
        <v>111.88123267002533</v>
      </c>
      <c r="U30" s="31">
        <f>$I30</f>
        <v>112.85846979387631</v>
      </c>
      <c r="V30" s="31">
        <f t="shared" si="18"/>
        <v>103.65598290664538</v>
      </c>
      <c r="W30" s="31">
        <f t="shared" si="18"/>
        <v>104.40306508910551</v>
      </c>
      <c r="X30" s="31">
        <f t="shared" si="18"/>
        <v>105.15553173439837</v>
      </c>
      <c r="Y30" s="31">
        <f t="shared" si="18"/>
        <v>105.91342165008845</v>
      </c>
      <c r="Z30" s="31">
        <f t="shared" si="18"/>
        <v>106.67677392343896</v>
      </c>
      <c r="AA30" s="31">
        <f t="shared" si="18"/>
        <v>107.44562792342761</v>
      </c>
      <c r="AB30" s="31">
        <f t="shared" si="18"/>
        <v>108.22002330277708</v>
      </c>
      <c r="AD30" s="31">
        <f t="shared" si="14"/>
        <v>4905.0000000000009</v>
      </c>
      <c r="AE30" s="31">
        <f t="shared" si="1"/>
        <v>6047.3638899721946</v>
      </c>
      <c r="AF30" s="31">
        <f t="shared" si="2"/>
        <v>7209.3097313005555</v>
      </c>
      <c r="AG30" s="31">
        <f t="shared" si="3"/>
        <v>8391.0924502518992</v>
      </c>
      <c r="AH30" s="31">
        <f t="shared" si="4"/>
        <v>9592.9699324794856</v>
      </c>
      <c r="AI30" s="31">
        <f t="shared" si="5"/>
        <v>9847.3183761313103</v>
      </c>
      <c r="AJ30" s="31">
        <f t="shared" si="6"/>
        <v>10962.321834356078</v>
      </c>
      <c r="AK30" s="31">
        <f t="shared" si="7"/>
        <v>12092.886149455811</v>
      </c>
      <c r="AL30" s="31">
        <f t="shared" si="8"/>
        <v>13239.177706261056</v>
      </c>
      <c r="AM30" s="31">
        <f t="shared" si="9"/>
        <v>14401.36447966426</v>
      </c>
      <c r="AN30" s="31">
        <f t="shared" si="10"/>
        <v>15579.616048897004</v>
      </c>
      <c r="AO30" s="31">
        <f t="shared" si="11"/>
        <v>16774.103611930448</v>
      </c>
      <c r="AQ30" s="103">
        <f t="shared" si="15"/>
        <v>129042.52421070011</v>
      </c>
      <c r="AR30" s="31"/>
      <c r="AS30" s="98">
        <f t="shared" si="20"/>
        <v>9.2072657831630433E-2</v>
      </c>
      <c r="AT30" s="28"/>
      <c r="AU30" s="31">
        <f t="shared" si="16"/>
        <v>107.53543684225009</v>
      </c>
      <c r="AV30" s="93">
        <f t="shared" si="21"/>
        <v>9.2072657831630211E-2</v>
      </c>
    </row>
    <row r="31" spans="1:48">
      <c r="A31" s="1">
        <v>40909</v>
      </c>
      <c r="B31">
        <f t="shared" ref="B31:B42" si="23">B14</f>
        <v>45</v>
      </c>
      <c r="C31" s="2">
        <f>C25*(1+C27)</f>
        <v>109.00000000000001</v>
      </c>
      <c r="D31" s="2">
        <f>C31</f>
        <v>109.00000000000001</v>
      </c>
      <c r="E31" s="17">
        <f>D31*B31</f>
        <v>4905.0000000000009</v>
      </c>
      <c r="F31" s="126">
        <f>E31/E14-1</f>
        <v>9.0000000000000302E-2</v>
      </c>
      <c r="H31" s="77">
        <v>41061</v>
      </c>
      <c r="I31" s="22">
        <f t="shared" si="22"/>
        <v>113.84424268707342</v>
      </c>
      <c r="J31" s="73"/>
      <c r="K31" s="73"/>
      <c r="L31" s="73"/>
      <c r="M31" s="73"/>
      <c r="N31" s="74"/>
      <c r="P31" s="89">
        <v>41061</v>
      </c>
      <c r="Q31" s="31">
        <f t="shared" si="18"/>
        <v>109.00000000000001</v>
      </c>
      <c r="R31" s="31">
        <f t="shared" si="18"/>
        <v>109.95207072676718</v>
      </c>
      <c r="S31" s="31">
        <f t="shared" si="18"/>
        <v>110.91245740462394</v>
      </c>
      <c r="T31" s="31">
        <f t="shared" si="18"/>
        <v>111.88123267002533</v>
      </c>
      <c r="U31" s="31">
        <f>U30</f>
        <v>112.85846979387631</v>
      </c>
      <c r="V31" s="31">
        <f>$I31</f>
        <v>113.84424268707342</v>
      </c>
      <c r="W31" s="31">
        <f t="shared" si="18"/>
        <v>104.40306508910551</v>
      </c>
      <c r="X31" s="31">
        <f t="shared" si="18"/>
        <v>105.15553173439837</v>
      </c>
      <c r="Y31" s="31">
        <f t="shared" si="18"/>
        <v>105.91342165008845</v>
      </c>
      <c r="Z31" s="31">
        <f t="shared" si="18"/>
        <v>106.67677392343896</v>
      </c>
      <c r="AA31" s="31">
        <f t="shared" si="18"/>
        <v>107.44562792342761</v>
      </c>
      <c r="AB31" s="31">
        <f t="shared" si="18"/>
        <v>108.22002330277708</v>
      </c>
      <c r="AD31" s="31">
        <f t="shared" si="14"/>
        <v>4905.0000000000009</v>
      </c>
      <c r="AE31" s="31">
        <f t="shared" si="1"/>
        <v>6047.3638899721946</v>
      </c>
      <c r="AF31" s="31">
        <f t="shared" si="2"/>
        <v>7209.3097313005555</v>
      </c>
      <c r="AG31" s="31">
        <f t="shared" si="3"/>
        <v>8391.0924502518992</v>
      </c>
      <c r="AH31" s="31">
        <f t="shared" si="4"/>
        <v>9592.9699324794856</v>
      </c>
      <c r="AI31" s="31">
        <f t="shared" si="5"/>
        <v>10815.203055271975</v>
      </c>
      <c r="AJ31" s="31">
        <f t="shared" si="6"/>
        <v>10962.321834356078</v>
      </c>
      <c r="AK31" s="31">
        <f t="shared" si="7"/>
        <v>12092.886149455811</v>
      </c>
      <c r="AL31" s="31">
        <f t="shared" si="8"/>
        <v>13239.177706261056</v>
      </c>
      <c r="AM31" s="31">
        <f t="shared" si="9"/>
        <v>14401.36447966426</v>
      </c>
      <c r="AN31" s="31">
        <f t="shared" si="10"/>
        <v>15579.616048897004</v>
      </c>
      <c r="AO31" s="31">
        <f t="shared" si="11"/>
        <v>16774.103611930448</v>
      </c>
      <c r="AQ31" s="103">
        <f t="shared" si="15"/>
        <v>130010.40888984078</v>
      </c>
      <c r="AR31" s="31"/>
      <c r="AS31" s="98">
        <f t="shared" si="20"/>
        <v>9.4438175029649685E-2</v>
      </c>
      <c r="AT31" s="28"/>
      <c r="AU31" s="31">
        <f t="shared" si="16"/>
        <v>108.34200740820064</v>
      </c>
      <c r="AV31" s="93">
        <f t="shared" si="21"/>
        <v>9.4438175029649463E-2</v>
      </c>
    </row>
    <row r="32" spans="1:48">
      <c r="A32" s="1">
        <v>40940</v>
      </c>
      <c r="B32">
        <f t="shared" si="23"/>
        <v>55</v>
      </c>
      <c r="C32" s="2">
        <f>C31</f>
        <v>109.00000000000001</v>
      </c>
      <c r="D32" s="2">
        <f>D31*(1+$C$28)^(1/12)</f>
        <v>109.95207072676718</v>
      </c>
      <c r="E32" s="17">
        <f t="shared" ref="E32:E42" si="24">D32*B32</f>
        <v>6047.3638899721946</v>
      </c>
      <c r="F32" s="127">
        <f t="shared" ref="F32:F42" si="25">E32/E15-1</f>
        <v>9.1652812499021241E-2</v>
      </c>
      <c r="H32" s="77">
        <v>41091</v>
      </c>
      <c r="I32" s="22">
        <f t="shared" si="22"/>
        <v>114.83862590609488</v>
      </c>
      <c r="J32" s="73"/>
      <c r="K32" s="73"/>
      <c r="L32" s="73"/>
      <c r="M32" s="73"/>
      <c r="N32" s="74"/>
      <c r="P32" s="89">
        <v>41091</v>
      </c>
      <c r="Q32" s="31">
        <f t="shared" ref="Q32:AB49" si="26">Q31</f>
        <v>109.00000000000001</v>
      </c>
      <c r="R32" s="31">
        <f t="shared" si="18"/>
        <v>109.95207072676718</v>
      </c>
      <c r="S32" s="31">
        <f t="shared" si="18"/>
        <v>110.91245740462394</v>
      </c>
      <c r="T32" s="31">
        <f t="shared" si="18"/>
        <v>111.88123267002533</v>
      </c>
      <c r="U32" s="31">
        <f t="shared" si="18"/>
        <v>112.85846979387631</v>
      </c>
      <c r="V32" s="31">
        <f>V31</f>
        <v>113.84424268707342</v>
      </c>
      <c r="W32" s="31">
        <f>$I32</f>
        <v>114.83862590609488</v>
      </c>
      <c r="X32" s="31">
        <f t="shared" ref="X32:AB36" si="27">X31</f>
        <v>105.15553173439837</v>
      </c>
      <c r="Y32" s="31">
        <f t="shared" si="27"/>
        <v>105.91342165008845</v>
      </c>
      <c r="Z32" s="31">
        <f t="shared" si="27"/>
        <v>106.67677392343896</v>
      </c>
      <c r="AA32" s="31">
        <f t="shared" si="27"/>
        <v>107.44562792342761</v>
      </c>
      <c r="AB32" s="31">
        <f t="shared" si="27"/>
        <v>108.22002330277708</v>
      </c>
      <c r="AD32" s="31">
        <f t="shared" si="14"/>
        <v>4905.0000000000009</v>
      </c>
      <c r="AE32" s="31">
        <f t="shared" si="1"/>
        <v>6047.3638899721946</v>
      </c>
      <c r="AF32" s="31">
        <f t="shared" si="2"/>
        <v>7209.3097313005555</v>
      </c>
      <c r="AG32" s="31">
        <f t="shared" si="3"/>
        <v>8391.0924502518992</v>
      </c>
      <c r="AH32" s="31">
        <f t="shared" si="4"/>
        <v>9592.9699324794856</v>
      </c>
      <c r="AI32" s="31">
        <f t="shared" si="5"/>
        <v>10815.203055271975</v>
      </c>
      <c r="AJ32" s="31">
        <f t="shared" si="6"/>
        <v>12058.055720139962</v>
      </c>
      <c r="AK32" s="31">
        <f t="shared" si="7"/>
        <v>12092.886149455811</v>
      </c>
      <c r="AL32" s="31">
        <f t="shared" si="8"/>
        <v>13239.177706261056</v>
      </c>
      <c r="AM32" s="31">
        <f t="shared" si="9"/>
        <v>14401.36447966426</v>
      </c>
      <c r="AN32" s="31">
        <f t="shared" si="10"/>
        <v>15579.616048897004</v>
      </c>
      <c r="AO32" s="31">
        <f t="shared" si="11"/>
        <v>16774.103611930448</v>
      </c>
      <c r="AQ32" s="103">
        <f t="shared" si="15"/>
        <v>131106.14277562464</v>
      </c>
      <c r="AR32" s="31"/>
      <c r="AS32" s="98">
        <f t="shared" si="20"/>
        <v>9.6134056873300011E-2</v>
      </c>
      <c r="AT32" s="28"/>
      <c r="AU32" s="31">
        <f t="shared" si="16"/>
        <v>109.2551189796872</v>
      </c>
      <c r="AV32" s="93">
        <f t="shared" si="21"/>
        <v>9.6134056873299789E-2</v>
      </c>
    </row>
    <row r="33" spans="1:48">
      <c r="A33" s="1">
        <v>40969</v>
      </c>
      <c r="B33">
        <f t="shared" si="23"/>
        <v>65</v>
      </c>
      <c r="C33" s="2">
        <f t="shared" ref="C33:C42" si="28">C32</f>
        <v>109.00000000000001</v>
      </c>
      <c r="D33" s="2">
        <f t="shared" ref="D33:D42" si="29">D32*(1+$C$28)^(1/12)</f>
        <v>110.91245740462394</v>
      </c>
      <c r="E33" s="17">
        <f t="shared" si="24"/>
        <v>7209.3097313005555</v>
      </c>
      <c r="F33" s="127">
        <f t="shared" si="25"/>
        <v>9.3308131226626845E-2</v>
      </c>
      <c r="H33" s="77">
        <v>41122</v>
      </c>
      <c r="I33" s="22">
        <f t="shared" si="22"/>
        <v>115.84169465863944</v>
      </c>
      <c r="J33" s="73"/>
      <c r="K33" s="73"/>
      <c r="L33" s="73"/>
      <c r="M33" s="73"/>
      <c r="N33" s="74"/>
      <c r="P33" s="89">
        <v>41122</v>
      </c>
      <c r="Q33" s="31">
        <f t="shared" si="26"/>
        <v>109.00000000000001</v>
      </c>
      <c r="R33" s="31">
        <f t="shared" si="26"/>
        <v>109.95207072676718</v>
      </c>
      <c r="S33" s="31">
        <f t="shared" si="18"/>
        <v>110.91245740462394</v>
      </c>
      <c r="T33" s="31">
        <f t="shared" si="18"/>
        <v>111.88123267002533</v>
      </c>
      <c r="U33" s="31">
        <f t="shared" si="18"/>
        <v>112.85846979387631</v>
      </c>
      <c r="V33" s="31">
        <f t="shared" si="18"/>
        <v>113.84424268707342</v>
      </c>
      <c r="W33" s="31">
        <f>W32</f>
        <v>114.83862590609488</v>
      </c>
      <c r="X33" s="31">
        <f>$I33</f>
        <v>115.84169465863944</v>
      </c>
      <c r="Y33" s="31">
        <f t="shared" si="27"/>
        <v>105.91342165008845</v>
      </c>
      <c r="Z33" s="31">
        <f t="shared" si="27"/>
        <v>106.67677392343896</v>
      </c>
      <c r="AA33" s="31">
        <f t="shared" si="27"/>
        <v>107.44562792342761</v>
      </c>
      <c r="AB33" s="31">
        <f t="shared" si="27"/>
        <v>108.22002330277708</v>
      </c>
      <c r="AD33" s="31">
        <f t="shared" si="14"/>
        <v>4905.0000000000009</v>
      </c>
      <c r="AE33" s="31">
        <f t="shared" si="1"/>
        <v>6047.3638899721946</v>
      </c>
      <c r="AF33" s="31">
        <f t="shared" si="2"/>
        <v>7209.3097313005555</v>
      </c>
      <c r="AG33" s="31">
        <f t="shared" si="3"/>
        <v>8391.0924502518992</v>
      </c>
      <c r="AH33" s="31">
        <f t="shared" si="4"/>
        <v>9592.9699324794856</v>
      </c>
      <c r="AI33" s="31">
        <f t="shared" si="5"/>
        <v>10815.203055271975</v>
      </c>
      <c r="AJ33" s="31">
        <f t="shared" si="6"/>
        <v>12058.055720139962</v>
      </c>
      <c r="AK33" s="31">
        <f t="shared" si="7"/>
        <v>13321.794885743535</v>
      </c>
      <c r="AL33" s="31">
        <f t="shared" si="8"/>
        <v>13239.177706261056</v>
      </c>
      <c r="AM33" s="31">
        <f t="shared" si="9"/>
        <v>14401.36447966426</v>
      </c>
      <c r="AN33" s="31">
        <f t="shared" si="10"/>
        <v>15579.616048897004</v>
      </c>
      <c r="AO33" s="31">
        <f t="shared" si="11"/>
        <v>16774.103611930448</v>
      </c>
      <c r="AQ33" s="103">
        <f t="shared" si="15"/>
        <v>132335.05151191237</v>
      </c>
      <c r="AR33" s="31"/>
      <c r="AS33" s="98">
        <f t="shared" si="20"/>
        <v>9.7055066180901317E-2</v>
      </c>
      <c r="AT33" s="28"/>
      <c r="AU33" s="31">
        <f t="shared" si="16"/>
        <v>110.2792095932603</v>
      </c>
      <c r="AV33" s="93">
        <f t="shared" si="21"/>
        <v>9.7055066180901317E-2</v>
      </c>
    </row>
    <row r="34" spans="1:48">
      <c r="A34" s="1">
        <v>41000</v>
      </c>
      <c r="B34">
        <f t="shared" si="23"/>
        <v>75</v>
      </c>
      <c r="C34" s="2">
        <f t="shared" si="28"/>
        <v>109.00000000000001</v>
      </c>
      <c r="D34" s="2">
        <f t="shared" si="29"/>
        <v>111.88123267002533</v>
      </c>
      <c r="E34" s="17">
        <f t="shared" si="24"/>
        <v>8391.0924502518992</v>
      </c>
      <c r="F34" s="127">
        <f t="shared" si="25"/>
        <v>9.4965959983115411E-2</v>
      </c>
      <c r="H34" s="77">
        <v>41153</v>
      </c>
      <c r="I34" s="22">
        <f t="shared" si="22"/>
        <v>116.85352480931458</v>
      </c>
      <c r="J34" s="73"/>
      <c r="K34" s="73"/>
      <c r="L34" s="73"/>
      <c r="M34" s="73"/>
      <c r="N34" s="74"/>
      <c r="P34" s="89">
        <v>41153</v>
      </c>
      <c r="Q34" s="31">
        <f t="shared" si="26"/>
        <v>109.00000000000001</v>
      </c>
      <c r="R34" s="31">
        <f t="shared" si="26"/>
        <v>109.95207072676718</v>
      </c>
      <c r="S34" s="31">
        <f t="shared" si="26"/>
        <v>110.91245740462394</v>
      </c>
      <c r="T34" s="31">
        <f t="shared" si="18"/>
        <v>111.88123267002533</v>
      </c>
      <c r="U34" s="31">
        <f t="shared" si="18"/>
        <v>112.85846979387631</v>
      </c>
      <c r="V34" s="31">
        <f t="shared" si="18"/>
        <v>113.84424268707342</v>
      </c>
      <c r="W34" s="31">
        <f t="shared" si="18"/>
        <v>114.83862590609488</v>
      </c>
      <c r="X34" s="31">
        <f>X33</f>
        <v>115.84169465863944</v>
      </c>
      <c r="Y34" s="31">
        <f>$I34</f>
        <v>116.85352480931458</v>
      </c>
      <c r="Z34" s="31">
        <f t="shared" si="27"/>
        <v>106.67677392343896</v>
      </c>
      <c r="AA34" s="31">
        <f t="shared" si="27"/>
        <v>107.44562792342761</v>
      </c>
      <c r="AB34" s="31">
        <f t="shared" si="27"/>
        <v>108.22002330277708</v>
      </c>
      <c r="AD34" s="31">
        <f t="shared" si="14"/>
        <v>4905.0000000000009</v>
      </c>
      <c r="AE34" s="31">
        <f t="shared" si="1"/>
        <v>6047.3638899721946</v>
      </c>
      <c r="AF34" s="31">
        <f t="shared" si="2"/>
        <v>7209.3097313005555</v>
      </c>
      <c r="AG34" s="31">
        <f t="shared" si="3"/>
        <v>8391.0924502518992</v>
      </c>
      <c r="AH34" s="31">
        <f t="shared" si="4"/>
        <v>9592.9699324794856</v>
      </c>
      <c r="AI34" s="31">
        <f t="shared" si="5"/>
        <v>10815.203055271975</v>
      </c>
      <c r="AJ34" s="31">
        <f t="shared" si="6"/>
        <v>12058.055720139962</v>
      </c>
      <c r="AK34" s="31">
        <f t="shared" si="7"/>
        <v>13321.794885743535</v>
      </c>
      <c r="AL34" s="31">
        <f t="shared" si="8"/>
        <v>14606.690601164322</v>
      </c>
      <c r="AM34" s="31">
        <f t="shared" si="9"/>
        <v>14401.36447966426</v>
      </c>
      <c r="AN34" s="31">
        <f t="shared" si="10"/>
        <v>15579.616048897004</v>
      </c>
      <c r="AO34" s="31">
        <f t="shared" si="11"/>
        <v>16774.103611930448</v>
      </c>
      <c r="AQ34" s="103">
        <f t="shared" si="15"/>
        <v>133702.56440681563</v>
      </c>
      <c r="AR34" s="31"/>
      <c r="AS34" s="98">
        <f t="shared" si="20"/>
        <v>9.7090645224537697E-2</v>
      </c>
      <c r="AT34" s="28"/>
      <c r="AU34" s="31">
        <f t="shared" si="16"/>
        <v>111.41880367234636</v>
      </c>
      <c r="AV34" s="93">
        <f t="shared" si="21"/>
        <v>9.7090645224538141E-2</v>
      </c>
    </row>
    <row r="35" spans="1:48">
      <c r="A35" s="1">
        <v>41030</v>
      </c>
      <c r="B35">
        <f t="shared" si="23"/>
        <v>85</v>
      </c>
      <c r="C35" s="2">
        <f t="shared" si="28"/>
        <v>109.00000000000001</v>
      </c>
      <c r="D35" s="2">
        <f t="shared" si="29"/>
        <v>112.85846979387631</v>
      </c>
      <c r="E35" s="17">
        <f t="shared" si="24"/>
        <v>9592.9699324794856</v>
      </c>
      <c r="F35" s="127">
        <f t="shared" si="25"/>
        <v>9.6626302574549294E-2</v>
      </c>
      <c r="H35" s="77">
        <v>41183</v>
      </c>
      <c r="I35" s="22">
        <f t="shared" si="22"/>
        <v>117.87419288537428</v>
      </c>
      <c r="J35" s="73"/>
      <c r="K35" s="73"/>
      <c r="L35" s="73"/>
      <c r="M35" s="73"/>
      <c r="N35" s="74"/>
      <c r="P35" s="89">
        <v>41183</v>
      </c>
      <c r="Q35" s="31">
        <f t="shared" si="26"/>
        <v>109.00000000000001</v>
      </c>
      <c r="R35" s="31">
        <f t="shared" si="26"/>
        <v>109.95207072676718</v>
      </c>
      <c r="S35" s="31">
        <f t="shared" si="26"/>
        <v>110.91245740462394</v>
      </c>
      <c r="T35" s="31">
        <f t="shared" si="26"/>
        <v>111.88123267002533</v>
      </c>
      <c r="U35" s="31">
        <f t="shared" si="18"/>
        <v>112.85846979387631</v>
      </c>
      <c r="V35" s="31">
        <f t="shared" si="18"/>
        <v>113.84424268707342</v>
      </c>
      <c r="W35" s="31">
        <f t="shared" si="18"/>
        <v>114.83862590609488</v>
      </c>
      <c r="X35" s="31">
        <f t="shared" si="18"/>
        <v>115.84169465863944</v>
      </c>
      <c r="Y35" s="31">
        <f>Y34</f>
        <v>116.85352480931458</v>
      </c>
      <c r="Z35" s="31">
        <f>$I35</f>
        <v>117.87419288537428</v>
      </c>
      <c r="AA35" s="31">
        <f t="shared" si="27"/>
        <v>107.44562792342761</v>
      </c>
      <c r="AB35" s="31">
        <f t="shared" si="27"/>
        <v>108.22002330277708</v>
      </c>
      <c r="AD35" s="31">
        <f t="shared" si="14"/>
        <v>4905.0000000000009</v>
      </c>
      <c r="AE35" s="31">
        <f t="shared" si="1"/>
        <v>6047.3638899721946</v>
      </c>
      <c r="AF35" s="31">
        <f t="shared" si="2"/>
        <v>7209.3097313005555</v>
      </c>
      <c r="AG35" s="31">
        <f t="shared" si="3"/>
        <v>8391.0924502518992</v>
      </c>
      <c r="AH35" s="31">
        <f t="shared" si="4"/>
        <v>9592.9699324794856</v>
      </c>
      <c r="AI35" s="31">
        <f t="shared" si="5"/>
        <v>10815.203055271975</v>
      </c>
      <c r="AJ35" s="31">
        <f t="shared" si="6"/>
        <v>12058.055720139962</v>
      </c>
      <c r="AK35" s="31">
        <f t="shared" si="7"/>
        <v>13321.794885743535</v>
      </c>
      <c r="AL35" s="31">
        <f t="shared" si="8"/>
        <v>14606.690601164322</v>
      </c>
      <c r="AM35" s="31">
        <f t="shared" si="9"/>
        <v>15913.016039525528</v>
      </c>
      <c r="AN35" s="31">
        <f t="shared" si="10"/>
        <v>15579.616048897004</v>
      </c>
      <c r="AO35" s="31">
        <f t="shared" si="11"/>
        <v>16774.103611930448</v>
      </c>
      <c r="AQ35" s="103">
        <f t="shared" si="15"/>
        <v>135214.21596667689</v>
      </c>
      <c r="AR35" s="31"/>
      <c r="AS35" s="98">
        <f t="shared" si="20"/>
        <v>9.612538310105756E-2</v>
      </c>
      <c r="AT35" s="28"/>
      <c r="AU35" s="31">
        <f t="shared" si="16"/>
        <v>112.67851330556407</v>
      </c>
      <c r="AV35" s="93">
        <f t="shared" si="21"/>
        <v>9.6125383101058004E-2</v>
      </c>
    </row>
    <row r="36" spans="1:48">
      <c r="A36" s="1">
        <v>41061</v>
      </c>
      <c r="B36">
        <f t="shared" si="23"/>
        <v>95</v>
      </c>
      <c r="C36" s="2">
        <f t="shared" si="28"/>
        <v>109.00000000000001</v>
      </c>
      <c r="D36" s="2">
        <f t="shared" si="29"/>
        <v>113.84424268707342</v>
      </c>
      <c r="E36" s="17">
        <f t="shared" si="24"/>
        <v>10815.203055271975</v>
      </c>
      <c r="F36" s="127">
        <f t="shared" si="25"/>
        <v>9.8289162812761122E-2</v>
      </c>
      <c r="H36" s="77">
        <v>41214</v>
      </c>
      <c r="I36" s="22">
        <f t="shared" si="22"/>
        <v>118.90377608250704</v>
      </c>
      <c r="J36" s="73"/>
      <c r="K36" s="73"/>
      <c r="L36" s="73"/>
      <c r="M36" s="73"/>
      <c r="N36" s="74"/>
      <c r="P36" s="89">
        <v>41214</v>
      </c>
      <c r="Q36" s="31">
        <f t="shared" si="26"/>
        <v>109.00000000000001</v>
      </c>
      <c r="R36" s="31">
        <f t="shared" si="26"/>
        <v>109.95207072676718</v>
      </c>
      <c r="S36" s="31">
        <f t="shared" si="26"/>
        <v>110.91245740462394</v>
      </c>
      <c r="T36" s="31">
        <f t="shared" si="26"/>
        <v>111.88123267002533</v>
      </c>
      <c r="U36" s="31">
        <f t="shared" si="26"/>
        <v>112.85846979387631</v>
      </c>
      <c r="V36" s="31">
        <f t="shared" si="18"/>
        <v>113.84424268707342</v>
      </c>
      <c r="W36" s="31">
        <f t="shared" si="18"/>
        <v>114.83862590609488</v>
      </c>
      <c r="X36" s="31">
        <f t="shared" si="18"/>
        <v>115.84169465863944</v>
      </c>
      <c r="Y36" s="31">
        <f t="shared" si="18"/>
        <v>116.85352480931458</v>
      </c>
      <c r="Z36" s="31">
        <f>Z35</f>
        <v>117.87419288537428</v>
      </c>
      <c r="AA36" s="31">
        <f>$I36</f>
        <v>118.90377608250704</v>
      </c>
      <c r="AB36" s="31">
        <f t="shared" si="27"/>
        <v>108.22002330277708</v>
      </c>
      <c r="AD36" s="31">
        <f t="shared" si="14"/>
        <v>4905.0000000000009</v>
      </c>
      <c r="AE36" s="31">
        <f t="shared" si="1"/>
        <v>6047.3638899721946</v>
      </c>
      <c r="AF36" s="31">
        <f t="shared" si="2"/>
        <v>7209.3097313005555</v>
      </c>
      <c r="AG36" s="31">
        <f t="shared" si="3"/>
        <v>8391.0924502518992</v>
      </c>
      <c r="AH36" s="31">
        <f t="shared" si="4"/>
        <v>9592.9699324794856</v>
      </c>
      <c r="AI36" s="31">
        <f t="shared" si="5"/>
        <v>10815.203055271975</v>
      </c>
      <c r="AJ36" s="31">
        <f t="shared" si="6"/>
        <v>12058.055720139962</v>
      </c>
      <c r="AK36" s="31">
        <f t="shared" si="7"/>
        <v>13321.794885743535</v>
      </c>
      <c r="AL36" s="31">
        <f t="shared" si="8"/>
        <v>14606.690601164322</v>
      </c>
      <c r="AM36" s="31">
        <f t="shared" si="9"/>
        <v>15913.016039525528</v>
      </c>
      <c r="AN36" s="31">
        <f t="shared" si="10"/>
        <v>17241.047531963519</v>
      </c>
      <c r="AO36" s="31">
        <f t="shared" si="11"/>
        <v>16774.103611930448</v>
      </c>
      <c r="AQ36" s="103">
        <f t="shared" si="15"/>
        <v>136875.64744974341</v>
      </c>
      <c r="AR36" s="31"/>
      <c r="AS36" s="98">
        <f t="shared" si="20"/>
        <v>9.4039399500537302E-2</v>
      </c>
      <c r="AT36" s="28"/>
      <c r="AU36" s="31">
        <f t="shared" si="16"/>
        <v>114.06303954145284</v>
      </c>
      <c r="AV36" s="93">
        <f t="shared" si="21"/>
        <v>9.4039399500537746E-2</v>
      </c>
    </row>
    <row r="37" spans="1:48">
      <c r="A37" s="1">
        <v>41091</v>
      </c>
      <c r="B37">
        <f t="shared" si="23"/>
        <v>105</v>
      </c>
      <c r="C37" s="2">
        <f t="shared" si="28"/>
        <v>109.00000000000001</v>
      </c>
      <c r="D37" s="2">
        <f t="shared" si="29"/>
        <v>114.83862590609488</v>
      </c>
      <c r="E37" s="17">
        <f t="shared" si="24"/>
        <v>12058.055720139962</v>
      </c>
      <c r="F37" s="127">
        <f t="shared" si="25"/>
        <v>9.9954544515363342E-2</v>
      </c>
      <c r="H37" s="77">
        <v>41244</v>
      </c>
      <c r="I37" s="23">
        <f t="shared" si="22"/>
        <v>119.94235227067431</v>
      </c>
      <c r="J37" s="73"/>
      <c r="K37" s="73"/>
      <c r="L37" s="73"/>
      <c r="M37" s="73"/>
      <c r="N37" s="74"/>
      <c r="P37" s="89">
        <v>41244</v>
      </c>
      <c r="Q37" s="31">
        <f t="shared" si="26"/>
        <v>109.00000000000001</v>
      </c>
      <c r="R37" s="31">
        <f t="shared" si="26"/>
        <v>109.95207072676718</v>
      </c>
      <c r="S37" s="31">
        <f t="shared" si="26"/>
        <v>110.91245740462394</v>
      </c>
      <c r="T37" s="31">
        <f t="shared" si="26"/>
        <v>111.88123267002533</v>
      </c>
      <c r="U37" s="31">
        <f t="shared" si="26"/>
        <v>112.85846979387631</v>
      </c>
      <c r="V37" s="31">
        <f t="shared" si="26"/>
        <v>113.84424268707342</v>
      </c>
      <c r="W37" s="31">
        <f t="shared" si="18"/>
        <v>114.83862590609488</v>
      </c>
      <c r="X37" s="31">
        <f t="shared" si="18"/>
        <v>115.84169465863944</v>
      </c>
      <c r="Y37" s="31">
        <f t="shared" si="18"/>
        <v>116.85352480931458</v>
      </c>
      <c r="Z37" s="31">
        <f t="shared" si="18"/>
        <v>117.87419288537428</v>
      </c>
      <c r="AA37" s="31">
        <f>AA36</f>
        <v>118.90377608250704</v>
      </c>
      <c r="AB37" s="31">
        <f>$I37</f>
        <v>119.94235227067431</v>
      </c>
      <c r="AD37" s="31">
        <f t="shared" si="14"/>
        <v>4905.0000000000009</v>
      </c>
      <c r="AE37" s="31">
        <f t="shared" si="1"/>
        <v>6047.3638899721946</v>
      </c>
      <c r="AF37" s="31">
        <f t="shared" si="2"/>
        <v>7209.3097313005555</v>
      </c>
      <c r="AG37" s="31">
        <f t="shared" si="3"/>
        <v>8391.0924502518992</v>
      </c>
      <c r="AH37" s="31">
        <f t="shared" si="4"/>
        <v>9592.9699324794856</v>
      </c>
      <c r="AI37" s="31">
        <f t="shared" si="5"/>
        <v>10815.203055271975</v>
      </c>
      <c r="AJ37" s="31">
        <f t="shared" si="6"/>
        <v>12058.055720139962</v>
      </c>
      <c r="AK37" s="31">
        <f t="shared" si="7"/>
        <v>13321.794885743535</v>
      </c>
      <c r="AL37" s="31">
        <f t="shared" si="8"/>
        <v>14606.690601164322</v>
      </c>
      <c r="AM37" s="31">
        <f t="shared" si="9"/>
        <v>15913.016039525528</v>
      </c>
      <c r="AN37" s="31">
        <f t="shared" si="10"/>
        <v>17241.047531963519</v>
      </c>
      <c r="AO37" s="31">
        <f t="shared" si="11"/>
        <v>18591.064601954517</v>
      </c>
      <c r="AQ37" s="103">
        <f t="shared" si="15"/>
        <v>138692.60843976747</v>
      </c>
      <c r="AR37" s="31"/>
      <c r="AS37" s="99">
        <f t="shared" si="20"/>
        <v>9.0708617232735378E-2</v>
      </c>
      <c r="AT37" s="28"/>
      <c r="AU37" s="31">
        <f t="shared" si="16"/>
        <v>115.57717369980622</v>
      </c>
      <c r="AV37" s="94">
        <f t="shared" si="21"/>
        <v>9.0708617232735822E-2</v>
      </c>
    </row>
    <row r="38" spans="1:48">
      <c r="A38" s="1">
        <v>41122</v>
      </c>
      <c r="B38">
        <f t="shared" si="23"/>
        <v>115</v>
      </c>
      <c r="C38" s="2">
        <f t="shared" si="28"/>
        <v>109.00000000000001</v>
      </c>
      <c r="D38" s="2">
        <f t="shared" si="29"/>
        <v>115.84169465863944</v>
      </c>
      <c r="E38" s="17">
        <f t="shared" si="24"/>
        <v>13321.794885743535</v>
      </c>
      <c r="F38" s="127">
        <f t="shared" si="25"/>
        <v>0.10162245150575777</v>
      </c>
      <c r="H38" s="77">
        <v>41275</v>
      </c>
      <c r="I38" s="32">
        <f>I26*1.11</f>
        <v>120.99000000000002</v>
      </c>
      <c r="J38" s="73"/>
      <c r="K38" s="73"/>
      <c r="L38" s="73"/>
      <c r="M38" s="73"/>
      <c r="N38" s="74"/>
      <c r="P38" s="89">
        <v>41275</v>
      </c>
      <c r="Q38" s="31">
        <f>$I38</f>
        <v>120.99000000000002</v>
      </c>
      <c r="R38" s="31">
        <f t="shared" si="26"/>
        <v>109.95207072676718</v>
      </c>
      <c r="S38" s="31">
        <f t="shared" si="26"/>
        <v>110.91245740462394</v>
      </c>
      <c r="T38" s="31">
        <f t="shared" si="26"/>
        <v>111.88123267002533</v>
      </c>
      <c r="U38" s="31">
        <f t="shared" si="26"/>
        <v>112.85846979387631</v>
      </c>
      <c r="V38" s="31">
        <f t="shared" si="26"/>
        <v>113.84424268707342</v>
      </c>
      <c r="W38" s="31">
        <f t="shared" si="26"/>
        <v>114.83862590609488</v>
      </c>
      <c r="X38" s="31">
        <f t="shared" si="26"/>
        <v>115.84169465863944</v>
      </c>
      <c r="Y38" s="31">
        <f t="shared" si="26"/>
        <v>116.85352480931458</v>
      </c>
      <c r="Z38" s="31">
        <f t="shared" si="26"/>
        <v>117.87419288537428</v>
      </c>
      <c r="AA38" s="31">
        <f t="shared" si="18"/>
        <v>118.90377608250704</v>
      </c>
      <c r="AB38" s="31">
        <f>AB37</f>
        <v>119.94235227067431</v>
      </c>
      <c r="AD38" s="31">
        <f t="shared" si="14"/>
        <v>5444.5500000000011</v>
      </c>
      <c r="AE38" s="31">
        <f t="shared" si="1"/>
        <v>6047.3638899721946</v>
      </c>
      <c r="AF38" s="31">
        <f t="shared" si="2"/>
        <v>7209.3097313005555</v>
      </c>
      <c r="AG38" s="31">
        <f t="shared" si="3"/>
        <v>8391.0924502518992</v>
      </c>
      <c r="AH38" s="31">
        <f t="shared" si="4"/>
        <v>9592.9699324794856</v>
      </c>
      <c r="AI38" s="31">
        <f t="shared" si="5"/>
        <v>10815.203055271975</v>
      </c>
      <c r="AJ38" s="31">
        <f t="shared" si="6"/>
        <v>12058.055720139962</v>
      </c>
      <c r="AK38" s="31">
        <f t="shared" si="7"/>
        <v>13321.794885743535</v>
      </c>
      <c r="AL38" s="31">
        <f t="shared" si="8"/>
        <v>14606.690601164322</v>
      </c>
      <c r="AM38" s="31">
        <f t="shared" si="9"/>
        <v>15913.016039525528</v>
      </c>
      <c r="AN38" s="31">
        <f t="shared" si="10"/>
        <v>17241.047531963519</v>
      </c>
      <c r="AO38" s="31">
        <f t="shared" si="11"/>
        <v>18591.064601954517</v>
      </c>
      <c r="AQ38" s="103">
        <f t="shared" si="15"/>
        <v>139232.15843976749</v>
      </c>
      <c r="AR38" s="31"/>
      <c r="AS38" s="29"/>
      <c r="AT38" s="28"/>
      <c r="AU38" s="31">
        <f t="shared" si="16"/>
        <v>116.02679869980624</v>
      </c>
    </row>
    <row r="39" spans="1:48">
      <c r="A39" s="1">
        <v>41153</v>
      </c>
      <c r="B39">
        <f t="shared" si="23"/>
        <v>125</v>
      </c>
      <c r="C39" s="2">
        <f t="shared" si="28"/>
        <v>109.00000000000001</v>
      </c>
      <c r="D39" s="2">
        <f t="shared" si="29"/>
        <v>116.85352480931458</v>
      </c>
      <c r="E39" s="17">
        <f t="shared" si="24"/>
        <v>14606.690601164322</v>
      </c>
      <c r="F39" s="127">
        <f t="shared" si="25"/>
        <v>0.10329288761314404</v>
      </c>
      <c r="H39" s="77">
        <v>41306</v>
      </c>
      <c r="I39" s="33">
        <f>I38</f>
        <v>120.99000000000002</v>
      </c>
      <c r="J39" s="73"/>
      <c r="K39" s="73"/>
      <c r="L39" s="73"/>
      <c r="M39" s="73"/>
      <c r="N39" s="74"/>
      <c r="P39" s="89">
        <v>41306</v>
      </c>
      <c r="Q39" s="31">
        <f>Q38</f>
        <v>120.99000000000002</v>
      </c>
      <c r="R39" s="31">
        <f>$I39</f>
        <v>120.99000000000002</v>
      </c>
      <c r="S39" s="31">
        <f t="shared" si="26"/>
        <v>110.91245740462394</v>
      </c>
      <c r="T39" s="31">
        <f t="shared" si="26"/>
        <v>111.88123267002533</v>
      </c>
      <c r="U39" s="31">
        <f t="shared" si="26"/>
        <v>112.85846979387631</v>
      </c>
      <c r="V39" s="31">
        <f t="shared" si="26"/>
        <v>113.84424268707342</v>
      </c>
      <c r="W39" s="31">
        <f t="shared" si="26"/>
        <v>114.83862590609488</v>
      </c>
      <c r="X39" s="31">
        <f t="shared" si="26"/>
        <v>115.84169465863944</v>
      </c>
      <c r="Y39" s="31">
        <f t="shared" si="26"/>
        <v>116.85352480931458</v>
      </c>
      <c r="Z39" s="31">
        <f t="shared" si="26"/>
        <v>117.87419288537428</v>
      </c>
      <c r="AA39" s="31">
        <f t="shared" si="26"/>
        <v>118.90377608250704</v>
      </c>
      <c r="AB39" s="31">
        <f t="shared" si="18"/>
        <v>119.94235227067431</v>
      </c>
      <c r="AD39" s="31">
        <f t="shared" si="14"/>
        <v>5444.5500000000011</v>
      </c>
      <c r="AE39" s="31">
        <f t="shared" si="1"/>
        <v>6654.4500000000016</v>
      </c>
      <c r="AF39" s="31">
        <f t="shared" si="2"/>
        <v>7209.3097313005555</v>
      </c>
      <c r="AG39" s="31">
        <f t="shared" si="3"/>
        <v>8391.0924502518992</v>
      </c>
      <c r="AH39" s="31">
        <f t="shared" si="4"/>
        <v>9592.9699324794856</v>
      </c>
      <c r="AI39" s="31">
        <f t="shared" si="5"/>
        <v>10815.203055271975</v>
      </c>
      <c r="AJ39" s="31">
        <f t="shared" si="6"/>
        <v>12058.055720139962</v>
      </c>
      <c r="AK39" s="31">
        <f t="shared" si="7"/>
        <v>13321.794885743535</v>
      </c>
      <c r="AL39" s="31">
        <f t="shared" si="8"/>
        <v>14606.690601164322</v>
      </c>
      <c r="AM39" s="31">
        <f t="shared" si="9"/>
        <v>15913.016039525528</v>
      </c>
      <c r="AN39" s="31">
        <f t="shared" si="10"/>
        <v>17241.047531963519</v>
      </c>
      <c r="AO39" s="31">
        <f t="shared" si="11"/>
        <v>18591.064601954517</v>
      </c>
      <c r="AQ39" s="103">
        <f t="shared" si="15"/>
        <v>139839.24454979529</v>
      </c>
      <c r="AR39" s="31"/>
      <c r="AS39" s="29"/>
      <c r="AU39" s="31">
        <f t="shared" si="16"/>
        <v>116.53270379149608</v>
      </c>
    </row>
    <row r="40" spans="1:48">
      <c r="A40" s="1">
        <v>41183</v>
      </c>
      <c r="B40">
        <f t="shared" si="23"/>
        <v>135</v>
      </c>
      <c r="C40" s="2">
        <f t="shared" si="28"/>
        <v>109.00000000000001</v>
      </c>
      <c r="D40" s="2">
        <f t="shared" si="29"/>
        <v>117.87419288537428</v>
      </c>
      <c r="E40" s="17">
        <f t="shared" si="24"/>
        <v>15913.016039525528</v>
      </c>
      <c r="F40" s="127">
        <f t="shared" si="25"/>
        <v>0.10496585667252756</v>
      </c>
      <c r="H40" s="77">
        <v>41334</v>
      </c>
      <c r="I40" s="33">
        <f t="shared" ref="I40:I49" si="30">I39</f>
        <v>120.99000000000002</v>
      </c>
      <c r="J40" s="73"/>
      <c r="K40" s="73"/>
      <c r="L40" s="73"/>
      <c r="M40" s="73"/>
      <c r="N40" s="74"/>
      <c r="P40" s="89">
        <v>41334</v>
      </c>
      <c r="Q40" s="31">
        <f t="shared" si="18"/>
        <v>120.99000000000002</v>
      </c>
      <c r="R40" s="31">
        <f>R39</f>
        <v>120.99000000000002</v>
      </c>
      <c r="S40" s="31">
        <f>$I40</f>
        <v>120.99000000000002</v>
      </c>
      <c r="T40" s="31">
        <f t="shared" si="26"/>
        <v>111.88123267002533</v>
      </c>
      <c r="U40" s="31">
        <f t="shared" si="26"/>
        <v>112.85846979387631</v>
      </c>
      <c r="V40" s="31">
        <f t="shared" si="26"/>
        <v>113.84424268707342</v>
      </c>
      <c r="W40" s="31">
        <f t="shared" si="26"/>
        <v>114.83862590609488</v>
      </c>
      <c r="X40" s="31">
        <f t="shared" si="26"/>
        <v>115.84169465863944</v>
      </c>
      <c r="Y40" s="31">
        <f t="shared" si="26"/>
        <v>116.85352480931458</v>
      </c>
      <c r="Z40" s="31">
        <f t="shared" si="26"/>
        <v>117.87419288537428</v>
      </c>
      <c r="AA40" s="31">
        <f t="shared" si="26"/>
        <v>118.90377608250704</v>
      </c>
      <c r="AB40" s="31">
        <f t="shared" si="26"/>
        <v>119.94235227067431</v>
      </c>
      <c r="AD40" s="31">
        <f t="shared" si="14"/>
        <v>5444.5500000000011</v>
      </c>
      <c r="AE40" s="31">
        <f t="shared" si="1"/>
        <v>6654.4500000000016</v>
      </c>
      <c r="AF40" s="31">
        <f t="shared" si="2"/>
        <v>7864.3500000000013</v>
      </c>
      <c r="AG40" s="31">
        <f t="shared" si="3"/>
        <v>8391.0924502518992</v>
      </c>
      <c r="AH40" s="31">
        <f t="shared" si="4"/>
        <v>9592.9699324794856</v>
      </c>
      <c r="AI40" s="31">
        <f t="shared" si="5"/>
        <v>10815.203055271975</v>
      </c>
      <c r="AJ40" s="31">
        <f t="shared" si="6"/>
        <v>12058.055720139962</v>
      </c>
      <c r="AK40" s="31">
        <f t="shared" si="7"/>
        <v>13321.794885743535</v>
      </c>
      <c r="AL40" s="31">
        <f t="shared" si="8"/>
        <v>14606.690601164322</v>
      </c>
      <c r="AM40" s="31">
        <f t="shared" si="9"/>
        <v>15913.016039525528</v>
      </c>
      <c r="AN40" s="31">
        <f t="shared" si="10"/>
        <v>17241.047531963519</v>
      </c>
      <c r="AO40" s="31">
        <f t="shared" si="11"/>
        <v>18591.064601954517</v>
      </c>
      <c r="AQ40" s="103">
        <f t="shared" si="15"/>
        <v>140494.28481849472</v>
      </c>
      <c r="AR40" s="31"/>
      <c r="AS40" s="29"/>
      <c r="AU40" s="31">
        <f t="shared" si="16"/>
        <v>117.07857068207893</v>
      </c>
    </row>
    <row r="41" spans="1:48">
      <c r="A41" s="1">
        <v>41214</v>
      </c>
      <c r="B41">
        <f t="shared" si="23"/>
        <v>145</v>
      </c>
      <c r="C41" s="2">
        <f t="shared" si="28"/>
        <v>109.00000000000001</v>
      </c>
      <c r="D41" s="2">
        <f t="shared" si="29"/>
        <v>118.90377608250704</v>
      </c>
      <c r="E41" s="17">
        <f t="shared" si="24"/>
        <v>17241.047531963519</v>
      </c>
      <c r="F41" s="127">
        <f t="shared" si="25"/>
        <v>0.10664136252472933</v>
      </c>
      <c r="H41" s="77">
        <v>41365</v>
      </c>
      <c r="I41" s="33">
        <f t="shared" si="30"/>
        <v>120.99000000000002</v>
      </c>
      <c r="J41" s="73"/>
      <c r="K41" s="73"/>
      <c r="L41" s="73"/>
      <c r="M41" s="73"/>
      <c r="N41" s="74"/>
      <c r="P41" s="89">
        <v>41365</v>
      </c>
      <c r="Q41" s="31">
        <f t="shared" ref="Q41:Y49" si="31">Q40</f>
        <v>120.99000000000002</v>
      </c>
      <c r="R41" s="31">
        <f t="shared" si="18"/>
        <v>120.99000000000002</v>
      </c>
      <c r="S41" s="31">
        <f>S40</f>
        <v>120.99000000000002</v>
      </c>
      <c r="T41" s="31">
        <f>$I41</f>
        <v>120.99000000000002</v>
      </c>
      <c r="U41" s="31">
        <f t="shared" si="26"/>
        <v>112.85846979387631</v>
      </c>
      <c r="V41" s="31">
        <f t="shared" si="26"/>
        <v>113.84424268707342</v>
      </c>
      <c r="W41" s="31">
        <f t="shared" si="26"/>
        <v>114.83862590609488</v>
      </c>
      <c r="X41" s="31">
        <f t="shared" si="26"/>
        <v>115.84169465863944</v>
      </c>
      <c r="Y41" s="31">
        <f t="shared" si="26"/>
        <v>116.85352480931458</v>
      </c>
      <c r="Z41" s="31">
        <f t="shared" si="26"/>
        <v>117.87419288537428</v>
      </c>
      <c r="AA41" s="31">
        <f t="shared" si="26"/>
        <v>118.90377608250704</v>
      </c>
      <c r="AB41" s="31">
        <f t="shared" si="26"/>
        <v>119.94235227067431</v>
      </c>
      <c r="AD41" s="31">
        <f t="shared" si="14"/>
        <v>5444.5500000000011</v>
      </c>
      <c r="AE41" s="31">
        <f t="shared" si="1"/>
        <v>6654.4500000000016</v>
      </c>
      <c r="AF41" s="31">
        <f t="shared" si="2"/>
        <v>7864.3500000000013</v>
      </c>
      <c r="AG41" s="31">
        <f t="shared" si="3"/>
        <v>9074.2500000000018</v>
      </c>
      <c r="AH41" s="31">
        <f t="shared" si="4"/>
        <v>9592.9699324794856</v>
      </c>
      <c r="AI41" s="31">
        <f t="shared" si="5"/>
        <v>10815.203055271975</v>
      </c>
      <c r="AJ41" s="31">
        <f t="shared" si="6"/>
        <v>12058.055720139962</v>
      </c>
      <c r="AK41" s="31">
        <f t="shared" si="7"/>
        <v>13321.794885743535</v>
      </c>
      <c r="AL41" s="31">
        <f t="shared" si="8"/>
        <v>14606.690601164322</v>
      </c>
      <c r="AM41" s="31">
        <f t="shared" si="9"/>
        <v>15913.016039525528</v>
      </c>
      <c r="AN41" s="31">
        <f t="shared" si="10"/>
        <v>17241.047531963519</v>
      </c>
      <c r="AO41" s="31">
        <f t="shared" si="11"/>
        <v>18591.064601954517</v>
      </c>
      <c r="AQ41" s="103">
        <f t="shared" si="15"/>
        <v>141177.44236824283</v>
      </c>
      <c r="AR41" s="31"/>
      <c r="AS41" s="29"/>
      <c r="AU41" s="31">
        <f t="shared" si="16"/>
        <v>117.64786864020236</v>
      </c>
    </row>
    <row r="42" spans="1:48">
      <c r="A42" s="1">
        <v>41244</v>
      </c>
      <c r="B42">
        <f t="shared" si="23"/>
        <v>155</v>
      </c>
      <c r="C42" s="2">
        <f t="shared" si="28"/>
        <v>109.00000000000001</v>
      </c>
      <c r="D42" s="2">
        <f t="shared" si="29"/>
        <v>119.94235227067431</v>
      </c>
      <c r="E42" s="17">
        <f t="shared" si="24"/>
        <v>18591.064601954517</v>
      </c>
      <c r="F42" s="128">
        <f t="shared" si="25"/>
        <v>0.10831940901639414</v>
      </c>
      <c r="H42" s="77">
        <v>41395</v>
      </c>
      <c r="I42" s="33">
        <f t="shared" si="30"/>
        <v>120.99000000000002</v>
      </c>
      <c r="J42" s="73"/>
      <c r="K42" s="73"/>
      <c r="L42" s="73"/>
      <c r="M42" s="73"/>
      <c r="N42" s="74"/>
      <c r="P42" s="89">
        <v>41395</v>
      </c>
      <c r="Q42" s="31">
        <f t="shared" si="31"/>
        <v>120.99000000000002</v>
      </c>
      <c r="R42" s="31">
        <f t="shared" si="31"/>
        <v>120.99000000000002</v>
      </c>
      <c r="S42" s="31">
        <f t="shared" si="18"/>
        <v>120.99000000000002</v>
      </c>
      <c r="T42" s="31">
        <f>T41</f>
        <v>120.99000000000002</v>
      </c>
      <c r="U42" s="31">
        <f>$I42</f>
        <v>120.99000000000002</v>
      </c>
      <c r="V42" s="31">
        <f t="shared" si="26"/>
        <v>113.84424268707342</v>
      </c>
      <c r="W42" s="31">
        <f t="shared" si="26"/>
        <v>114.83862590609488</v>
      </c>
      <c r="X42" s="31">
        <f t="shared" si="26"/>
        <v>115.84169465863944</v>
      </c>
      <c r="Y42" s="31">
        <f t="shared" si="26"/>
        <v>116.85352480931458</v>
      </c>
      <c r="Z42" s="31">
        <f t="shared" si="26"/>
        <v>117.87419288537428</v>
      </c>
      <c r="AA42" s="31">
        <f t="shared" si="26"/>
        <v>118.90377608250704</v>
      </c>
      <c r="AB42" s="31">
        <f t="shared" si="26"/>
        <v>119.94235227067431</v>
      </c>
      <c r="AD42" s="31">
        <f t="shared" si="14"/>
        <v>5444.5500000000011</v>
      </c>
      <c r="AE42" s="31">
        <f t="shared" si="1"/>
        <v>6654.4500000000016</v>
      </c>
      <c r="AF42" s="31">
        <f t="shared" si="2"/>
        <v>7864.3500000000013</v>
      </c>
      <c r="AG42" s="31">
        <f t="shared" si="3"/>
        <v>9074.2500000000018</v>
      </c>
      <c r="AH42" s="31">
        <f t="shared" si="4"/>
        <v>10284.150000000001</v>
      </c>
      <c r="AI42" s="31">
        <f t="shared" si="5"/>
        <v>10815.203055271975</v>
      </c>
      <c r="AJ42" s="31">
        <f t="shared" si="6"/>
        <v>12058.055720139962</v>
      </c>
      <c r="AK42" s="31">
        <f t="shared" si="7"/>
        <v>13321.794885743535</v>
      </c>
      <c r="AL42" s="31">
        <f t="shared" si="8"/>
        <v>14606.690601164322</v>
      </c>
      <c r="AM42" s="31">
        <f t="shared" si="9"/>
        <v>15913.016039525528</v>
      </c>
      <c r="AN42" s="31">
        <f t="shared" si="10"/>
        <v>17241.047531963519</v>
      </c>
      <c r="AO42" s="31">
        <f t="shared" si="11"/>
        <v>18591.064601954517</v>
      </c>
      <c r="AQ42" s="103">
        <f t="shared" si="15"/>
        <v>141868.62243576336</v>
      </c>
      <c r="AR42" s="31"/>
      <c r="AS42" s="29"/>
      <c r="AU42" s="31">
        <f t="shared" si="16"/>
        <v>118.2238520298028</v>
      </c>
    </row>
    <row r="43" spans="1:48">
      <c r="A43" t="s">
        <v>7</v>
      </c>
      <c r="B43" s="12">
        <f>SUM(B31:B42)</f>
        <v>1200</v>
      </c>
      <c r="E43" s="18">
        <f>SUM(E31:E42)</f>
        <v>138692.60843976747</v>
      </c>
      <c r="H43" s="77">
        <v>41426</v>
      </c>
      <c r="I43" s="33">
        <f t="shared" si="30"/>
        <v>120.99000000000002</v>
      </c>
      <c r="J43" s="73"/>
      <c r="K43" s="73"/>
      <c r="L43" s="73"/>
      <c r="M43" s="73"/>
      <c r="N43" s="74"/>
      <c r="P43" s="89">
        <v>41426</v>
      </c>
      <c r="Q43" s="31">
        <f t="shared" si="31"/>
        <v>120.99000000000002</v>
      </c>
      <c r="R43" s="31">
        <f t="shared" si="31"/>
        <v>120.99000000000002</v>
      </c>
      <c r="S43" s="31">
        <f t="shared" si="31"/>
        <v>120.99000000000002</v>
      </c>
      <c r="T43" s="31">
        <f t="shared" si="18"/>
        <v>120.99000000000002</v>
      </c>
      <c r="U43" s="31">
        <f>U42</f>
        <v>120.99000000000002</v>
      </c>
      <c r="V43" s="31">
        <f>$I43</f>
        <v>120.99000000000002</v>
      </c>
      <c r="W43" s="31">
        <f t="shared" si="26"/>
        <v>114.83862590609488</v>
      </c>
      <c r="X43" s="31">
        <f t="shared" si="26"/>
        <v>115.84169465863944</v>
      </c>
      <c r="Y43" s="31">
        <f t="shared" si="26"/>
        <v>116.85352480931458</v>
      </c>
      <c r="Z43" s="31">
        <f t="shared" si="26"/>
        <v>117.87419288537428</v>
      </c>
      <c r="AA43" s="31">
        <f t="shared" si="26"/>
        <v>118.90377608250704</v>
      </c>
      <c r="AB43" s="31">
        <f t="shared" si="26"/>
        <v>119.94235227067431</v>
      </c>
      <c r="AD43" s="31">
        <f t="shared" si="14"/>
        <v>5444.5500000000011</v>
      </c>
      <c r="AE43" s="31">
        <f t="shared" si="1"/>
        <v>6654.4500000000016</v>
      </c>
      <c r="AF43" s="31">
        <f t="shared" si="2"/>
        <v>7864.3500000000013</v>
      </c>
      <c r="AG43" s="31">
        <f t="shared" si="3"/>
        <v>9074.2500000000018</v>
      </c>
      <c r="AH43" s="31">
        <f t="shared" si="4"/>
        <v>10284.150000000001</v>
      </c>
      <c r="AI43" s="31">
        <f t="shared" si="5"/>
        <v>11494.050000000003</v>
      </c>
      <c r="AJ43" s="31">
        <f t="shared" si="6"/>
        <v>12058.055720139962</v>
      </c>
      <c r="AK43" s="31">
        <f t="shared" si="7"/>
        <v>13321.794885743535</v>
      </c>
      <c r="AL43" s="31">
        <f t="shared" si="8"/>
        <v>14606.690601164322</v>
      </c>
      <c r="AM43" s="31">
        <f t="shared" si="9"/>
        <v>15913.016039525528</v>
      </c>
      <c r="AN43" s="31">
        <f t="shared" si="10"/>
        <v>17241.047531963519</v>
      </c>
      <c r="AO43" s="31">
        <f t="shared" si="11"/>
        <v>18591.064601954517</v>
      </c>
      <c r="AQ43" s="103">
        <f t="shared" si="15"/>
        <v>142547.46938049138</v>
      </c>
      <c r="AR43" s="31"/>
      <c r="AS43" s="29"/>
      <c r="AU43" s="31">
        <f t="shared" si="16"/>
        <v>118.78955781707616</v>
      </c>
    </row>
    <row r="44" spans="1:48">
      <c r="A44" t="s">
        <v>17</v>
      </c>
      <c r="F44" s="11">
        <f>SUMPRODUCT(F31:F42,E31:E42)/E43</f>
        <v>0.10127242805941122</v>
      </c>
      <c r="H44" s="77">
        <v>41456</v>
      </c>
      <c r="I44" s="33">
        <f t="shared" si="30"/>
        <v>120.99000000000002</v>
      </c>
      <c r="J44" s="73"/>
      <c r="K44" s="73"/>
      <c r="L44" s="73"/>
      <c r="M44" s="73"/>
      <c r="N44" s="74"/>
      <c r="P44" s="89">
        <v>41456</v>
      </c>
      <c r="Q44" s="31">
        <f t="shared" si="26"/>
        <v>120.99000000000002</v>
      </c>
      <c r="R44" s="31">
        <f t="shared" si="31"/>
        <v>120.99000000000002</v>
      </c>
      <c r="S44" s="31">
        <f t="shared" si="31"/>
        <v>120.99000000000002</v>
      </c>
      <c r="T44" s="31">
        <f t="shared" si="31"/>
        <v>120.99000000000002</v>
      </c>
      <c r="U44" s="31">
        <f t="shared" si="18"/>
        <v>120.99000000000002</v>
      </c>
      <c r="V44" s="31">
        <f>V43</f>
        <v>120.99000000000002</v>
      </c>
      <c r="W44" s="31">
        <f>$I44</f>
        <v>120.99000000000002</v>
      </c>
      <c r="X44" s="31">
        <f t="shared" si="26"/>
        <v>115.84169465863944</v>
      </c>
      <c r="Y44" s="31">
        <f t="shared" si="26"/>
        <v>116.85352480931458</v>
      </c>
      <c r="Z44" s="31">
        <f t="shared" si="26"/>
        <v>117.87419288537428</v>
      </c>
      <c r="AA44" s="31">
        <f t="shared" si="26"/>
        <v>118.90377608250704</v>
      </c>
      <c r="AB44" s="31">
        <f t="shared" si="26"/>
        <v>119.94235227067431</v>
      </c>
      <c r="AD44" s="31">
        <f t="shared" si="14"/>
        <v>5444.5500000000011</v>
      </c>
      <c r="AE44" s="31">
        <f t="shared" si="1"/>
        <v>6654.4500000000016</v>
      </c>
      <c r="AF44" s="31">
        <f t="shared" si="2"/>
        <v>7864.3500000000013</v>
      </c>
      <c r="AG44" s="31">
        <f t="shared" si="3"/>
        <v>9074.2500000000018</v>
      </c>
      <c r="AH44" s="31">
        <f t="shared" si="4"/>
        <v>10284.150000000001</v>
      </c>
      <c r="AI44" s="31">
        <f t="shared" si="5"/>
        <v>11494.050000000003</v>
      </c>
      <c r="AJ44" s="31">
        <f t="shared" si="6"/>
        <v>12703.950000000003</v>
      </c>
      <c r="AK44" s="31">
        <f t="shared" si="7"/>
        <v>13321.794885743535</v>
      </c>
      <c r="AL44" s="31">
        <f t="shared" si="8"/>
        <v>14606.690601164322</v>
      </c>
      <c r="AM44" s="31">
        <f t="shared" si="9"/>
        <v>15913.016039525528</v>
      </c>
      <c r="AN44" s="31">
        <f t="shared" si="10"/>
        <v>17241.047531963519</v>
      </c>
      <c r="AO44" s="31">
        <f t="shared" si="11"/>
        <v>18591.064601954517</v>
      </c>
      <c r="AQ44" s="103">
        <f t="shared" si="15"/>
        <v>143193.36366035143</v>
      </c>
      <c r="AR44" s="31"/>
      <c r="AS44" s="29"/>
      <c r="AU44" s="31">
        <f t="shared" si="16"/>
        <v>119.32780305029286</v>
      </c>
    </row>
    <row r="45" spans="1:48">
      <c r="H45" s="77">
        <v>41487</v>
      </c>
      <c r="I45" s="33">
        <f t="shared" si="30"/>
        <v>120.99000000000002</v>
      </c>
      <c r="J45" s="73"/>
      <c r="K45" s="73"/>
      <c r="L45" s="73"/>
      <c r="M45" s="73"/>
      <c r="N45" s="74"/>
      <c r="P45" s="89">
        <v>41487</v>
      </c>
      <c r="Q45" s="31">
        <f t="shared" si="26"/>
        <v>120.99000000000002</v>
      </c>
      <c r="R45" s="31">
        <f t="shared" si="26"/>
        <v>120.99000000000002</v>
      </c>
      <c r="S45" s="31">
        <f t="shared" si="31"/>
        <v>120.99000000000002</v>
      </c>
      <c r="T45" s="31">
        <f t="shared" si="31"/>
        <v>120.99000000000002</v>
      </c>
      <c r="U45" s="31">
        <f t="shared" si="31"/>
        <v>120.99000000000002</v>
      </c>
      <c r="V45" s="31">
        <f t="shared" si="18"/>
        <v>120.99000000000002</v>
      </c>
      <c r="W45" s="31">
        <f>W44</f>
        <v>120.99000000000002</v>
      </c>
      <c r="X45" s="31">
        <f>$I45</f>
        <v>120.99000000000002</v>
      </c>
      <c r="Y45" s="31">
        <f t="shared" si="26"/>
        <v>116.85352480931458</v>
      </c>
      <c r="Z45" s="31">
        <f t="shared" si="26"/>
        <v>117.87419288537428</v>
      </c>
      <c r="AA45" s="31">
        <f t="shared" si="26"/>
        <v>118.90377608250704</v>
      </c>
      <c r="AB45" s="31">
        <f t="shared" si="26"/>
        <v>119.94235227067431</v>
      </c>
      <c r="AD45" s="31">
        <f t="shared" si="14"/>
        <v>5444.5500000000011</v>
      </c>
      <c r="AE45" s="31">
        <f t="shared" si="1"/>
        <v>6654.4500000000016</v>
      </c>
      <c r="AF45" s="31">
        <f t="shared" si="2"/>
        <v>7864.3500000000013</v>
      </c>
      <c r="AG45" s="31">
        <f t="shared" si="3"/>
        <v>9074.2500000000018</v>
      </c>
      <c r="AH45" s="31">
        <f t="shared" si="4"/>
        <v>10284.150000000001</v>
      </c>
      <c r="AI45" s="31">
        <f t="shared" si="5"/>
        <v>11494.050000000003</v>
      </c>
      <c r="AJ45" s="31">
        <f t="shared" si="6"/>
        <v>12703.950000000003</v>
      </c>
      <c r="AK45" s="31">
        <f t="shared" si="7"/>
        <v>13913.850000000002</v>
      </c>
      <c r="AL45" s="31">
        <f t="shared" si="8"/>
        <v>14606.690601164322</v>
      </c>
      <c r="AM45" s="31">
        <f t="shared" si="9"/>
        <v>15913.016039525528</v>
      </c>
      <c r="AN45" s="31">
        <f t="shared" si="10"/>
        <v>17241.047531963519</v>
      </c>
      <c r="AO45" s="31">
        <f t="shared" si="11"/>
        <v>18591.064601954517</v>
      </c>
      <c r="AQ45" s="103">
        <f t="shared" si="15"/>
        <v>143785.41877460788</v>
      </c>
      <c r="AR45" s="31"/>
      <c r="AS45" s="29"/>
      <c r="AU45" s="31">
        <f t="shared" si="16"/>
        <v>119.82118231217324</v>
      </c>
    </row>
    <row r="46" spans="1:48">
      <c r="H46" s="77">
        <v>41518</v>
      </c>
      <c r="I46" s="33">
        <f t="shared" si="30"/>
        <v>120.99000000000002</v>
      </c>
      <c r="J46" s="73"/>
      <c r="K46" s="73"/>
      <c r="L46" s="73"/>
      <c r="M46" s="73"/>
      <c r="N46" s="74"/>
      <c r="P46" s="89">
        <v>41518</v>
      </c>
      <c r="Q46" s="31">
        <f t="shared" si="26"/>
        <v>120.99000000000002</v>
      </c>
      <c r="R46" s="31">
        <f t="shared" si="26"/>
        <v>120.99000000000002</v>
      </c>
      <c r="S46" s="31">
        <f t="shared" si="26"/>
        <v>120.99000000000002</v>
      </c>
      <c r="T46" s="31">
        <f t="shared" si="31"/>
        <v>120.99000000000002</v>
      </c>
      <c r="U46" s="31">
        <f t="shared" si="31"/>
        <v>120.99000000000002</v>
      </c>
      <c r="V46" s="31">
        <f t="shared" si="31"/>
        <v>120.99000000000002</v>
      </c>
      <c r="W46" s="31">
        <f t="shared" si="18"/>
        <v>120.99000000000002</v>
      </c>
      <c r="X46" s="31">
        <f>X45</f>
        <v>120.99000000000002</v>
      </c>
      <c r="Y46" s="31">
        <f>$I46</f>
        <v>120.99000000000002</v>
      </c>
      <c r="Z46" s="31">
        <f t="shared" si="26"/>
        <v>117.87419288537428</v>
      </c>
      <c r="AA46" s="31">
        <f t="shared" si="26"/>
        <v>118.90377608250704</v>
      </c>
      <c r="AB46" s="31">
        <f t="shared" si="26"/>
        <v>119.94235227067431</v>
      </c>
      <c r="AD46" s="31">
        <f t="shared" si="14"/>
        <v>5444.5500000000011</v>
      </c>
      <c r="AE46" s="31">
        <f t="shared" si="1"/>
        <v>6654.4500000000016</v>
      </c>
      <c r="AF46" s="31">
        <f t="shared" si="2"/>
        <v>7864.3500000000013</v>
      </c>
      <c r="AG46" s="31">
        <f t="shared" si="3"/>
        <v>9074.2500000000018</v>
      </c>
      <c r="AH46" s="31">
        <f t="shared" si="4"/>
        <v>10284.150000000001</v>
      </c>
      <c r="AI46" s="31">
        <f t="shared" si="5"/>
        <v>11494.050000000003</v>
      </c>
      <c r="AJ46" s="31">
        <f t="shared" si="6"/>
        <v>12703.950000000003</v>
      </c>
      <c r="AK46" s="31">
        <f t="shared" si="7"/>
        <v>13913.850000000002</v>
      </c>
      <c r="AL46" s="31">
        <f t="shared" si="8"/>
        <v>15123.750000000004</v>
      </c>
      <c r="AM46" s="31">
        <f t="shared" si="9"/>
        <v>15913.016039525528</v>
      </c>
      <c r="AN46" s="31">
        <f t="shared" si="10"/>
        <v>17241.047531963519</v>
      </c>
      <c r="AO46" s="31">
        <f t="shared" si="11"/>
        <v>18591.064601954517</v>
      </c>
      <c r="AQ46" s="103">
        <f t="shared" si="15"/>
        <v>144302.47817344358</v>
      </c>
      <c r="AR46" s="31"/>
      <c r="AS46" s="29"/>
      <c r="AU46" s="31">
        <f t="shared" si="16"/>
        <v>120.25206514453632</v>
      </c>
    </row>
    <row r="47" spans="1:48">
      <c r="A47" s="5"/>
      <c r="H47" s="77">
        <v>41548</v>
      </c>
      <c r="I47" s="33">
        <f t="shared" si="30"/>
        <v>120.99000000000002</v>
      </c>
      <c r="J47" s="73"/>
      <c r="K47" s="73"/>
      <c r="L47" s="73"/>
      <c r="M47" s="73"/>
      <c r="N47" s="74"/>
      <c r="P47" s="89">
        <v>41548</v>
      </c>
      <c r="Q47" s="31">
        <f t="shared" si="26"/>
        <v>120.99000000000002</v>
      </c>
      <c r="R47" s="31">
        <f t="shared" si="26"/>
        <v>120.99000000000002</v>
      </c>
      <c r="S47" s="31">
        <f t="shared" si="26"/>
        <v>120.99000000000002</v>
      </c>
      <c r="T47" s="31">
        <f t="shared" si="26"/>
        <v>120.99000000000002</v>
      </c>
      <c r="U47" s="31">
        <f t="shared" si="31"/>
        <v>120.99000000000002</v>
      </c>
      <c r="V47" s="31">
        <f t="shared" si="31"/>
        <v>120.99000000000002</v>
      </c>
      <c r="W47" s="31">
        <f t="shared" si="31"/>
        <v>120.99000000000002</v>
      </c>
      <c r="X47" s="31">
        <f t="shared" si="18"/>
        <v>120.99000000000002</v>
      </c>
      <c r="Y47" s="31">
        <f>Y46</f>
        <v>120.99000000000002</v>
      </c>
      <c r="Z47" s="31">
        <f>$I47</f>
        <v>120.99000000000002</v>
      </c>
      <c r="AA47" s="31">
        <f t="shared" si="26"/>
        <v>118.90377608250704</v>
      </c>
      <c r="AB47" s="31">
        <f t="shared" si="26"/>
        <v>119.94235227067431</v>
      </c>
      <c r="AD47" s="31">
        <f t="shared" si="14"/>
        <v>5444.5500000000011</v>
      </c>
      <c r="AE47" s="31">
        <f t="shared" si="1"/>
        <v>6654.4500000000016</v>
      </c>
      <c r="AF47" s="31">
        <f t="shared" si="2"/>
        <v>7864.3500000000013</v>
      </c>
      <c r="AG47" s="31">
        <f t="shared" si="3"/>
        <v>9074.2500000000018</v>
      </c>
      <c r="AH47" s="31">
        <f t="shared" si="4"/>
        <v>10284.150000000001</v>
      </c>
      <c r="AI47" s="31">
        <f t="shared" si="5"/>
        <v>11494.050000000003</v>
      </c>
      <c r="AJ47" s="31">
        <f t="shared" si="6"/>
        <v>12703.950000000003</v>
      </c>
      <c r="AK47" s="31">
        <f t="shared" si="7"/>
        <v>13913.850000000002</v>
      </c>
      <c r="AL47" s="31">
        <f t="shared" si="8"/>
        <v>15123.750000000004</v>
      </c>
      <c r="AM47" s="31">
        <f t="shared" si="9"/>
        <v>16333.650000000003</v>
      </c>
      <c r="AN47" s="31">
        <f t="shared" si="10"/>
        <v>17241.047531963519</v>
      </c>
      <c r="AO47" s="31">
        <f t="shared" si="11"/>
        <v>18591.064601954517</v>
      </c>
      <c r="AQ47" s="103">
        <f t="shared" si="15"/>
        <v>144723.11213391807</v>
      </c>
      <c r="AR47" s="31"/>
      <c r="AS47" s="29"/>
      <c r="AU47" s="31">
        <f t="shared" si="16"/>
        <v>120.60259344493173</v>
      </c>
    </row>
    <row r="48" spans="1:48">
      <c r="H48" s="77">
        <v>41579</v>
      </c>
      <c r="I48" s="33">
        <f t="shared" si="30"/>
        <v>120.99000000000002</v>
      </c>
      <c r="J48" s="73"/>
      <c r="K48" s="73"/>
      <c r="L48" s="73"/>
      <c r="M48" s="73"/>
      <c r="N48" s="74"/>
      <c r="P48" s="89">
        <v>41579</v>
      </c>
      <c r="Q48" s="31">
        <f t="shared" ref="Q48:U49" si="32">Q47</f>
        <v>120.99000000000002</v>
      </c>
      <c r="R48" s="31">
        <f t="shared" si="32"/>
        <v>120.99000000000002</v>
      </c>
      <c r="S48" s="31">
        <f t="shared" si="32"/>
        <v>120.99000000000002</v>
      </c>
      <c r="T48" s="31">
        <f t="shared" si="32"/>
        <v>120.99000000000002</v>
      </c>
      <c r="U48" s="31">
        <f t="shared" si="26"/>
        <v>120.99000000000002</v>
      </c>
      <c r="V48" s="31">
        <f t="shared" si="31"/>
        <v>120.99000000000002</v>
      </c>
      <c r="W48" s="31">
        <f t="shared" si="31"/>
        <v>120.99000000000002</v>
      </c>
      <c r="X48" s="31">
        <f t="shared" si="31"/>
        <v>120.99000000000002</v>
      </c>
      <c r="Y48" s="31">
        <f t="shared" si="18"/>
        <v>120.99000000000002</v>
      </c>
      <c r="Z48" s="31">
        <f>Z47</f>
        <v>120.99000000000002</v>
      </c>
      <c r="AA48" s="31">
        <f>$I48</f>
        <v>120.99000000000002</v>
      </c>
      <c r="AB48" s="31">
        <f t="shared" ref="AB48" si="33">AB47</f>
        <v>119.94235227067431</v>
      </c>
      <c r="AD48" s="31">
        <f t="shared" si="14"/>
        <v>5444.5500000000011</v>
      </c>
      <c r="AE48" s="31">
        <f t="shared" si="1"/>
        <v>6654.4500000000016</v>
      </c>
      <c r="AF48" s="31">
        <f t="shared" si="2"/>
        <v>7864.3500000000013</v>
      </c>
      <c r="AG48" s="31">
        <f t="shared" si="3"/>
        <v>9074.2500000000018</v>
      </c>
      <c r="AH48" s="31">
        <f t="shared" si="4"/>
        <v>10284.150000000001</v>
      </c>
      <c r="AI48" s="31">
        <f t="shared" si="5"/>
        <v>11494.050000000003</v>
      </c>
      <c r="AJ48" s="31">
        <f t="shared" si="6"/>
        <v>12703.950000000003</v>
      </c>
      <c r="AK48" s="31">
        <f t="shared" si="7"/>
        <v>13913.850000000002</v>
      </c>
      <c r="AL48" s="31">
        <f t="shared" si="8"/>
        <v>15123.750000000004</v>
      </c>
      <c r="AM48" s="31">
        <f t="shared" si="9"/>
        <v>16333.650000000003</v>
      </c>
      <c r="AN48" s="31">
        <f t="shared" si="10"/>
        <v>17543.550000000003</v>
      </c>
      <c r="AO48" s="31">
        <f t="shared" si="11"/>
        <v>18591.064601954517</v>
      </c>
      <c r="AQ48" s="103">
        <f t="shared" si="15"/>
        <v>145025.61460195456</v>
      </c>
      <c r="AR48" s="31"/>
      <c r="AS48" s="29"/>
      <c r="AU48" s="31">
        <f t="shared" si="16"/>
        <v>120.85467883496213</v>
      </c>
    </row>
    <row r="49" spans="8:47">
      <c r="H49" s="79">
        <v>41609</v>
      </c>
      <c r="I49" s="34">
        <f t="shared" si="30"/>
        <v>120.99000000000002</v>
      </c>
      <c r="J49" s="80"/>
      <c r="K49" s="80"/>
      <c r="L49" s="80"/>
      <c r="M49" s="80"/>
      <c r="N49" s="81"/>
      <c r="P49" s="89">
        <v>41609</v>
      </c>
      <c r="Q49" s="31">
        <f t="shared" si="32"/>
        <v>120.99000000000002</v>
      </c>
      <c r="R49" s="31">
        <f t="shared" si="32"/>
        <v>120.99000000000002</v>
      </c>
      <c r="S49" s="31">
        <f t="shared" si="32"/>
        <v>120.99000000000002</v>
      </c>
      <c r="T49" s="31">
        <f t="shared" si="32"/>
        <v>120.99000000000002</v>
      </c>
      <c r="U49" s="31">
        <f t="shared" si="32"/>
        <v>120.99000000000002</v>
      </c>
      <c r="V49" s="31">
        <f t="shared" si="26"/>
        <v>120.99000000000002</v>
      </c>
      <c r="W49" s="31">
        <f t="shared" si="31"/>
        <v>120.99000000000002</v>
      </c>
      <c r="X49" s="31">
        <f t="shared" si="31"/>
        <v>120.99000000000002</v>
      </c>
      <c r="Y49" s="31">
        <f t="shared" si="31"/>
        <v>120.99000000000002</v>
      </c>
      <c r="Z49" s="31">
        <f t="shared" si="18"/>
        <v>120.99000000000002</v>
      </c>
      <c r="AA49" s="31">
        <f>AA48</f>
        <v>120.99000000000002</v>
      </c>
      <c r="AB49" s="31">
        <f>$I49</f>
        <v>120.99000000000002</v>
      </c>
      <c r="AD49" s="31">
        <f t="shared" si="14"/>
        <v>5444.5500000000011</v>
      </c>
      <c r="AE49" s="31">
        <f t="shared" si="1"/>
        <v>6654.4500000000016</v>
      </c>
      <c r="AF49" s="31">
        <f t="shared" si="2"/>
        <v>7864.3500000000013</v>
      </c>
      <c r="AG49" s="31">
        <f t="shared" si="3"/>
        <v>9074.2500000000018</v>
      </c>
      <c r="AH49" s="31">
        <f t="shared" si="4"/>
        <v>10284.150000000001</v>
      </c>
      <c r="AI49" s="31">
        <f t="shared" si="5"/>
        <v>11494.050000000003</v>
      </c>
      <c r="AJ49" s="31">
        <f t="shared" si="6"/>
        <v>12703.950000000003</v>
      </c>
      <c r="AK49" s="31">
        <f t="shared" si="7"/>
        <v>13913.850000000002</v>
      </c>
      <c r="AL49" s="31">
        <f t="shared" si="8"/>
        <v>15123.750000000004</v>
      </c>
      <c r="AM49" s="31">
        <f t="shared" si="9"/>
        <v>16333.650000000003</v>
      </c>
      <c r="AN49" s="31">
        <f t="shared" si="10"/>
        <v>17543.550000000003</v>
      </c>
      <c r="AO49" s="31">
        <f t="shared" si="11"/>
        <v>18753.450000000004</v>
      </c>
      <c r="AQ49" s="103">
        <f t="shared" si="15"/>
        <v>145188.00000000003</v>
      </c>
      <c r="AR49" s="31"/>
      <c r="AS49" s="29"/>
      <c r="AU49" s="31">
        <f t="shared" si="16"/>
        <v>120.99000000000002</v>
      </c>
    </row>
    <row r="50" spans="8:47">
      <c r="P50" s="89"/>
      <c r="R50" s="28"/>
      <c r="S50" s="28"/>
      <c r="T50" s="28"/>
      <c r="U50" s="28"/>
      <c r="V50" s="28"/>
      <c r="W50" s="28"/>
      <c r="X50" s="28"/>
      <c r="Y50" s="28"/>
      <c r="Z50" s="28"/>
      <c r="AA50" s="28"/>
      <c r="AB50" s="28"/>
    </row>
    <row r="51" spans="8:47" ht="38.25">
      <c r="P51" t="s">
        <v>90</v>
      </c>
      <c r="S51" s="28"/>
      <c r="T51" s="28"/>
      <c r="U51" s="28"/>
      <c r="V51" s="28"/>
      <c r="W51" s="28"/>
      <c r="X51" s="28"/>
      <c r="Y51" s="28"/>
      <c r="Z51" s="28"/>
      <c r="AA51" s="28"/>
      <c r="AB51" s="28"/>
      <c r="AE51" s="91" t="s">
        <v>91</v>
      </c>
      <c r="AF51" t="s">
        <v>98</v>
      </c>
    </row>
    <row r="52" spans="8:47">
      <c r="P52" s="89">
        <v>40909</v>
      </c>
      <c r="Q52" s="139">
        <f>SUM(Q26:Q37)/(SUM(Q14:Q25))-1</f>
        <v>9.000000000000008E-2</v>
      </c>
      <c r="R52" s="29">
        <f t="shared" ref="R52:AB52" si="34">SUM(R26:R37)/(SUM(R14:R25))-1</f>
        <v>8.4661875514980389E-2</v>
      </c>
      <c r="S52" s="29">
        <f t="shared" si="34"/>
        <v>8.0324399999251117E-2</v>
      </c>
      <c r="T52" s="29">
        <f t="shared" si="34"/>
        <v>7.6963067883668579E-2</v>
      </c>
      <c r="U52" s="29">
        <f t="shared" si="34"/>
        <v>7.4560393910607647E-2</v>
      </c>
      <c r="V52" s="29">
        <f t="shared" si="34"/>
        <v>7.3105684227355416E-2</v>
      </c>
      <c r="W52" s="29">
        <f t="shared" si="34"/>
        <v>7.2594928552692117E-2</v>
      </c>
      <c r="X52" s="29">
        <f t="shared" si="34"/>
        <v>7.3030811198647072E-2</v>
      </c>
      <c r="Y52" s="29">
        <f t="shared" si="34"/>
        <v>7.4422842700391678E-2</v>
      </c>
      <c r="Z52" s="29">
        <f t="shared" si="34"/>
        <v>7.6787617918231854E-2</v>
      </c>
      <c r="AA52" s="29">
        <f t="shared" si="34"/>
        <v>8.0149210955148709E-2</v>
      </c>
      <c r="AB52" s="29">
        <f t="shared" si="34"/>
        <v>8.4539722342317658E-2</v>
      </c>
      <c r="AE52" s="29">
        <f t="shared" ref="AE52:AE64" si="35">AVERAGE(Q52:AB52)</f>
        <v>7.8428379600274364E-2</v>
      </c>
      <c r="AF52" t="s">
        <v>107</v>
      </c>
    </row>
    <row r="53" spans="8:47">
      <c r="P53" s="89">
        <v>40940</v>
      </c>
      <c r="Q53" s="29">
        <f t="shared" ref="Q53:AB53" si="36">SUM(Q27:Q38)/(SUM(Q15:Q26))-1</f>
        <v>9.1803143093465822E-2</v>
      </c>
      <c r="R53" s="139">
        <f t="shared" si="36"/>
        <v>9.1652812499021241E-2</v>
      </c>
      <c r="S53" s="29">
        <f t="shared" si="36"/>
        <v>8.6823989451129346E-2</v>
      </c>
      <c r="T53" s="29">
        <f t="shared" si="36"/>
        <v>8.298542533865505E-2</v>
      </c>
      <c r="U53" s="29">
        <f t="shared" si="36"/>
        <v>8.0116202356559807E-2</v>
      </c>
      <c r="V53" s="29">
        <f t="shared" si="36"/>
        <v>7.8202299750679272E-2</v>
      </c>
      <c r="W53" s="29">
        <f t="shared" si="36"/>
        <v>7.7236426721435159E-2</v>
      </c>
      <c r="X53" s="29">
        <f t="shared" si="36"/>
        <v>7.7217974698087444E-2</v>
      </c>
      <c r="Y53" s="29">
        <f t="shared" si="36"/>
        <v>7.8153088759411737E-2</v>
      </c>
      <c r="Z53" s="29">
        <f t="shared" si="36"/>
        <v>8.0054861979675929E-2</v>
      </c>
      <c r="AA53" s="29">
        <f t="shared" si="36"/>
        <v>8.2943660732355262E-2</v>
      </c>
      <c r="AB53" s="29">
        <f t="shared" si="36"/>
        <v>8.6847593729230566E-2</v>
      </c>
      <c r="AE53" s="29">
        <f t="shared" si="35"/>
        <v>8.2836456592475557E-2</v>
      </c>
    </row>
    <row r="54" spans="8:47">
      <c r="P54" s="89">
        <v>40969</v>
      </c>
      <c r="Q54" s="29">
        <f t="shared" ref="Q54:AB54" si="37">SUM(Q28:Q39)/(SUM(Q16:Q27))-1</f>
        <v>9.3579638752052663E-2</v>
      </c>
      <c r="R54" s="29">
        <f t="shared" si="37"/>
        <v>9.2441488437015495E-2</v>
      </c>
      <c r="S54" s="139">
        <f t="shared" si="37"/>
        <v>9.3308131226626623E-2</v>
      </c>
      <c r="T54" s="29">
        <f t="shared" si="37"/>
        <v>8.8986351305909261E-2</v>
      </c>
      <c r="U54" s="29">
        <f t="shared" si="37"/>
        <v>8.5645665612053445E-2</v>
      </c>
      <c r="V54" s="29">
        <f t="shared" si="37"/>
        <v>8.326868884670624E-2</v>
      </c>
      <c r="W54" s="29">
        <f t="shared" si="37"/>
        <v>8.1844834843461944E-2</v>
      </c>
      <c r="X54" s="29">
        <f t="shared" si="37"/>
        <v>8.137021019614421E-2</v>
      </c>
      <c r="Y54" s="29">
        <f t="shared" si="37"/>
        <v>8.1847626416281072E-2</v>
      </c>
      <c r="Z54" s="29">
        <f t="shared" si="37"/>
        <v>8.3286732382540363E-2</v>
      </c>
      <c r="AA54" s="29">
        <f t="shared" si="37"/>
        <v>8.5704272927560554E-2</v>
      </c>
      <c r="AB54" s="29">
        <f t="shared" si="37"/>
        <v>8.9124483855226533E-2</v>
      </c>
      <c r="AE54" s="29">
        <f t="shared" si="35"/>
        <v>8.6700677066798196E-2</v>
      </c>
    </row>
    <row r="55" spans="8:47">
      <c r="P55" s="89">
        <v>41000</v>
      </c>
      <c r="Q55" s="29">
        <f t="shared" ref="Q55:AB55" si="38">SUM(Q29:Q40)/(SUM(Q17:Q28))-1</f>
        <v>9.5330073349633393E-2</v>
      </c>
      <c r="R55" s="29">
        <f t="shared" si="38"/>
        <v>9.3218298241122932E-2</v>
      </c>
      <c r="S55" s="29">
        <f t="shared" si="38"/>
        <v>9.3086835297740089E-2</v>
      </c>
      <c r="T55" s="139">
        <f t="shared" si="38"/>
        <v>9.4965959983116077E-2</v>
      </c>
      <c r="U55" s="29">
        <f t="shared" si="38"/>
        <v>9.114897062396099E-2</v>
      </c>
      <c r="V55" s="29">
        <f t="shared" si="38"/>
        <v>8.8305119615609717E-2</v>
      </c>
      <c r="W55" s="29">
        <f t="shared" si="38"/>
        <v>8.6420505518934432E-2</v>
      </c>
      <c r="X55" s="29">
        <f t="shared" si="38"/>
        <v>8.5487952915181742E-2</v>
      </c>
      <c r="Y55" s="29">
        <f t="shared" si="38"/>
        <v>8.550696596550722E-2</v>
      </c>
      <c r="Z55" s="29">
        <f t="shared" si="38"/>
        <v>8.6483800506754305E-2</v>
      </c>
      <c r="AA55" s="29">
        <f t="shared" si="38"/>
        <v>8.8431658443565153E-2</v>
      </c>
      <c r="AB55" s="29">
        <f t="shared" si="38"/>
        <v>9.1371012407543528E-2</v>
      </c>
      <c r="AE55" s="29">
        <f t="shared" si="35"/>
        <v>8.9979762739055794E-2</v>
      </c>
    </row>
    <row r="56" spans="8:47">
      <c r="P56" s="89">
        <v>41030</v>
      </c>
      <c r="Q56" s="29">
        <f t="shared" ref="Q56:AB56" si="39">SUM(Q30:Q41)/(SUM(Q18:Q29))-1</f>
        <v>9.7055016181230025E-2</v>
      </c>
      <c r="R56" s="29">
        <f t="shared" si="39"/>
        <v>9.3983507712131598E-2</v>
      </c>
      <c r="S56" s="29">
        <f t="shared" si="39"/>
        <v>9.2868928120764194E-2</v>
      </c>
      <c r="T56" s="29">
        <f t="shared" si="39"/>
        <v>9.3739146859319833E-2</v>
      </c>
      <c r="U56" s="139">
        <f t="shared" si="39"/>
        <v>9.6626302574549516E-2</v>
      </c>
      <c r="V56" s="29">
        <f t="shared" si="39"/>
        <v>9.3311856996275644E-2</v>
      </c>
      <c r="W56" s="29">
        <f t="shared" si="39"/>
        <v>9.0963786356108578E-2</v>
      </c>
      <c r="X56" s="29">
        <f t="shared" si="39"/>
        <v>8.9571630876655872E-2</v>
      </c>
      <c r="Y56" s="29">
        <f t="shared" si="39"/>
        <v>8.913160802447484E-2</v>
      </c>
      <c r="Z56" s="29">
        <f t="shared" si="39"/>
        <v>8.964662549238267E-2</v>
      </c>
      <c r="AA56" s="29">
        <f t="shared" si="39"/>
        <v>9.1126413565509434E-2</v>
      </c>
      <c r="AB56" s="29">
        <f t="shared" si="39"/>
        <v>9.3587782656232132E-2</v>
      </c>
      <c r="AE56" s="29">
        <f t="shared" si="35"/>
        <v>9.263438378463619E-2</v>
      </c>
    </row>
    <row r="57" spans="8:47">
      <c r="P57" s="89">
        <v>41061</v>
      </c>
      <c r="Q57" s="29">
        <f t="shared" ref="Q57:AB57" si="40">SUM(Q31:Q42)/(SUM(Q19:Q30))-1</f>
        <v>9.8755020080321554E-2</v>
      </c>
      <c r="R57" s="29">
        <f t="shared" si="40"/>
        <v>9.4737374771100225E-2</v>
      </c>
      <c r="S57" s="29">
        <f t="shared" si="40"/>
        <v>9.2654332448128596E-2</v>
      </c>
      <c r="T57" s="29">
        <f t="shared" si="40"/>
        <v>9.2531448770256652E-2</v>
      </c>
      <c r="U57" s="29">
        <f t="shared" si="40"/>
        <v>9.4398386583079308E-2</v>
      </c>
      <c r="V57" s="139">
        <f t="shared" si="40"/>
        <v>9.8289162812760678E-2</v>
      </c>
      <c r="W57" s="140">
        <f t="shared" si="40"/>
        <v>9.5475020059361038E-2</v>
      </c>
      <c r="X57" s="29">
        <f t="shared" si="40"/>
        <v>9.3621665049426817E-2</v>
      </c>
      <c r="Y57" s="29">
        <f t="shared" si="40"/>
        <v>9.2722043761757966E-2</v>
      </c>
      <c r="Z57" s="29">
        <f t="shared" si="40"/>
        <v>9.2775754565624258E-2</v>
      </c>
      <c r="AA57" s="29">
        <f t="shared" si="40"/>
        <v>9.3789120395484815E-2</v>
      </c>
      <c r="AB57" s="29">
        <f t="shared" si="40"/>
        <v>9.5775381994245956E-2</v>
      </c>
      <c r="AE57" s="29">
        <f t="shared" si="35"/>
        <v>9.4627059274295655E-2</v>
      </c>
    </row>
    <row r="58" spans="8:47">
      <c r="P58" s="89">
        <v>41091</v>
      </c>
      <c r="Q58" s="29">
        <f t="shared" ref="Q58:AB58" si="41">SUM(Q32:Q43)/(SUM(Q20:Q31))-1</f>
        <v>0.10043062200956965</v>
      </c>
      <c r="R58" s="29">
        <f t="shared" si="41"/>
        <v>9.5480149749204379E-2</v>
      </c>
      <c r="S58" s="29">
        <f t="shared" si="41"/>
        <v>9.2442973362398151E-2</v>
      </c>
      <c r="T58" s="29">
        <f t="shared" si="41"/>
        <v>9.1342422421002656E-2</v>
      </c>
      <c r="U58" s="29">
        <f t="shared" si="41"/>
        <v>9.2205781150927812E-2</v>
      </c>
      <c r="V58" s="29">
        <f t="shared" si="41"/>
        <v>9.5064518205980386E-2</v>
      </c>
      <c r="W58" s="139">
        <f t="shared" si="41"/>
        <v>9.995454451536312E-2</v>
      </c>
      <c r="X58" s="29">
        <f t="shared" si="41"/>
        <v>9.7638469494423008E-2</v>
      </c>
      <c r="Y58" s="29">
        <f t="shared" si="41"/>
        <v>9.6278755118996528E-2</v>
      </c>
      <c r="Z58" s="29">
        <f t="shared" si="41"/>
        <v>9.5871723354450822E-2</v>
      </c>
      <c r="AA58" s="29">
        <f t="shared" si="41"/>
        <v>9.6420347271734652E-2</v>
      </c>
      <c r="AB58" s="29">
        <f t="shared" si="41"/>
        <v>9.7934382456354774E-2</v>
      </c>
      <c r="AE58" s="29">
        <f t="shared" si="35"/>
        <v>9.5922057425867166E-2</v>
      </c>
    </row>
    <row r="59" spans="8:47">
      <c r="P59" s="89">
        <v>41122</v>
      </c>
      <c r="Q59" s="29">
        <f t="shared" ref="Q59:AB59" si="42">SUM(Q33:Q44)/(SUM(Q21:Q32))-1</f>
        <v>0.10208234362628676</v>
      </c>
      <c r="R59" s="29">
        <f t="shared" si="42"/>
        <v>9.6212075664884766E-2</v>
      </c>
      <c r="S59" s="29">
        <f t="shared" si="42"/>
        <v>9.2234778189071998E-2</v>
      </c>
      <c r="T59" s="29">
        <f t="shared" si="42"/>
        <v>9.0171638118698549E-2</v>
      </c>
      <c r="U59" s="29">
        <f t="shared" si="42"/>
        <v>9.0047653415018303E-2</v>
      </c>
      <c r="V59" s="29">
        <f t="shared" si="42"/>
        <v>9.1891846801898103E-2</v>
      </c>
      <c r="W59" s="29">
        <f t="shared" si="42"/>
        <v>9.5737505738630047E-2</v>
      </c>
      <c r="X59" s="139">
        <f t="shared" si="42"/>
        <v>0.10162245150575799</v>
      </c>
      <c r="Y59" s="29">
        <f t="shared" si="42"/>
        <v>9.980221502655251E-2</v>
      </c>
      <c r="Z59" s="29">
        <f t="shared" si="42"/>
        <v>9.8935056194260573E-2</v>
      </c>
      <c r="AA59" s="29">
        <f t="shared" si="42"/>
        <v>9.9020649173072295E-2</v>
      </c>
      <c r="AB59" s="29">
        <f t="shared" si="42"/>
        <v>0.1000653412178325</v>
      </c>
      <c r="AE59" s="29">
        <f t="shared" si="35"/>
        <v>9.6485296222663705E-2</v>
      </c>
    </row>
    <row r="60" spans="8:47">
      <c r="P60" s="89">
        <v>41153</v>
      </c>
      <c r="Q60" s="29">
        <f t="shared" ref="Q60:AB60" si="43">SUM(Q34:Q45)/(SUM(Q22:Q33))-1</f>
        <v>0.10371069182389969</v>
      </c>
      <c r="R60" s="29">
        <f t="shared" si="43"/>
        <v>9.6933388488936068E-2</v>
      </c>
      <c r="S60" s="29">
        <f t="shared" si="43"/>
        <v>9.2029676413266426E-2</v>
      </c>
      <c r="T60" s="29">
        <f t="shared" si="43"/>
        <v>8.9018679254814881E-2</v>
      </c>
      <c r="U60" s="29">
        <f t="shared" si="43"/>
        <v>8.7923196500710787E-2</v>
      </c>
      <c r="V60" s="29">
        <f t="shared" si="43"/>
        <v>8.8769902128539968E-2</v>
      </c>
      <c r="W60" s="29">
        <f t="shared" si="43"/>
        <v>9.1589567835855146E-2</v>
      </c>
      <c r="X60" s="29">
        <f t="shared" si="43"/>
        <v>9.6417313463300403E-2</v>
      </c>
      <c r="Y60" s="139">
        <f t="shared" si="43"/>
        <v>0.10329288761314426</v>
      </c>
      <c r="Z60" s="29">
        <f t="shared" si="43"/>
        <v>0.10196626642391782</v>
      </c>
      <c r="AA60" s="29">
        <f t="shared" si="43"/>
        <v>0.10159056810912315</v>
      </c>
      <c r="AB60" s="29">
        <f t="shared" si="43"/>
        <v>0.1021688010738433</v>
      </c>
      <c r="AE60" s="29">
        <f t="shared" si="35"/>
        <v>9.6284244927445986E-2</v>
      </c>
    </row>
    <row r="61" spans="8:47">
      <c r="P61" s="89">
        <v>41183</v>
      </c>
      <c r="Q61" s="29">
        <f t="shared" ref="Q61:AB61" si="44">SUM(Q35:Q46)/(SUM(Q23:Q34))-1</f>
        <v>0.10531615925058579</v>
      </c>
      <c r="R61" s="29">
        <f t="shared" si="44"/>
        <v>9.7644317398151159E-2</v>
      </c>
      <c r="S61" s="29">
        <f t="shared" si="44"/>
        <v>9.1827599600090792E-2</v>
      </c>
      <c r="T61" s="29">
        <f t="shared" si="44"/>
        <v>8.7883141810884302E-2</v>
      </c>
      <c r="U61" s="29">
        <f t="shared" si="44"/>
        <v>8.5831628515979252E-2</v>
      </c>
      <c r="V61" s="29">
        <f t="shared" si="44"/>
        <v>8.5697477256621468E-2</v>
      </c>
      <c r="W61" s="29">
        <f t="shared" si="44"/>
        <v>8.7509046167292714E-2</v>
      </c>
      <c r="X61" s="29">
        <f t="shared" si="44"/>
        <v>9.1298866934862888E-2</v>
      </c>
      <c r="Y61" s="29">
        <f t="shared" si="44"/>
        <v>9.7103905931965384E-2</v>
      </c>
      <c r="Z61" s="139">
        <f t="shared" si="44"/>
        <v>0.10496585667252734</v>
      </c>
      <c r="AA61" s="29">
        <f t="shared" si="44"/>
        <v>0.1041306334969665</v>
      </c>
      <c r="AB61" s="29">
        <f t="shared" si="44"/>
        <v>0.10424529090038881</v>
      </c>
      <c r="AE61" s="29">
        <f t="shared" si="35"/>
        <v>9.5287826994693028E-2</v>
      </c>
    </row>
    <row r="62" spans="8:47">
      <c r="P62" s="89">
        <v>41214</v>
      </c>
      <c r="Q62" s="29">
        <f t="shared" ref="Q62:AB62" si="45">SUM(Q36:Q47)/(SUM(Q24:Q35))-1</f>
        <v>0.10689922480620173</v>
      </c>
      <c r="R62" s="29">
        <f t="shared" si="45"/>
        <v>9.8345085018086031E-2</v>
      </c>
      <c r="S62" s="29">
        <f t="shared" si="45"/>
        <v>9.1628481318512423E-2</v>
      </c>
      <c r="T62" s="29">
        <f t="shared" si="45"/>
        <v>8.6764633886473597E-2</v>
      </c>
      <c r="U62" s="29">
        <f t="shared" si="45"/>
        <v>8.3772191591942713E-2</v>
      </c>
      <c r="V62" s="29">
        <f t="shared" si="45"/>
        <v>8.2673403243836763E-2</v>
      </c>
      <c r="W62" s="29">
        <f t="shared" si="45"/>
        <v>8.3494310412509209E-2</v>
      </c>
      <c r="X62" s="29">
        <f t="shared" si="45"/>
        <v>8.6264964037678693E-2</v>
      </c>
      <c r="Y62" s="29">
        <f t="shared" si="45"/>
        <v>9.1019667346195154E-2</v>
      </c>
      <c r="Z62" s="29">
        <f t="shared" si="45"/>
        <v>9.779724796435274E-2</v>
      </c>
      <c r="AA62" s="139">
        <f t="shared" si="45"/>
        <v>0.10664136252472911</v>
      </c>
      <c r="AB62" s="29">
        <f t="shared" si="45"/>
        <v>0.10629532609763293</v>
      </c>
      <c r="AE62" s="29">
        <f t="shared" si="35"/>
        <v>9.3466324854012586E-2</v>
      </c>
    </row>
    <row r="63" spans="8:47">
      <c r="P63" s="89">
        <v>41244</v>
      </c>
      <c r="Q63" s="29">
        <f t="shared" ref="Q63:AB63" si="46">SUM(Q37:Q48)/(SUM(Q25:Q36))-1</f>
        <v>0.10846035411855293</v>
      </c>
      <c r="R63" s="29">
        <f t="shared" si="46"/>
        <v>9.9035907655490973E-2</v>
      </c>
      <c r="S63" s="29">
        <f t="shared" si="46"/>
        <v>9.1432257068547296E-2</v>
      </c>
      <c r="T63" s="29">
        <f t="shared" si="46"/>
        <v>8.5662775248231737E-2</v>
      </c>
      <c r="U63" s="29">
        <f t="shared" si="46"/>
        <v>8.1744150967277163E-2</v>
      </c>
      <c r="V63" s="29">
        <f t="shared" si="46"/>
        <v>7.9696547652018834E-2</v>
      </c>
      <c r="W63" s="29">
        <f t="shared" si="46"/>
        <v>7.9543782398558083E-2</v>
      </c>
      <c r="X63" s="29">
        <f t="shared" si="46"/>
        <v>8.131352726283092E-2</v>
      </c>
      <c r="Y63" s="29">
        <f t="shared" si="46"/>
        <v>8.5037535140132681E-2</v>
      </c>
      <c r="Z63" s="29">
        <f t="shared" si="46"/>
        <v>9.075189287820784E-2</v>
      </c>
      <c r="AA63" s="29">
        <f t="shared" si="46"/>
        <v>9.849730464600559E-2</v>
      </c>
      <c r="AB63" s="139">
        <f t="shared" si="46"/>
        <v>0.10831940901639414</v>
      </c>
      <c r="AE63" s="29">
        <f t="shared" si="35"/>
        <v>9.0791287004354015E-2</v>
      </c>
    </row>
    <row r="64" spans="8:47">
      <c r="P64" s="89">
        <v>41275</v>
      </c>
      <c r="Q64" s="29">
        <f t="shared" ref="Q64:AB64" si="47">SUM(Q38:Q49)/(SUM(Q26:Q37))-1</f>
        <v>0.1100000000000001</v>
      </c>
      <c r="R64" s="29">
        <f t="shared" si="47"/>
        <v>9.9716995520914953E-2</v>
      </c>
      <c r="S64" s="29">
        <f t="shared" si="47"/>
        <v>9.1238864211600212E-2</v>
      </c>
      <c r="T64" s="29">
        <f t="shared" si="47"/>
        <v>8.4577196898930174E-2</v>
      </c>
      <c r="U64" s="29">
        <f t="shared" si="47"/>
        <v>7.9746794114186059E-2</v>
      </c>
      <c r="V64" s="29">
        <f t="shared" si="47"/>
        <v>7.6765813133224281E-2</v>
      </c>
      <c r="W64" s="29">
        <f t="shared" si="47"/>
        <v>7.5655934031532368E-2</v>
      </c>
      <c r="X64" s="29">
        <f t="shared" si="47"/>
        <v>7.6442546616481977E-2</v>
      </c>
      <c r="Y64" s="29">
        <f t="shared" si="47"/>
        <v>7.9154960360975357E-2</v>
      </c>
      <c r="Z64" s="29">
        <f t="shared" si="47"/>
        <v>8.3826639762538013E-2</v>
      </c>
      <c r="AA64" s="29">
        <f t="shared" si="47"/>
        <v>9.049546789623153E-2</v>
      </c>
      <c r="AB64" s="29">
        <f t="shared" si="47"/>
        <v>9.9204041326361958E-2</v>
      </c>
      <c r="AE64" s="29">
        <f t="shared" si="35"/>
        <v>8.7235437822748077E-2</v>
      </c>
    </row>
    <row r="65" spans="16:31">
      <c r="Q65" s="29"/>
      <c r="R65" s="29"/>
      <c r="S65" s="29"/>
      <c r="T65" s="29"/>
      <c r="U65" s="29"/>
      <c r="V65" s="29"/>
      <c r="W65" s="29"/>
      <c r="X65" s="29"/>
      <c r="Y65" s="29"/>
      <c r="Z65" s="29"/>
      <c r="AA65" s="29"/>
      <c r="AB65" s="29"/>
    </row>
    <row r="66" spans="16:31">
      <c r="Q66" s="29"/>
      <c r="R66" s="29"/>
      <c r="S66" s="29"/>
      <c r="T66" s="29"/>
      <c r="U66" s="29"/>
      <c r="V66" s="29"/>
      <c r="W66" s="29"/>
      <c r="X66" s="29"/>
      <c r="Y66" s="29"/>
      <c r="Z66" s="29"/>
      <c r="AA66" s="29"/>
      <c r="AB66" s="29"/>
    </row>
    <row r="67" spans="16:31" ht="51">
      <c r="P67" t="s">
        <v>90</v>
      </c>
      <c r="Q67" s="29"/>
      <c r="R67" s="29"/>
      <c r="S67" s="29"/>
      <c r="T67" s="29"/>
      <c r="U67" s="29"/>
      <c r="V67" s="29"/>
      <c r="W67" s="29"/>
      <c r="X67" s="29"/>
      <c r="Y67" s="29"/>
      <c r="Z67" s="29"/>
      <c r="AA67" s="29"/>
      <c r="AB67" s="29"/>
      <c r="AE67" s="102" t="s">
        <v>94</v>
      </c>
    </row>
    <row r="68" spans="16:31">
      <c r="P68" s="89">
        <v>40909</v>
      </c>
      <c r="Q68" s="90">
        <f>Q52*Q$6</f>
        <v>4.0500000000000034</v>
      </c>
      <c r="R68" s="90">
        <f t="shared" ref="R68:AB68" si="48">R52*R$6</f>
        <v>4.6564031533239216</v>
      </c>
      <c r="S68" s="90">
        <f t="shared" si="48"/>
        <v>5.2210859999513222</v>
      </c>
      <c r="T68" s="90">
        <f t="shared" si="48"/>
        <v>5.7722300912751434</v>
      </c>
      <c r="U68" s="90">
        <f t="shared" si="48"/>
        <v>6.3376334824016496</v>
      </c>
      <c r="V68" s="90">
        <f t="shared" si="48"/>
        <v>6.9450400015987643</v>
      </c>
      <c r="W68" s="90">
        <f t="shared" si="48"/>
        <v>7.6224674980326723</v>
      </c>
      <c r="X68" s="90">
        <f t="shared" si="48"/>
        <v>8.3985432878444133</v>
      </c>
      <c r="Y68" s="90">
        <f t="shared" si="48"/>
        <v>9.3028553375489604</v>
      </c>
      <c r="Z68" s="90">
        <f t="shared" si="48"/>
        <v>10.366328418961301</v>
      </c>
      <c r="AA68" s="90">
        <f t="shared" si="48"/>
        <v>11.621635588496563</v>
      </c>
      <c r="AB68" s="90">
        <f t="shared" si="48"/>
        <v>13.103656963059237</v>
      </c>
      <c r="AC68" s="90"/>
      <c r="AD68" s="90">
        <f>SUM(Q68:AB68)</f>
        <v>93.397879822493948</v>
      </c>
      <c r="AE68" s="97">
        <f>AD68/(SUM(Q$6:AB$6))</f>
        <v>7.7831566518744955E-2</v>
      </c>
    </row>
    <row r="69" spans="16:31">
      <c r="P69" s="89">
        <v>40940</v>
      </c>
      <c r="Q69" s="90">
        <f t="shared" ref="Q69:AB69" si="49">Q53*Q$6</f>
        <v>4.1311414392059618</v>
      </c>
      <c r="R69" s="90">
        <f t="shared" si="49"/>
        <v>5.0409046874461687</v>
      </c>
      <c r="S69" s="90">
        <f t="shared" si="49"/>
        <v>5.643559314323408</v>
      </c>
      <c r="T69" s="90">
        <f t="shared" si="49"/>
        <v>6.223906900399129</v>
      </c>
      <c r="U69" s="90">
        <f t="shared" si="49"/>
        <v>6.809877200307584</v>
      </c>
      <c r="V69" s="90">
        <f t="shared" si="49"/>
        <v>7.4292184763145306</v>
      </c>
      <c r="W69" s="90">
        <f t="shared" si="49"/>
        <v>8.1098248057506908</v>
      </c>
      <c r="X69" s="90">
        <f t="shared" si="49"/>
        <v>8.8800670902800558</v>
      </c>
      <c r="Y69" s="90">
        <f t="shared" si="49"/>
        <v>9.7691360949264663</v>
      </c>
      <c r="Z69" s="90">
        <f t="shared" si="49"/>
        <v>10.807406367256251</v>
      </c>
      <c r="AA69" s="90">
        <f t="shared" si="49"/>
        <v>12.026830806191512</v>
      </c>
      <c r="AB69" s="90">
        <f t="shared" si="49"/>
        <v>13.461377028030737</v>
      </c>
      <c r="AC69" s="90"/>
      <c r="AD69" s="90">
        <f t="shared" ref="AD69:AD80" si="50">SUM(Q69:AB69)</f>
        <v>98.333250210432496</v>
      </c>
      <c r="AE69" s="98">
        <f t="shared" ref="AE69:AE80" si="51">AD69/(SUM(Q$6:AB$6))</f>
        <v>8.1944375175360407E-2</v>
      </c>
    </row>
    <row r="70" spans="16:31">
      <c r="P70" s="89">
        <v>40969</v>
      </c>
      <c r="Q70" s="90">
        <f t="shared" ref="Q70:AB70" si="52">Q54*Q$6</f>
        <v>4.2110837438423694</v>
      </c>
      <c r="R70" s="90">
        <f t="shared" si="52"/>
        <v>5.0842818640358525</v>
      </c>
      <c r="S70" s="90">
        <f t="shared" si="52"/>
        <v>6.0650285297307303</v>
      </c>
      <c r="T70" s="90">
        <f t="shared" si="52"/>
        <v>6.6739763479431948</v>
      </c>
      <c r="U70" s="90">
        <f t="shared" si="52"/>
        <v>7.2798815770245433</v>
      </c>
      <c r="V70" s="90">
        <f t="shared" si="52"/>
        <v>7.9105254404370928</v>
      </c>
      <c r="W70" s="90">
        <f t="shared" si="52"/>
        <v>8.5937076585635044</v>
      </c>
      <c r="X70" s="90">
        <f t="shared" si="52"/>
        <v>9.3575741725565837</v>
      </c>
      <c r="Y70" s="90">
        <f t="shared" si="52"/>
        <v>10.230953302035134</v>
      </c>
      <c r="Z70" s="90">
        <f t="shared" si="52"/>
        <v>11.24370887164295</v>
      </c>
      <c r="AA70" s="90">
        <f t="shared" si="52"/>
        <v>12.427119574496281</v>
      </c>
      <c r="AB70" s="90">
        <f t="shared" si="52"/>
        <v>13.814294997560113</v>
      </c>
      <c r="AC70" s="90"/>
      <c r="AD70" s="90">
        <f t="shared" si="50"/>
        <v>102.89213607986834</v>
      </c>
      <c r="AE70" s="98">
        <f t="shared" si="51"/>
        <v>8.5743446733223608E-2</v>
      </c>
    </row>
    <row r="71" spans="16:31">
      <c r="P71" s="89">
        <v>41000</v>
      </c>
      <c r="Q71" s="90">
        <f t="shared" ref="Q71:AB71" si="53">Q55*Q$6</f>
        <v>4.2898533007335029</v>
      </c>
      <c r="R71" s="90">
        <f t="shared" si="53"/>
        <v>5.1270064032617615</v>
      </c>
      <c r="S71" s="90">
        <f t="shared" si="53"/>
        <v>6.0506442943531056</v>
      </c>
      <c r="T71" s="90">
        <f t="shared" si="53"/>
        <v>7.1224469987337056</v>
      </c>
      <c r="U71" s="90">
        <f t="shared" si="53"/>
        <v>7.7476625030366844</v>
      </c>
      <c r="V71" s="90">
        <f t="shared" si="53"/>
        <v>8.3889863634829229</v>
      </c>
      <c r="W71" s="90">
        <f t="shared" si="53"/>
        <v>9.0741530794881147</v>
      </c>
      <c r="X71" s="90">
        <f t="shared" si="53"/>
        <v>9.831114585245901</v>
      </c>
      <c r="Y71" s="90">
        <f t="shared" si="53"/>
        <v>10.688370745688403</v>
      </c>
      <c r="Z71" s="90">
        <f t="shared" si="53"/>
        <v>11.675313068411832</v>
      </c>
      <c r="AA71" s="90">
        <f t="shared" si="53"/>
        <v>12.822590474316947</v>
      </c>
      <c r="AB71" s="90">
        <f t="shared" si="53"/>
        <v>14.162506923169246</v>
      </c>
      <c r="AC71" s="90"/>
      <c r="AD71" s="90">
        <f t="shared" si="50"/>
        <v>106.98064873992212</v>
      </c>
      <c r="AE71" s="98">
        <f t="shared" si="51"/>
        <v>8.915054061660177E-2</v>
      </c>
    </row>
    <row r="72" spans="16:31">
      <c r="P72" s="89">
        <v>41030</v>
      </c>
      <c r="Q72" s="90">
        <f t="shared" ref="Q72:AB72" si="54">Q56*Q$6</f>
        <v>4.3674757281553509</v>
      </c>
      <c r="R72" s="90">
        <f t="shared" si="54"/>
        <v>5.1690929241672379</v>
      </c>
      <c r="S72" s="90">
        <f t="shared" si="54"/>
        <v>6.0364803278496728</v>
      </c>
      <c r="T72" s="90">
        <f t="shared" si="54"/>
        <v>7.0304360144489877</v>
      </c>
      <c r="U72" s="90">
        <f t="shared" si="54"/>
        <v>8.2132357188367084</v>
      </c>
      <c r="V72" s="90">
        <f t="shared" si="54"/>
        <v>8.8646264146461853</v>
      </c>
      <c r="W72" s="90">
        <f t="shared" si="54"/>
        <v>9.5511975673914016</v>
      </c>
      <c r="X72" s="90">
        <f t="shared" si="54"/>
        <v>10.300737550815425</v>
      </c>
      <c r="Y72" s="90">
        <f t="shared" si="54"/>
        <v>11.141451003059355</v>
      </c>
      <c r="Z72" s="90">
        <f t="shared" si="54"/>
        <v>12.10229444147166</v>
      </c>
      <c r="AA72" s="90">
        <f t="shared" si="54"/>
        <v>13.213329966998868</v>
      </c>
      <c r="AB72" s="90">
        <f t="shared" si="54"/>
        <v>14.50610631171598</v>
      </c>
      <c r="AC72" s="90"/>
      <c r="AD72" s="90">
        <f t="shared" si="50"/>
        <v>110.49646396955684</v>
      </c>
      <c r="AE72" s="98">
        <f t="shared" si="51"/>
        <v>9.2080386641297363E-2</v>
      </c>
    </row>
    <row r="73" spans="16:31">
      <c r="P73" s="89">
        <v>41061</v>
      </c>
      <c r="Q73" s="90">
        <f t="shared" ref="Q73:AB73" si="55">Q57*Q$6</f>
        <v>4.4439759036144704</v>
      </c>
      <c r="R73" s="90">
        <f t="shared" si="55"/>
        <v>5.2105556124105128</v>
      </c>
      <c r="S73" s="90">
        <f t="shared" si="55"/>
        <v>6.0225316091283592</v>
      </c>
      <c r="T73" s="90">
        <f t="shared" si="55"/>
        <v>6.9398586577692489</v>
      </c>
      <c r="U73" s="90">
        <f t="shared" si="55"/>
        <v>8.0238628595617421</v>
      </c>
      <c r="V73" s="90">
        <f t="shared" si="55"/>
        <v>9.337470467212265</v>
      </c>
      <c r="W73" s="90">
        <f t="shared" si="55"/>
        <v>10.024877106232909</v>
      </c>
      <c r="X73" s="90">
        <f t="shared" si="55"/>
        <v>10.766491480684085</v>
      </c>
      <c r="Y73" s="90">
        <f t="shared" si="55"/>
        <v>11.590255470219745</v>
      </c>
      <c r="Z73" s="90">
        <f t="shared" si="55"/>
        <v>12.524726866359275</v>
      </c>
      <c r="AA73" s="90">
        <f t="shared" si="55"/>
        <v>13.599422457345298</v>
      </c>
      <c r="AB73" s="90">
        <f t="shared" si="55"/>
        <v>14.845184209108123</v>
      </c>
      <c r="AC73" s="90"/>
      <c r="AD73" s="90">
        <f t="shared" si="50"/>
        <v>113.32921269964604</v>
      </c>
      <c r="AE73" s="98">
        <f t="shared" si="51"/>
        <v>9.4441010583038359E-2</v>
      </c>
    </row>
    <row r="74" spans="16:31">
      <c r="P74" s="89">
        <v>41091</v>
      </c>
      <c r="Q74" s="90">
        <f t="shared" ref="Q74:AB74" si="56">Q58*Q$6</f>
        <v>4.5193779904306339</v>
      </c>
      <c r="R74" s="90">
        <f t="shared" si="56"/>
        <v>5.2514082362062409</v>
      </c>
      <c r="S74" s="90">
        <f t="shared" si="56"/>
        <v>6.0087932685558796</v>
      </c>
      <c r="T74" s="90">
        <f t="shared" si="56"/>
        <v>6.8506816815751996</v>
      </c>
      <c r="U74" s="90">
        <f t="shared" si="56"/>
        <v>7.8374913978288641</v>
      </c>
      <c r="V74" s="90">
        <f t="shared" si="56"/>
        <v>9.0311292295681369</v>
      </c>
      <c r="W74" s="90">
        <f t="shared" si="56"/>
        <v>10.495227174113127</v>
      </c>
      <c r="X74" s="90">
        <f t="shared" si="56"/>
        <v>11.228423991858646</v>
      </c>
      <c r="Y74" s="90">
        <f t="shared" si="56"/>
        <v>12.034844389874566</v>
      </c>
      <c r="Z74" s="90">
        <f t="shared" si="56"/>
        <v>12.942682652850861</v>
      </c>
      <c r="AA74" s="90">
        <f t="shared" si="56"/>
        <v>13.980950354401525</v>
      </c>
      <c r="AB74" s="90">
        <f t="shared" si="56"/>
        <v>15.179829280734991</v>
      </c>
      <c r="AC74" s="90"/>
      <c r="AD74" s="90">
        <f t="shared" si="50"/>
        <v>115.36083964799867</v>
      </c>
      <c r="AE74" s="98">
        <f t="shared" si="51"/>
        <v>9.6134033039998901E-2</v>
      </c>
    </row>
    <row r="75" spans="16:31">
      <c r="P75" s="89">
        <v>41122</v>
      </c>
      <c r="Q75" s="90">
        <f t="shared" ref="Q75:AB75" si="57">Q59*Q$6</f>
        <v>4.5937054631829044</v>
      </c>
      <c r="R75" s="90">
        <f t="shared" si="57"/>
        <v>5.2916641615686624</v>
      </c>
      <c r="S75" s="90">
        <f t="shared" si="57"/>
        <v>5.9952605822896796</v>
      </c>
      <c r="T75" s="90">
        <f t="shared" si="57"/>
        <v>6.7628728589023908</v>
      </c>
      <c r="U75" s="90">
        <f t="shared" si="57"/>
        <v>7.6540505402765557</v>
      </c>
      <c r="V75" s="90">
        <f t="shared" si="57"/>
        <v>8.7297254461803195</v>
      </c>
      <c r="W75" s="90">
        <f t="shared" si="57"/>
        <v>10.052438102556154</v>
      </c>
      <c r="X75" s="90">
        <f t="shared" si="57"/>
        <v>11.686581923162169</v>
      </c>
      <c r="Y75" s="90">
        <f t="shared" si="57"/>
        <v>12.475276878319065</v>
      </c>
      <c r="Z75" s="90">
        <f t="shared" si="57"/>
        <v>13.356232586225177</v>
      </c>
      <c r="AA75" s="90">
        <f t="shared" si="57"/>
        <v>14.357994130095483</v>
      </c>
      <c r="AB75" s="90">
        <f t="shared" si="57"/>
        <v>15.510127888764039</v>
      </c>
      <c r="AC75" s="90"/>
      <c r="AD75" s="90">
        <f t="shared" si="50"/>
        <v>116.46593056152258</v>
      </c>
      <c r="AE75" s="98">
        <f t="shared" si="51"/>
        <v>9.7054942134602154E-2</v>
      </c>
    </row>
    <row r="76" spans="16:31">
      <c r="P76" s="89">
        <v>41153</v>
      </c>
      <c r="Q76" s="90">
        <f t="shared" ref="Q76:AB76" si="58">Q60*Q$6</f>
        <v>4.6669811320754864</v>
      </c>
      <c r="R76" s="90">
        <f t="shared" si="58"/>
        <v>5.3313363668914837</v>
      </c>
      <c r="S76" s="90">
        <f t="shared" si="58"/>
        <v>5.9819289668623181</v>
      </c>
      <c r="T76" s="90">
        <f t="shared" si="58"/>
        <v>6.6764009441111156</v>
      </c>
      <c r="U76" s="90">
        <f t="shared" si="58"/>
        <v>7.4734717025604169</v>
      </c>
      <c r="V76" s="90">
        <f t="shared" si="58"/>
        <v>8.433140702211297</v>
      </c>
      <c r="W76" s="90">
        <f t="shared" si="58"/>
        <v>9.6169046227647907</v>
      </c>
      <c r="X76" s="90">
        <f t="shared" si="58"/>
        <v>11.087991048279546</v>
      </c>
      <c r="Y76" s="90">
        <f t="shared" si="58"/>
        <v>12.911610951643032</v>
      </c>
      <c r="Z76" s="90">
        <f t="shared" si="58"/>
        <v>13.765445967228905</v>
      </c>
      <c r="AA76" s="90">
        <f t="shared" si="58"/>
        <v>14.730632375822857</v>
      </c>
      <c r="AB76" s="90">
        <f t="shared" si="58"/>
        <v>15.836164166445711</v>
      </c>
      <c r="AC76" s="90"/>
      <c r="AD76" s="90">
        <f t="shared" si="50"/>
        <v>116.51200894689697</v>
      </c>
      <c r="AE76" s="98">
        <f t="shared" si="51"/>
        <v>9.7093340789080815E-2</v>
      </c>
    </row>
    <row r="77" spans="16:31">
      <c r="P77" s="89">
        <v>41183</v>
      </c>
      <c r="Q77" s="90">
        <f t="shared" ref="Q77:AB77" si="59">Q61*Q$6</f>
        <v>4.7392271662763612</v>
      </c>
      <c r="R77" s="90">
        <f t="shared" si="59"/>
        <v>5.3704374568983138</v>
      </c>
      <c r="S77" s="90">
        <f t="shared" si="59"/>
        <v>5.9687939740059015</v>
      </c>
      <c r="T77" s="90">
        <f t="shared" si="59"/>
        <v>6.5912356358163224</v>
      </c>
      <c r="U77" s="90">
        <f t="shared" si="59"/>
        <v>7.2956884238582367</v>
      </c>
      <c r="V77" s="90">
        <f t="shared" si="59"/>
        <v>8.1412603393790395</v>
      </c>
      <c r="W77" s="90">
        <f t="shared" si="59"/>
        <v>9.1884498475657352</v>
      </c>
      <c r="X77" s="90">
        <f t="shared" si="59"/>
        <v>10.499369697509232</v>
      </c>
      <c r="Y77" s="90">
        <f t="shared" si="59"/>
        <v>12.137988241495673</v>
      </c>
      <c r="Z77" s="90">
        <f t="shared" si="59"/>
        <v>14.170390650791191</v>
      </c>
      <c r="AA77" s="90">
        <f t="shared" si="59"/>
        <v>15.098941857060142</v>
      </c>
      <c r="AB77" s="90">
        <f t="shared" si="59"/>
        <v>16.158020089560267</v>
      </c>
      <c r="AC77" s="90"/>
      <c r="AD77" s="90">
        <f t="shared" si="50"/>
        <v>115.35980338021642</v>
      </c>
      <c r="AE77" s="98">
        <f t="shared" si="51"/>
        <v>9.6133169483513678E-2</v>
      </c>
    </row>
    <row r="78" spans="16:31">
      <c r="P78" s="89">
        <v>41214</v>
      </c>
      <c r="Q78" s="90">
        <f t="shared" ref="Q78:AB78" si="60">Q62*Q$6</f>
        <v>4.8104651162790777</v>
      </c>
      <c r="R78" s="90">
        <f t="shared" si="60"/>
        <v>5.4089796759947317</v>
      </c>
      <c r="S78" s="90">
        <f t="shared" si="60"/>
        <v>5.9558512857033072</v>
      </c>
      <c r="T78" s="90">
        <f t="shared" si="60"/>
        <v>6.5073475414855197</v>
      </c>
      <c r="U78" s="90">
        <f t="shared" si="60"/>
        <v>7.1206362853151308</v>
      </c>
      <c r="V78" s="90">
        <f t="shared" si="60"/>
        <v>7.8539733081644929</v>
      </c>
      <c r="W78" s="90">
        <f t="shared" si="60"/>
        <v>8.7669025933134677</v>
      </c>
      <c r="X78" s="90">
        <f t="shared" si="60"/>
        <v>9.9204708643330495</v>
      </c>
      <c r="Y78" s="90">
        <f t="shared" si="60"/>
        <v>11.377458418274394</v>
      </c>
      <c r="Z78" s="90">
        <f t="shared" si="60"/>
        <v>13.20262847518762</v>
      </c>
      <c r="AA78" s="90">
        <f t="shared" si="60"/>
        <v>15.462997566085722</v>
      </c>
      <c r="AB78" s="90">
        <f t="shared" si="60"/>
        <v>16.475775545133104</v>
      </c>
      <c r="AC78" s="90"/>
      <c r="AD78" s="90">
        <f t="shared" si="50"/>
        <v>112.86348667526961</v>
      </c>
      <c r="AE78" s="98">
        <f t="shared" si="51"/>
        <v>9.4052905562724679E-2</v>
      </c>
    </row>
    <row r="79" spans="16:31">
      <c r="P79" s="89">
        <v>41244</v>
      </c>
      <c r="Q79" s="90">
        <f t="shared" ref="Q79:AB79" si="61">Q63*Q$6</f>
        <v>4.8807159353348819</v>
      </c>
      <c r="R79" s="90">
        <f t="shared" si="61"/>
        <v>5.4469749210520035</v>
      </c>
      <c r="S79" s="90">
        <f t="shared" si="61"/>
        <v>5.943096709455574</v>
      </c>
      <c r="T79" s="90">
        <f t="shared" si="61"/>
        <v>6.4247081436173801</v>
      </c>
      <c r="U79" s="90">
        <f t="shared" si="61"/>
        <v>6.948252832218559</v>
      </c>
      <c r="V79" s="90">
        <f t="shared" si="61"/>
        <v>7.571172026941789</v>
      </c>
      <c r="W79" s="90">
        <f t="shared" si="61"/>
        <v>8.3520971518485982</v>
      </c>
      <c r="X79" s="90">
        <f t="shared" si="61"/>
        <v>9.3510556352255563</v>
      </c>
      <c r="Y79" s="90">
        <f t="shared" si="61"/>
        <v>10.629691892516584</v>
      </c>
      <c r="Z79" s="90">
        <f t="shared" si="61"/>
        <v>12.251505538558058</v>
      </c>
      <c r="AA79" s="90">
        <f t="shared" si="61"/>
        <v>14.282109173670811</v>
      </c>
      <c r="AB79" s="90">
        <f t="shared" si="61"/>
        <v>16.789508397541091</v>
      </c>
      <c r="AC79" s="90"/>
      <c r="AD79" s="90">
        <f t="shared" si="50"/>
        <v>108.87088835798087</v>
      </c>
      <c r="AE79" s="98">
        <f t="shared" si="51"/>
        <v>9.0725740298317398E-2</v>
      </c>
    </row>
    <row r="80" spans="16:31">
      <c r="P80" s="89">
        <v>41275</v>
      </c>
      <c r="Q80" s="90">
        <f t="shared" ref="Q80:AB80" si="62">Q64*Q$6</f>
        <v>4.9500000000000046</v>
      </c>
      <c r="R80" s="90">
        <f t="shared" si="62"/>
        <v>5.4844347536503228</v>
      </c>
      <c r="S80" s="90">
        <f t="shared" si="62"/>
        <v>5.9305261737540143</v>
      </c>
      <c r="T80" s="90">
        <f t="shared" si="62"/>
        <v>6.3432897674197628</v>
      </c>
      <c r="U80" s="90">
        <f t="shared" si="62"/>
        <v>6.778477499705815</v>
      </c>
      <c r="V80" s="90">
        <f t="shared" si="62"/>
        <v>7.2927522476563063</v>
      </c>
      <c r="W80" s="90">
        <f t="shared" si="62"/>
        <v>7.9438730733108986</v>
      </c>
      <c r="X80" s="90">
        <f t="shared" si="62"/>
        <v>8.7908928608954273</v>
      </c>
      <c r="Y80" s="90">
        <f t="shared" si="62"/>
        <v>9.894370045121919</v>
      </c>
      <c r="Z80" s="90">
        <f t="shared" si="62"/>
        <v>11.316596367942632</v>
      </c>
      <c r="AA80" s="90">
        <f t="shared" si="62"/>
        <v>13.121842844953571</v>
      </c>
      <c r="AB80" s="90">
        <f t="shared" si="62"/>
        <v>15.376626405586103</v>
      </c>
      <c r="AC80" s="90"/>
      <c r="AD80" s="90">
        <f t="shared" si="50"/>
        <v>103.22368203999679</v>
      </c>
      <c r="AE80" s="99">
        <f t="shared" si="51"/>
        <v>8.6019735033330658E-2</v>
      </c>
    </row>
    <row r="81" spans="1:48">
      <c r="Q81" s="29"/>
      <c r="R81" s="29"/>
      <c r="S81" s="29"/>
      <c r="T81" s="29"/>
      <c r="U81" s="29"/>
      <c r="V81" s="29"/>
      <c r="W81" s="29"/>
      <c r="X81" s="29"/>
      <c r="Y81" s="29"/>
      <c r="Z81" s="29"/>
      <c r="AA81" s="29"/>
      <c r="AB81" s="29"/>
    </row>
    <row r="82" spans="1:48">
      <c r="Q82" s="29"/>
      <c r="R82" s="29"/>
      <c r="S82" s="29"/>
      <c r="T82" s="29"/>
      <c r="U82" s="29"/>
      <c r="V82" s="29"/>
      <c r="W82" s="29"/>
      <c r="X82" s="29"/>
      <c r="Y82" s="29"/>
      <c r="Z82" s="29"/>
      <c r="AA82" s="29"/>
      <c r="AB82" s="29"/>
    </row>
    <row r="83" spans="1:48">
      <c r="A83" s="5" t="s">
        <v>15</v>
      </c>
      <c r="Q83" s="29"/>
      <c r="R83" s="29"/>
      <c r="S83" s="29"/>
      <c r="T83" s="29"/>
      <c r="U83" s="29"/>
      <c r="V83" s="29"/>
      <c r="W83" s="29"/>
      <c r="X83" s="29"/>
      <c r="Y83" s="29"/>
      <c r="Z83" s="29"/>
      <c r="AA83" s="29"/>
      <c r="AB83" s="29"/>
    </row>
    <row r="84" spans="1:48">
      <c r="A84" s="5" t="s">
        <v>33</v>
      </c>
      <c r="P84" t="s">
        <v>96</v>
      </c>
      <c r="Q84" t="s">
        <v>99</v>
      </c>
    </row>
    <row r="86" spans="1:48">
      <c r="A86" s="5" t="s">
        <v>0</v>
      </c>
      <c r="Q86" t="s">
        <v>86</v>
      </c>
    </row>
    <row r="87" spans="1:48">
      <c r="A87" t="s">
        <v>8</v>
      </c>
      <c r="Q87">
        <f>B95</f>
        <v>45</v>
      </c>
      <c r="R87">
        <f>B96</f>
        <v>55</v>
      </c>
      <c r="S87">
        <f>B97</f>
        <v>65</v>
      </c>
      <c r="T87">
        <f>B98</f>
        <v>75</v>
      </c>
      <c r="U87">
        <f>B99</f>
        <v>85</v>
      </c>
      <c r="V87">
        <f>B100</f>
        <v>95</v>
      </c>
      <c r="W87">
        <f>B101</f>
        <v>105</v>
      </c>
      <c r="X87">
        <f>B102</f>
        <v>115</v>
      </c>
      <c r="Y87">
        <f>B103</f>
        <v>125</v>
      </c>
      <c r="Z87">
        <f>B104</f>
        <v>135</v>
      </c>
      <c r="AA87">
        <f>B105</f>
        <v>145</v>
      </c>
      <c r="AB87">
        <f>B106</f>
        <v>155</v>
      </c>
    </row>
    <row r="88" spans="1:48">
      <c r="A88" t="s">
        <v>9</v>
      </c>
    </row>
    <row r="89" spans="1:48">
      <c r="A89" t="s">
        <v>18</v>
      </c>
    </row>
    <row r="90" spans="1:48">
      <c r="A90" t="s">
        <v>11</v>
      </c>
    </row>
    <row r="92" spans="1:48">
      <c r="Q92" t="s">
        <v>88</v>
      </c>
      <c r="AD92" t="s">
        <v>89</v>
      </c>
    </row>
    <row r="93" spans="1:48">
      <c r="A93" s="5" t="s">
        <v>10</v>
      </c>
      <c r="D93" s="7" t="s">
        <v>12</v>
      </c>
      <c r="E93" s="7"/>
      <c r="H93" s="135" t="s">
        <v>95</v>
      </c>
      <c r="I93" s="71"/>
      <c r="J93" s="71"/>
      <c r="K93" s="71"/>
      <c r="L93" s="71"/>
      <c r="M93" s="71"/>
      <c r="N93" s="72"/>
      <c r="P93" s="73"/>
      <c r="R93" s="56"/>
    </row>
    <row r="94" spans="1:48" ht="76.5">
      <c r="A94" s="6" t="s">
        <v>1</v>
      </c>
      <c r="B94" s="6" t="s">
        <v>2</v>
      </c>
      <c r="C94" s="6" t="s">
        <v>4</v>
      </c>
      <c r="D94" s="6" t="s">
        <v>6</v>
      </c>
      <c r="E94" s="6" t="s">
        <v>29</v>
      </c>
      <c r="H94" s="75" t="s">
        <v>1</v>
      </c>
      <c r="I94" s="76" t="s">
        <v>85</v>
      </c>
      <c r="J94" s="73"/>
      <c r="K94" s="73"/>
      <c r="L94" s="73"/>
      <c r="M94" s="73"/>
      <c r="N94" s="74"/>
      <c r="P94" s="76" t="s">
        <v>1</v>
      </c>
      <c r="Q94" s="30" t="s">
        <v>38</v>
      </c>
      <c r="R94" s="30" t="s">
        <v>39</v>
      </c>
      <c r="S94" s="30" t="s">
        <v>40</v>
      </c>
      <c r="T94" s="30" t="s">
        <v>41</v>
      </c>
      <c r="U94" s="30" t="s">
        <v>42</v>
      </c>
      <c r="V94" s="30" t="s">
        <v>43</v>
      </c>
      <c r="W94" s="30" t="s">
        <v>44</v>
      </c>
      <c r="X94" s="30" t="s">
        <v>45</v>
      </c>
      <c r="Y94" s="30" t="s">
        <v>46</v>
      </c>
      <c r="Z94" s="30" t="s">
        <v>47</v>
      </c>
      <c r="AA94" s="30" t="s">
        <v>48</v>
      </c>
      <c r="AB94" s="30" t="s">
        <v>49</v>
      </c>
      <c r="AD94" s="30" t="s">
        <v>38</v>
      </c>
      <c r="AE94" s="30" t="s">
        <v>39</v>
      </c>
      <c r="AF94" s="30" t="s">
        <v>40</v>
      </c>
      <c r="AG94" s="30" t="s">
        <v>41</v>
      </c>
      <c r="AH94" s="30" t="s">
        <v>42</v>
      </c>
      <c r="AI94" s="30" t="s">
        <v>43</v>
      </c>
      <c r="AJ94" s="30" t="s">
        <v>44</v>
      </c>
      <c r="AK94" s="30" t="s">
        <v>45</v>
      </c>
      <c r="AL94" s="30" t="s">
        <v>46</v>
      </c>
      <c r="AM94" s="30" t="s">
        <v>47</v>
      </c>
      <c r="AN94" s="30" t="s">
        <v>48</v>
      </c>
      <c r="AO94" s="30" t="s">
        <v>49</v>
      </c>
      <c r="AQ94" s="102" t="s">
        <v>50</v>
      </c>
      <c r="AR94" s="102"/>
      <c r="AS94" s="102" t="s">
        <v>100</v>
      </c>
      <c r="AU94" s="30" t="s">
        <v>93</v>
      </c>
      <c r="AV94" s="110" t="s">
        <v>100</v>
      </c>
    </row>
    <row r="95" spans="1:48">
      <c r="A95" s="1">
        <v>40544</v>
      </c>
      <c r="B95">
        <f t="shared" ref="B95:B106" si="63">B14</f>
        <v>45</v>
      </c>
      <c r="C95" s="3">
        <v>100</v>
      </c>
      <c r="D95" s="3">
        <v>100</v>
      </c>
      <c r="E95" s="17">
        <f>D95*B95</f>
        <v>4500</v>
      </c>
      <c r="H95" s="77">
        <v>40544</v>
      </c>
      <c r="I95" s="20">
        <f>D95</f>
        <v>100</v>
      </c>
      <c r="J95" s="73"/>
      <c r="K95" s="73"/>
      <c r="L95" s="73"/>
      <c r="M95" s="73"/>
      <c r="N95" s="74"/>
      <c r="P95" s="89">
        <v>40544</v>
      </c>
      <c r="Q95" s="31">
        <f>$I95</f>
        <v>100</v>
      </c>
      <c r="R95" s="31">
        <v>100</v>
      </c>
      <c r="S95" s="31">
        <v>100</v>
      </c>
      <c r="T95" s="31">
        <v>100</v>
      </c>
      <c r="U95" s="31">
        <v>100</v>
      </c>
      <c r="V95" s="31">
        <v>100</v>
      </c>
      <c r="W95" s="31">
        <v>100</v>
      </c>
      <c r="X95" s="31">
        <v>100</v>
      </c>
      <c r="Y95" s="31">
        <v>100</v>
      </c>
      <c r="Z95" s="31">
        <v>100</v>
      </c>
      <c r="AA95" s="31">
        <v>100</v>
      </c>
      <c r="AB95" s="31">
        <v>100</v>
      </c>
      <c r="AD95" s="31">
        <f>Q95*Q$6</f>
        <v>4500</v>
      </c>
      <c r="AE95" s="31">
        <f t="shared" ref="AE95:AE130" si="64">R95*R$6</f>
        <v>5500</v>
      </c>
      <c r="AF95" s="31">
        <f t="shared" ref="AF95:AF130" si="65">S95*S$6</f>
        <v>6500</v>
      </c>
      <c r="AG95" s="31">
        <f t="shared" ref="AG95:AG130" si="66">T95*T$6</f>
        <v>7500</v>
      </c>
      <c r="AH95" s="31">
        <f t="shared" ref="AH95:AH130" si="67">U95*U$6</f>
        <v>8500</v>
      </c>
      <c r="AI95" s="31">
        <f t="shared" ref="AI95:AI130" si="68">V95*V$6</f>
        <v>9500</v>
      </c>
      <c r="AJ95" s="31">
        <f t="shared" ref="AJ95:AJ130" si="69">W95*W$6</f>
        <v>10500</v>
      </c>
      <c r="AK95" s="31">
        <f t="shared" ref="AK95:AK130" si="70">X95*X$6</f>
        <v>11500</v>
      </c>
      <c r="AL95" s="31">
        <f t="shared" ref="AL95:AL130" si="71">Y95*Y$6</f>
        <v>12500</v>
      </c>
      <c r="AM95" s="31">
        <f t="shared" ref="AM95:AM130" si="72">Z95*Z$6</f>
        <v>13500</v>
      </c>
      <c r="AN95" s="31">
        <f t="shared" ref="AN95:AN130" si="73">AA95*AA$6</f>
        <v>14500</v>
      </c>
      <c r="AO95" s="31">
        <f t="shared" ref="AO95:AO130" si="74">AB95*AB$6</f>
        <v>15500</v>
      </c>
      <c r="AQ95" s="103">
        <f>SUM(AD95:AO95)</f>
        <v>120000</v>
      </c>
      <c r="AR95" s="103"/>
      <c r="AS95" s="5"/>
      <c r="AU95" s="31">
        <f>AQ95/1200</f>
        <v>100</v>
      </c>
    </row>
    <row r="96" spans="1:48">
      <c r="A96" s="1">
        <v>40575</v>
      </c>
      <c r="B96">
        <f t="shared" si="63"/>
        <v>55</v>
      </c>
      <c r="C96" s="3">
        <v>100</v>
      </c>
      <c r="D96" s="2">
        <f>D95*(1.09)^(1/12)</f>
        <v>100.72073233161368</v>
      </c>
      <c r="E96" s="17">
        <f t="shared" ref="E96:E106" si="75">D96*B96</f>
        <v>5539.6402782387522</v>
      </c>
      <c r="H96" s="77">
        <v>40575</v>
      </c>
      <c r="I96" s="25">
        <f t="shared" ref="I96:I106" si="76">D96</f>
        <v>100.72073233161368</v>
      </c>
      <c r="J96" s="73"/>
      <c r="K96" s="73"/>
      <c r="L96" s="73"/>
      <c r="M96" s="73"/>
      <c r="N96" s="74"/>
      <c r="P96" s="89">
        <v>40575</v>
      </c>
      <c r="Q96" s="31">
        <f>Q95</f>
        <v>100</v>
      </c>
      <c r="R96" s="31">
        <f>$I96</f>
        <v>100.72073233161368</v>
      </c>
      <c r="S96" s="31">
        <v>100</v>
      </c>
      <c r="T96" s="31">
        <v>100</v>
      </c>
      <c r="U96" s="31">
        <v>100</v>
      </c>
      <c r="V96" s="31">
        <v>100</v>
      </c>
      <c r="W96" s="31">
        <v>100</v>
      </c>
      <c r="X96" s="31">
        <v>100</v>
      </c>
      <c r="Y96" s="31">
        <v>100</v>
      </c>
      <c r="Z96" s="31">
        <v>100</v>
      </c>
      <c r="AA96" s="31">
        <v>100</v>
      </c>
      <c r="AB96" s="31">
        <v>100</v>
      </c>
      <c r="AD96" s="31">
        <f t="shared" ref="AD96:AD130" si="77">Q96*Q$6</f>
        <v>4500</v>
      </c>
      <c r="AE96" s="31">
        <f t="shared" si="64"/>
        <v>5539.6402782387522</v>
      </c>
      <c r="AF96" s="31">
        <f t="shared" si="65"/>
        <v>6500</v>
      </c>
      <c r="AG96" s="31">
        <f t="shared" si="66"/>
        <v>7500</v>
      </c>
      <c r="AH96" s="31">
        <f t="shared" si="67"/>
        <v>8500</v>
      </c>
      <c r="AI96" s="31">
        <f t="shared" si="68"/>
        <v>9500</v>
      </c>
      <c r="AJ96" s="31">
        <f t="shared" si="69"/>
        <v>10500</v>
      </c>
      <c r="AK96" s="31">
        <f t="shared" si="70"/>
        <v>11500</v>
      </c>
      <c r="AL96" s="31">
        <f t="shared" si="71"/>
        <v>12500</v>
      </c>
      <c r="AM96" s="31">
        <f t="shared" si="72"/>
        <v>13500</v>
      </c>
      <c r="AN96" s="31">
        <f t="shared" si="73"/>
        <v>14500</v>
      </c>
      <c r="AO96" s="31">
        <f t="shared" si="74"/>
        <v>15500</v>
      </c>
      <c r="AQ96" s="103">
        <f t="shared" ref="AQ96:AQ130" si="78">SUM(AD96:AO96)</f>
        <v>120039.64027823874</v>
      </c>
      <c r="AR96" s="103"/>
      <c r="AS96" s="5"/>
      <c r="AU96" s="31">
        <f t="shared" ref="AU96:AU130" si="79">AQ96/1200</f>
        <v>100.03303356519895</v>
      </c>
    </row>
    <row r="97" spans="1:48">
      <c r="A97" s="1">
        <v>40603</v>
      </c>
      <c r="B97">
        <f t="shared" si="63"/>
        <v>65</v>
      </c>
      <c r="C97" s="3">
        <v>100</v>
      </c>
      <c r="D97" s="2">
        <f t="shared" ref="D97:D106" si="80">D96*(1.09)^(1/12)</f>
        <v>101.44665921416568</v>
      </c>
      <c r="E97" s="17">
        <f t="shared" si="75"/>
        <v>6594.0328489207686</v>
      </c>
      <c r="H97" s="77">
        <v>40603</v>
      </c>
      <c r="I97" s="25">
        <f t="shared" si="76"/>
        <v>101.44665921416568</v>
      </c>
      <c r="J97" s="73"/>
      <c r="K97" s="73"/>
      <c r="L97" s="73"/>
      <c r="M97" s="73"/>
      <c r="N97" s="74"/>
      <c r="P97" s="89">
        <v>40603</v>
      </c>
      <c r="Q97" s="31">
        <f t="shared" ref="Q97:Q106" si="81">Q96</f>
        <v>100</v>
      </c>
      <c r="R97" s="31">
        <f>R96</f>
        <v>100.72073233161368</v>
      </c>
      <c r="S97" s="31">
        <f>$I97</f>
        <v>101.44665921416568</v>
      </c>
      <c r="T97" s="31">
        <v>100</v>
      </c>
      <c r="U97" s="31">
        <v>100</v>
      </c>
      <c r="V97" s="31">
        <v>100</v>
      </c>
      <c r="W97" s="31">
        <v>100</v>
      </c>
      <c r="X97" s="31">
        <v>100</v>
      </c>
      <c r="Y97" s="31">
        <v>100</v>
      </c>
      <c r="Z97" s="31">
        <v>100</v>
      </c>
      <c r="AA97" s="31">
        <v>100</v>
      </c>
      <c r="AB97" s="31">
        <v>100</v>
      </c>
      <c r="AD97" s="31">
        <f t="shared" si="77"/>
        <v>4500</v>
      </c>
      <c r="AE97" s="31">
        <f t="shared" si="64"/>
        <v>5539.6402782387522</v>
      </c>
      <c r="AF97" s="31">
        <f t="shared" si="65"/>
        <v>6594.0328489207686</v>
      </c>
      <c r="AG97" s="31">
        <f t="shared" si="66"/>
        <v>7500</v>
      </c>
      <c r="AH97" s="31">
        <f t="shared" si="67"/>
        <v>8500</v>
      </c>
      <c r="AI97" s="31">
        <f t="shared" si="68"/>
        <v>9500</v>
      </c>
      <c r="AJ97" s="31">
        <f t="shared" si="69"/>
        <v>10500</v>
      </c>
      <c r="AK97" s="31">
        <f t="shared" si="70"/>
        <v>11500</v>
      </c>
      <c r="AL97" s="31">
        <f t="shared" si="71"/>
        <v>12500</v>
      </c>
      <c r="AM97" s="31">
        <f t="shared" si="72"/>
        <v>13500</v>
      </c>
      <c r="AN97" s="31">
        <f t="shared" si="73"/>
        <v>14500</v>
      </c>
      <c r="AO97" s="31">
        <f t="shared" si="74"/>
        <v>15500</v>
      </c>
      <c r="AQ97" s="103">
        <f t="shared" si="78"/>
        <v>120133.67312715952</v>
      </c>
      <c r="AR97" s="103"/>
      <c r="AS97" s="5"/>
      <c r="AU97" s="31">
        <f t="shared" si="79"/>
        <v>100.11139427263294</v>
      </c>
    </row>
    <row r="98" spans="1:48">
      <c r="A98" s="1">
        <v>40634</v>
      </c>
      <c r="B98">
        <f t="shared" si="63"/>
        <v>75</v>
      </c>
      <c r="C98" s="3">
        <v>100</v>
      </c>
      <c r="D98" s="2">
        <f t="shared" si="80"/>
        <v>102.17781808646411</v>
      </c>
      <c r="E98" s="17">
        <f t="shared" si="75"/>
        <v>7663.3363564848087</v>
      </c>
      <c r="H98" s="77">
        <v>40634</v>
      </c>
      <c r="I98" s="25">
        <f t="shared" si="76"/>
        <v>102.17781808646411</v>
      </c>
      <c r="J98" s="73"/>
      <c r="K98" s="73"/>
      <c r="L98" s="73"/>
      <c r="M98" s="73"/>
      <c r="N98" s="74"/>
      <c r="P98" s="89">
        <v>40634</v>
      </c>
      <c r="Q98" s="31">
        <f t="shared" si="81"/>
        <v>100</v>
      </c>
      <c r="R98" s="31">
        <f t="shared" ref="R98:R107" si="82">R97</f>
        <v>100.72073233161368</v>
      </c>
      <c r="S98" s="31">
        <f>S97</f>
        <v>101.44665921416568</v>
      </c>
      <c r="T98" s="31">
        <f>$I98</f>
        <v>102.17781808646411</v>
      </c>
      <c r="U98" s="31">
        <v>100</v>
      </c>
      <c r="V98" s="31">
        <v>100</v>
      </c>
      <c r="W98" s="31">
        <v>100</v>
      </c>
      <c r="X98" s="31">
        <v>100</v>
      </c>
      <c r="Y98" s="31">
        <v>100</v>
      </c>
      <c r="Z98" s="31">
        <v>100</v>
      </c>
      <c r="AA98" s="31">
        <v>100</v>
      </c>
      <c r="AB98" s="31">
        <v>100</v>
      </c>
      <c r="AD98" s="31">
        <f t="shared" si="77"/>
        <v>4500</v>
      </c>
      <c r="AE98" s="31">
        <f t="shared" si="64"/>
        <v>5539.6402782387522</v>
      </c>
      <c r="AF98" s="31">
        <f t="shared" si="65"/>
        <v>6594.0328489207686</v>
      </c>
      <c r="AG98" s="31">
        <f t="shared" si="66"/>
        <v>7663.3363564848087</v>
      </c>
      <c r="AH98" s="31">
        <f t="shared" si="67"/>
        <v>8500</v>
      </c>
      <c r="AI98" s="31">
        <f t="shared" si="68"/>
        <v>9500</v>
      </c>
      <c r="AJ98" s="31">
        <f t="shared" si="69"/>
        <v>10500</v>
      </c>
      <c r="AK98" s="31">
        <f t="shared" si="70"/>
        <v>11500</v>
      </c>
      <c r="AL98" s="31">
        <f t="shared" si="71"/>
        <v>12500</v>
      </c>
      <c r="AM98" s="31">
        <f t="shared" si="72"/>
        <v>13500</v>
      </c>
      <c r="AN98" s="31">
        <f t="shared" si="73"/>
        <v>14500</v>
      </c>
      <c r="AO98" s="31">
        <f t="shared" si="74"/>
        <v>15500</v>
      </c>
      <c r="AQ98" s="103">
        <f t="shared" si="78"/>
        <v>120297.00948364433</v>
      </c>
      <c r="AR98" s="103"/>
      <c r="AS98" s="5"/>
      <c r="AU98" s="31">
        <f t="shared" si="79"/>
        <v>100.24750790303695</v>
      </c>
    </row>
    <row r="99" spans="1:48">
      <c r="A99" s="1">
        <v>40664</v>
      </c>
      <c r="B99">
        <f t="shared" si="63"/>
        <v>85</v>
      </c>
      <c r="C99" s="3">
        <v>100</v>
      </c>
      <c r="D99" s="2">
        <f t="shared" si="80"/>
        <v>102.91424665715066</v>
      </c>
      <c r="E99" s="17">
        <f t="shared" si="75"/>
        <v>8747.7109658578065</v>
      </c>
      <c r="H99" s="77">
        <v>40664</v>
      </c>
      <c r="I99" s="25">
        <f t="shared" si="76"/>
        <v>102.91424665715066</v>
      </c>
      <c r="J99" s="73"/>
      <c r="K99" s="73"/>
      <c r="L99" s="73"/>
      <c r="M99" s="73"/>
      <c r="N99" s="74"/>
      <c r="P99" s="89">
        <v>40664</v>
      </c>
      <c r="Q99" s="31">
        <f t="shared" si="81"/>
        <v>100</v>
      </c>
      <c r="R99" s="31">
        <f t="shared" si="82"/>
        <v>100.72073233161368</v>
      </c>
      <c r="S99" s="31">
        <f t="shared" ref="S99:S108" si="83">S98</f>
        <v>101.44665921416568</v>
      </c>
      <c r="T99" s="31">
        <f>T98</f>
        <v>102.17781808646411</v>
      </c>
      <c r="U99" s="31">
        <f>$I99</f>
        <v>102.91424665715066</v>
      </c>
      <c r="V99" s="31">
        <v>100</v>
      </c>
      <c r="W99" s="31">
        <v>100</v>
      </c>
      <c r="X99" s="31">
        <v>100</v>
      </c>
      <c r="Y99" s="31">
        <v>100</v>
      </c>
      <c r="Z99" s="31">
        <v>100</v>
      </c>
      <c r="AA99" s="31">
        <v>100</v>
      </c>
      <c r="AB99" s="31">
        <v>100</v>
      </c>
      <c r="AD99" s="31">
        <f t="shared" si="77"/>
        <v>4500</v>
      </c>
      <c r="AE99" s="31">
        <f t="shared" si="64"/>
        <v>5539.6402782387522</v>
      </c>
      <c r="AF99" s="31">
        <f t="shared" si="65"/>
        <v>6594.0328489207686</v>
      </c>
      <c r="AG99" s="31">
        <f t="shared" si="66"/>
        <v>7663.3363564848087</v>
      </c>
      <c r="AH99" s="31">
        <f t="shared" si="67"/>
        <v>8747.7109658578065</v>
      </c>
      <c r="AI99" s="31">
        <f t="shared" si="68"/>
        <v>9500</v>
      </c>
      <c r="AJ99" s="31">
        <f t="shared" si="69"/>
        <v>10500</v>
      </c>
      <c r="AK99" s="31">
        <f t="shared" si="70"/>
        <v>11500</v>
      </c>
      <c r="AL99" s="31">
        <f t="shared" si="71"/>
        <v>12500</v>
      </c>
      <c r="AM99" s="31">
        <f t="shared" si="72"/>
        <v>13500</v>
      </c>
      <c r="AN99" s="31">
        <f t="shared" si="73"/>
        <v>14500</v>
      </c>
      <c r="AO99" s="31">
        <f t="shared" si="74"/>
        <v>15500</v>
      </c>
      <c r="AQ99" s="103">
        <f t="shared" si="78"/>
        <v>120544.72044950214</v>
      </c>
      <c r="AR99" s="103"/>
      <c r="AS99" s="5"/>
      <c r="AU99" s="31">
        <f t="shared" si="79"/>
        <v>100.45393370791845</v>
      </c>
    </row>
    <row r="100" spans="1:48">
      <c r="A100" s="1">
        <v>40695</v>
      </c>
      <c r="B100">
        <f t="shared" si="63"/>
        <v>95</v>
      </c>
      <c r="C100" s="3">
        <v>100</v>
      </c>
      <c r="D100" s="2">
        <f t="shared" si="80"/>
        <v>103.65598290664538</v>
      </c>
      <c r="E100" s="17">
        <f t="shared" si="75"/>
        <v>9847.3183761313103</v>
      </c>
      <c r="H100" s="77">
        <v>40695</v>
      </c>
      <c r="I100" s="25">
        <f t="shared" si="76"/>
        <v>103.65598290664538</v>
      </c>
      <c r="J100" s="73"/>
      <c r="K100" s="73"/>
      <c r="L100" s="73"/>
      <c r="M100" s="73"/>
      <c r="N100" s="74"/>
      <c r="P100" s="89">
        <v>40695</v>
      </c>
      <c r="Q100" s="31">
        <f t="shared" si="81"/>
        <v>100</v>
      </c>
      <c r="R100" s="31">
        <f t="shared" si="82"/>
        <v>100.72073233161368</v>
      </c>
      <c r="S100" s="31">
        <f t="shared" si="83"/>
        <v>101.44665921416568</v>
      </c>
      <c r="T100" s="31">
        <f t="shared" ref="T100:T109" si="84">T99</f>
        <v>102.17781808646411</v>
      </c>
      <c r="U100" s="31">
        <f>U99</f>
        <v>102.91424665715066</v>
      </c>
      <c r="V100" s="31">
        <f>$I100</f>
        <v>103.65598290664538</v>
      </c>
      <c r="W100" s="31">
        <v>100</v>
      </c>
      <c r="X100" s="31">
        <v>100</v>
      </c>
      <c r="Y100" s="31">
        <v>100</v>
      </c>
      <c r="Z100" s="31">
        <v>100</v>
      </c>
      <c r="AA100" s="31">
        <v>100</v>
      </c>
      <c r="AB100" s="31">
        <v>100</v>
      </c>
      <c r="AD100" s="31">
        <f t="shared" si="77"/>
        <v>4500</v>
      </c>
      <c r="AE100" s="31">
        <f t="shared" si="64"/>
        <v>5539.6402782387522</v>
      </c>
      <c r="AF100" s="31">
        <f t="shared" si="65"/>
        <v>6594.0328489207686</v>
      </c>
      <c r="AG100" s="31">
        <f t="shared" si="66"/>
        <v>7663.3363564848087</v>
      </c>
      <c r="AH100" s="31">
        <f t="shared" si="67"/>
        <v>8747.7109658578065</v>
      </c>
      <c r="AI100" s="31">
        <f t="shared" si="68"/>
        <v>9847.3183761313103</v>
      </c>
      <c r="AJ100" s="31">
        <f t="shared" si="69"/>
        <v>10500</v>
      </c>
      <c r="AK100" s="31">
        <f t="shared" si="70"/>
        <v>11500</v>
      </c>
      <c r="AL100" s="31">
        <f t="shared" si="71"/>
        <v>12500</v>
      </c>
      <c r="AM100" s="31">
        <f t="shared" si="72"/>
        <v>13500</v>
      </c>
      <c r="AN100" s="31">
        <f t="shared" si="73"/>
        <v>14500</v>
      </c>
      <c r="AO100" s="31">
        <f t="shared" si="74"/>
        <v>15500</v>
      </c>
      <c r="AQ100" s="103">
        <f t="shared" si="78"/>
        <v>120892.03882563344</v>
      </c>
      <c r="AR100" s="103"/>
      <c r="AS100" s="5"/>
      <c r="AU100" s="31">
        <f t="shared" si="79"/>
        <v>100.74336568802786</v>
      </c>
    </row>
    <row r="101" spans="1:48">
      <c r="A101" s="1">
        <v>40725</v>
      </c>
      <c r="B101">
        <f t="shared" si="63"/>
        <v>105</v>
      </c>
      <c r="C101" s="3">
        <v>100</v>
      </c>
      <c r="D101" s="2">
        <f t="shared" si="80"/>
        <v>104.40306508910551</v>
      </c>
      <c r="E101" s="17">
        <f t="shared" si="75"/>
        <v>10962.321834356078</v>
      </c>
      <c r="H101" s="77">
        <v>40725</v>
      </c>
      <c r="I101" s="25">
        <f t="shared" si="76"/>
        <v>104.40306508910551</v>
      </c>
      <c r="J101" s="73"/>
      <c r="K101" s="73"/>
      <c r="L101" s="73"/>
      <c r="M101" s="73"/>
      <c r="N101" s="74"/>
      <c r="P101" s="89">
        <v>40725</v>
      </c>
      <c r="Q101" s="31">
        <f t="shared" si="81"/>
        <v>100</v>
      </c>
      <c r="R101" s="31">
        <f t="shared" si="82"/>
        <v>100.72073233161368</v>
      </c>
      <c r="S101" s="31">
        <f t="shared" si="83"/>
        <v>101.44665921416568</v>
      </c>
      <c r="T101" s="31">
        <f t="shared" si="84"/>
        <v>102.17781808646411</v>
      </c>
      <c r="U101" s="31">
        <f t="shared" ref="U101:U110" si="85">U100</f>
        <v>102.91424665715066</v>
      </c>
      <c r="V101" s="31">
        <f>V100</f>
        <v>103.65598290664538</v>
      </c>
      <c r="W101" s="31">
        <f>$I101</f>
        <v>104.40306508910551</v>
      </c>
      <c r="X101" s="31">
        <v>100</v>
      </c>
      <c r="Y101" s="31">
        <v>100</v>
      </c>
      <c r="Z101" s="31">
        <v>100</v>
      </c>
      <c r="AA101" s="31">
        <v>100</v>
      </c>
      <c r="AB101" s="31">
        <v>100</v>
      </c>
      <c r="AD101" s="31">
        <f t="shared" si="77"/>
        <v>4500</v>
      </c>
      <c r="AE101" s="31">
        <f t="shared" si="64"/>
        <v>5539.6402782387522</v>
      </c>
      <c r="AF101" s="31">
        <f t="shared" si="65"/>
        <v>6594.0328489207686</v>
      </c>
      <c r="AG101" s="31">
        <f t="shared" si="66"/>
        <v>7663.3363564848087</v>
      </c>
      <c r="AH101" s="31">
        <f t="shared" si="67"/>
        <v>8747.7109658578065</v>
      </c>
      <c r="AI101" s="31">
        <f t="shared" si="68"/>
        <v>9847.3183761313103</v>
      </c>
      <c r="AJ101" s="31">
        <f t="shared" si="69"/>
        <v>10962.321834356078</v>
      </c>
      <c r="AK101" s="31">
        <f t="shared" si="70"/>
        <v>11500</v>
      </c>
      <c r="AL101" s="31">
        <f t="shared" si="71"/>
        <v>12500</v>
      </c>
      <c r="AM101" s="31">
        <f t="shared" si="72"/>
        <v>13500</v>
      </c>
      <c r="AN101" s="31">
        <f t="shared" si="73"/>
        <v>14500</v>
      </c>
      <c r="AO101" s="31">
        <f t="shared" si="74"/>
        <v>15500</v>
      </c>
      <c r="AQ101" s="103">
        <f t="shared" si="78"/>
        <v>121354.36065998953</v>
      </c>
      <c r="AR101" s="103"/>
      <c r="AS101" s="5"/>
      <c r="AU101" s="31">
        <f t="shared" si="79"/>
        <v>101.12863388332461</v>
      </c>
    </row>
    <row r="102" spans="1:48">
      <c r="A102" s="1">
        <v>40756</v>
      </c>
      <c r="B102">
        <f t="shared" si="63"/>
        <v>115</v>
      </c>
      <c r="C102" s="3">
        <v>100</v>
      </c>
      <c r="D102" s="2">
        <f t="shared" si="80"/>
        <v>105.15553173439837</v>
      </c>
      <c r="E102" s="17">
        <f t="shared" si="75"/>
        <v>12092.886149455811</v>
      </c>
      <c r="H102" s="77">
        <v>40756</v>
      </c>
      <c r="I102" s="25">
        <f t="shared" si="76"/>
        <v>105.15553173439837</v>
      </c>
      <c r="J102" s="73"/>
      <c r="K102" s="73"/>
      <c r="L102" s="73"/>
      <c r="M102" s="73"/>
      <c r="N102" s="74"/>
      <c r="P102" s="89">
        <v>40756</v>
      </c>
      <c r="Q102" s="31">
        <f t="shared" si="81"/>
        <v>100</v>
      </c>
      <c r="R102" s="31">
        <f t="shared" si="82"/>
        <v>100.72073233161368</v>
      </c>
      <c r="S102" s="31">
        <f t="shared" si="83"/>
        <v>101.44665921416568</v>
      </c>
      <c r="T102" s="31">
        <f t="shared" si="84"/>
        <v>102.17781808646411</v>
      </c>
      <c r="U102" s="31">
        <f t="shared" si="85"/>
        <v>102.91424665715066</v>
      </c>
      <c r="V102" s="31">
        <f t="shared" ref="V102:V111" si="86">V101</f>
        <v>103.65598290664538</v>
      </c>
      <c r="W102" s="31">
        <f>W101</f>
        <v>104.40306508910551</v>
      </c>
      <c r="X102" s="31">
        <f>$I102</f>
        <v>105.15553173439837</v>
      </c>
      <c r="Y102" s="31">
        <v>100</v>
      </c>
      <c r="Z102" s="31">
        <v>100</v>
      </c>
      <c r="AA102" s="31">
        <v>100</v>
      </c>
      <c r="AB102" s="31">
        <v>100</v>
      </c>
      <c r="AD102" s="31">
        <f t="shared" si="77"/>
        <v>4500</v>
      </c>
      <c r="AE102" s="31">
        <f t="shared" si="64"/>
        <v>5539.6402782387522</v>
      </c>
      <c r="AF102" s="31">
        <f t="shared" si="65"/>
        <v>6594.0328489207686</v>
      </c>
      <c r="AG102" s="31">
        <f t="shared" si="66"/>
        <v>7663.3363564848087</v>
      </c>
      <c r="AH102" s="31">
        <f t="shared" si="67"/>
        <v>8747.7109658578065</v>
      </c>
      <c r="AI102" s="31">
        <f t="shared" si="68"/>
        <v>9847.3183761313103</v>
      </c>
      <c r="AJ102" s="31">
        <f t="shared" si="69"/>
        <v>10962.321834356078</v>
      </c>
      <c r="AK102" s="31">
        <f t="shared" si="70"/>
        <v>12092.886149455811</v>
      </c>
      <c r="AL102" s="31">
        <f t="shared" si="71"/>
        <v>12500</v>
      </c>
      <c r="AM102" s="31">
        <f t="shared" si="72"/>
        <v>13500</v>
      </c>
      <c r="AN102" s="31">
        <f t="shared" si="73"/>
        <v>14500</v>
      </c>
      <c r="AO102" s="31">
        <f t="shared" si="74"/>
        <v>15500</v>
      </c>
      <c r="AQ102" s="103">
        <f t="shared" si="78"/>
        <v>121947.24680944534</v>
      </c>
      <c r="AR102" s="103"/>
      <c r="AS102" s="5"/>
      <c r="AU102" s="31">
        <f t="shared" si="79"/>
        <v>101.62270567453778</v>
      </c>
    </row>
    <row r="103" spans="1:48">
      <c r="A103" s="1">
        <v>40787</v>
      </c>
      <c r="B103">
        <f t="shared" si="63"/>
        <v>125</v>
      </c>
      <c r="C103" s="3">
        <v>100</v>
      </c>
      <c r="D103" s="2">
        <f t="shared" si="80"/>
        <v>105.91342165008845</v>
      </c>
      <c r="E103" s="17">
        <f t="shared" si="75"/>
        <v>13239.177706261056</v>
      </c>
      <c r="H103" s="77">
        <v>40787</v>
      </c>
      <c r="I103" s="25">
        <f t="shared" si="76"/>
        <v>105.91342165008845</v>
      </c>
      <c r="J103" s="73"/>
      <c r="K103" s="73"/>
      <c r="L103" s="73"/>
      <c r="M103" s="73"/>
      <c r="N103" s="74"/>
      <c r="P103" s="89">
        <v>40787</v>
      </c>
      <c r="Q103" s="31">
        <f t="shared" si="81"/>
        <v>100</v>
      </c>
      <c r="R103" s="31">
        <f t="shared" si="82"/>
        <v>100.72073233161368</v>
      </c>
      <c r="S103" s="31">
        <f t="shared" si="83"/>
        <v>101.44665921416568</v>
      </c>
      <c r="T103" s="31">
        <f t="shared" si="84"/>
        <v>102.17781808646411</v>
      </c>
      <c r="U103" s="31">
        <f t="shared" si="85"/>
        <v>102.91424665715066</v>
      </c>
      <c r="V103" s="31">
        <f t="shared" si="86"/>
        <v>103.65598290664538</v>
      </c>
      <c r="W103" s="31">
        <f t="shared" ref="W103:W112" si="87">W102</f>
        <v>104.40306508910551</v>
      </c>
      <c r="X103" s="31">
        <f>X102</f>
        <v>105.15553173439837</v>
      </c>
      <c r="Y103" s="31">
        <f>$I103</f>
        <v>105.91342165008845</v>
      </c>
      <c r="Z103" s="31">
        <v>100</v>
      </c>
      <c r="AA103" s="31">
        <v>100</v>
      </c>
      <c r="AB103" s="31">
        <v>100</v>
      </c>
      <c r="AD103" s="31">
        <f t="shared" si="77"/>
        <v>4500</v>
      </c>
      <c r="AE103" s="31">
        <f t="shared" si="64"/>
        <v>5539.6402782387522</v>
      </c>
      <c r="AF103" s="31">
        <f t="shared" si="65"/>
        <v>6594.0328489207686</v>
      </c>
      <c r="AG103" s="31">
        <f t="shared" si="66"/>
        <v>7663.3363564848087</v>
      </c>
      <c r="AH103" s="31">
        <f t="shared" si="67"/>
        <v>8747.7109658578065</v>
      </c>
      <c r="AI103" s="31">
        <f t="shared" si="68"/>
        <v>9847.3183761313103</v>
      </c>
      <c r="AJ103" s="31">
        <f t="shared" si="69"/>
        <v>10962.321834356078</v>
      </c>
      <c r="AK103" s="31">
        <f t="shared" si="70"/>
        <v>12092.886149455811</v>
      </c>
      <c r="AL103" s="31">
        <f t="shared" si="71"/>
        <v>13239.177706261056</v>
      </c>
      <c r="AM103" s="31">
        <f t="shared" si="72"/>
        <v>13500</v>
      </c>
      <c r="AN103" s="31">
        <f t="shared" si="73"/>
        <v>14500</v>
      </c>
      <c r="AO103" s="31">
        <f t="shared" si="74"/>
        <v>15500</v>
      </c>
      <c r="AQ103" s="103">
        <f t="shared" si="78"/>
        <v>122686.4245157064</v>
      </c>
      <c r="AR103" s="103"/>
      <c r="AS103" s="5"/>
      <c r="AU103" s="31">
        <f t="shared" si="79"/>
        <v>102.238687096422</v>
      </c>
    </row>
    <row r="104" spans="1:48">
      <c r="A104" s="1">
        <v>40817</v>
      </c>
      <c r="B104">
        <f t="shared" si="63"/>
        <v>135</v>
      </c>
      <c r="C104" s="3">
        <v>100</v>
      </c>
      <c r="D104" s="2">
        <f t="shared" si="80"/>
        <v>106.67677392343896</v>
      </c>
      <c r="E104" s="17">
        <f t="shared" si="75"/>
        <v>14401.36447966426</v>
      </c>
      <c r="H104" s="77">
        <v>40817</v>
      </c>
      <c r="I104" s="25">
        <f t="shared" si="76"/>
        <v>106.67677392343896</v>
      </c>
      <c r="J104" s="73"/>
      <c r="K104" s="73"/>
      <c r="L104" s="73"/>
      <c r="M104" s="73"/>
      <c r="N104" s="74"/>
      <c r="P104" s="89">
        <v>40817</v>
      </c>
      <c r="Q104" s="31">
        <f t="shared" si="81"/>
        <v>100</v>
      </c>
      <c r="R104" s="31">
        <f t="shared" si="82"/>
        <v>100.72073233161368</v>
      </c>
      <c r="S104" s="31">
        <f t="shared" si="83"/>
        <v>101.44665921416568</v>
      </c>
      <c r="T104" s="31">
        <f t="shared" si="84"/>
        <v>102.17781808646411</v>
      </c>
      <c r="U104" s="31">
        <f t="shared" si="85"/>
        <v>102.91424665715066</v>
      </c>
      <c r="V104" s="31">
        <f t="shared" si="86"/>
        <v>103.65598290664538</v>
      </c>
      <c r="W104" s="31">
        <f t="shared" si="87"/>
        <v>104.40306508910551</v>
      </c>
      <c r="X104" s="31">
        <f t="shared" ref="X104:X113" si="88">X103</f>
        <v>105.15553173439837</v>
      </c>
      <c r="Y104" s="31">
        <f>Y103</f>
        <v>105.91342165008845</v>
      </c>
      <c r="Z104" s="31">
        <f>$I104</f>
        <v>106.67677392343896</v>
      </c>
      <c r="AA104" s="31">
        <v>100</v>
      </c>
      <c r="AB104" s="31">
        <v>100</v>
      </c>
      <c r="AD104" s="31">
        <f t="shared" si="77"/>
        <v>4500</v>
      </c>
      <c r="AE104" s="31">
        <f t="shared" si="64"/>
        <v>5539.6402782387522</v>
      </c>
      <c r="AF104" s="31">
        <f t="shared" si="65"/>
        <v>6594.0328489207686</v>
      </c>
      <c r="AG104" s="31">
        <f t="shared" si="66"/>
        <v>7663.3363564848087</v>
      </c>
      <c r="AH104" s="31">
        <f t="shared" si="67"/>
        <v>8747.7109658578065</v>
      </c>
      <c r="AI104" s="31">
        <f t="shared" si="68"/>
        <v>9847.3183761313103</v>
      </c>
      <c r="AJ104" s="31">
        <f t="shared" si="69"/>
        <v>10962.321834356078</v>
      </c>
      <c r="AK104" s="31">
        <f t="shared" si="70"/>
        <v>12092.886149455811</v>
      </c>
      <c r="AL104" s="31">
        <f t="shared" si="71"/>
        <v>13239.177706261056</v>
      </c>
      <c r="AM104" s="31">
        <f t="shared" si="72"/>
        <v>14401.36447966426</v>
      </c>
      <c r="AN104" s="31">
        <f t="shared" si="73"/>
        <v>14500</v>
      </c>
      <c r="AO104" s="31">
        <f t="shared" si="74"/>
        <v>15500</v>
      </c>
      <c r="AQ104" s="103">
        <f t="shared" si="78"/>
        <v>123587.78899537066</v>
      </c>
      <c r="AR104" s="103"/>
      <c r="AS104" s="5"/>
      <c r="AU104" s="31">
        <f t="shared" si="79"/>
        <v>102.98982416280889</v>
      </c>
    </row>
    <row r="105" spans="1:48">
      <c r="A105" s="1">
        <v>40848</v>
      </c>
      <c r="B105">
        <f t="shared" si="63"/>
        <v>145</v>
      </c>
      <c r="C105" s="3">
        <v>100</v>
      </c>
      <c r="D105" s="2">
        <f t="shared" si="80"/>
        <v>107.44562792342761</v>
      </c>
      <c r="E105" s="17">
        <f t="shared" si="75"/>
        <v>15579.616048897004</v>
      </c>
      <c r="H105" s="77">
        <v>40848</v>
      </c>
      <c r="I105" s="25">
        <f t="shared" si="76"/>
        <v>107.44562792342761</v>
      </c>
      <c r="J105" s="73"/>
      <c r="K105" s="73"/>
      <c r="L105" s="73"/>
      <c r="M105" s="73" t="s">
        <v>26</v>
      </c>
      <c r="N105" s="74"/>
      <c r="P105" s="89">
        <v>40848</v>
      </c>
      <c r="Q105" s="31">
        <f t="shared" si="81"/>
        <v>100</v>
      </c>
      <c r="R105" s="31">
        <f t="shared" si="82"/>
        <v>100.72073233161368</v>
      </c>
      <c r="S105" s="31">
        <f t="shared" si="83"/>
        <v>101.44665921416568</v>
      </c>
      <c r="T105" s="31">
        <f t="shared" si="84"/>
        <v>102.17781808646411</v>
      </c>
      <c r="U105" s="31">
        <f t="shared" si="85"/>
        <v>102.91424665715066</v>
      </c>
      <c r="V105" s="31">
        <f t="shared" si="86"/>
        <v>103.65598290664538</v>
      </c>
      <c r="W105" s="31">
        <f t="shared" si="87"/>
        <v>104.40306508910551</v>
      </c>
      <c r="X105" s="31">
        <f t="shared" si="88"/>
        <v>105.15553173439837</v>
      </c>
      <c r="Y105" s="31">
        <f t="shared" ref="Y105:Y114" si="89">Y104</f>
        <v>105.91342165008845</v>
      </c>
      <c r="Z105" s="31">
        <f>Z104</f>
        <v>106.67677392343896</v>
      </c>
      <c r="AA105" s="31">
        <f>$I105</f>
        <v>107.44562792342761</v>
      </c>
      <c r="AB105" s="31">
        <v>100</v>
      </c>
      <c r="AD105" s="31">
        <f t="shared" si="77"/>
        <v>4500</v>
      </c>
      <c r="AE105" s="31">
        <f t="shared" si="64"/>
        <v>5539.6402782387522</v>
      </c>
      <c r="AF105" s="31">
        <f t="shared" si="65"/>
        <v>6594.0328489207686</v>
      </c>
      <c r="AG105" s="31">
        <f t="shared" si="66"/>
        <v>7663.3363564848087</v>
      </c>
      <c r="AH105" s="31">
        <f t="shared" si="67"/>
        <v>8747.7109658578065</v>
      </c>
      <c r="AI105" s="31">
        <f t="shared" si="68"/>
        <v>9847.3183761313103</v>
      </c>
      <c r="AJ105" s="31">
        <f t="shared" si="69"/>
        <v>10962.321834356078</v>
      </c>
      <c r="AK105" s="31">
        <f t="shared" si="70"/>
        <v>12092.886149455811</v>
      </c>
      <c r="AL105" s="31">
        <f t="shared" si="71"/>
        <v>13239.177706261056</v>
      </c>
      <c r="AM105" s="31">
        <f t="shared" si="72"/>
        <v>14401.36447966426</v>
      </c>
      <c r="AN105" s="31">
        <f t="shared" si="73"/>
        <v>15579.616048897004</v>
      </c>
      <c r="AO105" s="31">
        <f t="shared" si="74"/>
        <v>15500</v>
      </c>
      <c r="AQ105" s="103">
        <f t="shared" si="78"/>
        <v>124667.40504426767</v>
      </c>
      <c r="AR105" s="103"/>
      <c r="AS105" s="5"/>
      <c r="AU105" s="31">
        <f t="shared" si="79"/>
        <v>103.88950420355638</v>
      </c>
    </row>
    <row r="106" spans="1:48">
      <c r="A106" s="1">
        <v>40878</v>
      </c>
      <c r="B106">
        <f t="shared" si="63"/>
        <v>155</v>
      </c>
      <c r="C106" s="3">
        <v>100</v>
      </c>
      <c r="D106" s="2">
        <f t="shared" si="80"/>
        <v>108.22002330277708</v>
      </c>
      <c r="E106" s="17">
        <f t="shared" si="75"/>
        <v>16774.103611930448</v>
      </c>
      <c r="H106" s="77">
        <v>40878</v>
      </c>
      <c r="I106" s="26">
        <f t="shared" si="76"/>
        <v>108.22002330277708</v>
      </c>
      <c r="J106" s="78">
        <f>SUM(I95:I106)</f>
        <v>1248.7298828192754</v>
      </c>
      <c r="K106" s="73" t="s">
        <v>36</v>
      </c>
      <c r="L106" s="73"/>
      <c r="M106" s="88">
        <f>J107/J106-1</f>
        <v>0.10389627971287885</v>
      </c>
      <c r="N106" s="74"/>
      <c r="P106" s="89">
        <v>40878</v>
      </c>
      <c r="Q106" s="31">
        <f t="shared" si="81"/>
        <v>100</v>
      </c>
      <c r="R106" s="31">
        <f t="shared" si="82"/>
        <v>100.72073233161368</v>
      </c>
      <c r="S106" s="31">
        <f t="shared" si="83"/>
        <v>101.44665921416568</v>
      </c>
      <c r="T106" s="31">
        <f t="shared" si="84"/>
        <v>102.17781808646411</v>
      </c>
      <c r="U106" s="31">
        <f t="shared" si="85"/>
        <v>102.91424665715066</v>
      </c>
      <c r="V106" s="31">
        <f t="shared" si="86"/>
        <v>103.65598290664538</v>
      </c>
      <c r="W106" s="31">
        <f t="shared" si="87"/>
        <v>104.40306508910551</v>
      </c>
      <c r="X106" s="31">
        <f t="shared" si="88"/>
        <v>105.15553173439837</v>
      </c>
      <c r="Y106" s="31">
        <f t="shared" si="89"/>
        <v>105.91342165008845</v>
      </c>
      <c r="Z106" s="31">
        <f t="shared" ref="Z106:Z115" si="90">Z105</f>
        <v>106.67677392343896</v>
      </c>
      <c r="AA106" s="31">
        <f>AA105</f>
        <v>107.44562792342761</v>
      </c>
      <c r="AB106" s="31">
        <f>$I106</f>
        <v>108.22002330277708</v>
      </c>
      <c r="AD106" s="31">
        <f t="shared" si="77"/>
        <v>4500</v>
      </c>
      <c r="AE106" s="31">
        <f t="shared" si="64"/>
        <v>5539.6402782387522</v>
      </c>
      <c r="AF106" s="31">
        <f t="shared" si="65"/>
        <v>6594.0328489207686</v>
      </c>
      <c r="AG106" s="31">
        <f t="shared" si="66"/>
        <v>7663.3363564848087</v>
      </c>
      <c r="AH106" s="31">
        <f t="shared" si="67"/>
        <v>8747.7109658578065</v>
      </c>
      <c r="AI106" s="31">
        <f t="shared" si="68"/>
        <v>9847.3183761313103</v>
      </c>
      <c r="AJ106" s="31">
        <f t="shared" si="69"/>
        <v>10962.321834356078</v>
      </c>
      <c r="AK106" s="31">
        <f t="shared" si="70"/>
        <v>12092.886149455811</v>
      </c>
      <c r="AL106" s="31">
        <f t="shared" si="71"/>
        <v>13239.177706261056</v>
      </c>
      <c r="AM106" s="31">
        <f t="shared" si="72"/>
        <v>14401.36447966426</v>
      </c>
      <c r="AN106" s="31">
        <f t="shared" si="73"/>
        <v>15579.616048897004</v>
      </c>
      <c r="AO106" s="31">
        <f t="shared" si="74"/>
        <v>16774.103611930448</v>
      </c>
      <c r="AQ106" s="103">
        <f t="shared" si="78"/>
        <v>125941.50865619812</v>
      </c>
      <c r="AR106" s="103"/>
      <c r="AS106" s="5"/>
      <c r="AU106" s="31">
        <f t="shared" si="79"/>
        <v>104.95125721349842</v>
      </c>
    </row>
    <row r="107" spans="1:48">
      <c r="A107" s="1"/>
      <c r="D107" s="2"/>
      <c r="E107" s="2"/>
      <c r="H107" s="77">
        <v>40909</v>
      </c>
      <c r="I107" s="21">
        <f>D112</f>
        <v>109.00000000000001</v>
      </c>
      <c r="J107" s="78">
        <f>SUM(I107:I118)</f>
        <v>1378.4682720104972</v>
      </c>
      <c r="K107" s="73" t="s">
        <v>37</v>
      </c>
      <c r="L107" s="73"/>
      <c r="M107" s="73"/>
      <c r="N107" s="74"/>
      <c r="P107" s="89">
        <v>40909</v>
      </c>
      <c r="Q107" s="31">
        <f>$I107</f>
        <v>109.00000000000001</v>
      </c>
      <c r="R107" s="31">
        <f t="shared" si="82"/>
        <v>100.72073233161368</v>
      </c>
      <c r="S107" s="31">
        <f t="shared" si="83"/>
        <v>101.44665921416568</v>
      </c>
      <c r="T107" s="31">
        <f t="shared" si="84"/>
        <v>102.17781808646411</v>
      </c>
      <c r="U107" s="31">
        <f t="shared" si="85"/>
        <v>102.91424665715066</v>
      </c>
      <c r="V107" s="31">
        <f t="shared" si="86"/>
        <v>103.65598290664538</v>
      </c>
      <c r="W107" s="31">
        <f t="shared" si="87"/>
        <v>104.40306508910551</v>
      </c>
      <c r="X107" s="31">
        <f t="shared" si="88"/>
        <v>105.15553173439837</v>
      </c>
      <c r="Y107" s="31">
        <f t="shared" si="89"/>
        <v>105.91342165008845</v>
      </c>
      <c r="Z107" s="31">
        <f t="shared" si="90"/>
        <v>106.67677392343896</v>
      </c>
      <c r="AA107" s="31">
        <f t="shared" ref="AA107:AA116" si="91">AA106</f>
        <v>107.44562792342761</v>
      </c>
      <c r="AB107" s="31">
        <f>AB106</f>
        <v>108.22002330277708</v>
      </c>
      <c r="AD107" s="31">
        <f t="shared" si="77"/>
        <v>4905.0000000000009</v>
      </c>
      <c r="AE107" s="31">
        <f t="shared" si="64"/>
        <v>5539.6402782387522</v>
      </c>
      <c r="AF107" s="31">
        <f t="shared" si="65"/>
        <v>6594.0328489207686</v>
      </c>
      <c r="AG107" s="31">
        <f t="shared" si="66"/>
        <v>7663.3363564848087</v>
      </c>
      <c r="AH107" s="31">
        <f t="shared" si="67"/>
        <v>8747.7109658578065</v>
      </c>
      <c r="AI107" s="31">
        <f t="shared" si="68"/>
        <v>9847.3183761313103</v>
      </c>
      <c r="AJ107" s="31">
        <f t="shared" si="69"/>
        <v>10962.321834356078</v>
      </c>
      <c r="AK107" s="31">
        <f t="shared" si="70"/>
        <v>12092.886149455811</v>
      </c>
      <c r="AL107" s="31">
        <f t="shared" si="71"/>
        <v>13239.177706261056</v>
      </c>
      <c r="AM107" s="31">
        <f t="shared" si="72"/>
        <v>14401.36447966426</v>
      </c>
      <c r="AN107" s="31">
        <f t="shared" si="73"/>
        <v>15579.616048897004</v>
      </c>
      <c r="AO107" s="31">
        <f t="shared" si="74"/>
        <v>16774.103611930448</v>
      </c>
      <c r="AQ107" s="103">
        <f t="shared" si="78"/>
        <v>126346.50865619812</v>
      </c>
      <c r="AR107" s="103"/>
      <c r="AS107" s="97">
        <f t="shared" ref="AS107:AS118" si="92">SUM(AQ107:AQ118)/(SUM(AQ95:AQ106))-1</f>
        <v>7.958082135662603E-2</v>
      </c>
      <c r="AT107" s="28"/>
      <c r="AU107" s="31">
        <f t="shared" si="79"/>
        <v>105.28875721349843</v>
      </c>
      <c r="AV107" s="92">
        <f t="shared" ref="AV107:AV118" si="93">SUM(AU107:AU118)/(SUM(AU95:AU106))-1</f>
        <v>7.9580821356626474E-2</v>
      </c>
    </row>
    <row r="108" spans="1:48">
      <c r="A108" s="1" t="s">
        <v>5</v>
      </c>
      <c r="C108" s="4">
        <v>0.09</v>
      </c>
      <c r="H108" s="77">
        <v>40940</v>
      </c>
      <c r="I108" s="22">
        <f t="shared" ref="I108:I118" si="94">D113</f>
        <v>110.03427842986957</v>
      </c>
      <c r="J108" s="73"/>
      <c r="K108" s="73"/>
      <c r="L108" s="73"/>
      <c r="M108" s="73"/>
      <c r="N108" s="74"/>
      <c r="P108" s="89">
        <v>40940</v>
      </c>
      <c r="Q108" s="31">
        <f>Q107</f>
        <v>109.00000000000001</v>
      </c>
      <c r="R108" s="31">
        <f>$I108</f>
        <v>110.03427842986957</v>
      </c>
      <c r="S108" s="31">
        <f t="shared" si="83"/>
        <v>101.44665921416568</v>
      </c>
      <c r="T108" s="31">
        <f t="shared" si="84"/>
        <v>102.17781808646411</v>
      </c>
      <c r="U108" s="31">
        <f t="shared" si="85"/>
        <v>102.91424665715066</v>
      </c>
      <c r="V108" s="31">
        <f t="shared" si="86"/>
        <v>103.65598290664538</v>
      </c>
      <c r="W108" s="31">
        <f t="shared" si="87"/>
        <v>104.40306508910551</v>
      </c>
      <c r="X108" s="31">
        <f t="shared" si="88"/>
        <v>105.15553173439837</v>
      </c>
      <c r="Y108" s="31">
        <f t="shared" si="89"/>
        <v>105.91342165008845</v>
      </c>
      <c r="Z108" s="31">
        <f t="shared" si="90"/>
        <v>106.67677392343896</v>
      </c>
      <c r="AA108" s="31">
        <f t="shared" si="91"/>
        <v>107.44562792342761</v>
      </c>
      <c r="AB108" s="31">
        <f t="shared" ref="AB108:AB117" si="95">AB107</f>
        <v>108.22002330277708</v>
      </c>
      <c r="AD108" s="31">
        <f t="shared" si="77"/>
        <v>4905.0000000000009</v>
      </c>
      <c r="AE108" s="31">
        <f t="shared" si="64"/>
        <v>6051.8853136428261</v>
      </c>
      <c r="AF108" s="31">
        <f t="shared" si="65"/>
        <v>6594.0328489207686</v>
      </c>
      <c r="AG108" s="31">
        <f t="shared" si="66"/>
        <v>7663.3363564848087</v>
      </c>
      <c r="AH108" s="31">
        <f t="shared" si="67"/>
        <v>8747.7109658578065</v>
      </c>
      <c r="AI108" s="31">
        <f t="shared" si="68"/>
        <v>9847.3183761313103</v>
      </c>
      <c r="AJ108" s="31">
        <f t="shared" si="69"/>
        <v>10962.321834356078</v>
      </c>
      <c r="AK108" s="31">
        <f t="shared" si="70"/>
        <v>12092.886149455811</v>
      </c>
      <c r="AL108" s="31">
        <f t="shared" si="71"/>
        <v>13239.177706261056</v>
      </c>
      <c r="AM108" s="31">
        <f t="shared" si="72"/>
        <v>14401.36447966426</v>
      </c>
      <c r="AN108" s="31">
        <f t="shared" si="73"/>
        <v>15579.616048897004</v>
      </c>
      <c r="AO108" s="31">
        <f t="shared" si="74"/>
        <v>16774.103611930448</v>
      </c>
      <c r="AQ108" s="103">
        <f t="shared" si="78"/>
        <v>126858.75369160219</v>
      </c>
      <c r="AR108" s="103"/>
      <c r="AS108" s="98">
        <f t="shared" si="92"/>
        <v>8.4203668961164491E-2</v>
      </c>
      <c r="AT108" s="28"/>
      <c r="AU108" s="31">
        <f t="shared" si="79"/>
        <v>105.71562807633516</v>
      </c>
      <c r="AV108" s="93">
        <f t="shared" si="93"/>
        <v>8.4203668961164491E-2</v>
      </c>
    </row>
    <row r="109" spans="1:48">
      <c r="A109" s="9" t="s">
        <v>16</v>
      </c>
      <c r="C109" s="10">
        <v>0.12</v>
      </c>
      <c r="H109" s="77">
        <v>40969</v>
      </c>
      <c r="I109" s="22">
        <f t="shared" si="94"/>
        <v>111.07837091359686</v>
      </c>
      <c r="J109" s="73"/>
      <c r="K109" s="95">
        <f>E124/1200*12</f>
        <v>1393.9784427945985</v>
      </c>
      <c r="L109" s="73"/>
      <c r="M109" s="73"/>
      <c r="N109" s="74"/>
      <c r="P109" s="89">
        <v>40969</v>
      </c>
      <c r="Q109" s="31">
        <f t="shared" ref="Q109:Q118" si="96">Q108</f>
        <v>109.00000000000001</v>
      </c>
      <c r="R109" s="31">
        <f>R108</f>
        <v>110.03427842986957</v>
      </c>
      <c r="S109" s="31">
        <f>$I109</f>
        <v>111.07837091359686</v>
      </c>
      <c r="T109" s="31">
        <f t="shared" si="84"/>
        <v>102.17781808646411</v>
      </c>
      <c r="U109" s="31">
        <f t="shared" si="85"/>
        <v>102.91424665715066</v>
      </c>
      <c r="V109" s="31">
        <f t="shared" si="86"/>
        <v>103.65598290664538</v>
      </c>
      <c r="W109" s="31">
        <f t="shared" si="87"/>
        <v>104.40306508910551</v>
      </c>
      <c r="X109" s="31">
        <f t="shared" si="88"/>
        <v>105.15553173439837</v>
      </c>
      <c r="Y109" s="31">
        <f t="shared" si="89"/>
        <v>105.91342165008845</v>
      </c>
      <c r="Z109" s="31">
        <f t="shared" si="90"/>
        <v>106.67677392343896</v>
      </c>
      <c r="AA109" s="31">
        <f t="shared" si="91"/>
        <v>107.44562792342761</v>
      </c>
      <c r="AB109" s="31">
        <f t="shared" si="95"/>
        <v>108.22002330277708</v>
      </c>
      <c r="AD109" s="31">
        <f t="shared" si="77"/>
        <v>4905.0000000000009</v>
      </c>
      <c r="AE109" s="31">
        <f t="shared" si="64"/>
        <v>6051.8853136428261</v>
      </c>
      <c r="AF109" s="31">
        <f t="shared" si="65"/>
        <v>7220.0941093837955</v>
      </c>
      <c r="AG109" s="31">
        <f t="shared" si="66"/>
        <v>7663.3363564848087</v>
      </c>
      <c r="AH109" s="31">
        <f t="shared" si="67"/>
        <v>8747.7109658578065</v>
      </c>
      <c r="AI109" s="31">
        <f t="shared" si="68"/>
        <v>9847.3183761313103</v>
      </c>
      <c r="AJ109" s="31">
        <f t="shared" si="69"/>
        <v>10962.321834356078</v>
      </c>
      <c r="AK109" s="31">
        <f t="shared" si="70"/>
        <v>12092.886149455811</v>
      </c>
      <c r="AL109" s="31">
        <f t="shared" si="71"/>
        <v>13239.177706261056</v>
      </c>
      <c r="AM109" s="31">
        <f t="shared" si="72"/>
        <v>14401.36447966426</v>
      </c>
      <c r="AN109" s="31">
        <f t="shared" si="73"/>
        <v>15579.616048897004</v>
      </c>
      <c r="AO109" s="31">
        <f t="shared" si="74"/>
        <v>16774.103611930448</v>
      </c>
      <c r="AQ109" s="103">
        <f t="shared" si="78"/>
        <v>127484.81495206522</v>
      </c>
      <c r="AR109" s="103"/>
      <c r="AS109" s="98">
        <f t="shared" si="92"/>
        <v>8.853979181243421E-2</v>
      </c>
      <c r="AT109" s="28"/>
      <c r="AU109" s="31">
        <f t="shared" si="79"/>
        <v>106.23734579338769</v>
      </c>
      <c r="AV109" s="93">
        <f t="shared" si="93"/>
        <v>8.8539791812434432E-2</v>
      </c>
    </row>
    <row r="110" spans="1:48">
      <c r="A110" s="1"/>
      <c r="D110" s="4"/>
      <c r="E110" s="4"/>
      <c r="H110" s="77">
        <v>41000</v>
      </c>
      <c r="I110" s="22">
        <f t="shared" si="94"/>
        <v>112.13237057470678</v>
      </c>
      <c r="J110" s="73"/>
      <c r="K110" s="73"/>
      <c r="L110" s="73"/>
      <c r="M110" s="73"/>
      <c r="N110" s="74"/>
      <c r="P110" s="89">
        <v>41000</v>
      </c>
      <c r="Q110" s="31">
        <f t="shared" si="96"/>
        <v>109.00000000000001</v>
      </c>
      <c r="R110" s="31">
        <f t="shared" ref="R110:R119" si="97">R109</f>
        <v>110.03427842986957</v>
      </c>
      <c r="S110" s="31">
        <f>S109</f>
        <v>111.07837091359686</v>
      </c>
      <c r="T110" s="31">
        <f>$I110</f>
        <v>112.13237057470678</v>
      </c>
      <c r="U110" s="31">
        <f t="shared" si="85"/>
        <v>102.91424665715066</v>
      </c>
      <c r="V110" s="31">
        <f t="shared" si="86"/>
        <v>103.65598290664538</v>
      </c>
      <c r="W110" s="31">
        <f t="shared" si="87"/>
        <v>104.40306508910551</v>
      </c>
      <c r="X110" s="31">
        <f t="shared" si="88"/>
        <v>105.15553173439837</v>
      </c>
      <c r="Y110" s="31">
        <f t="shared" si="89"/>
        <v>105.91342165008845</v>
      </c>
      <c r="Z110" s="31">
        <f t="shared" si="90"/>
        <v>106.67677392343896</v>
      </c>
      <c r="AA110" s="31">
        <f t="shared" si="91"/>
        <v>107.44562792342761</v>
      </c>
      <c r="AB110" s="31">
        <f t="shared" si="95"/>
        <v>108.22002330277708</v>
      </c>
      <c r="AD110" s="31">
        <f t="shared" si="77"/>
        <v>4905.0000000000009</v>
      </c>
      <c r="AE110" s="31">
        <f t="shared" si="64"/>
        <v>6051.8853136428261</v>
      </c>
      <c r="AF110" s="31">
        <f t="shared" si="65"/>
        <v>7220.0941093837955</v>
      </c>
      <c r="AG110" s="31">
        <f t="shared" si="66"/>
        <v>8409.9277931030083</v>
      </c>
      <c r="AH110" s="31">
        <f t="shared" si="67"/>
        <v>8747.7109658578065</v>
      </c>
      <c r="AI110" s="31">
        <f t="shared" si="68"/>
        <v>9847.3183761313103</v>
      </c>
      <c r="AJ110" s="31">
        <f t="shared" si="69"/>
        <v>10962.321834356078</v>
      </c>
      <c r="AK110" s="31">
        <f t="shared" si="70"/>
        <v>12092.886149455811</v>
      </c>
      <c r="AL110" s="31">
        <f t="shared" si="71"/>
        <v>13239.177706261056</v>
      </c>
      <c r="AM110" s="31">
        <f t="shared" si="72"/>
        <v>14401.36447966426</v>
      </c>
      <c r="AN110" s="31">
        <f t="shared" si="73"/>
        <v>15579.616048897004</v>
      </c>
      <c r="AO110" s="31">
        <f t="shared" si="74"/>
        <v>16774.103611930448</v>
      </c>
      <c r="AQ110" s="103">
        <f t="shared" si="78"/>
        <v>128231.4063886834</v>
      </c>
      <c r="AR110" s="103"/>
      <c r="AS110" s="98">
        <f t="shared" si="92"/>
        <v>9.2503912612119432E-2</v>
      </c>
      <c r="AT110" s="28"/>
      <c r="AU110" s="31">
        <f t="shared" si="79"/>
        <v>106.85950532390284</v>
      </c>
      <c r="AV110" s="93">
        <f t="shared" si="93"/>
        <v>9.2503912612119432E-2</v>
      </c>
    </row>
    <row r="111" spans="1:48">
      <c r="A111" s="6" t="s">
        <v>1</v>
      </c>
      <c r="B111" s="6" t="s">
        <v>2</v>
      </c>
      <c r="C111" s="6" t="s">
        <v>4</v>
      </c>
      <c r="D111" s="6" t="s">
        <v>6</v>
      </c>
      <c r="E111" s="6" t="s">
        <v>29</v>
      </c>
      <c r="F111" s="6" t="s">
        <v>3</v>
      </c>
      <c r="H111" s="77">
        <v>41030</v>
      </c>
      <c r="I111" s="22">
        <f t="shared" si="94"/>
        <v>113.19637142035411</v>
      </c>
      <c r="J111" s="73"/>
      <c r="K111" s="73"/>
      <c r="L111" s="73"/>
      <c r="M111" s="73"/>
      <c r="N111" s="74"/>
      <c r="P111" s="89">
        <v>41030</v>
      </c>
      <c r="Q111" s="31">
        <f t="shared" si="96"/>
        <v>109.00000000000001</v>
      </c>
      <c r="R111" s="31">
        <f t="shared" si="97"/>
        <v>110.03427842986957</v>
      </c>
      <c r="S111" s="31">
        <f t="shared" ref="S111:S120" si="98">S110</f>
        <v>111.07837091359686</v>
      </c>
      <c r="T111" s="31">
        <f>T110</f>
        <v>112.13237057470678</v>
      </c>
      <c r="U111" s="31">
        <f>$I111</f>
        <v>113.19637142035411</v>
      </c>
      <c r="V111" s="31">
        <f t="shared" si="86"/>
        <v>103.65598290664538</v>
      </c>
      <c r="W111" s="31">
        <f t="shared" si="87"/>
        <v>104.40306508910551</v>
      </c>
      <c r="X111" s="31">
        <f t="shared" si="88"/>
        <v>105.15553173439837</v>
      </c>
      <c r="Y111" s="31">
        <f t="shared" si="89"/>
        <v>105.91342165008845</v>
      </c>
      <c r="Z111" s="31">
        <f t="shared" si="90"/>
        <v>106.67677392343896</v>
      </c>
      <c r="AA111" s="31">
        <f t="shared" si="91"/>
        <v>107.44562792342761</v>
      </c>
      <c r="AB111" s="31">
        <f t="shared" si="95"/>
        <v>108.22002330277708</v>
      </c>
      <c r="AD111" s="31">
        <f t="shared" si="77"/>
        <v>4905.0000000000009</v>
      </c>
      <c r="AE111" s="31">
        <f t="shared" si="64"/>
        <v>6051.8853136428261</v>
      </c>
      <c r="AF111" s="31">
        <f t="shared" si="65"/>
        <v>7220.0941093837955</v>
      </c>
      <c r="AG111" s="31">
        <f t="shared" si="66"/>
        <v>8409.9277931030083</v>
      </c>
      <c r="AH111" s="31">
        <f t="shared" si="67"/>
        <v>9621.6915707300996</v>
      </c>
      <c r="AI111" s="31">
        <f t="shared" si="68"/>
        <v>9847.3183761313103</v>
      </c>
      <c r="AJ111" s="31">
        <f t="shared" si="69"/>
        <v>10962.321834356078</v>
      </c>
      <c r="AK111" s="31">
        <f t="shared" si="70"/>
        <v>12092.886149455811</v>
      </c>
      <c r="AL111" s="31">
        <f t="shared" si="71"/>
        <v>13239.177706261056</v>
      </c>
      <c r="AM111" s="31">
        <f t="shared" si="72"/>
        <v>14401.36447966426</v>
      </c>
      <c r="AN111" s="31">
        <f t="shared" si="73"/>
        <v>15579.616048897004</v>
      </c>
      <c r="AO111" s="31">
        <f t="shared" si="74"/>
        <v>16774.103611930448</v>
      </c>
      <c r="AQ111" s="103">
        <f t="shared" si="78"/>
        <v>129105.38699355572</v>
      </c>
      <c r="AR111" s="103"/>
      <c r="AS111" s="98">
        <f t="shared" si="92"/>
        <v>9.5999532054040992E-2</v>
      </c>
      <c r="AT111" s="28"/>
      <c r="AU111" s="31">
        <f t="shared" si="79"/>
        <v>107.58782249462976</v>
      </c>
      <c r="AV111" s="93">
        <f t="shared" si="93"/>
        <v>9.5999532054040992E-2</v>
      </c>
    </row>
    <row r="112" spans="1:48">
      <c r="A112" s="1">
        <v>40909</v>
      </c>
      <c r="B112">
        <f t="shared" ref="B112:B123" si="99">B95</f>
        <v>45</v>
      </c>
      <c r="C112" s="2">
        <f>C106*(1+C108)</f>
        <v>109.00000000000001</v>
      </c>
      <c r="D112" s="2">
        <f>C112</f>
        <v>109.00000000000001</v>
      </c>
      <c r="E112" s="17">
        <f>D112*B112</f>
        <v>4905.0000000000009</v>
      </c>
      <c r="F112" s="126">
        <f>E112/E95-1</f>
        <v>9.0000000000000302E-2</v>
      </c>
      <c r="H112" s="77">
        <v>41061</v>
      </c>
      <c r="I112" s="22">
        <f t="shared" si="94"/>
        <v>114.27046834970801</v>
      </c>
      <c r="J112" s="73"/>
      <c r="K112" s="73"/>
      <c r="L112" s="73"/>
      <c r="M112" s="73"/>
      <c r="N112" s="74"/>
      <c r="P112" s="89">
        <v>41061</v>
      </c>
      <c r="Q112" s="31">
        <f t="shared" si="96"/>
        <v>109.00000000000001</v>
      </c>
      <c r="R112" s="31">
        <f t="shared" si="97"/>
        <v>110.03427842986957</v>
      </c>
      <c r="S112" s="31">
        <f t="shared" si="98"/>
        <v>111.07837091359686</v>
      </c>
      <c r="T112" s="31">
        <f t="shared" ref="T112:T121" si="100">T111</f>
        <v>112.13237057470678</v>
      </c>
      <c r="U112" s="31">
        <f>U111</f>
        <v>113.19637142035411</v>
      </c>
      <c r="V112" s="31">
        <f>$I112</f>
        <v>114.27046834970801</v>
      </c>
      <c r="W112" s="31">
        <f t="shared" si="87"/>
        <v>104.40306508910551</v>
      </c>
      <c r="X112" s="31">
        <f t="shared" si="88"/>
        <v>105.15553173439837</v>
      </c>
      <c r="Y112" s="31">
        <f t="shared" si="89"/>
        <v>105.91342165008845</v>
      </c>
      <c r="Z112" s="31">
        <f t="shared" si="90"/>
        <v>106.67677392343896</v>
      </c>
      <c r="AA112" s="31">
        <f t="shared" si="91"/>
        <v>107.44562792342761</v>
      </c>
      <c r="AB112" s="31">
        <f t="shared" si="95"/>
        <v>108.22002330277708</v>
      </c>
      <c r="AD112" s="31">
        <f t="shared" si="77"/>
        <v>4905.0000000000009</v>
      </c>
      <c r="AE112" s="31">
        <f t="shared" si="64"/>
        <v>6051.8853136428261</v>
      </c>
      <c r="AF112" s="31">
        <f t="shared" si="65"/>
        <v>7220.0941093837955</v>
      </c>
      <c r="AG112" s="31">
        <f t="shared" si="66"/>
        <v>8409.9277931030083</v>
      </c>
      <c r="AH112" s="31">
        <f t="shared" si="67"/>
        <v>9621.6915707300996</v>
      </c>
      <c r="AI112" s="31">
        <f t="shared" si="68"/>
        <v>10855.694493222261</v>
      </c>
      <c r="AJ112" s="31">
        <f t="shared" si="69"/>
        <v>10962.321834356078</v>
      </c>
      <c r="AK112" s="31">
        <f t="shared" si="70"/>
        <v>12092.886149455811</v>
      </c>
      <c r="AL112" s="31">
        <f t="shared" si="71"/>
        <v>13239.177706261056</v>
      </c>
      <c r="AM112" s="31">
        <f t="shared" si="72"/>
        <v>14401.36447966426</v>
      </c>
      <c r="AN112" s="31">
        <f t="shared" si="73"/>
        <v>15579.616048897004</v>
      </c>
      <c r="AO112" s="31">
        <f t="shared" si="74"/>
        <v>16774.103611930448</v>
      </c>
      <c r="AQ112" s="103">
        <f t="shared" si="78"/>
        <v>130113.76311064664</v>
      </c>
      <c r="AR112" s="103"/>
      <c r="AS112" s="98">
        <f t="shared" si="92"/>
        <v>9.8919524937561398E-2</v>
      </c>
      <c r="AT112" s="28"/>
      <c r="AU112" s="31">
        <f t="shared" si="79"/>
        <v>108.42813592553887</v>
      </c>
      <c r="AV112" s="93">
        <f t="shared" si="93"/>
        <v>9.891952493756162E-2</v>
      </c>
    </row>
    <row r="113" spans="1:48">
      <c r="A113" s="1">
        <v>40940</v>
      </c>
      <c r="B113">
        <f t="shared" si="99"/>
        <v>55</v>
      </c>
      <c r="C113" s="2">
        <f>C112</f>
        <v>109.00000000000001</v>
      </c>
      <c r="D113" s="2">
        <f t="shared" ref="D113:D123" si="101">D112*(1+$C$109)^(1/12)</f>
        <v>110.03427842986957</v>
      </c>
      <c r="E113" s="17">
        <f t="shared" ref="E113:E123" si="102">D113*B113</f>
        <v>6051.8853136428261</v>
      </c>
      <c r="F113" s="127">
        <f t="shared" ref="F113:F123" si="103">E113/E96-1</f>
        <v>9.2469006952728527E-2</v>
      </c>
      <c r="H113" s="77">
        <v>41091</v>
      </c>
      <c r="I113" s="22">
        <f t="shared" si="94"/>
        <v>115.35475716241622</v>
      </c>
      <c r="J113" s="73"/>
      <c r="K113" s="73"/>
      <c r="L113" s="73"/>
      <c r="M113" s="73"/>
      <c r="N113" s="74"/>
      <c r="P113" s="89">
        <v>41091</v>
      </c>
      <c r="Q113" s="31">
        <f t="shared" si="96"/>
        <v>109.00000000000001</v>
      </c>
      <c r="R113" s="31">
        <f t="shared" si="97"/>
        <v>110.03427842986957</v>
      </c>
      <c r="S113" s="31">
        <f t="shared" si="98"/>
        <v>111.07837091359686</v>
      </c>
      <c r="T113" s="31">
        <f t="shared" si="100"/>
        <v>112.13237057470678</v>
      </c>
      <c r="U113" s="31">
        <f t="shared" ref="U113:U122" si="104">U112</f>
        <v>113.19637142035411</v>
      </c>
      <c r="V113" s="31">
        <f>V112</f>
        <v>114.27046834970801</v>
      </c>
      <c r="W113" s="31">
        <f>$I113</f>
        <v>115.35475716241622</v>
      </c>
      <c r="X113" s="31">
        <f t="shared" si="88"/>
        <v>105.15553173439837</v>
      </c>
      <c r="Y113" s="31">
        <f t="shared" si="89"/>
        <v>105.91342165008845</v>
      </c>
      <c r="Z113" s="31">
        <f t="shared" si="90"/>
        <v>106.67677392343896</v>
      </c>
      <c r="AA113" s="31">
        <f t="shared" si="91"/>
        <v>107.44562792342761</v>
      </c>
      <c r="AB113" s="31">
        <f t="shared" si="95"/>
        <v>108.22002330277708</v>
      </c>
      <c r="AD113" s="31">
        <f t="shared" si="77"/>
        <v>4905.0000000000009</v>
      </c>
      <c r="AE113" s="31">
        <f t="shared" si="64"/>
        <v>6051.8853136428261</v>
      </c>
      <c r="AF113" s="31">
        <f t="shared" si="65"/>
        <v>7220.0941093837955</v>
      </c>
      <c r="AG113" s="31">
        <f t="shared" si="66"/>
        <v>8409.9277931030083</v>
      </c>
      <c r="AH113" s="31">
        <f t="shared" si="67"/>
        <v>9621.6915707300996</v>
      </c>
      <c r="AI113" s="31">
        <f t="shared" si="68"/>
        <v>10855.694493222261</v>
      </c>
      <c r="AJ113" s="31">
        <f t="shared" si="69"/>
        <v>12112.249502053703</v>
      </c>
      <c r="AK113" s="31">
        <f t="shared" si="70"/>
        <v>12092.886149455811</v>
      </c>
      <c r="AL113" s="31">
        <f t="shared" si="71"/>
        <v>13239.177706261056</v>
      </c>
      <c r="AM113" s="31">
        <f t="shared" si="72"/>
        <v>14401.36447966426</v>
      </c>
      <c r="AN113" s="31">
        <f t="shared" si="73"/>
        <v>15579.616048897004</v>
      </c>
      <c r="AO113" s="31">
        <f t="shared" si="74"/>
        <v>16774.103611930448</v>
      </c>
      <c r="AQ113" s="103">
        <f t="shared" si="78"/>
        <v>131263.69077834429</v>
      </c>
      <c r="AR113" s="103"/>
      <c r="AS113" s="105">
        <f t="shared" si="92"/>
        <v>0.10114679969442575</v>
      </c>
      <c r="AT113" s="28"/>
      <c r="AU113" s="31">
        <f t="shared" si="79"/>
        <v>109.38640898195358</v>
      </c>
      <c r="AV113" s="96">
        <f t="shared" si="93"/>
        <v>0.10114679969442597</v>
      </c>
    </row>
    <row r="114" spans="1:48">
      <c r="A114" s="1">
        <v>40969</v>
      </c>
      <c r="B114">
        <f t="shared" si="99"/>
        <v>65</v>
      </c>
      <c r="C114" s="2">
        <f t="shared" ref="C114:C123" si="105">C113</f>
        <v>109.00000000000001</v>
      </c>
      <c r="D114" s="2">
        <f t="shared" si="101"/>
        <v>111.07837091359686</v>
      </c>
      <c r="E114" s="17">
        <f t="shared" si="102"/>
        <v>7220.0941093837955</v>
      </c>
      <c r="F114" s="127">
        <f t="shared" si="103"/>
        <v>9.4943606561725513E-2</v>
      </c>
      <c r="H114" s="77">
        <v>41122</v>
      </c>
      <c r="I114" s="22">
        <f t="shared" si="94"/>
        <v>116.44933456714949</v>
      </c>
      <c r="J114" s="73"/>
      <c r="K114" s="73"/>
      <c r="L114" s="73"/>
      <c r="M114" s="73"/>
      <c r="N114" s="74"/>
      <c r="P114" s="89">
        <v>41122</v>
      </c>
      <c r="Q114" s="31">
        <f t="shared" si="96"/>
        <v>109.00000000000001</v>
      </c>
      <c r="R114" s="31">
        <f t="shared" si="97"/>
        <v>110.03427842986957</v>
      </c>
      <c r="S114" s="31">
        <f t="shared" si="98"/>
        <v>111.07837091359686</v>
      </c>
      <c r="T114" s="31">
        <f t="shared" si="100"/>
        <v>112.13237057470678</v>
      </c>
      <c r="U114" s="31">
        <f t="shared" si="104"/>
        <v>113.19637142035411</v>
      </c>
      <c r="V114" s="31">
        <f t="shared" ref="V114:V123" si="106">V113</f>
        <v>114.27046834970801</v>
      </c>
      <c r="W114" s="31">
        <f>W113</f>
        <v>115.35475716241622</v>
      </c>
      <c r="X114" s="31">
        <f>$I114</f>
        <v>116.44933456714949</v>
      </c>
      <c r="Y114" s="31">
        <f t="shared" si="89"/>
        <v>105.91342165008845</v>
      </c>
      <c r="Z114" s="31">
        <f t="shared" si="90"/>
        <v>106.67677392343896</v>
      </c>
      <c r="AA114" s="31">
        <f t="shared" si="91"/>
        <v>107.44562792342761</v>
      </c>
      <c r="AB114" s="31">
        <f t="shared" si="95"/>
        <v>108.22002330277708</v>
      </c>
      <c r="AD114" s="31">
        <f t="shared" si="77"/>
        <v>4905.0000000000009</v>
      </c>
      <c r="AE114" s="31">
        <f t="shared" si="64"/>
        <v>6051.8853136428261</v>
      </c>
      <c r="AF114" s="31">
        <f t="shared" si="65"/>
        <v>7220.0941093837955</v>
      </c>
      <c r="AG114" s="31">
        <f t="shared" si="66"/>
        <v>8409.9277931030083</v>
      </c>
      <c r="AH114" s="31">
        <f t="shared" si="67"/>
        <v>9621.6915707300996</v>
      </c>
      <c r="AI114" s="31">
        <f t="shared" si="68"/>
        <v>10855.694493222261</v>
      </c>
      <c r="AJ114" s="31">
        <f t="shared" si="69"/>
        <v>12112.249502053703</v>
      </c>
      <c r="AK114" s="31">
        <f t="shared" si="70"/>
        <v>13391.673475222191</v>
      </c>
      <c r="AL114" s="31">
        <f t="shared" si="71"/>
        <v>13239.177706261056</v>
      </c>
      <c r="AM114" s="31">
        <f t="shared" si="72"/>
        <v>14401.36447966426</v>
      </c>
      <c r="AN114" s="31">
        <f t="shared" si="73"/>
        <v>15579.616048897004</v>
      </c>
      <c r="AO114" s="31">
        <f t="shared" si="74"/>
        <v>16774.103611930448</v>
      </c>
      <c r="AQ114" s="103">
        <f t="shared" si="78"/>
        <v>132562.47810411063</v>
      </c>
      <c r="AR114" s="103"/>
      <c r="AS114" s="105">
        <f t="shared" si="92"/>
        <v>0.102555003296952</v>
      </c>
      <c r="AT114" s="28"/>
      <c r="AU114" s="31">
        <f t="shared" si="79"/>
        <v>110.46873175342553</v>
      </c>
      <c r="AV114" s="96">
        <f t="shared" si="93"/>
        <v>0.102555003296952</v>
      </c>
    </row>
    <row r="115" spans="1:48">
      <c r="A115" s="1">
        <v>41000</v>
      </c>
      <c r="B115">
        <f t="shared" si="99"/>
        <v>75</v>
      </c>
      <c r="C115" s="2">
        <f t="shared" si="105"/>
        <v>109.00000000000001</v>
      </c>
      <c r="D115" s="2">
        <f t="shared" si="101"/>
        <v>112.13237057470678</v>
      </c>
      <c r="E115" s="17">
        <f t="shared" si="102"/>
        <v>8409.9277931030083</v>
      </c>
      <c r="F115" s="127">
        <f t="shared" si="103"/>
        <v>9.7423811495162216E-2</v>
      </c>
      <c r="H115" s="77">
        <v>41153</v>
      </c>
      <c r="I115" s="22">
        <f t="shared" si="94"/>
        <v>117.55429819022716</v>
      </c>
      <c r="J115" s="73"/>
      <c r="K115" s="73"/>
      <c r="L115" s="73"/>
      <c r="M115" s="73"/>
      <c r="N115" s="74"/>
      <c r="P115" s="89">
        <v>41153</v>
      </c>
      <c r="Q115" s="31">
        <f t="shared" si="96"/>
        <v>109.00000000000001</v>
      </c>
      <c r="R115" s="31">
        <f t="shared" si="97"/>
        <v>110.03427842986957</v>
      </c>
      <c r="S115" s="31">
        <f t="shared" si="98"/>
        <v>111.07837091359686</v>
      </c>
      <c r="T115" s="31">
        <f t="shared" si="100"/>
        <v>112.13237057470678</v>
      </c>
      <c r="U115" s="31">
        <f t="shared" si="104"/>
        <v>113.19637142035411</v>
      </c>
      <c r="V115" s="31">
        <f t="shared" si="106"/>
        <v>114.27046834970801</v>
      </c>
      <c r="W115" s="31">
        <f t="shared" ref="W115:W124" si="107">W114</f>
        <v>115.35475716241622</v>
      </c>
      <c r="X115" s="31">
        <f>X114</f>
        <v>116.44933456714949</v>
      </c>
      <c r="Y115" s="31">
        <f>$I115</f>
        <v>117.55429819022716</v>
      </c>
      <c r="Z115" s="31">
        <f t="shared" si="90"/>
        <v>106.67677392343896</v>
      </c>
      <c r="AA115" s="31">
        <f t="shared" si="91"/>
        <v>107.44562792342761</v>
      </c>
      <c r="AB115" s="31">
        <f t="shared" si="95"/>
        <v>108.22002330277708</v>
      </c>
      <c r="AD115" s="31">
        <f t="shared" si="77"/>
        <v>4905.0000000000009</v>
      </c>
      <c r="AE115" s="31">
        <f t="shared" si="64"/>
        <v>6051.8853136428261</v>
      </c>
      <c r="AF115" s="31">
        <f t="shared" si="65"/>
        <v>7220.0941093837955</v>
      </c>
      <c r="AG115" s="31">
        <f t="shared" si="66"/>
        <v>8409.9277931030083</v>
      </c>
      <c r="AH115" s="31">
        <f t="shared" si="67"/>
        <v>9621.6915707300996</v>
      </c>
      <c r="AI115" s="31">
        <f t="shared" si="68"/>
        <v>10855.694493222261</v>
      </c>
      <c r="AJ115" s="31">
        <f t="shared" si="69"/>
        <v>12112.249502053703</v>
      </c>
      <c r="AK115" s="31">
        <f t="shared" si="70"/>
        <v>13391.673475222191</v>
      </c>
      <c r="AL115" s="31">
        <f t="shared" si="71"/>
        <v>14694.287273778395</v>
      </c>
      <c r="AM115" s="31">
        <f t="shared" si="72"/>
        <v>14401.36447966426</v>
      </c>
      <c r="AN115" s="31">
        <f t="shared" si="73"/>
        <v>15579.616048897004</v>
      </c>
      <c r="AO115" s="31">
        <f t="shared" si="74"/>
        <v>16774.103611930448</v>
      </c>
      <c r="AQ115" s="103">
        <f t="shared" si="78"/>
        <v>134017.58767162799</v>
      </c>
      <c r="AR115" s="103"/>
      <c r="AS115" s="105">
        <f t="shared" si="92"/>
        <v>0.10300924902070019</v>
      </c>
      <c r="AT115" s="28"/>
      <c r="AU115" s="31">
        <f t="shared" si="79"/>
        <v>111.68132305968999</v>
      </c>
      <c r="AV115" s="96">
        <f t="shared" si="93"/>
        <v>0.10300924902070041</v>
      </c>
    </row>
    <row r="116" spans="1:48">
      <c r="A116" s="1">
        <v>41030</v>
      </c>
      <c r="B116">
        <f t="shared" si="99"/>
        <v>85</v>
      </c>
      <c r="C116" s="2">
        <f t="shared" si="105"/>
        <v>109.00000000000001</v>
      </c>
      <c r="D116" s="2">
        <f t="shared" si="101"/>
        <v>113.19637142035411</v>
      </c>
      <c r="E116" s="17">
        <f t="shared" si="102"/>
        <v>9621.6915707300996</v>
      </c>
      <c r="F116" s="127">
        <f t="shared" si="103"/>
        <v>9.9909634449906637E-2</v>
      </c>
      <c r="H116" s="77">
        <v>41183</v>
      </c>
      <c r="I116" s="22">
        <f t="shared" si="94"/>
        <v>118.66974658432446</v>
      </c>
      <c r="J116" s="73"/>
      <c r="K116" s="73"/>
      <c r="L116" s="73"/>
      <c r="M116" s="73"/>
      <c r="N116" s="74"/>
      <c r="P116" s="89">
        <v>41183</v>
      </c>
      <c r="Q116" s="31">
        <f t="shared" si="96"/>
        <v>109.00000000000001</v>
      </c>
      <c r="R116" s="31">
        <f t="shared" si="97"/>
        <v>110.03427842986957</v>
      </c>
      <c r="S116" s="31">
        <f t="shared" si="98"/>
        <v>111.07837091359686</v>
      </c>
      <c r="T116" s="31">
        <f t="shared" si="100"/>
        <v>112.13237057470678</v>
      </c>
      <c r="U116" s="31">
        <f t="shared" si="104"/>
        <v>113.19637142035411</v>
      </c>
      <c r="V116" s="31">
        <f t="shared" si="106"/>
        <v>114.27046834970801</v>
      </c>
      <c r="W116" s="31">
        <f t="shared" si="107"/>
        <v>115.35475716241622</v>
      </c>
      <c r="X116" s="31">
        <f t="shared" ref="X116:X125" si="108">X115</f>
        <v>116.44933456714949</v>
      </c>
      <c r="Y116" s="31">
        <f>Y115</f>
        <v>117.55429819022716</v>
      </c>
      <c r="Z116" s="31">
        <f>$I116</f>
        <v>118.66974658432446</v>
      </c>
      <c r="AA116" s="31">
        <f t="shared" si="91"/>
        <v>107.44562792342761</v>
      </c>
      <c r="AB116" s="31">
        <f t="shared" si="95"/>
        <v>108.22002330277708</v>
      </c>
      <c r="AD116" s="31">
        <f t="shared" si="77"/>
        <v>4905.0000000000009</v>
      </c>
      <c r="AE116" s="31">
        <f t="shared" si="64"/>
        <v>6051.8853136428261</v>
      </c>
      <c r="AF116" s="31">
        <f t="shared" si="65"/>
        <v>7220.0941093837955</v>
      </c>
      <c r="AG116" s="31">
        <f t="shared" si="66"/>
        <v>8409.9277931030083</v>
      </c>
      <c r="AH116" s="31">
        <f t="shared" si="67"/>
        <v>9621.6915707300996</v>
      </c>
      <c r="AI116" s="31">
        <f t="shared" si="68"/>
        <v>10855.694493222261</v>
      </c>
      <c r="AJ116" s="31">
        <f t="shared" si="69"/>
        <v>12112.249502053703</v>
      </c>
      <c r="AK116" s="31">
        <f t="shared" si="70"/>
        <v>13391.673475222191</v>
      </c>
      <c r="AL116" s="31">
        <f t="shared" si="71"/>
        <v>14694.287273778395</v>
      </c>
      <c r="AM116" s="31">
        <f t="shared" si="72"/>
        <v>16020.415788883802</v>
      </c>
      <c r="AN116" s="31">
        <f t="shared" si="73"/>
        <v>15579.616048897004</v>
      </c>
      <c r="AO116" s="31">
        <f t="shared" si="74"/>
        <v>16774.103611930448</v>
      </c>
      <c r="AQ116" s="103">
        <f t="shared" si="78"/>
        <v>135636.63898084752</v>
      </c>
      <c r="AR116" s="103"/>
      <c r="AS116" s="105">
        <f t="shared" si="92"/>
        <v>0.10236684100068372</v>
      </c>
      <c r="AT116" s="28"/>
      <c r="AU116" s="31">
        <f t="shared" si="79"/>
        <v>113.0305324840396</v>
      </c>
      <c r="AV116" s="96">
        <f t="shared" si="93"/>
        <v>0.10236684100068416</v>
      </c>
    </row>
    <row r="117" spans="1:48">
      <c r="A117" s="1">
        <v>41061</v>
      </c>
      <c r="B117">
        <f t="shared" si="99"/>
        <v>95</v>
      </c>
      <c r="C117" s="2">
        <f t="shared" si="105"/>
        <v>109.00000000000001</v>
      </c>
      <c r="D117" s="2">
        <f t="shared" si="101"/>
        <v>114.27046834970801</v>
      </c>
      <c r="E117" s="17">
        <f t="shared" si="102"/>
        <v>10855.694493222261</v>
      </c>
      <c r="F117" s="127">
        <f t="shared" si="103"/>
        <v>0.10240108815158555</v>
      </c>
      <c r="H117" s="77">
        <v>41214</v>
      </c>
      <c r="I117" s="22">
        <f t="shared" si="94"/>
        <v>119.79577923726255</v>
      </c>
      <c r="J117" s="73"/>
      <c r="K117" s="73"/>
      <c r="L117" s="73"/>
      <c r="M117" s="73"/>
      <c r="N117" s="74"/>
      <c r="P117" s="89">
        <v>41214</v>
      </c>
      <c r="Q117" s="31">
        <f t="shared" si="96"/>
        <v>109.00000000000001</v>
      </c>
      <c r="R117" s="31">
        <f t="shared" si="97"/>
        <v>110.03427842986957</v>
      </c>
      <c r="S117" s="31">
        <f t="shared" si="98"/>
        <v>111.07837091359686</v>
      </c>
      <c r="T117" s="31">
        <f t="shared" si="100"/>
        <v>112.13237057470678</v>
      </c>
      <c r="U117" s="31">
        <f t="shared" si="104"/>
        <v>113.19637142035411</v>
      </c>
      <c r="V117" s="31">
        <f t="shared" si="106"/>
        <v>114.27046834970801</v>
      </c>
      <c r="W117" s="31">
        <f t="shared" si="107"/>
        <v>115.35475716241622</v>
      </c>
      <c r="X117" s="31">
        <f t="shared" si="108"/>
        <v>116.44933456714949</v>
      </c>
      <c r="Y117" s="31">
        <f t="shared" ref="Y117:Y126" si="109">Y116</f>
        <v>117.55429819022716</v>
      </c>
      <c r="Z117" s="31">
        <f>Z116</f>
        <v>118.66974658432446</v>
      </c>
      <c r="AA117" s="31">
        <f>$I117</f>
        <v>119.79577923726255</v>
      </c>
      <c r="AB117" s="31">
        <f t="shared" si="95"/>
        <v>108.22002330277708</v>
      </c>
      <c r="AD117" s="31">
        <f t="shared" si="77"/>
        <v>4905.0000000000009</v>
      </c>
      <c r="AE117" s="31">
        <f t="shared" si="64"/>
        <v>6051.8853136428261</v>
      </c>
      <c r="AF117" s="31">
        <f t="shared" si="65"/>
        <v>7220.0941093837955</v>
      </c>
      <c r="AG117" s="31">
        <f t="shared" si="66"/>
        <v>8409.9277931030083</v>
      </c>
      <c r="AH117" s="31">
        <f t="shared" si="67"/>
        <v>9621.6915707300996</v>
      </c>
      <c r="AI117" s="31">
        <f t="shared" si="68"/>
        <v>10855.694493222261</v>
      </c>
      <c r="AJ117" s="31">
        <f t="shared" si="69"/>
        <v>12112.249502053703</v>
      </c>
      <c r="AK117" s="31">
        <f t="shared" si="70"/>
        <v>13391.673475222191</v>
      </c>
      <c r="AL117" s="31">
        <f t="shared" si="71"/>
        <v>14694.287273778395</v>
      </c>
      <c r="AM117" s="31">
        <f t="shared" si="72"/>
        <v>16020.415788883802</v>
      </c>
      <c r="AN117" s="31">
        <f t="shared" si="73"/>
        <v>17370.387989403069</v>
      </c>
      <c r="AO117" s="31">
        <f t="shared" si="74"/>
        <v>16774.103611930448</v>
      </c>
      <c r="AQ117" s="103">
        <f t="shared" si="78"/>
        <v>137427.41092135358</v>
      </c>
      <c r="AR117" s="103"/>
      <c r="AS117" s="105">
        <f t="shared" si="92"/>
        <v>0.10047796704179768</v>
      </c>
      <c r="AT117" s="28"/>
      <c r="AU117" s="31">
        <f t="shared" si="79"/>
        <v>114.52284243446132</v>
      </c>
      <c r="AV117" s="96">
        <f t="shared" si="93"/>
        <v>0.1004779670417979</v>
      </c>
    </row>
    <row r="118" spans="1:48">
      <c r="A118" s="1">
        <v>41091</v>
      </c>
      <c r="B118">
        <f t="shared" si="99"/>
        <v>105</v>
      </c>
      <c r="C118" s="2">
        <f t="shared" si="105"/>
        <v>109.00000000000001</v>
      </c>
      <c r="D118" s="2">
        <f t="shared" si="101"/>
        <v>115.35475716241622</v>
      </c>
      <c r="E118" s="17">
        <f t="shared" si="102"/>
        <v>12112.249502053703</v>
      </c>
      <c r="F118" s="127">
        <f t="shared" si="103"/>
        <v>0.10489818535465134</v>
      </c>
      <c r="H118" s="77">
        <v>41244</v>
      </c>
      <c r="I118" s="23">
        <f t="shared" si="94"/>
        <v>120.93249658088196</v>
      </c>
      <c r="J118" s="73"/>
      <c r="K118" s="73"/>
      <c r="L118" s="73"/>
      <c r="M118" s="73"/>
      <c r="N118" s="74"/>
      <c r="P118" s="89">
        <v>41244</v>
      </c>
      <c r="Q118" s="31">
        <f t="shared" si="96"/>
        <v>109.00000000000001</v>
      </c>
      <c r="R118" s="31">
        <f t="shared" si="97"/>
        <v>110.03427842986957</v>
      </c>
      <c r="S118" s="31">
        <f t="shared" si="98"/>
        <v>111.07837091359686</v>
      </c>
      <c r="T118" s="31">
        <f t="shared" si="100"/>
        <v>112.13237057470678</v>
      </c>
      <c r="U118" s="31">
        <f t="shared" si="104"/>
        <v>113.19637142035411</v>
      </c>
      <c r="V118" s="31">
        <f t="shared" si="106"/>
        <v>114.27046834970801</v>
      </c>
      <c r="W118" s="31">
        <f t="shared" si="107"/>
        <v>115.35475716241622</v>
      </c>
      <c r="X118" s="31">
        <f t="shared" si="108"/>
        <v>116.44933456714949</v>
      </c>
      <c r="Y118" s="31">
        <f t="shared" si="109"/>
        <v>117.55429819022716</v>
      </c>
      <c r="Z118" s="31">
        <f t="shared" ref="Z118:Z127" si="110">Z117</f>
        <v>118.66974658432446</v>
      </c>
      <c r="AA118" s="31">
        <f>AA117</f>
        <v>119.79577923726255</v>
      </c>
      <c r="AB118" s="31">
        <f>$I118</f>
        <v>120.93249658088196</v>
      </c>
      <c r="AD118" s="31">
        <f t="shared" si="77"/>
        <v>4905.0000000000009</v>
      </c>
      <c r="AE118" s="31">
        <f t="shared" si="64"/>
        <v>6051.8853136428261</v>
      </c>
      <c r="AF118" s="31">
        <f t="shared" si="65"/>
        <v>7220.0941093837955</v>
      </c>
      <c r="AG118" s="31">
        <f t="shared" si="66"/>
        <v>8409.9277931030083</v>
      </c>
      <c r="AH118" s="31">
        <f t="shared" si="67"/>
        <v>9621.6915707300996</v>
      </c>
      <c r="AI118" s="31">
        <f t="shared" si="68"/>
        <v>10855.694493222261</v>
      </c>
      <c r="AJ118" s="31">
        <f t="shared" si="69"/>
        <v>12112.249502053703</v>
      </c>
      <c r="AK118" s="31">
        <f t="shared" si="70"/>
        <v>13391.673475222191</v>
      </c>
      <c r="AL118" s="31">
        <f t="shared" si="71"/>
        <v>14694.287273778395</v>
      </c>
      <c r="AM118" s="31">
        <f t="shared" si="72"/>
        <v>16020.415788883802</v>
      </c>
      <c r="AN118" s="31">
        <f t="shared" si="73"/>
        <v>17370.387989403069</v>
      </c>
      <c r="AO118" s="31">
        <f t="shared" si="74"/>
        <v>18744.536970036705</v>
      </c>
      <c r="AQ118" s="103">
        <f t="shared" si="78"/>
        <v>139397.84427945985</v>
      </c>
      <c r="AR118" s="103"/>
      <c r="AS118" s="99">
        <f t="shared" si="92"/>
        <v>9.7186329749189282E-2</v>
      </c>
      <c r="AT118" s="28"/>
      <c r="AU118" s="31">
        <f t="shared" si="79"/>
        <v>116.16487023288322</v>
      </c>
      <c r="AV118" s="94">
        <f t="shared" si="93"/>
        <v>9.7186329749189504E-2</v>
      </c>
    </row>
    <row r="119" spans="1:48">
      <c r="A119" s="1">
        <v>41122</v>
      </c>
      <c r="B119">
        <f t="shared" si="99"/>
        <v>115</v>
      </c>
      <c r="C119" s="2">
        <f t="shared" si="105"/>
        <v>109.00000000000001</v>
      </c>
      <c r="D119" s="2">
        <f t="shared" si="101"/>
        <v>116.44933456714949</v>
      </c>
      <c r="E119" s="17">
        <f t="shared" si="102"/>
        <v>13391.673475222191</v>
      </c>
      <c r="F119" s="127">
        <f t="shared" si="103"/>
        <v>0.10740093884244706</v>
      </c>
      <c r="H119" s="77">
        <v>41275</v>
      </c>
      <c r="I119" s="32">
        <f>I107*1.12</f>
        <v>122.08000000000003</v>
      </c>
      <c r="J119" s="73"/>
      <c r="K119" s="73"/>
      <c r="L119" s="73"/>
      <c r="M119" s="73"/>
      <c r="N119" s="74"/>
      <c r="P119" s="89">
        <v>41275</v>
      </c>
      <c r="Q119" s="31">
        <f>$I119</f>
        <v>122.08000000000003</v>
      </c>
      <c r="R119" s="31">
        <f t="shared" si="97"/>
        <v>110.03427842986957</v>
      </c>
      <c r="S119" s="31">
        <f t="shared" si="98"/>
        <v>111.07837091359686</v>
      </c>
      <c r="T119" s="31">
        <f t="shared" si="100"/>
        <v>112.13237057470678</v>
      </c>
      <c r="U119" s="31">
        <f t="shared" si="104"/>
        <v>113.19637142035411</v>
      </c>
      <c r="V119" s="31">
        <f t="shared" si="106"/>
        <v>114.27046834970801</v>
      </c>
      <c r="W119" s="31">
        <f t="shared" si="107"/>
        <v>115.35475716241622</v>
      </c>
      <c r="X119" s="31">
        <f t="shared" si="108"/>
        <v>116.44933456714949</v>
      </c>
      <c r="Y119" s="31">
        <f t="shared" si="109"/>
        <v>117.55429819022716</v>
      </c>
      <c r="Z119" s="31">
        <f t="shared" si="110"/>
        <v>118.66974658432446</v>
      </c>
      <c r="AA119" s="31">
        <f t="shared" ref="AA119:AA128" si="111">AA118</f>
        <v>119.79577923726255</v>
      </c>
      <c r="AB119" s="31">
        <f>AB118</f>
        <v>120.93249658088196</v>
      </c>
      <c r="AD119" s="31">
        <f t="shared" si="77"/>
        <v>5493.6000000000013</v>
      </c>
      <c r="AE119" s="31">
        <f t="shared" si="64"/>
        <v>6051.8853136428261</v>
      </c>
      <c r="AF119" s="31">
        <f t="shared" si="65"/>
        <v>7220.0941093837955</v>
      </c>
      <c r="AG119" s="31">
        <f t="shared" si="66"/>
        <v>8409.9277931030083</v>
      </c>
      <c r="AH119" s="31">
        <f t="shared" si="67"/>
        <v>9621.6915707300996</v>
      </c>
      <c r="AI119" s="31">
        <f t="shared" si="68"/>
        <v>10855.694493222261</v>
      </c>
      <c r="AJ119" s="31">
        <f t="shared" si="69"/>
        <v>12112.249502053703</v>
      </c>
      <c r="AK119" s="31">
        <f t="shared" si="70"/>
        <v>13391.673475222191</v>
      </c>
      <c r="AL119" s="31">
        <f t="shared" si="71"/>
        <v>14694.287273778395</v>
      </c>
      <c r="AM119" s="31">
        <f t="shared" si="72"/>
        <v>16020.415788883802</v>
      </c>
      <c r="AN119" s="31">
        <f t="shared" si="73"/>
        <v>17370.387989403069</v>
      </c>
      <c r="AO119" s="31">
        <f t="shared" si="74"/>
        <v>18744.536970036705</v>
      </c>
      <c r="AQ119" s="103">
        <f t="shared" si="78"/>
        <v>139986.44427945986</v>
      </c>
      <c r="AR119" s="103"/>
      <c r="AS119" s="106"/>
      <c r="AT119" s="28"/>
      <c r="AU119" s="31">
        <f t="shared" si="79"/>
        <v>116.65537023288321</v>
      </c>
    </row>
    <row r="120" spans="1:48">
      <c r="A120" s="1">
        <v>41153</v>
      </c>
      <c r="B120">
        <f t="shared" si="99"/>
        <v>125</v>
      </c>
      <c r="C120" s="2">
        <f t="shared" si="105"/>
        <v>109.00000000000001</v>
      </c>
      <c r="D120" s="2">
        <f t="shared" si="101"/>
        <v>117.55429819022716</v>
      </c>
      <c r="E120" s="17">
        <f t="shared" si="102"/>
        <v>14694.287273778395</v>
      </c>
      <c r="F120" s="127">
        <f t="shared" si="103"/>
        <v>0.10990936142727281</v>
      </c>
      <c r="H120" s="77">
        <v>41306</v>
      </c>
      <c r="I120" s="33">
        <f>I119</f>
        <v>122.08000000000003</v>
      </c>
      <c r="J120" s="73"/>
      <c r="K120" s="73"/>
      <c r="L120" s="73"/>
      <c r="M120" s="73"/>
      <c r="N120" s="74"/>
      <c r="P120" s="89">
        <v>41306</v>
      </c>
      <c r="Q120" s="31">
        <f>Q119</f>
        <v>122.08000000000003</v>
      </c>
      <c r="R120" s="31">
        <f>$I120</f>
        <v>122.08000000000003</v>
      </c>
      <c r="S120" s="31">
        <f t="shared" si="98"/>
        <v>111.07837091359686</v>
      </c>
      <c r="T120" s="31">
        <f t="shared" si="100"/>
        <v>112.13237057470678</v>
      </c>
      <c r="U120" s="31">
        <f t="shared" si="104"/>
        <v>113.19637142035411</v>
      </c>
      <c r="V120" s="31">
        <f t="shared" si="106"/>
        <v>114.27046834970801</v>
      </c>
      <c r="W120" s="31">
        <f t="shared" si="107"/>
        <v>115.35475716241622</v>
      </c>
      <c r="X120" s="31">
        <f t="shared" si="108"/>
        <v>116.44933456714949</v>
      </c>
      <c r="Y120" s="31">
        <f t="shared" si="109"/>
        <v>117.55429819022716</v>
      </c>
      <c r="Z120" s="31">
        <f t="shared" si="110"/>
        <v>118.66974658432446</v>
      </c>
      <c r="AA120" s="31">
        <f t="shared" si="111"/>
        <v>119.79577923726255</v>
      </c>
      <c r="AB120" s="31">
        <f t="shared" ref="AB120:AB129" si="112">AB119</f>
        <v>120.93249658088196</v>
      </c>
      <c r="AD120" s="31">
        <f t="shared" si="77"/>
        <v>5493.6000000000013</v>
      </c>
      <c r="AE120" s="31">
        <f t="shared" si="64"/>
        <v>6714.4000000000015</v>
      </c>
      <c r="AF120" s="31">
        <f t="shared" si="65"/>
        <v>7220.0941093837955</v>
      </c>
      <c r="AG120" s="31">
        <f t="shared" si="66"/>
        <v>8409.9277931030083</v>
      </c>
      <c r="AH120" s="31">
        <f t="shared" si="67"/>
        <v>9621.6915707300996</v>
      </c>
      <c r="AI120" s="31">
        <f t="shared" si="68"/>
        <v>10855.694493222261</v>
      </c>
      <c r="AJ120" s="31">
        <f t="shared" si="69"/>
        <v>12112.249502053703</v>
      </c>
      <c r="AK120" s="31">
        <f t="shared" si="70"/>
        <v>13391.673475222191</v>
      </c>
      <c r="AL120" s="31">
        <f t="shared" si="71"/>
        <v>14694.287273778395</v>
      </c>
      <c r="AM120" s="31">
        <f t="shared" si="72"/>
        <v>16020.415788883802</v>
      </c>
      <c r="AN120" s="31">
        <f t="shared" si="73"/>
        <v>17370.387989403069</v>
      </c>
      <c r="AO120" s="31">
        <f t="shared" si="74"/>
        <v>18744.536970036705</v>
      </c>
      <c r="AQ120" s="103">
        <f t="shared" si="78"/>
        <v>140648.95896581703</v>
      </c>
      <c r="AR120" s="103"/>
      <c r="AS120" s="106"/>
      <c r="AU120" s="31">
        <f t="shared" si="79"/>
        <v>117.20746580484753</v>
      </c>
    </row>
    <row r="121" spans="1:48">
      <c r="A121" s="1">
        <v>41183</v>
      </c>
      <c r="B121">
        <f t="shared" si="99"/>
        <v>135</v>
      </c>
      <c r="C121" s="2">
        <f t="shared" si="105"/>
        <v>109.00000000000001</v>
      </c>
      <c r="D121" s="2">
        <f t="shared" si="101"/>
        <v>118.66974658432446</v>
      </c>
      <c r="E121" s="17">
        <f t="shared" si="102"/>
        <v>16020.415788883802</v>
      </c>
      <c r="F121" s="127">
        <f t="shared" si="103"/>
        <v>0.11242346595044905</v>
      </c>
      <c r="H121" s="77">
        <v>41334</v>
      </c>
      <c r="I121" s="33">
        <f t="shared" ref="I121:I130" si="113">I120</f>
        <v>122.08000000000003</v>
      </c>
      <c r="J121" s="73"/>
      <c r="K121" s="73"/>
      <c r="L121" s="73"/>
      <c r="M121" s="73"/>
      <c r="N121" s="74"/>
      <c r="P121" s="89">
        <v>41334</v>
      </c>
      <c r="Q121" s="31">
        <f t="shared" ref="Q121:Q130" si="114">Q120</f>
        <v>122.08000000000003</v>
      </c>
      <c r="R121" s="31">
        <f>R120</f>
        <v>122.08000000000003</v>
      </c>
      <c r="S121" s="31">
        <f>$I121</f>
        <v>122.08000000000003</v>
      </c>
      <c r="T121" s="31">
        <f t="shared" si="100"/>
        <v>112.13237057470678</v>
      </c>
      <c r="U121" s="31">
        <f t="shared" si="104"/>
        <v>113.19637142035411</v>
      </c>
      <c r="V121" s="31">
        <f t="shared" si="106"/>
        <v>114.27046834970801</v>
      </c>
      <c r="W121" s="31">
        <f t="shared" si="107"/>
        <v>115.35475716241622</v>
      </c>
      <c r="X121" s="31">
        <f t="shared" si="108"/>
        <v>116.44933456714949</v>
      </c>
      <c r="Y121" s="31">
        <f t="shared" si="109"/>
        <v>117.55429819022716</v>
      </c>
      <c r="Z121" s="31">
        <f t="shared" si="110"/>
        <v>118.66974658432446</v>
      </c>
      <c r="AA121" s="31">
        <f t="shared" si="111"/>
        <v>119.79577923726255</v>
      </c>
      <c r="AB121" s="31">
        <f t="shared" si="112"/>
        <v>120.93249658088196</v>
      </c>
      <c r="AD121" s="31">
        <f t="shared" si="77"/>
        <v>5493.6000000000013</v>
      </c>
      <c r="AE121" s="31">
        <f t="shared" si="64"/>
        <v>6714.4000000000015</v>
      </c>
      <c r="AF121" s="31">
        <f t="shared" si="65"/>
        <v>7935.2000000000016</v>
      </c>
      <c r="AG121" s="31">
        <f t="shared" si="66"/>
        <v>8409.9277931030083</v>
      </c>
      <c r="AH121" s="31">
        <f t="shared" si="67"/>
        <v>9621.6915707300996</v>
      </c>
      <c r="AI121" s="31">
        <f t="shared" si="68"/>
        <v>10855.694493222261</v>
      </c>
      <c r="AJ121" s="31">
        <f t="shared" si="69"/>
        <v>12112.249502053703</v>
      </c>
      <c r="AK121" s="31">
        <f t="shared" si="70"/>
        <v>13391.673475222191</v>
      </c>
      <c r="AL121" s="31">
        <f t="shared" si="71"/>
        <v>14694.287273778395</v>
      </c>
      <c r="AM121" s="31">
        <f t="shared" si="72"/>
        <v>16020.415788883802</v>
      </c>
      <c r="AN121" s="31">
        <f t="shared" si="73"/>
        <v>17370.387989403069</v>
      </c>
      <c r="AO121" s="31">
        <f t="shared" si="74"/>
        <v>18744.536970036705</v>
      </c>
      <c r="AQ121" s="103">
        <f t="shared" si="78"/>
        <v>141364.06485643325</v>
      </c>
      <c r="AR121" s="103"/>
      <c r="AS121" s="106"/>
      <c r="AU121" s="31">
        <f t="shared" si="79"/>
        <v>117.80338738036104</v>
      </c>
    </row>
    <row r="122" spans="1:48">
      <c r="A122" s="1">
        <v>41214</v>
      </c>
      <c r="B122">
        <f t="shared" si="99"/>
        <v>145</v>
      </c>
      <c r="C122" s="2">
        <f t="shared" si="105"/>
        <v>109.00000000000001</v>
      </c>
      <c r="D122" s="2">
        <f t="shared" si="101"/>
        <v>119.79577923726255</v>
      </c>
      <c r="E122" s="17">
        <f t="shared" si="102"/>
        <v>17370.387989403069</v>
      </c>
      <c r="F122" s="127">
        <f t="shared" si="103"/>
        <v>0.11494326528238452</v>
      </c>
      <c r="H122" s="77">
        <v>41365</v>
      </c>
      <c r="I122" s="33">
        <f t="shared" si="113"/>
        <v>122.08000000000003</v>
      </c>
      <c r="J122" s="73"/>
      <c r="K122" s="73"/>
      <c r="L122" s="73"/>
      <c r="M122" s="73"/>
      <c r="N122" s="74"/>
      <c r="P122" s="89">
        <v>41365</v>
      </c>
      <c r="Q122" s="31">
        <f t="shared" si="114"/>
        <v>122.08000000000003</v>
      </c>
      <c r="R122" s="31">
        <f t="shared" ref="R122:R130" si="115">R121</f>
        <v>122.08000000000003</v>
      </c>
      <c r="S122" s="31">
        <f>S121</f>
        <v>122.08000000000003</v>
      </c>
      <c r="T122" s="31">
        <f>$I122</f>
        <v>122.08000000000003</v>
      </c>
      <c r="U122" s="31">
        <f t="shared" si="104"/>
        <v>113.19637142035411</v>
      </c>
      <c r="V122" s="31">
        <f t="shared" si="106"/>
        <v>114.27046834970801</v>
      </c>
      <c r="W122" s="31">
        <f t="shared" si="107"/>
        <v>115.35475716241622</v>
      </c>
      <c r="X122" s="31">
        <f t="shared" si="108"/>
        <v>116.44933456714949</v>
      </c>
      <c r="Y122" s="31">
        <f t="shared" si="109"/>
        <v>117.55429819022716</v>
      </c>
      <c r="Z122" s="31">
        <f t="shared" si="110"/>
        <v>118.66974658432446</v>
      </c>
      <c r="AA122" s="31">
        <f t="shared" si="111"/>
        <v>119.79577923726255</v>
      </c>
      <c r="AB122" s="31">
        <f t="shared" si="112"/>
        <v>120.93249658088196</v>
      </c>
      <c r="AD122" s="31">
        <f t="shared" si="77"/>
        <v>5493.6000000000013</v>
      </c>
      <c r="AE122" s="31">
        <f t="shared" si="64"/>
        <v>6714.4000000000015</v>
      </c>
      <c r="AF122" s="31">
        <f t="shared" si="65"/>
        <v>7935.2000000000016</v>
      </c>
      <c r="AG122" s="31">
        <f t="shared" si="66"/>
        <v>9156.0000000000018</v>
      </c>
      <c r="AH122" s="31">
        <f t="shared" si="67"/>
        <v>9621.6915707300996</v>
      </c>
      <c r="AI122" s="31">
        <f t="shared" si="68"/>
        <v>10855.694493222261</v>
      </c>
      <c r="AJ122" s="31">
        <f t="shared" si="69"/>
        <v>12112.249502053703</v>
      </c>
      <c r="AK122" s="31">
        <f t="shared" si="70"/>
        <v>13391.673475222191</v>
      </c>
      <c r="AL122" s="31">
        <f t="shared" si="71"/>
        <v>14694.287273778395</v>
      </c>
      <c r="AM122" s="31">
        <f t="shared" si="72"/>
        <v>16020.415788883802</v>
      </c>
      <c r="AN122" s="31">
        <f t="shared" si="73"/>
        <v>17370.387989403069</v>
      </c>
      <c r="AO122" s="31">
        <f t="shared" si="74"/>
        <v>18744.536970036705</v>
      </c>
      <c r="AQ122" s="103">
        <f t="shared" si="78"/>
        <v>142110.13706333024</v>
      </c>
      <c r="AR122" s="103"/>
      <c r="AS122" s="106"/>
      <c r="AU122" s="31">
        <f t="shared" si="79"/>
        <v>118.42511421944187</v>
      </c>
    </row>
    <row r="123" spans="1:48">
      <c r="A123" s="1">
        <v>41244</v>
      </c>
      <c r="B123">
        <f t="shared" si="99"/>
        <v>155</v>
      </c>
      <c r="C123" s="2">
        <f t="shared" si="105"/>
        <v>109.00000000000001</v>
      </c>
      <c r="D123" s="2">
        <f t="shared" si="101"/>
        <v>120.93249658088196</v>
      </c>
      <c r="E123" s="17">
        <f t="shared" si="102"/>
        <v>18744.536970036705</v>
      </c>
      <c r="F123" s="128">
        <f t="shared" si="103"/>
        <v>0.11746877232264152</v>
      </c>
      <c r="H123" s="77">
        <v>41395</v>
      </c>
      <c r="I123" s="33">
        <f t="shared" si="113"/>
        <v>122.08000000000003</v>
      </c>
      <c r="J123" s="73"/>
      <c r="K123" s="73"/>
      <c r="L123" s="73"/>
      <c r="M123" s="73"/>
      <c r="N123" s="74"/>
      <c r="P123" s="89">
        <v>41395</v>
      </c>
      <c r="Q123" s="31">
        <f t="shared" si="114"/>
        <v>122.08000000000003</v>
      </c>
      <c r="R123" s="31">
        <f t="shared" si="115"/>
        <v>122.08000000000003</v>
      </c>
      <c r="S123" s="31">
        <f t="shared" ref="S123:S130" si="116">S122</f>
        <v>122.08000000000003</v>
      </c>
      <c r="T123" s="31">
        <f>T122</f>
        <v>122.08000000000003</v>
      </c>
      <c r="U123" s="31">
        <f>$I123</f>
        <v>122.08000000000003</v>
      </c>
      <c r="V123" s="31">
        <f t="shared" si="106"/>
        <v>114.27046834970801</v>
      </c>
      <c r="W123" s="31">
        <f t="shared" si="107"/>
        <v>115.35475716241622</v>
      </c>
      <c r="X123" s="31">
        <f t="shared" si="108"/>
        <v>116.44933456714949</v>
      </c>
      <c r="Y123" s="31">
        <f t="shared" si="109"/>
        <v>117.55429819022716</v>
      </c>
      <c r="Z123" s="31">
        <f t="shared" si="110"/>
        <v>118.66974658432446</v>
      </c>
      <c r="AA123" s="31">
        <f t="shared" si="111"/>
        <v>119.79577923726255</v>
      </c>
      <c r="AB123" s="31">
        <f t="shared" si="112"/>
        <v>120.93249658088196</v>
      </c>
      <c r="AD123" s="31">
        <f t="shared" si="77"/>
        <v>5493.6000000000013</v>
      </c>
      <c r="AE123" s="31">
        <f t="shared" si="64"/>
        <v>6714.4000000000015</v>
      </c>
      <c r="AF123" s="31">
        <f t="shared" si="65"/>
        <v>7935.2000000000016</v>
      </c>
      <c r="AG123" s="31">
        <f t="shared" si="66"/>
        <v>9156.0000000000018</v>
      </c>
      <c r="AH123" s="31">
        <f t="shared" si="67"/>
        <v>10376.800000000003</v>
      </c>
      <c r="AI123" s="31">
        <f t="shared" si="68"/>
        <v>10855.694493222261</v>
      </c>
      <c r="AJ123" s="31">
        <f t="shared" si="69"/>
        <v>12112.249502053703</v>
      </c>
      <c r="AK123" s="31">
        <f t="shared" si="70"/>
        <v>13391.673475222191</v>
      </c>
      <c r="AL123" s="31">
        <f t="shared" si="71"/>
        <v>14694.287273778395</v>
      </c>
      <c r="AM123" s="31">
        <f t="shared" si="72"/>
        <v>16020.415788883802</v>
      </c>
      <c r="AN123" s="31">
        <f t="shared" si="73"/>
        <v>17370.387989403069</v>
      </c>
      <c r="AO123" s="31">
        <f t="shared" si="74"/>
        <v>18744.536970036705</v>
      </c>
      <c r="AQ123" s="103">
        <f t="shared" si="78"/>
        <v>142865.24549260014</v>
      </c>
      <c r="AR123" s="103"/>
      <c r="AS123" s="106"/>
      <c r="AU123" s="31">
        <f t="shared" si="79"/>
        <v>119.05437124383344</v>
      </c>
    </row>
    <row r="124" spans="1:48">
      <c r="A124" t="s">
        <v>7</v>
      </c>
      <c r="B124" s="12">
        <f>SUM(B112:B123)</f>
        <v>1200</v>
      </c>
      <c r="E124" s="18">
        <f>SUM(E112:E123)</f>
        <v>139397.84427945985</v>
      </c>
      <c r="H124" s="77">
        <v>41426</v>
      </c>
      <c r="I124" s="33">
        <f t="shared" si="113"/>
        <v>122.08000000000003</v>
      </c>
      <c r="J124" s="73"/>
      <c r="K124" s="73"/>
      <c r="L124" s="73"/>
      <c r="M124" s="73"/>
      <c r="N124" s="74"/>
      <c r="P124" s="89">
        <v>41426</v>
      </c>
      <c r="Q124" s="31">
        <f t="shared" si="114"/>
        <v>122.08000000000003</v>
      </c>
      <c r="R124" s="31">
        <f t="shared" si="115"/>
        <v>122.08000000000003</v>
      </c>
      <c r="S124" s="31">
        <f t="shared" si="116"/>
        <v>122.08000000000003</v>
      </c>
      <c r="T124" s="31">
        <f t="shared" ref="T124:T130" si="117">T123</f>
        <v>122.08000000000003</v>
      </c>
      <c r="U124" s="31">
        <f>U123</f>
        <v>122.08000000000003</v>
      </c>
      <c r="V124" s="31">
        <f>$I124</f>
        <v>122.08000000000003</v>
      </c>
      <c r="W124" s="31">
        <f t="shared" si="107"/>
        <v>115.35475716241622</v>
      </c>
      <c r="X124" s="31">
        <f t="shared" si="108"/>
        <v>116.44933456714949</v>
      </c>
      <c r="Y124" s="31">
        <f t="shared" si="109"/>
        <v>117.55429819022716</v>
      </c>
      <c r="Z124" s="31">
        <f t="shared" si="110"/>
        <v>118.66974658432446</v>
      </c>
      <c r="AA124" s="31">
        <f t="shared" si="111"/>
        <v>119.79577923726255</v>
      </c>
      <c r="AB124" s="31">
        <f t="shared" si="112"/>
        <v>120.93249658088196</v>
      </c>
      <c r="AD124" s="31">
        <f t="shared" si="77"/>
        <v>5493.6000000000013</v>
      </c>
      <c r="AE124" s="31">
        <f t="shared" si="64"/>
        <v>6714.4000000000015</v>
      </c>
      <c r="AF124" s="31">
        <f t="shared" si="65"/>
        <v>7935.2000000000016</v>
      </c>
      <c r="AG124" s="31">
        <f t="shared" si="66"/>
        <v>9156.0000000000018</v>
      </c>
      <c r="AH124" s="31">
        <f t="shared" si="67"/>
        <v>10376.800000000003</v>
      </c>
      <c r="AI124" s="31">
        <f t="shared" si="68"/>
        <v>11597.600000000002</v>
      </c>
      <c r="AJ124" s="31">
        <f t="shared" si="69"/>
        <v>12112.249502053703</v>
      </c>
      <c r="AK124" s="31">
        <f t="shared" si="70"/>
        <v>13391.673475222191</v>
      </c>
      <c r="AL124" s="31">
        <f t="shared" si="71"/>
        <v>14694.287273778395</v>
      </c>
      <c r="AM124" s="31">
        <f t="shared" si="72"/>
        <v>16020.415788883802</v>
      </c>
      <c r="AN124" s="31">
        <f t="shared" si="73"/>
        <v>17370.387989403069</v>
      </c>
      <c r="AO124" s="31">
        <f t="shared" si="74"/>
        <v>18744.536970036705</v>
      </c>
      <c r="AQ124" s="103">
        <f t="shared" si="78"/>
        <v>143607.15099937789</v>
      </c>
      <c r="AR124" s="103"/>
      <c r="AS124" s="106"/>
      <c r="AU124" s="31">
        <f t="shared" si="79"/>
        <v>119.6726258328149</v>
      </c>
    </row>
    <row r="125" spans="1:48">
      <c r="A125" t="s">
        <v>17</v>
      </c>
      <c r="F125" s="11">
        <f>SUMPRODUCT(F112:F123,E112:E123)/E124</f>
        <v>0.10690462302654441</v>
      </c>
      <c r="H125" s="77">
        <v>41456</v>
      </c>
      <c r="I125" s="33">
        <f t="shared" si="113"/>
        <v>122.08000000000003</v>
      </c>
      <c r="J125" s="73"/>
      <c r="K125" s="73"/>
      <c r="L125" s="73"/>
      <c r="M125" s="73"/>
      <c r="N125" s="74"/>
      <c r="P125" s="89">
        <v>41456</v>
      </c>
      <c r="Q125" s="31">
        <f t="shared" si="114"/>
        <v>122.08000000000003</v>
      </c>
      <c r="R125" s="31">
        <f t="shared" si="115"/>
        <v>122.08000000000003</v>
      </c>
      <c r="S125" s="31">
        <f t="shared" si="116"/>
        <v>122.08000000000003</v>
      </c>
      <c r="T125" s="31">
        <f t="shared" si="117"/>
        <v>122.08000000000003</v>
      </c>
      <c r="U125" s="31">
        <f t="shared" ref="U125:U130" si="118">U124</f>
        <v>122.08000000000003</v>
      </c>
      <c r="V125" s="31">
        <f>V124</f>
        <v>122.08000000000003</v>
      </c>
      <c r="W125" s="31">
        <f>$I125</f>
        <v>122.08000000000003</v>
      </c>
      <c r="X125" s="31">
        <f t="shared" si="108"/>
        <v>116.44933456714949</v>
      </c>
      <c r="Y125" s="31">
        <f t="shared" si="109"/>
        <v>117.55429819022716</v>
      </c>
      <c r="Z125" s="31">
        <f t="shared" si="110"/>
        <v>118.66974658432446</v>
      </c>
      <c r="AA125" s="31">
        <f t="shared" si="111"/>
        <v>119.79577923726255</v>
      </c>
      <c r="AB125" s="31">
        <f t="shared" si="112"/>
        <v>120.93249658088196</v>
      </c>
      <c r="AD125" s="31">
        <f t="shared" si="77"/>
        <v>5493.6000000000013</v>
      </c>
      <c r="AE125" s="31">
        <f t="shared" si="64"/>
        <v>6714.4000000000015</v>
      </c>
      <c r="AF125" s="31">
        <f t="shared" si="65"/>
        <v>7935.2000000000016</v>
      </c>
      <c r="AG125" s="31">
        <f t="shared" si="66"/>
        <v>9156.0000000000018</v>
      </c>
      <c r="AH125" s="31">
        <f t="shared" si="67"/>
        <v>10376.800000000003</v>
      </c>
      <c r="AI125" s="31">
        <f t="shared" si="68"/>
        <v>11597.600000000002</v>
      </c>
      <c r="AJ125" s="31">
        <f t="shared" si="69"/>
        <v>12818.400000000003</v>
      </c>
      <c r="AK125" s="31">
        <f t="shared" si="70"/>
        <v>13391.673475222191</v>
      </c>
      <c r="AL125" s="31">
        <f t="shared" si="71"/>
        <v>14694.287273778395</v>
      </c>
      <c r="AM125" s="31">
        <f t="shared" si="72"/>
        <v>16020.415788883802</v>
      </c>
      <c r="AN125" s="31">
        <f t="shared" si="73"/>
        <v>17370.387989403069</v>
      </c>
      <c r="AO125" s="31">
        <f t="shared" si="74"/>
        <v>18744.536970036705</v>
      </c>
      <c r="AQ125" s="103">
        <f t="shared" si="78"/>
        <v>144313.30149732417</v>
      </c>
      <c r="AR125" s="103"/>
      <c r="AS125" s="106"/>
      <c r="AU125" s="31">
        <f t="shared" si="79"/>
        <v>120.26108458110347</v>
      </c>
    </row>
    <row r="126" spans="1:48">
      <c r="H126" s="77">
        <v>41487</v>
      </c>
      <c r="I126" s="33">
        <f t="shared" si="113"/>
        <v>122.08000000000003</v>
      </c>
      <c r="J126" s="73"/>
      <c r="K126" s="73"/>
      <c r="L126" s="73"/>
      <c r="M126" s="73"/>
      <c r="N126" s="74"/>
      <c r="P126" s="89">
        <v>41487</v>
      </c>
      <c r="Q126" s="31">
        <f t="shared" si="114"/>
        <v>122.08000000000003</v>
      </c>
      <c r="R126" s="31">
        <f t="shared" si="115"/>
        <v>122.08000000000003</v>
      </c>
      <c r="S126" s="31">
        <f t="shared" si="116"/>
        <v>122.08000000000003</v>
      </c>
      <c r="T126" s="31">
        <f t="shared" si="117"/>
        <v>122.08000000000003</v>
      </c>
      <c r="U126" s="31">
        <f t="shared" si="118"/>
        <v>122.08000000000003</v>
      </c>
      <c r="V126" s="31">
        <f t="shared" ref="V126:V130" si="119">V125</f>
        <v>122.08000000000003</v>
      </c>
      <c r="W126" s="31">
        <f>W125</f>
        <v>122.08000000000003</v>
      </c>
      <c r="X126" s="31">
        <f>$I126</f>
        <v>122.08000000000003</v>
      </c>
      <c r="Y126" s="31">
        <f t="shared" si="109"/>
        <v>117.55429819022716</v>
      </c>
      <c r="Z126" s="31">
        <f t="shared" si="110"/>
        <v>118.66974658432446</v>
      </c>
      <c r="AA126" s="31">
        <f t="shared" si="111"/>
        <v>119.79577923726255</v>
      </c>
      <c r="AB126" s="31">
        <f t="shared" si="112"/>
        <v>120.93249658088196</v>
      </c>
      <c r="AD126" s="31">
        <f t="shared" si="77"/>
        <v>5493.6000000000013</v>
      </c>
      <c r="AE126" s="31">
        <f t="shared" si="64"/>
        <v>6714.4000000000015</v>
      </c>
      <c r="AF126" s="31">
        <f t="shared" si="65"/>
        <v>7935.2000000000016</v>
      </c>
      <c r="AG126" s="31">
        <f t="shared" si="66"/>
        <v>9156.0000000000018</v>
      </c>
      <c r="AH126" s="31">
        <f t="shared" si="67"/>
        <v>10376.800000000003</v>
      </c>
      <c r="AI126" s="31">
        <f t="shared" si="68"/>
        <v>11597.600000000002</v>
      </c>
      <c r="AJ126" s="31">
        <f t="shared" si="69"/>
        <v>12818.400000000003</v>
      </c>
      <c r="AK126" s="31">
        <f t="shared" si="70"/>
        <v>14039.200000000003</v>
      </c>
      <c r="AL126" s="31">
        <f t="shared" si="71"/>
        <v>14694.287273778395</v>
      </c>
      <c r="AM126" s="31">
        <f t="shared" si="72"/>
        <v>16020.415788883802</v>
      </c>
      <c r="AN126" s="31">
        <f t="shared" si="73"/>
        <v>17370.387989403069</v>
      </c>
      <c r="AO126" s="31">
        <f t="shared" si="74"/>
        <v>18744.536970036705</v>
      </c>
      <c r="AQ126" s="103">
        <f t="shared" si="78"/>
        <v>144960.82802210198</v>
      </c>
      <c r="AR126" s="103"/>
      <c r="AS126" s="106"/>
      <c r="AU126" s="31">
        <f t="shared" si="79"/>
        <v>120.80069001841832</v>
      </c>
    </row>
    <row r="127" spans="1:48">
      <c r="H127" s="77">
        <v>41518</v>
      </c>
      <c r="I127" s="33">
        <f t="shared" si="113"/>
        <v>122.08000000000003</v>
      </c>
      <c r="J127" s="73"/>
      <c r="K127" s="73"/>
      <c r="L127" s="73"/>
      <c r="M127" s="73"/>
      <c r="N127" s="74"/>
      <c r="P127" s="89">
        <v>41518</v>
      </c>
      <c r="Q127" s="31">
        <f t="shared" si="114"/>
        <v>122.08000000000003</v>
      </c>
      <c r="R127" s="31">
        <f t="shared" si="115"/>
        <v>122.08000000000003</v>
      </c>
      <c r="S127" s="31">
        <f t="shared" si="116"/>
        <v>122.08000000000003</v>
      </c>
      <c r="T127" s="31">
        <f t="shared" si="117"/>
        <v>122.08000000000003</v>
      </c>
      <c r="U127" s="31">
        <f t="shared" si="118"/>
        <v>122.08000000000003</v>
      </c>
      <c r="V127" s="31">
        <f t="shared" si="119"/>
        <v>122.08000000000003</v>
      </c>
      <c r="W127" s="31">
        <f t="shared" ref="W127:W130" si="120">W126</f>
        <v>122.08000000000003</v>
      </c>
      <c r="X127" s="31">
        <f>X126</f>
        <v>122.08000000000003</v>
      </c>
      <c r="Y127" s="31">
        <f>$I127</f>
        <v>122.08000000000003</v>
      </c>
      <c r="Z127" s="31">
        <f t="shared" si="110"/>
        <v>118.66974658432446</v>
      </c>
      <c r="AA127" s="31">
        <f t="shared" si="111"/>
        <v>119.79577923726255</v>
      </c>
      <c r="AB127" s="31">
        <f t="shared" si="112"/>
        <v>120.93249658088196</v>
      </c>
      <c r="AD127" s="31">
        <f t="shared" si="77"/>
        <v>5493.6000000000013</v>
      </c>
      <c r="AE127" s="31">
        <f t="shared" si="64"/>
        <v>6714.4000000000015</v>
      </c>
      <c r="AF127" s="31">
        <f t="shared" si="65"/>
        <v>7935.2000000000016</v>
      </c>
      <c r="AG127" s="31">
        <f t="shared" si="66"/>
        <v>9156.0000000000018</v>
      </c>
      <c r="AH127" s="31">
        <f t="shared" si="67"/>
        <v>10376.800000000003</v>
      </c>
      <c r="AI127" s="31">
        <f t="shared" si="68"/>
        <v>11597.600000000002</v>
      </c>
      <c r="AJ127" s="31">
        <f t="shared" si="69"/>
        <v>12818.400000000003</v>
      </c>
      <c r="AK127" s="31">
        <f t="shared" si="70"/>
        <v>14039.200000000003</v>
      </c>
      <c r="AL127" s="31">
        <f t="shared" si="71"/>
        <v>15260.000000000004</v>
      </c>
      <c r="AM127" s="31">
        <f t="shared" si="72"/>
        <v>16020.415788883802</v>
      </c>
      <c r="AN127" s="31">
        <f t="shared" si="73"/>
        <v>17370.387989403069</v>
      </c>
      <c r="AO127" s="31">
        <f t="shared" si="74"/>
        <v>18744.536970036705</v>
      </c>
      <c r="AQ127" s="103">
        <f t="shared" si="78"/>
        <v>145526.5407483236</v>
      </c>
      <c r="AR127" s="103"/>
      <c r="AS127" s="106"/>
      <c r="AU127" s="31">
        <f t="shared" si="79"/>
        <v>121.27211729026968</v>
      </c>
    </row>
    <row r="128" spans="1:48">
      <c r="H128" s="77">
        <v>41548</v>
      </c>
      <c r="I128" s="33">
        <f t="shared" si="113"/>
        <v>122.08000000000003</v>
      </c>
      <c r="J128" s="73"/>
      <c r="K128" s="73"/>
      <c r="L128" s="73"/>
      <c r="M128" s="73"/>
      <c r="N128" s="74"/>
      <c r="P128" s="89">
        <v>41548</v>
      </c>
      <c r="Q128" s="31">
        <f t="shared" si="114"/>
        <v>122.08000000000003</v>
      </c>
      <c r="R128" s="31">
        <f t="shared" si="115"/>
        <v>122.08000000000003</v>
      </c>
      <c r="S128" s="31">
        <f t="shared" si="116"/>
        <v>122.08000000000003</v>
      </c>
      <c r="T128" s="31">
        <f t="shared" si="117"/>
        <v>122.08000000000003</v>
      </c>
      <c r="U128" s="31">
        <f t="shared" si="118"/>
        <v>122.08000000000003</v>
      </c>
      <c r="V128" s="31">
        <f t="shared" si="119"/>
        <v>122.08000000000003</v>
      </c>
      <c r="W128" s="31">
        <f t="shared" si="120"/>
        <v>122.08000000000003</v>
      </c>
      <c r="X128" s="31">
        <f t="shared" ref="X128:X130" si="121">X127</f>
        <v>122.08000000000003</v>
      </c>
      <c r="Y128" s="31">
        <f>Y127</f>
        <v>122.08000000000003</v>
      </c>
      <c r="Z128" s="31">
        <f>$I128</f>
        <v>122.08000000000003</v>
      </c>
      <c r="AA128" s="31">
        <f t="shared" si="111"/>
        <v>119.79577923726255</v>
      </c>
      <c r="AB128" s="31">
        <f t="shared" si="112"/>
        <v>120.93249658088196</v>
      </c>
      <c r="AD128" s="31">
        <f t="shared" si="77"/>
        <v>5493.6000000000013</v>
      </c>
      <c r="AE128" s="31">
        <f t="shared" si="64"/>
        <v>6714.4000000000015</v>
      </c>
      <c r="AF128" s="31">
        <f t="shared" si="65"/>
        <v>7935.2000000000016</v>
      </c>
      <c r="AG128" s="31">
        <f t="shared" si="66"/>
        <v>9156.0000000000018</v>
      </c>
      <c r="AH128" s="31">
        <f t="shared" si="67"/>
        <v>10376.800000000003</v>
      </c>
      <c r="AI128" s="31">
        <f t="shared" si="68"/>
        <v>11597.600000000002</v>
      </c>
      <c r="AJ128" s="31">
        <f t="shared" si="69"/>
        <v>12818.400000000003</v>
      </c>
      <c r="AK128" s="31">
        <f t="shared" si="70"/>
        <v>14039.200000000003</v>
      </c>
      <c r="AL128" s="31">
        <f t="shared" si="71"/>
        <v>15260.000000000004</v>
      </c>
      <c r="AM128" s="31">
        <f t="shared" si="72"/>
        <v>16480.800000000003</v>
      </c>
      <c r="AN128" s="31">
        <f t="shared" si="73"/>
        <v>17370.387989403069</v>
      </c>
      <c r="AO128" s="31">
        <f t="shared" si="74"/>
        <v>18744.536970036705</v>
      </c>
      <c r="AQ128" s="103">
        <f t="shared" si="78"/>
        <v>145986.92495943978</v>
      </c>
      <c r="AR128" s="103"/>
      <c r="AS128" s="106"/>
      <c r="AU128" s="31">
        <f t="shared" si="79"/>
        <v>121.65577079953316</v>
      </c>
    </row>
    <row r="129" spans="8:47">
      <c r="H129" s="77">
        <v>41579</v>
      </c>
      <c r="I129" s="33">
        <f t="shared" si="113"/>
        <v>122.08000000000003</v>
      </c>
      <c r="J129" s="73"/>
      <c r="K129" s="73"/>
      <c r="L129" s="73"/>
      <c r="M129" s="73"/>
      <c r="N129" s="74"/>
      <c r="P129" s="89">
        <v>41579</v>
      </c>
      <c r="Q129" s="31">
        <f t="shared" si="114"/>
        <v>122.08000000000003</v>
      </c>
      <c r="R129" s="31">
        <f t="shared" si="115"/>
        <v>122.08000000000003</v>
      </c>
      <c r="S129" s="31">
        <f t="shared" si="116"/>
        <v>122.08000000000003</v>
      </c>
      <c r="T129" s="31">
        <f t="shared" si="117"/>
        <v>122.08000000000003</v>
      </c>
      <c r="U129" s="31">
        <f t="shared" si="118"/>
        <v>122.08000000000003</v>
      </c>
      <c r="V129" s="31">
        <f t="shared" si="119"/>
        <v>122.08000000000003</v>
      </c>
      <c r="W129" s="31">
        <f t="shared" si="120"/>
        <v>122.08000000000003</v>
      </c>
      <c r="X129" s="31">
        <f t="shared" si="121"/>
        <v>122.08000000000003</v>
      </c>
      <c r="Y129" s="31">
        <f t="shared" ref="Y129:Y130" si="122">Y128</f>
        <v>122.08000000000003</v>
      </c>
      <c r="Z129" s="31">
        <f>Z128</f>
        <v>122.08000000000003</v>
      </c>
      <c r="AA129" s="31">
        <f>$I129</f>
        <v>122.08000000000003</v>
      </c>
      <c r="AB129" s="31">
        <f t="shared" si="112"/>
        <v>120.93249658088196</v>
      </c>
      <c r="AD129" s="31">
        <f t="shared" si="77"/>
        <v>5493.6000000000013</v>
      </c>
      <c r="AE129" s="31">
        <f t="shared" si="64"/>
        <v>6714.4000000000015</v>
      </c>
      <c r="AF129" s="31">
        <f t="shared" si="65"/>
        <v>7935.2000000000016</v>
      </c>
      <c r="AG129" s="31">
        <f t="shared" si="66"/>
        <v>9156.0000000000018</v>
      </c>
      <c r="AH129" s="31">
        <f t="shared" si="67"/>
        <v>10376.800000000003</v>
      </c>
      <c r="AI129" s="31">
        <f t="shared" si="68"/>
        <v>11597.600000000002</v>
      </c>
      <c r="AJ129" s="31">
        <f t="shared" si="69"/>
        <v>12818.400000000003</v>
      </c>
      <c r="AK129" s="31">
        <f t="shared" si="70"/>
        <v>14039.200000000003</v>
      </c>
      <c r="AL129" s="31">
        <f t="shared" si="71"/>
        <v>15260.000000000004</v>
      </c>
      <c r="AM129" s="31">
        <f t="shared" si="72"/>
        <v>16480.800000000003</v>
      </c>
      <c r="AN129" s="31">
        <f t="shared" si="73"/>
        <v>17701.600000000002</v>
      </c>
      <c r="AO129" s="31">
        <f t="shared" si="74"/>
        <v>18744.536970036705</v>
      </c>
      <c r="AQ129" s="103">
        <f t="shared" si="78"/>
        <v>146318.13697003672</v>
      </c>
      <c r="AR129" s="103"/>
      <c r="AS129" s="106"/>
      <c r="AU129" s="31">
        <f t="shared" si="79"/>
        <v>121.93178080836394</v>
      </c>
    </row>
    <row r="130" spans="8:47">
      <c r="H130" s="79">
        <v>41609</v>
      </c>
      <c r="I130" s="34">
        <f t="shared" si="113"/>
        <v>122.08000000000003</v>
      </c>
      <c r="J130" s="80"/>
      <c r="K130" s="80"/>
      <c r="L130" s="80"/>
      <c r="M130" s="80"/>
      <c r="N130" s="81"/>
      <c r="P130" s="89">
        <v>41609</v>
      </c>
      <c r="Q130" s="31">
        <f t="shared" si="114"/>
        <v>122.08000000000003</v>
      </c>
      <c r="R130" s="31">
        <f t="shared" si="115"/>
        <v>122.08000000000003</v>
      </c>
      <c r="S130" s="31">
        <f t="shared" si="116"/>
        <v>122.08000000000003</v>
      </c>
      <c r="T130" s="31">
        <f t="shared" si="117"/>
        <v>122.08000000000003</v>
      </c>
      <c r="U130" s="31">
        <f t="shared" si="118"/>
        <v>122.08000000000003</v>
      </c>
      <c r="V130" s="31">
        <f t="shared" si="119"/>
        <v>122.08000000000003</v>
      </c>
      <c r="W130" s="31">
        <f t="shared" si="120"/>
        <v>122.08000000000003</v>
      </c>
      <c r="X130" s="31">
        <f t="shared" si="121"/>
        <v>122.08000000000003</v>
      </c>
      <c r="Y130" s="31">
        <f t="shared" si="122"/>
        <v>122.08000000000003</v>
      </c>
      <c r="Z130" s="31">
        <f t="shared" ref="Z130" si="123">Z129</f>
        <v>122.08000000000003</v>
      </c>
      <c r="AA130" s="31">
        <f>AA129</f>
        <v>122.08000000000003</v>
      </c>
      <c r="AB130" s="31">
        <f>$I130</f>
        <v>122.08000000000003</v>
      </c>
      <c r="AD130" s="31">
        <f t="shared" si="77"/>
        <v>5493.6000000000013</v>
      </c>
      <c r="AE130" s="31">
        <f t="shared" si="64"/>
        <v>6714.4000000000015</v>
      </c>
      <c r="AF130" s="31">
        <f t="shared" si="65"/>
        <v>7935.2000000000016</v>
      </c>
      <c r="AG130" s="31">
        <f t="shared" si="66"/>
        <v>9156.0000000000018</v>
      </c>
      <c r="AH130" s="31">
        <f t="shared" si="67"/>
        <v>10376.800000000003</v>
      </c>
      <c r="AI130" s="31">
        <f t="shared" si="68"/>
        <v>11597.600000000002</v>
      </c>
      <c r="AJ130" s="31">
        <f t="shared" si="69"/>
        <v>12818.400000000003</v>
      </c>
      <c r="AK130" s="31">
        <f t="shared" si="70"/>
        <v>14039.200000000003</v>
      </c>
      <c r="AL130" s="31">
        <f t="shared" si="71"/>
        <v>15260.000000000004</v>
      </c>
      <c r="AM130" s="31">
        <f t="shared" si="72"/>
        <v>16480.800000000003</v>
      </c>
      <c r="AN130" s="31">
        <f t="shared" si="73"/>
        <v>17701.600000000002</v>
      </c>
      <c r="AO130" s="31">
        <f t="shared" si="74"/>
        <v>18922.400000000005</v>
      </c>
      <c r="AQ130" s="103">
        <f t="shared" si="78"/>
        <v>146496.00000000003</v>
      </c>
      <c r="AR130" s="103"/>
      <c r="AS130" s="106"/>
      <c r="AU130" s="31">
        <f t="shared" si="79"/>
        <v>122.08000000000003</v>
      </c>
    </row>
    <row r="131" spans="8:47">
      <c r="P131" s="89"/>
      <c r="R131" s="28"/>
      <c r="S131" s="28"/>
      <c r="T131" s="28"/>
      <c r="U131" s="28"/>
      <c r="V131" s="28"/>
      <c r="W131" s="28"/>
      <c r="X131" s="28"/>
      <c r="Y131" s="28"/>
      <c r="Z131" s="28"/>
      <c r="AA131" s="28"/>
      <c r="AB131" s="28"/>
    </row>
    <row r="132" spans="8:47" ht="38.25">
      <c r="P132" t="s">
        <v>103</v>
      </c>
      <c r="S132" s="28"/>
      <c r="T132" s="28"/>
      <c r="U132" s="28"/>
      <c r="V132" s="28"/>
      <c r="W132" s="28"/>
      <c r="X132" s="28"/>
      <c r="Y132" s="28"/>
      <c r="Z132" s="28"/>
      <c r="AA132" s="28"/>
      <c r="AB132" s="28"/>
      <c r="AE132" s="111" t="s">
        <v>91</v>
      </c>
      <c r="AF132" s="71" t="s">
        <v>97</v>
      </c>
      <c r="AG132" s="71"/>
      <c r="AH132" s="71"/>
      <c r="AI132" s="71"/>
      <c r="AJ132" s="71"/>
      <c r="AK132" s="71"/>
      <c r="AL132" s="72"/>
    </row>
    <row r="133" spans="8:47">
      <c r="P133" s="89">
        <v>40909</v>
      </c>
      <c r="Q133" s="142">
        <f>SUM(Q107:Q118)/(SUM(Q95:Q106))-1</f>
        <v>9.000000000000008E-2</v>
      </c>
      <c r="R133" s="29">
        <f t="shared" ref="R133:AB133" si="124">SUM(R107:R118)/(SUM(R95:R106))-1</f>
        <v>8.5410500178426663E-2</v>
      </c>
      <c r="S133" s="29">
        <f t="shared" si="124"/>
        <v>8.1690543045477959E-2</v>
      </c>
      <c r="T133" s="29">
        <f t="shared" si="124"/>
        <v>7.8816331633922099E-2</v>
      </c>
      <c r="U133" s="29">
        <f t="shared" si="124"/>
        <v>7.6770139790174996E-2</v>
      </c>
      <c r="V133" s="29">
        <f t="shared" si="124"/>
        <v>7.5540083219618914E-2</v>
      </c>
      <c r="W133" s="29">
        <f t="shared" si="124"/>
        <v>7.5119994681697388E-2</v>
      </c>
      <c r="X133" s="29">
        <f t="shared" si="124"/>
        <v>7.5509400623944511E-2</v>
      </c>
      <c r="Y133" s="29">
        <f t="shared" si="124"/>
        <v>7.6713599925532616E-2</v>
      </c>
      <c r="Z133" s="29">
        <f t="shared" si="124"/>
        <v>7.874384888582564E-2</v>
      </c>
      <c r="AA133" s="29">
        <f t="shared" si="124"/>
        <v>8.1617660333581199E-2</v>
      </c>
      <c r="AB133" s="29">
        <f t="shared" si="124"/>
        <v>8.5359228964547729E-2</v>
      </c>
      <c r="AE133" s="112">
        <f t="shared" ref="AE133:AE145" si="125">AVERAGE(Q133:AB133)</f>
        <v>8.0107610940229154E-2</v>
      </c>
      <c r="AF133" s="73" t="s">
        <v>104</v>
      </c>
      <c r="AG133" s="73"/>
      <c r="AH133" s="73"/>
      <c r="AI133" s="73"/>
      <c r="AJ133" s="73"/>
      <c r="AK133" s="73"/>
      <c r="AL133" s="74"/>
    </row>
    <row r="134" spans="8:47">
      <c r="P134" s="89">
        <v>40940</v>
      </c>
      <c r="Q134" s="141">
        <f t="shared" ref="Q134:AB134" si="126">SUM(Q108:Q119)/(SUM(Q96:Q107))-1</f>
        <v>9.2704714640198693E-2</v>
      </c>
      <c r="R134" s="139">
        <f t="shared" si="126"/>
        <v>9.2469006952728527E-2</v>
      </c>
      <c r="S134" s="29">
        <f t="shared" si="126"/>
        <v>8.8324958863763792E-2</v>
      </c>
      <c r="T134" s="29">
        <f t="shared" si="126"/>
        <v>8.5040936794128275E-2</v>
      </c>
      <c r="U134" s="29">
        <f t="shared" si="126"/>
        <v>8.25962583436195E-2</v>
      </c>
      <c r="V134" s="29">
        <f t="shared" si="126"/>
        <v>8.0976195401026407E-2</v>
      </c>
      <c r="W134" s="29">
        <f t="shared" si="126"/>
        <v>8.0171798686021534E-2</v>
      </c>
      <c r="X134" s="29">
        <f t="shared" si="126"/>
        <v>8.0179824682696577E-2</v>
      </c>
      <c r="Y134" s="29">
        <f t="shared" si="126"/>
        <v>8.1002763967094049E-2</v>
      </c>
      <c r="Z134" s="29">
        <f t="shared" si="126"/>
        <v>8.2648973326200137E-2</v>
      </c>
      <c r="AA134" s="29">
        <f t="shared" si="126"/>
        <v>8.5132917638367056E-2</v>
      </c>
      <c r="AB134" s="29">
        <f t="shared" si="126"/>
        <v>8.8475531436428945E-2</v>
      </c>
      <c r="AE134" s="112">
        <f t="shared" si="125"/>
        <v>8.4976990061022786E-2</v>
      </c>
      <c r="AF134" s="73"/>
      <c r="AG134" s="73"/>
      <c r="AH134" s="73"/>
      <c r="AI134" s="73"/>
      <c r="AJ134" s="73"/>
      <c r="AK134" s="73"/>
      <c r="AL134" s="74"/>
    </row>
    <row r="135" spans="8:47">
      <c r="P135" s="89">
        <v>40969</v>
      </c>
      <c r="Q135" s="141">
        <f t="shared" ref="Q135:AB135" si="127">SUM(Q109:Q120)/(SUM(Q97:Q108))-1</f>
        <v>9.5369458128078843E-2</v>
      </c>
      <c r="R135" s="29">
        <f t="shared" si="127"/>
        <v>9.4005147324735194E-2</v>
      </c>
      <c r="S135" s="139">
        <f t="shared" si="127"/>
        <v>9.4943606561725069E-2</v>
      </c>
      <c r="T135" s="29">
        <f t="shared" si="127"/>
        <v>9.12433907369532E-2</v>
      </c>
      <c r="U135" s="29">
        <f t="shared" si="127"/>
        <v>8.8394749918125015E-2</v>
      </c>
      <c r="V135" s="29">
        <f t="shared" si="127"/>
        <v>8.6380067706995689E-2</v>
      </c>
      <c r="W135" s="29">
        <f t="shared" si="127"/>
        <v>8.5187587502054019E-2</v>
      </c>
      <c r="X135" s="29">
        <f t="shared" si="127"/>
        <v>8.4811289532426448E-2</v>
      </c>
      <c r="Y135" s="29">
        <f t="shared" si="127"/>
        <v>8.5250869270957264E-2</v>
      </c>
      <c r="Z135" s="29">
        <f t="shared" si="127"/>
        <v>8.6511817931928414E-2</v>
      </c>
      <c r="AA135" s="29">
        <f t="shared" si="127"/>
        <v>8.8605609208646685E-2</v>
      </c>
      <c r="AB135" s="29">
        <f t="shared" si="127"/>
        <v>9.1550000129995812E-2</v>
      </c>
      <c r="AE135" s="112">
        <f t="shared" si="125"/>
        <v>8.9354466162718471E-2</v>
      </c>
      <c r="AF135" s="73"/>
      <c r="AG135" s="73"/>
      <c r="AH135" s="73"/>
      <c r="AI135" s="73"/>
      <c r="AJ135" s="73"/>
      <c r="AK135" s="73"/>
      <c r="AL135" s="74"/>
    </row>
    <row r="136" spans="8:47">
      <c r="P136" s="89">
        <v>41000</v>
      </c>
      <c r="Q136" s="141">
        <f t="shared" ref="Q136:AB136" si="128">SUM(Q110:Q121)/(SUM(Q98:Q109))-1</f>
        <v>9.7995110024449827E-2</v>
      </c>
      <c r="R136" s="29">
        <f t="shared" si="128"/>
        <v>9.5517972785402083E-2</v>
      </c>
      <c r="S136" s="29">
        <f t="shared" si="128"/>
        <v>9.5314797312011201E-2</v>
      </c>
      <c r="T136" s="139">
        <f t="shared" si="128"/>
        <v>9.7423811495162438E-2</v>
      </c>
      <c r="U136" s="29">
        <f t="shared" si="128"/>
        <v>9.4165810556203544E-2</v>
      </c>
      <c r="V136" s="29">
        <f t="shared" si="128"/>
        <v>9.1751986096436422E-2</v>
      </c>
      <c r="W136" s="29">
        <f t="shared" si="128"/>
        <v>9.0167744899612767E-2</v>
      </c>
      <c r="X136" s="29">
        <f t="shared" si="128"/>
        <v>8.9404280626592003E-2</v>
      </c>
      <c r="Y136" s="29">
        <f t="shared" si="128"/>
        <v>8.9458502591137634E-2</v>
      </c>
      <c r="Z136" s="29">
        <f t="shared" si="128"/>
        <v>9.0333065636298615E-2</v>
      </c>
      <c r="AA136" s="29">
        <f t="shared" si="128"/>
        <v>9.2036503525053437E-2</v>
      </c>
      <c r="AB136" s="29">
        <f t="shared" si="128"/>
        <v>9.4583471804560171E-2</v>
      </c>
      <c r="AE136" s="112">
        <f t="shared" si="125"/>
        <v>9.3179421446076674E-2</v>
      </c>
      <c r="AF136" s="73"/>
      <c r="AG136" s="73"/>
      <c r="AH136" s="73"/>
      <c r="AI136" s="73"/>
      <c r="AJ136" s="73"/>
      <c r="AK136" s="73"/>
      <c r="AL136" s="74"/>
    </row>
    <row r="137" spans="8:47">
      <c r="P137" s="89">
        <v>41030</v>
      </c>
      <c r="Q137" s="141">
        <f t="shared" ref="Q137:AB137" si="129">SUM(Q111:Q122)/(SUM(Q99:Q110))-1</f>
        <v>0.10058252427184455</v>
      </c>
      <c r="R137" s="29">
        <f t="shared" si="129"/>
        <v>9.7008010133268874E-2</v>
      </c>
      <c r="S137" s="29">
        <f t="shared" si="129"/>
        <v>9.5680205861373269E-2</v>
      </c>
      <c r="T137" s="29">
        <f t="shared" si="129"/>
        <v>9.6633630524155079E-2</v>
      </c>
      <c r="U137" s="139">
        <f t="shared" si="129"/>
        <v>9.9909634449906637E-2</v>
      </c>
      <c r="V137" s="29">
        <f t="shared" si="129"/>
        <v>9.7092233156390373E-2</v>
      </c>
      <c r="W137" s="29">
        <f t="shared" si="129"/>
        <v>9.5112649215329137E-2</v>
      </c>
      <c r="X137" s="29">
        <f t="shared" si="129"/>
        <v>9.3959275386652052E-2</v>
      </c>
      <c r="Y137" s="29">
        <f t="shared" si="129"/>
        <v>9.3626239554564172E-2</v>
      </c>
      <c r="Z137" s="29">
        <f t="shared" si="129"/>
        <v>9.4113384743082174E-2</v>
      </c>
      <c r="AA137" s="29">
        <f t="shared" si="129"/>
        <v>9.5426350680042349E-2</v>
      </c>
      <c r="AB137" s="29">
        <f t="shared" si="129"/>
        <v>9.7576761051419325E-2</v>
      </c>
      <c r="AE137" s="112">
        <f t="shared" si="125"/>
        <v>9.6393408252335666E-2</v>
      </c>
      <c r="AF137" s="73"/>
      <c r="AG137" s="73"/>
      <c r="AH137" s="73"/>
      <c r="AI137" s="73"/>
      <c r="AJ137" s="73"/>
      <c r="AK137" s="73"/>
      <c r="AL137" s="74"/>
    </row>
    <row r="138" spans="8:47">
      <c r="P138" s="89">
        <v>41061</v>
      </c>
      <c r="Q138" s="141">
        <f t="shared" ref="Q138:AB138" si="130">SUM(Q112:Q123)/(SUM(Q100:Q111))-1</f>
        <v>0.10313253012048196</v>
      </c>
      <c r="R138" s="29">
        <f t="shared" si="130"/>
        <v>9.8475770414887087E-2</v>
      </c>
      <c r="S138" s="29">
        <f t="shared" si="130"/>
        <v>9.6039966273442579E-2</v>
      </c>
      <c r="T138" s="29">
        <f t="shared" si="130"/>
        <v>9.5856074957637816E-2</v>
      </c>
      <c r="U138" s="29">
        <f t="shared" si="130"/>
        <v>9.7961613168191519E-2</v>
      </c>
      <c r="V138" s="139">
        <f t="shared" si="130"/>
        <v>0.10240108815158511</v>
      </c>
      <c r="W138" s="29">
        <f t="shared" si="130"/>
        <v>0.10002267344845395</v>
      </c>
      <c r="X138" s="29">
        <f t="shared" si="130"/>
        <v>9.8476743367495345E-2</v>
      </c>
      <c r="Y138" s="29">
        <f t="shared" si="130"/>
        <v>9.7754644923601974E-2</v>
      </c>
      <c r="Z138" s="29">
        <f t="shared" si="130"/>
        <v>9.7853429316183904E-2</v>
      </c>
      <c r="AA138" s="29">
        <f t="shared" si="130"/>
        <v>9.8775882924608371E-2</v>
      </c>
      <c r="AB138" s="29">
        <f t="shared" si="130"/>
        <v>0.1005306610231409</v>
      </c>
      <c r="AE138" s="112">
        <f t="shared" si="125"/>
        <v>9.8940089840809209E-2</v>
      </c>
      <c r="AF138" s="73"/>
      <c r="AG138" s="73"/>
      <c r="AH138" s="73"/>
      <c r="AI138" s="73"/>
      <c r="AJ138" s="73"/>
      <c r="AK138" s="73"/>
      <c r="AL138" s="74"/>
    </row>
    <row r="139" spans="8:47">
      <c r="P139" s="89">
        <v>41091</v>
      </c>
      <c r="Q139" s="141">
        <f t="shared" ref="Q139:AB139" si="131">SUM(Q113:Q124)/(SUM(Q101:Q112))-1</f>
        <v>0.10564593301435399</v>
      </c>
      <c r="R139" s="29">
        <f t="shared" si="131"/>
        <v>9.9921749509207514E-2</v>
      </c>
      <c r="S139" s="29">
        <f t="shared" si="131"/>
        <v>9.6394208499179346E-2</v>
      </c>
      <c r="T139" s="29">
        <f t="shared" si="131"/>
        <v>9.5090844603322511E-2</v>
      </c>
      <c r="U139" s="29">
        <f t="shared" si="131"/>
        <v>9.6045498276213337E-2</v>
      </c>
      <c r="V139" s="29">
        <f t="shared" si="131"/>
        <v>9.9298711733958767E-2</v>
      </c>
      <c r="W139" s="139">
        <f t="shared" si="131"/>
        <v>0.10489818535465134</v>
      </c>
      <c r="X139" s="29">
        <f t="shared" si="131"/>
        <v>0.10295714641880238</v>
      </c>
      <c r="Y139" s="29">
        <f t="shared" si="131"/>
        <v>0.10184427285117303</v>
      </c>
      <c r="Z139" s="29">
        <f t="shared" si="131"/>
        <v>0.10155383955689867</v>
      </c>
      <c r="AA139" s="29">
        <f t="shared" si="131"/>
        <v>0.10208581519561633</v>
      </c>
      <c r="AB139" s="29">
        <f t="shared" si="131"/>
        <v>0.10344594413424235</v>
      </c>
      <c r="AE139" s="112">
        <f t="shared" si="125"/>
        <v>0.10076517909563497</v>
      </c>
      <c r="AF139" s="73"/>
      <c r="AG139" s="73"/>
      <c r="AH139" s="73"/>
      <c r="AI139" s="73"/>
      <c r="AJ139" s="73"/>
      <c r="AK139" s="73"/>
      <c r="AL139" s="74"/>
    </row>
    <row r="140" spans="8:47">
      <c r="P140" s="89">
        <v>41122</v>
      </c>
      <c r="Q140" s="141">
        <f t="shared" ref="Q140:AB140" si="132">SUM(Q114:Q125)/(SUM(Q102:Q113))-1</f>
        <v>0.10812351543943</v>
      </c>
      <c r="R140" s="29">
        <f t="shared" si="132"/>
        <v>0.10134642868614452</v>
      </c>
      <c r="S140" s="29">
        <f t="shared" si="132"/>
        <v>9.6743058533377946E-2</v>
      </c>
      <c r="T140" s="29">
        <f t="shared" si="132"/>
        <v>9.4337648710922872E-2</v>
      </c>
      <c r="U140" s="29">
        <f t="shared" si="132"/>
        <v>9.4160512255436757E-2</v>
      </c>
      <c r="V140" s="29">
        <f t="shared" si="132"/>
        <v>9.6248394615030097E-2</v>
      </c>
      <c r="W140" s="29">
        <f t="shared" si="132"/>
        <v>0.10064489299203472</v>
      </c>
      <c r="X140" s="139">
        <f t="shared" si="132"/>
        <v>0.10740093884244684</v>
      </c>
      <c r="Y140" s="29">
        <f t="shared" si="132"/>
        <v>0.10589566712872434</v>
      </c>
      <c r="Z140" s="29">
        <f t="shared" si="132"/>
        <v>0.10521524216924449</v>
      </c>
      <c r="AA140" s="29">
        <f t="shared" si="132"/>
        <v>0.10535684562453418</v>
      </c>
      <c r="AB140" s="29">
        <f t="shared" si="132"/>
        <v>0.10632336273457077</v>
      </c>
      <c r="AE140" s="112">
        <f t="shared" si="125"/>
        <v>0.10181637564432479</v>
      </c>
      <c r="AF140" s="73"/>
      <c r="AG140" s="73"/>
      <c r="AH140" s="73"/>
      <c r="AI140" s="73"/>
      <c r="AJ140" s="73"/>
      <c r="AK140" s="73"/>
      <c r="AL140" s="74"/>
    </row>
    <row r="141" spans="8:47">
      <c r="P141" s="89">
        <v>41153</v>
      </c>
      <c r="Q141" s="141">
        <f t="shared" ref="Q141:AB141" si="133">SUM(Q115:Q126)/(SUM(Q103:Q114))-1</f>
        <v>0.11056603773584905</v>
      </c>
      <c r="R141" s="29">
        <f t="shared" si="133"/>
        <v>0.10275027514063684</v>
      </c>
      <c r="S141" s="29">
        <f t="shared" si="133"/>
        <v>9.7086638564079841E-2</v>
      </c>
      <c r="T141" s="29">
        <f t="shared" si="133"/>
        <v>9.3596205603821536E-2</v>
      </c>
      <c r="U141" s="29">
        <f t="shared" si="133"/>
        <v>9.2305902646634186E-2</v>
      </c>
      <c r="V141" s="29">
        <f t="shared" si="133"/>
        <v>9.3248837329261702E-2</v>
      </c>
      <c r="W141" s="29">
        <f t="shared" si="133"/>
        <v>9.6464683363490789E-2</v>
      </c>
      <c r="X141" s="29">
        <f t="shared" si="133"/>
        <v>0.10200012399167879</v>
      </c>
      <c r="Y141" s="139">
        <f t="shared" si="133"/>
        <v>0.10990936142727303</v>
      </c>
      <c r="Z141" s="29">
        <f t="shared" si="133"/>
        <v>0.10883825071379571</v>
      </c>
      <c r="AA141" s="29">
        <f t="shared" si="133"/>
        <v>0.1085896560283377</v>
      </c>
      <c r="AB141" s="29">
        <f t="shared" si="133"/>
        <v>0.10916364975661241</v>
      </c>
      <c r="AE141" s="112">
        <f t="shared" si="125"/>
        <v>0.10204330185845596</v>
      </c>
      <c r="AF141" s="73"/>
      <c r="AG141" s="73"/>
      <c r="AH141" s="73"/>
      <c r="AI141" s="73"/>
      <c r="AJ141" s="73"/>
      <c r="AK141" s="73"/>
      <c r="AL141" s="74"/>
    </row>
    <row r="142" spans="8:47">
      <c r="P142" s="89">
        <v>41183</v>
      </c>
      <c r="Q142" s="141">
        <f t="shared" ref="Q142:AB142" si="134">SUM(Q116:Q127)/(SUM(Q104:Q115))-1</f>
        <v>0.11297423887587832</v>
      </c>
      <c r="R142" s="29">
        <f t="shared" si="134"/>
        <v>0.10413374250344876</v>
      </c>
      <c r="S142" s="29">
        <f t="shared" si="134"/>
        <v>9.7425067115264996E-2</v>
      </c>
      <c r="T142" s="29">
        <f t="shared" si="134"/>
        <v>9.2866242327851456E-2</v>
      </c>
      <c r="U142" s="29">
        <f t="shared" si="134"/>
        <v>9.0480941048385333E-2</v>
      </c>
      <c r="V142" s="29">
        <f t="shared" si="134"/>
        <v>9.0298783302631191E-2</v>
      </c>
      <c r="W142" s="29">
        <f t="shared" si="134"/>
        <v>9.235568888404222E-2</v>
      </c>
      <c r="X142" s="29">
        <f t="shared" si="134"/>
        <v>9.6694284498070715E-2</v>
      </c>
      <c r="Y142" s="29">
        <f t="shared" si="134"/>
        <v>0.10336437205879201</v>
      </c>
      <c r="Z142" s="139">
        <f t="shared" si="134"/>
        <v>0.11242346595044905</v>
      </c>
      <c r="AA142" s="29">
        <f t="shared" si="134"/>
        <v>0.11178491238330257</v>
      </c>
      <c r="AB142" s="29">
        <f t="shared" si="134"/>
        <v>0.11196751933790461</v>
      </c>
      <c r="AE142" s="112">
        <f t="shared" si="125"/>
        <v>0.10139743819050177</v>
      </c>
      <c r="AF142" s="73"/>
      <c r="AG142" s="73"/>
      <c r="AH142" s="73"/>
      <c r="AI142" s="73"/>
      <c r="AJ142" s="73"/>
      <c r="AK142" s="73"/>
      <c r="AL142" s="74"/>
    </row>
    <row r="143" spans="8:47">
      <c r="P143" s="89">
        <v>41214</v>
      </c>
      <c r="Q143" s="141">
        <f t="shared" ref="Q143:AB143" si="135">SUM(Q117:Q128)/(SUM(Q105:Q116))-1</f>
        <v>0.11534883720930234</v>
      </c>
      <c r="R143" s="29">
        <f t="shared" si="135"/>
        <v>0.10549727132988984</v>
      </c>
      <c r="S143" s="29">
        <f t="shared" si="135"/>
        <v>9.7758459183172164E-2</v>
      </c>
      <c r="T143" s="29">
        <f t="shared" si="135"/>
        <v>9.2147494316262568E-2</v>
      </c>
      <c r="U143" s="29">
        <f t="shared" si="135"/>
        <v>8.8684922163222213E-2</v>
      </c>
      <c r="V143" s="29">
        <f t="shared" si="135"/>
        <v>8.7397017097463614E-2</v>
      </c>
      <c r="W143" s="29">
        <f t="shared" si="135"/>
        <v>8.8316105064588424E-2</v>
      </c>
      <c r="X143" s="29">
        <f t="shared" si="135"/>
        <v>9.1480936931668255E-2</v>
      </c>
      <c r="Y143" s="29">
        <f t="shared" si="135"/>
        <v>9.6937118577945958E-2</v>
      </c>
      <c r="Z143" s="29">
        <f t="shared" si="135"/>
        <v>0.10473760479388416</v>
      </c>
      <c r="AA143" s="139">
        <f t="shared" si="135"/>
        <v>0.11494326528238497</v>
      </c>
      <c r="AB143" s="29">
        <f t="shared" si="135"/>
        <v>0.11473566741965735</v>
      </c>
      <c r="AE143" s="112">
        <f t="shared" si="125"/>
        <v>9.9832058280786826E-2</v>
      </c>
      <c r="AF143" s="73"/>
      <c r="AG143" s="73"/>
      <c r="AH143" s="73"/>
      <c r="AI143" s="73"/>
      <c r="AJ143" s="73"/>
      <c r="AK143" s="73"/>
      <c r="AL143" s="74"/>
    </row>
    <row r="144" spans="8:47">
      <c r="P144" s="89">
        <v>41244</v>
      </c>
      <c r="Q144" s="141">
        <f t="shared" ref="Q144:AB144" si="136">SUM(Q118:Q129)/(SUM(Q106:Q117))-1</f>
        <v>0.11769053117782913</v>
      </c>
      <c r="R144" s="29">
        <f t="shared" si="136"/>
        <v>0.10684128956754968</v>
      </c>
      <c r="S144" s="29">
        <f t="shared" si="136"/>
        <v>9.8086926366580673E-2</v>
      </c>
      <c r="T144" s="29">
        <f t="shared" si="136"/>
        <v>9.1439705070013533E-2</v>
      </c>
      <c r="U144" s="29">
        <f t="shared" si="136"/>
        <v>8.6917162888801247E-2</v>
      </c>
      <c r="V144" s="29">
        <f t="shared" si="136"/>
        <v>8.4542362742749066E-2</v>
      </c>
      <c r="W144" s="29">
        <f t="shared" si="136"/>
        <v>8.4344187869627385E-2</v>
      </c>
      <c r="X144" s="29">
        <f t="shared" si="136"/>
        <v>8.6357683697179555E-2</v>
      </c>
      <c r="Y144" s="29">
        <f t="shared" si="136"/>
        <v>9.0624452429599378E-2</v>
      </c>
      <c r="Z144" s="29">
        <f t="shared" si="136"/>
        <v>9.7193106740652846E-2</v>
      </c>
      <c r="AA144" s="29">
        <f t="shared" si="136"/>
        <v>0.10611979007006389</v>
      </c>
      <c r="AB144" s="139">
        <f t="shared" si="136"/>
        <v>0.1174687723226413</v>
      </c>
      <c r="AE144" s="112">
        <f t="shared" si="125"/>
        <v>9.7302164245273978E-2</v>
      </c>
      <c r="AF144" s="73"/>
      <c r="AG144" s="73"/>
      <c r="AH144" s="73"/>
      <c r="AI144" s="73"/>
      <c r="AJ144" s="73"/>
      <c r="AK144" s="73"/>
      <c r="AL144" s="74"/>
    </row>
    <row r="145" spans="16:38">
      <c r="P145" s="89">
        <v>41275</v>
      </c>
      <c r="Q145" s="29">
        <f t="shared" ref="Q145:AB145" si="137">SUM(Q119:Q130)/(SUM(Q107:Q118))-1</f>
        <v>0.11999999999999988</v>
      </c>
      <c r="R145" s="29">
        <f t="shared" si="137"/>
        <v>0.10816621300410412</v>
      </c>
      <c r="S145" s="29">
        <f t="shared" si="137"/>
        <v>9.8410576991357246E-2</v>
      </c>
      <c r="T145" s="29">
        <f t="shared" si="137"/>
        <v>9.0742625852577641E-2</v>
      </c>
      <c r="U145" s="29">
        <f t="shared" si="137"/>
        <v>8.5177001451642642E-2</v>
      </c>
      <c r="V145" s="29">
        <f t="shared" si="137"/>
        <v>8.1733682145131548E-2</v>
      </c>
      <c r="W145" s="29">
        <f t="shared" si="137"/>
        <v>8.0438251206650824E-2</v>
      </c>
      <c r="X145" s="29">
        <f t="shared" si="137"/>
        <v>8.1322209357368003E-2</v>
      </c>
      <c r="Y145" s="29">
        <f t="shared" si="137"/>
        <v>8.4423336333784293E-2</v>
      </c>
      <c r="Z145" s="29">
        <f t="shared" si="137"/>
        <v>8.9786107273842619E-2</v>
      </c>
      <c r="AA145" s="29">
        <f t="shared" si="137"/>
        <v>9.7462170697779849E-2</v>
      </c>
      <c r="AB145" s="29">
        <f t="shared" si="137"/>
        <v>0.10751089603103448</v>
      </c>
      <c r="AE145" s="113">
        <f t="shared" si="125"/>
        <v>9.3764422528772762E-2</v>
      </c>
      <c r="AF145" s="80"/>
      <c r="AG145" s="80"/>
      <c r="AH145" s="80"/>
      <c r="AI145" s="80"/>
      <c r="AJ145" s="80"/>
      <c r="AK145" s="80"/>
      <c r="AL145" s="81"/>
    </row>
    <row r="146" spans="16:38">
      <c r="Q146" s="29"/>
      <c r="R146" s="29"/>
      <c r="S146" s="29"/>
      <c r="T146" s="29"/>
      <c r="U146" s="29"/>
      <c r="V146" s="29"/>
      <c r="W146" s="29"/>
      <c r="X146" s="29"/>
      <c r="Y146" s="29"/>
      <c r="Z146" s="29"/>
      <c r="AA146" s="29"/>
      <c r="AB146" s="29"/>
    </row>
    <row r="147" spans="16:38">
      <c r="Q147" s="29"/>
      <c r="R147" s="29"/>
      <c r="S147" s="29"/>
      <c r="T147" s="29"/>
      <c r="U147" s="29"/>
      <c r="V147" s="29"/>
      <c r="W147" s="29"/>
      <c r="X147" s="29"/>
      <c r="Y147" s="29"/>
      <c r="Z147" s="29"/>
      <c r="AA147" s="29"/>
      <c r="AB147" s="29"/>
    </row>
    <row r="148" spans="16:38" ht="51">
      <c r="P148" t="s">
        <v>102</v>
      </c>
      <c r="Q148" s="29"/>
      <c r="R148" s="29"/>
      <c r="S148" s="29"/>
      <c r="T148" s="29"/>
      <c r="U148" s="29"/>
      <c r="V148" s="29"/>
      <c r="W148" s="29"/>
      <c r="X148" s="29"/>
      <c r="Y148" s="29"/>
      <c r="Z148" s="29"/>
      <c r="AA148" s="29"/>
      <c r="AB148" s="29"/>
      <c r="AE148" s="104" t="s">
        <v>94</v>
      </c>
    </row>
    <row r="149" spans="16:38">
      <c r="P149" s="89">
        <v>40909</v>
      </c>
      <c r="Q149" s="90">
        <f>Q133*Q$6</f>
        <v>4.0500000000000034</v>
      </c>
      <c r="R149" s="90">
        <f t="shared" ref="R149:AB149" si="138">R133*R$6</f>
        <v>4.6975775098134669</v>
      </c>
      <c r="S149" s="90">
        <f t="shared" si="138"/>
        <v>5.3098852979560673</v>
      </c>
      <c r="T149" s="90">
        <f t="shared" si="138"/>
        <v>5.9112248725441576</v>
      </c>
      <c r="U149" s="90">
        <f t="shared" si="138"/>
        <v>6.5254618821648744</v>
      </c>
      <c r="V149" s="90">
        <f t="shared" si="138"/>
        <v>7.1763079058637969</v>
      </c>
      <c r="W149" s="90">
        <f t="shared" si="138"/>
        <v>7.8875994415782262</v>
      </c>
      <c r="X149" s="90">
        <f t="shared" si="138"/>
        <v>8.6835810717536184</v>
      </c>
      <c r="Y149" s="90">
        <f t="shared" si="138"/>
        <v>9.5891999906915775</v>
      </c>
      <c r="Z149" s="90">
        <f t="shared" si="138"/>
        <v>10.630419599586462</v>
      </c>
      <c r="AA149" s="90">
        <f t="shared" si="138"/>
        <v>11.834560748369274</v>
      </c>
      <c r="AB149" s="90">
        <f t="shared" si="138"/>
        <v>13.230680489504898</v>
      </c>
      <c r="AC149" s="90"/>
      <c r="AD149" s="90">
        <f>SUM(Q149:AB149)</f>
        <v>95.526498809826421</v>
      </c>
      <c r="AE149" s="97">
        <f>AD149/(SUM(Q$6:AB$6))</f>
        <v>7.9605415674855351E-2</v>
      </c>
    </row>
    <row r="150" spans="16:38">
      <c r="P150" s="89">
        <v>40940</v>
      </c>
      <c r="Q150" s="90">
        <f t="shared" ref="Q150:AB150" si="139">Q134*Q$6</f>
        <v>4.1717121588089414</v>
      </c>
      <c r="R150" s="90">
        <f t="shared" si="139"/>
        <v>5.085795382400069</v>
      </c>
      <c r="S150" s="90">
        <f t="shared" si="139"/>
        <v>5.7411223261446462</v>
      </c>
      <c r="T150" s="90">
        <f t="shared" si="139"/>
        <v>6.378070259559621</v>
      </c>
      <c r="U150" s="90">
        <f t="shared" si="139"/>
        <v>7.020681959207657</v>
      </c>
      <c r="V150" s="90">
        <f t="shared" si="139"/>
        <v>7.6927385630975085</v>
      </c>
      <c r="W150" s="90">
        <f t="shared" si="139"/>
        <v>8.4180388620322617</v>
      </c>
      <c r="X150" s="90">
        <f t="shared" si="139"/>
        <v>9.2206798385101063</v>
      </c>
      <c r="Y150" s="90">
        <f t="shared" si="139"/>
        <v>10.125345495886757</v>
      </c>
      <c r="Z150" s="90">
        <f t="shared" si="139"/>
        <v>11.157611399037018</v>
      </c>
      <c r="AA150" s="90">
        <f t="shared" si="139"/>
        <v>12.344273057563223</v>
      </c>
      <c r="AB150" s="90">
        <f t="shared" si="139"/>
        <v>13.713707372646486</v>
      </c>
      <c r="AC150" s="90"/>
      <c r="AD150" s="90">
        <f t="shared" ref="AD150:AD161" si="140">SUM(Q150:AB150)</f>
        <v>101.0697766748943</v>
      </c>
      <c r="AE150" s="98">
        <f t="shared" ref="AE150:AE161" si="141">AD150/(SUM(Q$6:AB$6))</f>
        <v>8.4224813895745251E-2</v>
      </c>
    </row>
    <row r="151" spans="16:38">
      <c r="P151" s="89">
        <v>40969</v>
      </c>
      <c r="Q151" s="90">
        <f t="shared" ref="Q151:AB151" si="142">Q135*Q$6</f>
        <v>4.2916256157635484</v>
      </c>
      <c r="R151" s="90">
        <f t="shared" si="142"/>
        <v>5.1702831028604361</v>
      </c>
      <c r="S151" s="90">
        <f t="shared" si="142"/>
        <v>6.1713344265121295</v>
      </c>
      <c r="T151" s="90">
        <f t="shared" si="142"/>
        <v>6.8432543052714898</v>
      </c>
      <c r="U151" s="90">
        <f t="shared" si="142"/>
        <v>7.5135537430406263</v>
      </c>
      <c r="V151" s="90">
        <f t="shared" si="142"/>
        <v>8.2061064321645905</v>
      </c>
      <c r="W151" s="90">
        <f t="shared" si="142"/>
        <v>8.9446966877156715</v>
      </c>
      <c r="X151" s="90">
        <f t="shared" si="142"/>
        <v>9.7532982962290422</v>
      </c>
      <c r="Y151" s="90">
        <f t="shared" si="142"/>
        <v>10.656358658869658</v>
      </c>
      <c r="Z151" s="90">
        <f t="shared" si="142"/>
        <v>11.679095420810336</v>
      </c>
      <c r="AA151" s="90">
        <f t="shared" si="142"/>
        <v>12.84781333525377</v>
      </c>
      <c r="AB151" s="90">
        <f t="shared" si="142"/>
        <v>14.190250020149351</v>
      </c>
      <c r="AC151" s="90"/>
      <c r="AD151" s="90">
        <f t="shared" si="140"/>
        <v>106.26767004464065</v>
      </c>
      <c r="AE151" s="98">
        <f t="shared" si="141"/>
        <v>8.8556391703867213E-2</v>
      </c>
    </row>
    <row r="152" spans="16:38">
      <c r="P152" s="89">
        <v>41000</v>
      </c>
      <c r="Q152" s="90">
        <f t="shared" ref="Q152:AB152" si="143">Q136*Q$6</f>
        <v>4.4097799511002425</v>
      </c>
      <c r="R152" s="90">
        <f t="shared" si="143"/>
        <v>5.253488503197115</v>
      </c>
      <c r="S152" s="90">
        <f t="shared" si="143"/>
        <v>6.1954618252807281</v>
      </c>
      <c r="T152" s="90">
        <f t="shared" si="143"/>
        <v>7.3067858621371826</v>
      </c>
      <c r="U152" s="90">
        <f t="shared" si="143"/>
        <v>8.0040938972773006</v>
      </c>
      <c r="V152" s="90">
        <f t="shared" si="143"/>
        <v>8.7164386791614596</v>
      </c>
      <c r="W152" s="90">
        <f t="shared" si="143"/>
        <v>9.467613214459341</v>
      </c>
      <c r="X152" s="90">
        <f t="shared" si="143"/>
        <v>10.281492272058081</v>
      </c>
      <c r="Y152" s="90">
        <f t="shared" si="143"/>
        <v>11.182312823892204</v>
      </c>
      <c r="Z152" s="90">
        <f t="shared" si="143"/>
        <v>12.194963860900312</v>
      </c>
      <c r="AA152" s="90">
        <f t="shared" si="143"/>
        <v>13.345293011132748</v>
      </c>
      <c r="AB152" s="90">
        <f t="shared" si="143"/>
        <v>14.660438129706826</v>
      </c>
      <c r="AC152" s="90"/>
      <c r="AD152" s="90">
        <f t="shared" si="140"/>
        <v>111.01816203030356</v>
      </c>
      <c r="AE152" s="98">
        <f t="shared" si="141"/>
        <v>9.2515135025252965E-2</v>
      </c>
    </row>
    <row r="153" spans="16:38">
      <c r="P153" s="89">
        <v>41030</v>
      </c>
      <c r="Q153" s="90">
        <f t="shared" ref="Q153:AB153" si="144">Q137*Q$6</f>
        <v>4.5262135922330051</v>
      </c>
      <c r="R153" s="90">
        <f t="shared" si="144"/>
        <v>5.3354405573297878</v>
      </c>
      <c r="S153" s="90">
        <f t="shared" si="144"/>
        <v>6.2192133809892622</v>
      </c>
      <c r="T153" s="90">
        <f t="shared" si="144"/>
        <v>7.2475222893116307</v>
      </c>
      <c r="U153" s="90">
        <f t="shared" si="144"/>
        <v>8.4923189282420637</v>
      </c>
      <c r="V153" s="90">
        <f t="shared" si="144"/>
        <v>9.2237621498570856</v>
      </c>
      <c r="W153" s="90">
        <f t="shared" si="144"/>
        <v>9.9868281676095592</v>
      </c>
      <c r="X153" s="90">
        <f t="shared" si="144"/>
        <v>10.805316669464986</v>
      </c>
      <c r="Y153" s="90">
        <f t="shared" si="144"/>
        <v>11.703279944320521</v>
      </c>
      <c r="Z153" s="90">
        <f t="shared" si="144"/>
        <v>12.705306940316094</v>
      </c>
      <c r="AA153" s="90">
        <f t="shared" si="144"/>
        <v>13.836820848606141</v>
      </c>
      <c r="AB153" s="90">
        <f t="shared" si="144"/>
        <v>15.124397962969995</v>
      </c>
      <c r="AC153" s="90"/>
      <c r="AD153" s="90">
        <f t="shared" si="140"/>
        <v>115.20642143125012</v>
      </c>
      <c r="AE153" s="98">
        <f t="shared" si="141"/>
        <v>9.6005351192708435E-2</v>
      </c>
    </row>
    <row r="154" spans="16:38">
      <c r="P154" s="89">
        <v>41061</v>
      </c>
      <c r="Q154" s="90">
        <f t="shared" ref="Q154:AB154" si="145">Q138*Q$6</f>
        <v>4.6409638554216883</v>
      </c>
      <c r="R154" s="90">
        <f t="shared" si="145"/>
        <v>5.4161673728187898</v>
      </c>
      <c r="S154" s="90">
        <f t="shared" si="145"/>
        <v>6.2425978077737678</v>
      </c>
      <c r="T154" s="90">
        <f t="shared" si="145"/>
        <v>7.1892056218228362</v>
      </c>
      <c r="U154" s="90">
        <f t="shared" si="145"/>
        <v>8.3267371192962791</v>
      </c>
      <c r="V154" s="90">
        <f t="shared" si="145"/>
        <v>9.728103374400586</v>
      </c>
      <c r="W154" s="90">
        <f t="shared" si="145"/>
        <v>10.502380712087664</v>
      </c>
      <c r="X154" s="90">
        <f t="shared" si="145"/>
        <v>11.324825487261965</v>
      </c>
      <c r="Y154" s="90">
        <f t="shared" si="145"/>
        <v>12.219330615450247</v>
      </c>
      <c r="Z154" s="90">
        <f t="shared" si="145"/>
        <v>13.210212957684828</v>
      </c>
      <c r="AA154" s="90">
        <f t="shared" si="145"/>
        <v>14.322503024068213</v>
      </c>
      <c r="AB154" s="90">
        <f t="shared" si="145"/>
        <v>15.58225245858684</v>
      </c>
      <c r="AC154" s="90"/>
      <c r="AD154" s="90">
        <f t="shared" si="140"/>
        <v>118.70528040667371</v>
      </c>
      <c r="AE154" s="98">
        <f t="shared" si="141"/>
        <v>9.8921067005561428E-2</v>
      </c>
    </row>
    <row r="155" spans="16:38">
      <c r="P155" s="107">
        <v>41091</v>
      </c>
      <c r="Q155" s="108">
        <f t="shared" ref="Q155:AB155" si="146">Q139*Q$6</f>
        <v>4.7540669856459292</v>
      </c>
      <c r="R155" s="108">
        <f t="shared" si="146"/>
        <v>5.495696223006413</v>
      </c>
      <c r="S155" s="108">
        <f t="shared" si="146"/>
        <v>6.265623552446657</v>
      </c>
      <c r="T155" s="108">
        <f t="shared" si="146"/>
        <v>7.1318133452491885</v>
      </c>
      <c r="U155" s="108">
        <f t="shared" si="146"/>
        <v>8.1638673534781336</v>
      </c>
      <c r="V155" s="108">
        <f t="shared" si="146"/>
        <v>9.4333776147260835</v>
      </c>
      <c r="W155" s="108">
        <f t="shared" si="146"/>
        <v>11.014309462238391</v>
      </c>
      <c r="X155" s="108">
        <f t="shared" si="146"/>
        <v>11.840071838162274</v>
      </c>
      <c r="Y155" s="108">
        <f t="shared" si="146"/>
        <v>12.730534106396629</v>
      </c>
      <c r="Z155" s="108">
        <f t="shared" si="146"/>
        <v>13.70976834018132</v>
      </c>
      <c r="AA155" s="108">
        <f t="shared" si="146"/>
        <v>14.802443203364367</v>
      </c>
      <c r="AB155" s="108">
        <f t="shared" si="146"/>
        <v>16.034121340807566</v>
      </c>
      <c r="AC155" s="108"/>
      <c r="AD155" s="108">
        <f t="shared" si="140"/>
        <v>121.37569336570294</v>
      </c>
      <c r="AE155" s="109">
        <f t="shared" si="141"/>
        <v>0.10114641113808578</v>
      </c>
    </row>
    <row r="156" spans="16:38">
      <c r="P156" s="100">
        <v>41122</v>
      </c>
      <c r="Q156" s="101">
        <f t="shared" ref="Q156:AB156" si="147">Q140*Q$6</f>
        <v>4.8655581947743496</v>
      </c>
      <c r="R156" s="101">
        <f t="shared" si="147"/>
        <v>5.5740535777379483</v>
      </c>
      <c r="S156" s="101">
        <f t="shared" si="147"/>
        <v>6.2882988046695667</v>
      </c>
      <c r="T156" s="101">
        <f t="shared" si="147"/>
        <v>7.0753236533192156</v>
      </c>
      <c r="U156" s="101">
        <f t="shared" si="147"/>
        <v>8.0036435417121243</v>
      </c>
      <c r="V156" s="101">
        <f t="shared" si="147"/>
        <v>9.1435974884278597</v>
      </c>
      <c r="W156" s="101">
        <f t="shared" si="147"/>
        <v>10.567713764163646</v>
      </c>
      <c r="X156" s="101">
        <f t="shared" si="147"/>
        <v>12.351107966881386</v>
      </c>
      <c r="Y156" s="101">
        <f t="shared" si="147"/>
        <v>13.236958391090543</v>
      </c>
      <c r="Z156" s="101">
        <f t="shared" si="147"/>
        <v>14.204057692848007</v>
      </c>
      <c r="AA156" s="101">
        <f t="shared" si="147"/>
        <v>15.276742615557456</v>
      </c>
      <c r="AB156" s="101">
        <f t="shared" si="147"/>
        <v>16.480121223858468</v>
      </c>
      <c r="AC156" s="101"/>
      <c r="AD156" s="101">
        <f t="shared" si="140"/>
        <v>123.06717691504056</v>
      </c>
      <c r="AE156" s="114">
        <f t="shared" si="141"/>
        <v>0.1025559807625338</v>
      </c>
    </row>
    <row r="157" spans="16:38">
      <c r="P157" s="100">
        <v>41153</v>
      </c>
      <c r="Q157" s="101">
        <f t="shared" ref="Q157:AB157" si="148">Q141*Q$6</f>
        <v>4.975471698113207</v>
      </c>
      <c r="R157" s="101">
        <f t="shared" si="148"/>
        <v>5.6512651327350261</v>
      </c>
      <c r="S157" s="101">
        <f t="shared" si="148"/>
        <v>6.3106315066651897</v>
      </c>
      <c r="T157" s="101">
        <f t="shared" si="148"/>
        <v>7.019715420286615</v>
      </c>
      <c r="U157" s="101">
        <f t="shared" si="148"/>
        <v>7.846001724963906</v>
      </c>
      <c r="V157" s="101">
        <f t="shared" si="148"/>
        <v>8.8586395462798624</v>
      </c>
      <c r="W157" s="101">
        <f t="shared" si="148"/>
        <v>10.128791753166533</v>
      </c>
      <c r="X157" s="101">
        <f t="shared" si="148"/>
        <v>11.730014259043061</v>
      </c>
      <c r="Y157" s="101">
        <f t="shared" si="148"/>
        <v>13.73867017840913</v>
      </c>
      <c r="Z157" s="101">
        <f t="shared" si="148"/>
        <v>14.693163846362422</v>
      </c>
      <c r="AA157" s="101">
        <f t="shared" si="148"/>
        <v>15.745500124108966</v>
      </c>
      <c r="AB157" s="101">
        <f t="shared" si="148"/>
        <v>16.920365712274926</v>
      </c>
      <c r="AC157" s="101"/>
      <c r="AD157" s="101">
        <f t="shared" si="140"/>
        <v>123.61823090240885</v>
      </c>
      <c r="AE157" s="114">
        <f t="shared" si="141"/>
        <v>0.10301519241867405</v>
      </c>
    </row>
    <row r="158" spans="16:38">
      <c r="P158" s="100">
        <v>41183</v>
      </c>
      <c r="Q158" s="101">
        <f t="shared" ref="Q158:AB158" si="149">Q142*Q$6</f>
        <v>5.0838407494145246</v>
      </c>
      <c r="R158" s="101">
        <f t="shared" si="149"/>
        <v>5.7273558376896814</v>
      </c>
      <c r="S158" s="101">
        <f t="shared" si="149"/>
        <v>6.3326293624922245</v>
      </c>
      <c r="T158" s="101">
        <f t="shared" si="149"/>
        <v>6.9649681745888596</v>
      </c>
      <c r="U158" s="101">
        <f t="shared" si="149"/>
        <v>7.6908799891127533</v>
      </c>
      <c r="V158" s="101">
        <f t="shared" si="149"/>
        <v>8.5783844137499639</v>
      </c>
      <c r="W158" s="101">
        <f t="shared" si="149"/>
        <v>9.6973473328244335</v>
      </c>
      <c r="X158" s="101">
        <f t="shared" si="149"/>
        <v>11.119842717278132</v>
      </c>
      <c r="Y158" s="101">
        <f t="shared" si="149"/>
        <v>12.920546507349002</v>
      </c>
      <c r="Z158" s="101">
        <f t="shared" si="149"/>
        <v>15.177167903310622</v>
      </c>
      <c r="AA158" s="101">
        <f t="shared" si="149"/>
        <v>16.208812295578873</v>
      </c>
      <c r="AB158" s="101">
        <f t="shared" si="149"/>
        <v>17.354965497375215</v>
      </c>
      <c r="AC158" s="101"/>
      <c r="AD158" s="101">
        <f t="shared" si="140"/>
        <v>122.85674078076428</v>
      </c>
      <c r="AE158" s="114">
        <f t="shared" si="141"/>
        <v>0.10238061731730357</v>
      </c>
    </row>
    <row r="159" spans="16:38">
      <c r="P159" s="100">
        <v>41214</v>
      </c>
      <c r="Q159" s="101">
        <f t="shared" ref="Q159:AB159" si="150">Q143*Q$6</f>
        <v>5.1906976744186046</v>
      </c>
      <c r="R159" s="101">
        <f t="shared" si="150"/>
        <v>5.8023499231439413</v>
      </c>
      <c r="S159" s="101">
        <f t="shared" si="150"/>
        <v>6.3542998469061907</v>
      </c>
      <c r="T159" s="101">
        <f t="shared" si="150"/>
        <v>6.9110620737196928</v>
      </c>
      <c r="U159" s="101">
        <f t="shared" si="150"/>
        <v>7.5382183838738879</v>
      </c>
      <c r="V159" s="101">
        <f t="shared" si="150"/>
        <v>8.3027166242590429</v>
      </c>
      <c r="W159" s="101">
        <f t="shared" si="150"/>
        <v>9.2731910317817849</v>
      </c>
      <c r="X159" s="101">
        <f t="shared" si="150"/>
        <v>10.52030774714185</v>
      </c>
      <c r="Y159" s="101">
        <f t="shared" si="150"/>
        <v>12.117139822243244</v>
      </c>
      <c r="Z159" s="101">
        <f t="shared" si="150"/>
        <v>14.139576647174362</v>
      </c>
      <c r="AA159" s="101">
        <f t="shared" si="150"/>
        <v>16.66677346594582</v>
      </c>
      <c r="AB159" s="101">
        <f t="shared" si="150"/>
        <v>17.78402845004689</v>
      </c>
      <c r="AC159" s="101"/>
      <c r="AD159" s="101">
        <f t="shared" si="140"/>
        <v>120.60036169065532</v>
      </c>
      <c r="AE159" s="114">
        <f t="shared" si="141"/>
        <v>0.10050030140887943</v>
      </c>
    </row>
    <row r="160" spans="16:38">
      <c r="P160" s="89">
        <v>41244</v>
      </c>
      <c r="Q160" s="90">
        <f t="shared" ref="Q160:AB160" si="151">Q144*Q$6</f>
        <v>5.296073903002311</v>
      </c>
      <c r="R160" s="90">
        <f t="shared" si="151"/>
        <v>5.8762709262152324</v>
      </c>
      <c r="S160" s="90">
        <f t="shared" si="151"/>
        <v>6.3756502138277433</v>
      </c>
      <c r="T160" s="90">
        <f t="shared" si="151"/>
        <v>6.8579778802510152</v>
      </c>
      <c r="U160" s="90">
        <f t="shared" si="151"/>
        <v>7.3879588455481056</v>
      </c>
      <c r="V160" s="90">
        <f t="shared" si="151"/>
        <v>8.0315244605611618</v>
      </c>
      <c r="W160" s="90">
        <f t="shared" si="151"/>
        <v>8.8561397263108752</v>
      </c>
      <c r="X160" s="90">
        <f t="shared" si="151"/>
        <v>9.931133625175649</v>
      </c>
      <c r="Y160" s="90">
        <f t="shared" si="151"/>
        <v>11.328056553699922</v>
      </c>
      <c r="Z160" s="90">
        <f t="shared" si="151"/>
        <v>13.121069409988134</v>
      </c>
      <c r="AA160" s="90">
        <f t="shared" si="151"/>
        <v>15.387369560159264</v>
      </c>
      <c r="AB160" s="90">
        <f t="shared" si="151"/>
        <v>18.207659710009402</v>
      </c>
      <c r="AC160" s="90"/>
      <c r="AD160" s="90">
        <f t="shared" si="140"/>
        <v>116.65688481474882</v>
      </c>
      <c r="AE160" s="98">
        <f t="shared" si="141"/>
        <v>9.7214070678957348E-2</v>
      </c>
    </row>
    <row r="161" spans="16:31">
      <c r="P161" s="89">
        <v>41275</v>
      </c>
      <c r="Q161" s="90">
        <f t="shared" ref="Q161:AB161" si="152">Q145*Q$6</f>
        <v>5.399999999999995</v>
      </c>
      <c r="R161" s="90">
        <f t="shared" si="152"/>
        <v>5.9491417152257267</v>
      </c>
      <c r="S161" s="90">
        <f t="shared" si="152"/>
        <v>6.396687504438221</v>
      </c>
      <c r="T161" s="90">
        <f t="shared" si="152"/>
        <v>6.8056969389433233</v>
      </c>
      <c r="U161" s="90">
        <f t="shared" si="152"/>
        <v>7.2400451233896241</v>
      </c>
      <c r="V161" s="90">
        <f t="shared" si="152"/>
        <v>7.7646998037874972</v>
      </c>
      <c r="W161" s="90">
        <f t="shared" si="152"/>
        <v>8.4460163766983367</v>
      </c>
      <c r="X161" s="90">
        <f t="shared" si="152"/>
        <v>9.3520540760973212</v>
      </c>
      <c r="Y161" s="90">
        <f t="shared" si="152"/>
        <v>10.552917041723036</v>
      </c>
      <c r="Z161" s="90">
        <f t="shared" si="152"/>
        <v>12.121124481968753</v>
      </c>
      <c r="AA161" s="90">
        <f t="shared" si="152"/>
        <v>14.132014751178078</v>
      </c>
      <c r="AB161" s="90">
        <f t="shared" si="152"/>
        <v>16.664188884810343</v>
      </c>
      <c r="AC161" s="90"/>
      <c r="AD161" s="90">
        <f t="shared" si="140"/>
        <v>110.82458669826025</v>
      </c>
      <c r="AE161" s="99">
        <f t="shared" si="141"/>
        <v>9.235382224855021E-2</v>
      </c>
    </row>
  </sheetData>
  <pageMargins left="0.7" right="0.7" top="0.75" bottom="0.75" header="0.3" footer="0.3"/>
  <pageSetup orientation="portrait" r:id="rId1"/>
  <headerFooter>
    <oddFooter>&amp;R&amp;D</oddFooter>
  </headerFooter>
  <rowBreaks count="1" manualBreakCount="1">
    <brk id="46" max="16383" man="1"/>
  </rowBreaks>
  <legacyDrawing r:id="rId2"/>
</worksheet>
</file>

<file path=xl/worksheets/sheet4.xml><?xml version="1.0" encoding="utf-8"?>
<worksheet xmlns="http://schemas.openxmlformats.org/spreadsheetml/2006/main" xmlns:r="http://schemas.openxmlformats.org/officeDocument/2006/relationships">
  <dimension ref="A1:AV161"/>
  <sheetViews>
    <sheetView zoomScaleNormal="100" workbookViewId="0">
      <selection activeCell="S132" sqref="S132"/>
    </sheetView>
  </sheetViews>
  <sheetFormatPr defaultRowHeight="12.75"/>
  <cols>
    <col min="1" max="1" width="14.140625" customWidth="1"/>
    <col min="2" max="3" width="12.140625" customWidth="1"/>
    <col min="4" max="5" width="13.85546875" customWidth="1"/>
    <col min="6" max="6" width="9.28515625" bestFit="1" customWidth="1"/>
    <col min="8" max="8" width="11" customWidth="1"/>
    <col min="15" max="15" width="2.7109375" customWidth="1"/>
    <col min="16" max="16" width="10.28515625" customWidth="1"/>
    <col min="31" max="31" width="9.85546875" customWidth="1"/>
    <col min="42" max="42" width="2.42578125" customWidth="1"/>
    <col min="43" max="43" width="11" customWidth="1"/>
    <col min="44" max="44" width="2.7109375" customWidth="1"/>
    <col min="45" max="45" width="10.28515625" customWidth="1"/>
    <col min="46" max="46" width="1.85546875" customWidth="1"/>
  </cols>
  <sheetData>
    <row r="1" spans="1:48">
      <c r="A1" s="5" t="s">
        <v>15</v>
      </c>
    </row>
    <row r="2" spans="1:48">
      <c r="A2" s="5" t="s">
        <v>34</v>
      </c>
    </row>
    <row r="3" spans="1:48">
      <c r="A3" s="5"/>
      <c r="P3" t="s">
        <v>106</v>
      </c>
      <c r="Q3" t="s">
        <v>113</v>
      </c>
    </row>
    <row r="5" spans="1:48">
      <c r="A5" s="5" t="s">
        <v>0</v>
      </c>
      <c r="Q5" t="s">
        <v>86</v>
      </c>
    </row>
    <row r="6" spans="1:48">
      <c r="A6" t="s">
        <v>8</v>
      </c>
      <c r="Q6">
        <f>B14</f>
        <v>155</v>
      </c>
      <c r="R6">
        <f>B15</f>
        <v>145</v>
      </c>
      <c r="S6">
        <f>B16</f>
        <v>135</v>
      </c>
      <c r="T6">
        <f>B17</f>
        <v>125</v>
      </c>
      <c r="U6">
        <f>B18</f>
        <v>115</v>
      </c>
      <c r="V6">
        <f>B19</f>
        <v>105</v>
      </c>
      <c r="W6">
        <f>B20</f>
        <v>95</v>
      </c>
      <c r="X6">
        <f>B21</f>
        <v>85</v>
      </c>
      <c r="Y6">
        <f>B22</f>
        <v>75</v>
      </c>
      <c r="Z6">
        <f>B23</f>
        <v>65</v>
      </c>
      <c r="AA6">
        <f>B24</f>
        <v>55</v>
      </c>
      <c r="AB6">
        <f>B25</f>
        <v>45</v>
      </c>
    </row>
    <row r="7" spans="1:48">
      <c r="A7" t="s">
        <v>9</v>
      </c>
    </row>
    <row r="8" spans="1:48">
      <c r="A8" t="s">
        <v>19</v>
      </c>
    </row>
    <row r="9" spans="1:48">
      <c r="A9" t="s">
        <v>11</v>
      </c>
    </row>
    <row r="11" spans="1:48">
      <c r="Q11" t="s">
        <v>88</v>
      </c>
      <c r="AD11" t="s">
        <v>89</v>
      </c>
    </row>
    <row r="12" spans="1:48">
      <c r="A12" s="5" t="s">
        <v>10</v>
      </c>
      <c r="D12" s="7" t="s">
        <v>12</v>
      </c>
      <c r="E12" s="7"/>
      <c r="H12" s="70" t="s">
        <v>105</v>
      </c>
      <c r="I12" s="71"/>
      <c r="J12" s="71"/>
      <c r="K12" s="71"/>
      <c r="L12" s="71"/>
      <c r="M12" s="71"/>
      <c r="N12" s="72"/>
      <c r="P12" s="73"/>
      <c r="R12" s="56"/>
    </row>
    <row r="13" spans="1:48" ht="76.5">
      <c r="A13" s="6" t="s">
        <v>1</v>
      </c>
      <c r="B13" s="6" t="s">
        <v>2</v>
      </c>
      <c r="C13" s="6" t="s">
        <v>4</v>
      </c>
      <c r="D13" s="6" t="s">
        <v>6</v>
      </c>
      <c r="E13" s="6" t="s">
        <v>29</v>
      </c>
      <c r="H13" s="75" t="s">
        <v>1</v>
      </c>
      <c r="I13" s="76" t="s">
        <v>85</v>
      </c>
      <c r="J13" s="73"/>
      <c r="K13" s="73"/>
      <c r="L13" s="73"/>
      <c r="M13" s="73"/>
      <c r="N13" s="74"/>
      <c r="P13" s="76" t="s">
        <v>1</v>
      </c>
      <c r="Q13" s="30" t="s">
        <v>38</v>
      </c>
      <c r="R13" s="30" t="s">
        <v>39</v>
      </c>
      <c r="S13" s="30" t="s">
        <v>40</v>
      </c>
      <c r="T13" s="30" t="s">
        <v>41</v>
      </c>
      <c r="U13" s="30" t="s">
        <v>42</v>
      </c>
      <c r="V13" s="30" t="s">
        <v>43</v>
      </c>
      <c r="W13" s="30" t="s">
        <v>44</v>
      </c>
      <c r="X13" s="30" t="s">
        <v>45</v>
      </c>
      <c r="Y13" s="30" t="s">
        <v>46</v>
      </c>
      <c r="Z13" s="30" t="s">
        <v>47</v>
      </c>
      <c r="AA13" s="30" t="s">
        <v>48</v>
      </c>
      <c r="AB13" s="30" t="s">
        <v>49</v>
      </c>
      <c r="AD13" s="30" t="s">
        <v>38</v>
      </c>
      <c r="AE13" s="30" t="s">
        <v>39</v>
      </c>
      <c r="AF13" s="30" t="s">
        <v>40</v>
      </c>
      <c r="AG13" s="30" t="s">
        <v>41</v>
      </c>
      <c r="AH13" s="30" t="s">
        <v>42</v>
      </c>
      <c r="AI13" s="30" t="s">
        <v>43</v>
      </c>
      <c r="AJ13" s="30" t="s">
        <v>44</v>
      </c>
      <c r="AK13" s="30" t="s">
        <v>45</v>
      </c>
      <c r="AL13" s="30" t="s">
        <v>46</v>
      </c>
      <c r="AM13" s="30" t="s">
        <v>47</v>
      </c>
      <c r="AN13" s="30" t="s">
        <v>48</v>
      </c>
      <c r="AO13" s="30" t="s">
        <v>49</v>
      </c>
      <c r="AQ13" s="102" t="s">
        <v>50</v>
      </c>
      <c r="AR13" s="30"/>
      <c r="AS13" s="102" t="s">
        <v>100</v>
      </c>
      <c r="AU13" s="30" t="s">
        <v>93</v>
      </c>
      <c r="AV13" s="110" t="s">
        <v>100</v>
      </c>
    </row>
    <row r="14" spans="1:48">
      <c r="A14" s="1">
        <v>40544</v>
      </c>
      <c r="B14">
        <f t="shared" ref="B14:B17" si="0">B15+10</f>
        <v>155</v>
      </c>
      <c r="C14" s="3">
        <v>100</v>
      </c>
      <c r="D14" s="3">
        <v>100</v>
      </c>
      <c r="E14" s="17">
        <f>D14*B14</f>
        <v>15500</v>
      </c>
      <c r="H14" s="77">
        <v>40544</v>
      </c>
      <c r="I14" s="20">
        <f>D14</f>
        <v>100</v>
      </c>
      <c r="J14" s="73"/>
      <c r="K14" s="73"/>
      <c r="L14" s="73"/>
      <c r="M14" s="73"/>
      <c r="N14" s="74"/>
      <c r="P14" s="89">
        <v>40544</v>
      </c>
      <c r="Q14" s="31">
        <f>$I14</f>
        <v>100</v>
      </c>
      <c r="R14" s="31">
        <v>100</v>
      </c>
      <c r="S14" s="31">
        <v>100</v>
      </c>
      <c r="T14" s="31">
        <v>100</v>
      </c>
      <c r="U14" s="31">
        <v>100</v>
      </c>
      <c r="V14" s="31">
        <v>100</v>
      </c>
      <c r="W14" s="31">
        <v>100</v>
      </c>
      <c r="X14" s="31">
        <v>100</v>
      </c>
      <c r="Y14" s="31">
        <v>100</v>
      </c>
      <c r="Z14" s="31">
        <v>100</v>
      </c>
      <c r="AA14" s="31">
        <v>100</v>
      </c>
      <c r="AB14" s="31">
        <v>100</v>
      </c>
      <c r="AD14" s="31">
        <f>Q14*Q$6</f>
        <v>15500</v>
      </c>
      <c r="AE14" s="31">
        <f t="shared" ref="AE14:AO37" si="1">R14*R$6</f>
        <v>14500</v>
      </c>
      <c r="AF14" s="31">
        <f t="shared" si="1"/>
        <v>13500</v>
      </c>
      <c r="AG14" s="31">
        <f t="shared" si="1"/>
        <v>12500</v>
      </c>
      <c r="AH14" s="31">
        <f t="shared" si="1"/>
        <v>11500</v>
      </c>
      <c r="AI14" s="31">
        <f t="shared" si="1"/>
        <v>10500</v>
      </c>
      <c r="AJ14" s="31">
        <f t="shared" si="1"/>
        <v>9500</v>
      </c>
      <c r="AK14" s="31">
        <f t="shared" si="1"/>
        <v>8500</v>
      </c>
      <c r="AL14" s="31">
        <f t="shared" si="1"/>
        <v>7500</v>
      </c>
      <c r="AM14" s="31">
        <f t="shared" si="1"/>
        <v>6500</v>
      </c>
      <c r="AN14" s="31">
        <f t="shared" si="1"/>
        <v>5500</v>
      </c>
      <c r="AO14" s="31">
        <f t="shared" si="1"/>
        <v>4500</v>
      </c>
      <c r="AQ14" s="103">
        <f>SUM(AD14:AO14)</f>
        <v>120000</v>
      </c>
      <c r="AR14" s="31"/>
      <c r="AS14" s="5"/>
      <c r="AU14" s="31">
        <f>AQ14/1200</f>
        <v>100</v>
      </c>
    </row>
    <row r="15" spans="1:48">
      <c r="A15" s="1">
        <v>40575</v>
      </c>
      <c r="B15">
        <f t="shared" si="0"/>
        <v>145</v>
      </c>
      <c r="C15" s="3">
        <v>100</v>
      </c>
      <c r="D15" s="2">
        <f>D14*(1.09)^(1/12)</f>
        <v>100.72073233161368</v>
      </c>
      <c r="E15" s="17">
        <f t="shared" ref="E15:E25" si="2">D15*B15</f>
        <v>14604.506188083982</v>
      </c>
      <c r="H15" s="77">
        <v>40575</v>
      </c>
      <c r="I15" s="25">
        <f t="shared" ref="I15:I25" si="3">D15</f>
        <v>100.72073233161368</v>
      </c>
      <c r="J15" s="73"/>
      <c r="K15" s="73"/>
      <c r="L15" s="73"/>
      <c r="M15" s="73"/>
      <c r="N15" s="74"/>
      <c r="P15" s="89">
        <v>40575</v>
      </c>
      <c r="Q15" s="31">
        <f>Q14</f>
        <v>100</v>
      </c>
      <c r="R15" s="31">
        <f>$I15</f>
        <v>100.72073233161368</v>
      </c>
      <c r="S15" s="31">
        <v>100</v>
      </c>
      <c r="T15" s="31">
        <v>100</v>
      </c>
      <c r="U15" s="31">
        <v>100</v>
      </c>
      <c r="V15" s="31">
        <v>100</v>
      </c>
      <c r="W15" s="31">
        <v>100</v>
      </c>
      <c r="X15" s="31">
        <v>100</v>
      </c>
      <c r="Y15" s="31">
        <v>100</v>
      </c>
      <c r="Z15" s="31">
        <v>100</v>
      </c>
      <c r="AA15" s="31">
        <v>100</v>
      </c>
      <c r="AB15" s="31">
        <v>100</v>
      </c>
      <c r="AD15" s="31">
        <f t="shared" ref="AD15:AF49" si="4">Q15*Q$6</f>
        <v>15500</v>
      </c>
      <c r="AE15" s="31">
        <f t="shared" si="1"/>
        <v>14604.506188083982</v>
      </c>
      <c r="AF15" s="31">
        <f t="shared" si="1"/>
        <v>13500</v>
      </c>
      <c r="AG15" s="31">
        <f t="shared" si="1"/>
        <v>12500</v>
      </c>
      <c r="AH15" s="31">
        <f t="shared" si="1"/>
        <v>11500</v>
      </c>
      <c r="AI15" s="31">
        <f t="shared" si="1"/>
        <v>10500</v>
      </c>
      <c r="AJ15" s="31">
        <f t="shared" si="1"/>
        <v>9500</v>
      </c>
      <c r="AK15" s="31">
        <f t="shared" si="1"/>
        <v>8500</v>
      </c>
      <c r="AL15" s="31">
        <f t="shared" si="1"/>
        <v>7500</v>
      </c>
      <c r="AM15" s="31">
        <f t="shared" si="1"/>
        <v>6500</v>
      </c>
      <c r="AN15" s="31">
        <f t="shared" si="1"/>
        <v>5500</v>
      </c>
      <c r="AO15" s="31">
        <f t="shared" si="1"/>
        <v>4500</v>
      </c>
      <c r="AQ15" s="103">
        <f t="shared" ref="AQ15:AQ49" si="5">SUM(AD15:AO15)</f>
        <v>120104.50618808398</v>
      </c>
      <c r="AR15" s="31"/>
      <c r="AS15" s="5"/>
      <c r="AU15" s="31">
        <f t="shared" ref="AU15:AU49" si="6">AQ15/1200</f>
        <v>100.08708849006999</v>
      </c>
    </row>
    <row r="16" spans="1:48">
      <c r="A16" s="1">
        <v>40603</v>
      </c>
      <c r="B16">
        <f t="shared" si="0"/>
        <v>135</v>
      </c>
      <c r="C16" s="3">
        <v>100</v>
      </c>
      <c r="D16" s="2">
        <f t="shared" ref="D16:D25" si="7">D15*(1.09)^(1/12)</f>
        <v>101.44665921416568</v>
      </c>
      <c r="E16" s="17">
        <f t="shared" si="2"/>
        <v>13695.298993912367</v>
      </c>
      <c r="H16" s="77">
        <v>40603</v>
      </c>
      <c r="I16" s="25">
        <f t="shared" si="3"/>
        <v>101.44665921416568</v>
      </c>
      <c r="J16" s="73"/>
      <c r="K16" s="73"/>
      <c r="L16" s="73"/>
      <c r="M16" s="73"/>
      <c r="N16" s="74"/>
      <c r="P16" s="89">
        <v>40603</v>
      </c>
      <c r="Q16" s="31">
        <f t="shared" ref="Q16:AB31" si="8">Q15</f>
        <v>100</v>
      </c>
      <c r="R16" s="31">
        <f>R15</f>
        <v>100.72073233161368</v>
      </c>
      <c r="S16" s="31">
        <f>$I16</f>
        <v>101.44665921416568</v>
      </c>
      <c r="T16" s="31">
        <v>100</v>
      </c>
      <c r="U16" s="31">
        <v>100</v>
      </c>
      <c r="V16" s="31">
        <v>100</v>
      </c>
      <c r="W16" s="31">
        <v>100</v>
      </c>
      <c r="X16" s="31">
        <v>100</v>
      </c>
      <c r="Y16" s="31">
        <v>100</v>
      </c>
      <c r="Z16" s="31">
        <v>100</v>
      </c>
      <c r="AA16" s="31">
        <v>100</v>
      </c>
      <c r="AB16" s="31">
        <v>100</v>
      </c>
      <c r="AD16" s="31">
        <f t="shared" si="4"/>
        <v>15500</v>
      </c>
      <c r="AE16" s="31">
        <f t="shared" si="1"/>
        <v>14604.506188083982</v>
      </c>
      <c r="AF16" s="31">
        <f t="shared" si="1"/>
        <v>13695.298993912367</v>
      </c>
      <c r="AG16" s="31">
        <f t="shared" si="1"/>
        <v>12500</v>
      </c>
      <c r="AH16" s="31">
        <f t="shared" si="1"/>
        <v>11500</v>
      </c>
      <c r="AI16" s="31">
        <f t="shared" si="1"/>
        <v>10500</v>
      </c>
      <c r="AJ16" s="31">
        <f t="shared" si="1"/>
        <v>9500</v>
      </c>
      <c r="AK16" s="31">
        <f t="shared" si="1"/>
        <v>8500</v>
      </c>
      <c r="AL16" s="31">
        <f t="shared" si="1"/>
        <v>7500</v>
      </c>
      <c r="AM16" s="31">
        <f t="shared" si="1"/>
        <v>6500</v>
      </c>
      <c r="AN16" s="31">
        <f t="shared" si="1"/>
        <v>5500</v>
      </c>
      <c r="AO16" s="31">
        <f t="shared" si="1"/>
        <v>4500</v>
      </c>
      <c r="AQ16" s="103">
        <f t="shared" si="5"/>
        <v>120299.80518199634</v>
      </c>
      <c r="AR16" s="31"/>
      <c r="AS16" s="5"/>
      <c r="AU16" s="31">
        <f t="shared" si="6"/>
        <v>100.24983765166363</v>
      </c>
    </row>
    <row r="17" spans="1:48">
      <c r="A17" s="1">
        <v>40634</v>
      </c>
      <c r="B17">
        <f t="shared" si="0"/>
        <v>125</v>
      </c>
      <c r="C17" s="3">
        <v>100</v>
      </c>
      <c r="D17" s="2">
        <f t="shared" si="7"/>
        <v>102.17781808646411</v>
      </c>
      <c r="E17" s="17">
        <f t="shared" si="2"/>
        <v>12772.227260808015</v>
      </c>
      <c r="H17" s="77">
        <v>40634</v>
      </c>
      <c r="I17" s="25">
        <f t="shared" si="3"/>
        <v>102.17781808646411</v>
      </c>
      <c r="J17" s="73"/>
      <c r="K17" s="73"/>
      <c r="L17" s="73"/>
      <c r="M17" s="73"/>
      <c r="N17" s="74"/>
      <c r="P17" s="89">
        <v>40634</v>
      </c>
      <c r="Q17" s="31">
        <f t="shared" si="8"/>
        <v>100</v>
      </c>
      <c r="R17" s="31">
        <f t="shared" si="8"/>
        <v>100.72073233161368</v>
      </c>
      <c r="S17" s="31">
        <f>S16</f>
        <v>101.44665921416568</v>
      </c>
      <c r="T17" s="31">
        <f>$I17</f>
        <v>102.17781808646411</v>
      </c>
      <c r="U17" s="31">
        <v>100</v>
      </c>
      <c r="V17" s="31">
        <v>100</v>
      </c>
      <c r="W17" s="31">
        <v>100</v>
      </c>
      <c r="X17" s="31">
        <v>100</v>
      </c>
      <c r="Y17" s="31">
        <v>100</v>
      </c>
      <c r="Z17" s="31">
        <v>100</v>
      </c>
      <c r="AA17" s="31">
        <v>100</v>
      </c>
      <c r="AB17" s="31">
        <v>100</v>
      </c>
      <c r="AD17" s="31">
        <f t="shared" si="4"/>
        <v>15500</v>
      </c>
      <c r="AE17" s="31">
        <f t="shared" si="1"/>
        <v>14604.506188083982</v>
      </c>
      <c r="AF17" s="31">
        <f t="shared" si="1"/>
        <v>13695.298993912367</v>
      </c>
      <c r="AG17" s="31">
        <f t="shared" si="1"/>
        <v>12772.227260808015</v>
      </c>
      <c r="AH17" s="31">
        <f t="shared" si="1"/>
        <v>11500</v>
      </c>
      <c r="AI17" s="31">
        <f t="shared" si="1"/>
        <v>10500</v>
      </c>
      <c r="AJ17" s="31">
        <f t="shared" si="1"/>
        <v>9500</v>
      </c>
      <c r="AK17" s="31">
        <f t="shared" si="1"/>
        <v>8500</v>
      </c>
      <c r="AL17" s="31">
        <f t="shared" si="1"/>
        <v>7500</v>
      </c>
      <c r="AM17" s="31">
        <f t="shared" si="1"/>
        <v>6500</v>
      </c>
      <c r="AN17" s="31">
        <f t="shared" si="1"/>
        <v>5500</v>
      </c>
      <c r="AO17" s="31">
        <f t="shared" si="1"/>
        <v>4500</v>
      </c>
      <c r="AQ17" s="103">
        <f t="shared" si="5"/>
        <v>120572.03244280437</v>
      </c>
      <c r="AR17" s="31"/>
      <c r="AS17" s="5"/>
      <c r="AU17" s="31">
        <f t="shared" si="6"/>
        <v>100.47669370233697</v>
      </c>
    </row>
    <row r="18" spans="1:48">
      <c r="A18" s="1">
        <v>40664</v>
      </c>
      <c r="B18">
        <f>B19+10</f>
        <v>115</v>
      </c>
      <c r="C18" s="3">
        <v>100</v>
      </c>
      <c r="D18" s="2">
        <f t="shared" si="7"/>
        <v>102.91424665715066</v>
      </c>
      <c r="E18" s="17">
        <f t="shared" si="2"/>
        <v>11835.138365572326</v>
      </c>
      <c r="H18" s="77">
        <v>40664</v>
      </c>
      <c r="I18" s="25">
        <f t="shared" si="3"/>
        <v>102.91424665715066</v>
      </c>
      <c r="J18" s="73"/>
      <c r="K18" s="73"/>
      <c r="L18" s="73"/>
      <c r="M18" s="73"/>
      <c r="N18" s="74"/>
      <c r="P18" s="89">
        <v>40664</v>
      </c>
      <c r="Q18" s="31">
        <f t="shared" si="8"/>
        <v>100</v>
      </c>
      <c r="R18" s="31">
        <f t="shared" si="8"/>
        <v>100.72073233161368</v>
      </c>
      <c r="S18" s="31">
        <f t="shared" si="8"/>
        <v>101.44665921416568</v>
      </c>
      <c r="T18" s="31">
        <f>T17</f>
        <v>102.17781808646411</v>
      </c>
      <c r="U18" s="31">
        <f>$I18</f>
        <v>102.91424665715066</v>
      </c>
      <c r="V18" s="31">
        <v>100</v>
      </c>
      <c r="W18" s="31">
        <v>100</v>
      </c>
      <c r="X18" s="31">
        <v>100</v>
      </c>
      <c r="Y18" s="31">
        <v>100</v>
      </c>
      <c r="Z18" s="31">
        <v>100</v>
      </c>
      <c r="AA18" s="31">
        <v>100</v>
      </c>
      <c r="AB18" s="31">
        <v>100</v>
      </c>
      <c r="AD18" s="31">
        <f t="shared" si="4"/>
        <v>15500</v>
      </c>
      <c r="AE18" s="31">
        <f t="shared" si="1"/>
        <v>14604.506188083982</v>
      </c>
      <c r="AF18" s="31">
        <f t="shared" si="1"/>
        <v>13695.298993912367</v>
      </c>
      <c r="AG18" s="31">
        <f t="shared" si="1"/>
        <v>12772.227260808015</v>
      </c>
      <c r="AH18" s="31">
        <f t="shared" si="1"/>
        <v>11835.138365572326</v>
      </c>
      <c r="AI18" s="31">
        <f t="shared" si="1"/>
        <v>10500</v>
      </c>
      <c r="AJ18" s="31">
        <f t="shared" si="1"/>
        <v>9500</v>
      </c>
      <c r="AK18" s="31">
        <f t="shared" si="1"/>
        <v>8500</v>
      </c>
      <c r="AL18" s="31">
        <f t="shared" si="1"/>
        <v>7500</v>
      </c>
      <c r="AM18" s="31">
        <f t="shared" si="1"/>
        <v>6500</v>
      </c>
      <c r="AN18" s="31">
        <f t="shared" si="1"/>
        <v>5500</v>
      </c>
      <c r="AO18" s="31">
        <f t="shared" si="1"/>
        <v>4500</v>
      </c>
      <c r="AQ18" s="103">
        <f t="shared" si="5"/>
        <v>120907.17080837669</v>
      </c>
      <c r="AR18" s="31"/>
      <c r="AS18" s="5"/>
      <c r="AU18" s="31">
        <f t="shared" si="6"/>
        <v>100.75597567364724</v>
      </c>
    </row>
    <row r="19" spans="1:48">
      <c r="A19" s="1">
        <v>40695</v>
      </c>
      <c r="B19">
        <f>B20+10</f>
        <v>105</v>
      </c>
      <c r="C19" s="3">
        <v>100</v>
      </c>
      <c r="D19" s="2">
        <f t="shared" si="7"/>
        <v>103.65598290664538</v>
      </c>
      <c r="E19" s="17">
        <f t="shared" si="2"/>
        <v>10883.878205197765</v>
      </c>
      <c r="H19" s="77">
        <v>40695</v>
      </c>
      <c r="I19" s="25">
        <f t="shared" si="3"/>
        <v>103.65598290664538</v>
      </c>
      <c r="J19" s="73"/>
      <c r="K19" s="73"/>
      <c r="L19" s="73"/>
      <c r="M19" s="73"/>
      <c r="N19" s="74"/>
      <c r="P19" s="89">
        <v>40695</v>
      </c>
      <c r="Q19" s="31">
        <f t="shared" si="8"/>
        <v>100</v>
      </c>
      <c r="R19" s="31">
        <f t="shared" si="8"/>
        <v>100.72073233161368</v>
      </c>
      <c r="S19" s="31">
        <f t="shared" si="8"/>
        <v>101.44665921416568</v>
      </c>
      <c r="T19" s="31">
        <f t="shared" si="8"/>
        <v>102.17781808646411</v>
      </c>
      <c r="U19" s="31">
        <f>U18</f>
        <v>102.91424665715066</v>
      </c>
      <c r="V19" s="31">
        <f>$I19</f>
        <v>103.65598290664538</v>
      </c>
      <c r="W19" s="31">
        <v>100</v>
      </c>
      <c r="X19" s="31">
        <v>100</v>
      </c>
      <c r="Y19" s="31">
        <v>100</v>
      </c>
      <c r="Z19" s="31">
        <v>100</v>
      </c>
      <c r="AA19" s="31">
        <v>100</v>
      </c>
      <c r="AB19" s="31">
        <v>100</v>
      </c>
      <c r="AD19" s="31">
        <f t="shared" si="4"/>
        <v>15500</v>
      </c>
      <c r="AE19" s="31">
        <f t="shared" si="1"/>
        <v>14604.506188083982</v>
      </c>
      <c r="AF19" s="31">
        <f t="shared" si="1"/>
        <v>13695.298993912367</v>
      </c>
      <c r="AG19" s="31">
        <f t="shared" si="1"/>
        <v>12772.227260808015</v>
      </c>
      <c r="AH19" s="31">
        <f t="shared" si="1"/>
        <v>11835.138365572326</v>
      </c>
      <c r="AI19" s="31">
        <f t="shared" si="1"/>
        <v>10883.878205197765</v>
      </c>
      <c r="AJ19" s="31">
        <f t="shared" si="1"/>
        <v>9500</v>
      </c>
      <c r="AK19" s="31">
        <f t="shared" si="1"/>
        <v>8500</v>
      </c>
      <c r="AL19" s="31">
        <f t="shared" si="1"/>
        <v>7500</v>
      </c>
      <c r="AM19" s="31">
        <f t="shared" si="1"/>
        <v>6500</v>
      </c>
      <c r="AN19" s="31">
        <f t="shared" si="1"/>
        <v>5500</v>
      </c>
      <c r="AO19" s="31">
        <f t="shared" si="1"/>
        <v>4500</v>
      </c>
      <c r="AQ19" s="103">
        <f t="shared" si="5"/>
        <v>121291.04901357445</v>
      </c>
      <c r="AR19" s="31"/>
      <c r="AS19" s="5"/>
      <c r="AU19" s="31">
        <f t="shared" si="6"/>
        <v>101.0758741779787</v>
      </c>
    </row>
    <row r="20" spans="1:48">
      <c r="A20" s="1">
        <v>40725</v>
      </c>
      <c r="B20">
        <v>95</v>
      </c>
      <c r="C20" s="3">
        <v>100</v>
      </c>
      <c r="D20" s="2">
        <f t="shared" si="7"/>
        <v>104.40306508910551</v>
      </c>
      <c r="E20" s="17">
        <f t="shared" si="2"/>
        <v>9918.291183465024</v>
      </c>
      <c r="H20" s="77">
        <v>40725</v>
      </c>
      <c r="I20" s="25">
        <f t="shared" si="3"/>
        <v>104.40306508910551</v>
      </c>
      <c r="J20" s="73"/>
      <c r="K20" s="73"/>
      <c r="L20" s="73"/>
      <c r="M20" s="73"/>
      <c r="N20" s="74"/>
      <c r="P20" s="89">
        <v>40725</v>
      </c>
      <c r="Q20" s="31">
        <f t="shared" si="8"/>
        <v>100</v>
      </c>
      <c r="R20" s="31">
        <f t="shared" si="8"/>
        <v>100.72073233161368</v>
      </c>
      <c r="S20" s="31">
        <f t="shared" si="8"/>
        <v>101.44665921416568</v>
      </c>
      <c r="T20" s="31">
        <f t="shared" si="8"/>
        <v>102.17781808646411</v>
      </c>
      <c r="U20" s="31">
        <f t="shared" si="8"/>
        <v>102.91424665715066</v>
      </c>
      <c r="V20" s="31">
        <f>V19</f>
        <v>103.65598290664538</v>
      </c>
      <c r="W20" s="31">
        <f>$I20</f>
        <v>104.40306508910551</v>
      </c>
      <c r="X20" s="31">
        <v>100</v>
      </c>
      <c r="Y20" s="31">
        <v>100</v>
      </c>
      <c r="Z20" s="31">
        <v>100</v>
      </c>
      <c r="AA20" s="31">
        <v>100</v>
      </c>
      <c r="AB20" s="31">
        <v>100</v>
      </c>
      <c r="AD20" s="31">
        <f t="shared" si="4"/>
        <v>15500</v>
      </c>
      <c r="AE20" s="31">
        <f t="shared" si="1"/>
        <v>14604.506188083982</v>
      </c>
      <c r="AF20" s="31">
        <f t="shared" si="1"/>
        <v>13695.298993912367</v>
      </c>
      <c r="AG20" s="31">
        <f t="shared" si="1"/>
        <v>12772.227260808015</v>
      </c>
      <c r="AH20" s="31">
        <f t="shared" si="1"/>
        <v>11835.138365572326</v>
      </c>
      <c r="AI20" s="31">
        <f t="shared" si="1"/>
        <v>10883.878205197765</v>
      </c>
      <c r="AJ20" s="31">
        <f t="shared" si="1"/>
        <v>9918.291183465024</v>
      </c>
      <c r="AK20" s="31">
        <f t="shared" si="1"/>
        <v>8500</v>
      </c>
      <c r="AL20" s="31">
        <f t="shared" si="1"/>
        <v>7500</v>
      </c>
      <c r="AM20" s="31">
        <f t="shared" si="1"/>
        <v>6500</v>
      </c>
      <c r="AN20" s="31">
        <f t="shared" si="1"/>
        <v>5500</v>
      </c>
      <c r="AO20" s="31">
        <f t="shared" si="1"/>
        <v>4500</v>
      </c>
      <c r="AQ20" s="103">
        <f t="shared" si="5"/>
        <v>121709.34019703948</v>
      </c>
      <c r="AR20" s="31"/>
      <c r="AS20" s="5"/>
      <c r="AU20" s="31">
        <f t="shared" si="6"/>
        <v>101.42445016419957</v>
      </c>
    </row>
    <row r="21" spans="1:48">
      <c r="A21" s="1">
        <v>40756</v>
      </c>
      <c r="B21">
        <f t="shared" ref="B21:B25" si="9">B20-10</f>
        <v>85</v>
      </c>
      <c r="C21" s="3">
        <v>100</v>
      </c>
      <c r="D21" s="2">
        <f t="shared" si="7"/>
        <v>105.15553173439837</v>
      </c>
      <c r="E21" s="17">
        <f t="shared" si="2"/>
        <v>8938.2201974238615</v>
      </c>
      <c r="H21" s="77">
        <v>40756</v>
      </c>
      <c r="I21" s="25">
        <f t="shared" si="3"/>
        <v>105.15553173439837</v>
      </c>
      <c r="J21" s="73"/>
      <c r="K21" s="73"/>
      <c r="L21" s="73"/>
      <c r="M21" s="73"/>
      <c r="N21" s="74"/>
      <c r="P21" s="89">
        <v>40756</v>
      </c>
      <c r="Q21" s="31">
        <f t="shared" si="8"/>
        <v>100</v>
      </c>
      <c r="R21" s="31">
        <f t="shared" si="8"/>
        <v>100.72073233161368</v>
      </c>
      <c r="S21" s="31">
        <f t="shared" si="8"/>
        <v>101.44665921416568</v>
      </c>
      <c r="T21" s="31">
        <f t="shared" si="8"/>
        <v>102.17781808646411</v>
      </c>
      <c r="U21" s="31">
        <f t="shared" si="8"/>
        <v>102.91424665715066</v>
      </c>
      <c r="V21" s="31">
        <f t="shared" si="8"/>
        <v>103.65598290664538</v>
      </c>
      <c r="W21" s="31">
        <f>W20</f>
        <v>104.40306508910551</v>
      </c>
      <c r="X21" s="31">
        <f>$I21</f>
        <v>105.15553173439837</v>
      </c>
      <c r="Y21" s="31">
        <v>100</v>
      </c>
      <c r="Z21" s="31">
        <v>100</v>
      </c>
      <c r="AA21" s="31">
        <v>100</v>
      </c>
      <c r="AB21" s="31">
        <v>100</v>
      </c>
      <c r="AD21" s="31">
        <f t="shared" si="4"/>
        <v>15500</v>
      </c>
      <c r="AE21" s="31">
        <f t="shared" si="1"/>
        <v>14604.506188083982</v>
      </c>
      <c r="AF21" s="31">
        <f t="shared" si="1"/>
        <v>13695.298993912367</v>
      </c>
      <c r="AG21" s="31">
        <f t="shared" si="1"/>
        <v>12772.227260808015</v>
      </c>
      <c r="AH21" s="31">
        <f t="shared" si="1"/>
        <v>11835.138365572326</v>
      </c>
      <c r="AI21" s="31">
        <f t="shared" si="1"/>
        <v>10883.878205197765</v>
      </c>
      <c r="AJ21" s="31">
        <f t="shared" si="1"/>
        <v>9918.291183465024</v>
      </c>
      <c r="AK21" s="31">
        <f t="shared" si="1"/>
        <v>8938.2201974238615</v>
      </c>
      <c r="AL21" s="31">
        <f t="shared" si="1"/>
        <v>7500</v>
      </c>
      <c r="AM21" s="31">
        <f t="shared" si="1"/>
        <v>6500</v>
      </c>
      <c r="AN21" s="31">
        <f t="shared" si="1"/>
        <v>5500</v>
      </c>
      <c r="AO21" s="31">
        <f t="shared" si="1"/>
        <v>4500</v>
      </c>
      <c r="AQ21" s="103">
        <f t="shared" si="5"/>
        <v>122147.56039446333</v>
      </c>
      <c r="AR21" s="31"/>
      <c r="AS21" s="5"/>
      <c r="AU21" s="31">
        <f t="shared" si="6"/>
        <v>101.78963366205278</v>
      </c>
    </row>
    <row r="22" spans="1:48">
      <c r="A22" s="1">
        <v>40787</v>
      </c>
      <c r="B22">
        <f t="shared" si="9"/>
        <v>75</v>
      </c>
      <c r="C22" s="3">
        <v>100</v>
      </c>
      <c r="D22" s="2">
        <f t="shared" si="7"/>
        <v>105.91342165008845</v>
      </c>
      <c r="E22" s="17">
        <f t="shared" si="2"/>
        <v>7943.5066237566343</v>
      </c>
      <c r="H22" s="77">
        <v>40787</v>
      </c>
      <c r="I22" s="25">
        <f t="shared" si="3"/>
        <v>105.91342165008845</v>
      </c>
      <c r="J22" s="73"/>
      <c r="K22" s="73"/>
      <c r="L22" s="73"/>
      <c r="M22" s="73"/>
      <c r="N22" s="74"/>
      <c r="P22" s="89">
        <v>40787</v>
      </c>
      <c r="Q22" s="31">
        <f t="shared" si="8"/>
        <v>100</v>
      </c>
      <c r="R22" s="31">
        <f t="shared" si="8"/>
        <v>100.72073233161368</v>
      </c>
      <c r="S22" s="31">
        <f t="shared" si="8"/>
        <v>101.44665921416568</v>
      </c>
      <c r="T22" s="31">
        <f t="shared" si="8"/>
        <v>102.17781808646411</v>
      </c>
      <c r="U22" s="31">
        <f t="shared" si="8"/>
        <v>102.91424665715066</v>
      </c>
      <c r="V22" s="31">
        <f t="shared" si="8"/>
        <v>103.65598290664538</v>
      </c>
      <c r="W22" s="31">
        <f t="shared" si="8"/>
        <v>104.40306508910551</v>
      </c>
      <c r="X22" s="31">
        <f>X21</f>
        <v>105.15553173439837</v>
      </c>
      <c r="Y22" s="31">
        <f>$I22</f>
        <v>105.91342165008845</v>
      </c>
      <c r="Z22" s="31">
        <v>100</v>
      </c>
      <c r="AA22" s="31">
        <v>100</v>
      </c>
      <c r="AB22" s="31">
        <v>100</v>
      </c>
      <c r="AD22" s="31">
        <f t="shared" si="4"/>
        <v>15500</v>
      </c>
      <c r="AE22" s="31">
        <f t="shared" si="1"/>
        <v>14604.506188083982</v>
      </c>
      <c r="AF22" s="31">
        <f t="shared" si="1"/>
        <v>13695.298993912367</v>
      </c>
      <c r="AG22" s="31">
        <f t="shared" si="1"/>
        <v>12772.227260808015</v>
      </c>
      <c r="AH22" s="31">
        <f t="shared" si="1"/>
        <v>11835.138365572326</v>
      </c>
      <c r="AI22" s="31">
        <f t="shared" si="1"/>
        <v>10883.878205197765</v>
      </c>
      <c r="AJ22" s="31">
        <f t="shared" si="1"/>
        <v>9918.291183465024</v>
      </c>
      <c r="AK22" s="31">
        <f t="shared" si="1"/>
        <v>8938.2201974238615</v>
      </c>
      <c r="AL22" s="31">
        <f t="shared" si="1"/>
        <v>7943.5066237566343</v>
      </c>
      <c r="AM22" s="31">
        <f t="shared" si="1"/>
        <v>6500</v>
      </c>
      <c r="AN22" s="31">
        <f t="shared" si="1"/>
        <v>5500</v>
      </c>
      <c r="AO22" s="31">
        <f t="shared" si="1"/>
        <v>4500</v>
      </c>
      <c r="AQ22" s="103">
        <f t="shared" si="5"/>
        <v>122591.06701821997</v>
      </c>
      <c r="AR22" s="31"/>
      <c r="AS22" s="5"/>
      <c r="AU22" s="31">
        <f t="shared" si="6"/>
        <v>102.1592225151833</v>
      </c>
    </row>
    <row r="23" spans="1:48">
      <c r="A23" s="1">
        <v>40817</v>
      </c>
      <c r="B23">
        <f t="shared" si="9"/>
        <v>65</v>
      </c>
      <c r="C23" s="3">
        <v>100</v>
      </c>
      <c r="D23" s="2">
        <f t="shared" si="7"/>
        <v>106.67677392343896</v>
      </c>
      <c r="E23" s="17">
        <f t="shared" si="2"/>
        <v>6933.9903050235325</v>
      </c>
      <c r="H23" s="77">
        <v>40817</v>
      </c>
      <c r="I23" s="25">
        <f t="shared" si="3"/>
        <v>106.67677392343896</v>
      </c>
      <c r="J23" s="73"/>
      <c r="K23" s="73"/>
      <c r="L23" s="73"/>
      <c r="M23" s="73"/>
      <c r="N23" s="74"/>
      <c r="P23" s="89">
        <v>40817</v>
      </c>
      <c r="Q23" s="31">
        <f t="shared" si="8"/>
        <v>100</v>
      </c>
      <c r="R23" s="31">
        <f t="shared" si="8"/>
        <v>100.72073233161368</v>
      </c>
      <c r="S23" s="31">
        <f t="shared" si="8"/>
        <v>101.44665921416568</v>
      </c>
      <c r="T23" s="31">
        <f t="shared" si="8"/>
        <v>102.17781808646411</v>
      </c>
      <c r="U23" s="31">
        <f t="shared" si="8"/>
        <v>102.91424665715066</v>
      </c>
      <c r="V23" s="31">
        <f t="shared" si="8"/>
        <v>103.65598290664538</v>
      </c>
      <c r="W23" s="31">
        <f t="shared" si="8"/>
        <v>104.40306508910551</v>
      </c>
      <c r="X23" s="31">
        <f t="shared" si="8"/>
        <v>105.15553173439837</v>
      </c>
      <c r="Y23" s="31">
        <f>Y22</f>
        <v>105.91342165008845</v>
      </c>
      <c r="Z23" s="31">
        <f>$I23</f>
        <v>106.67677392343896</v>
      </c>
      <c r="AA23" s="31">
        <v>100</v>
      </c>
      <c r="AB23" s="31">
        <v>100</v>
      </c>
      <c r="AD23" s="31">
        <f t="shared" si="4"/>
        <v>15500</v>
      </c>
      <c r="AE23" s="31">
        <f t="shared" si="1"/>
        <v>14604.506188083982</v>
      </c>
      <c r="AF23" s="31">
        <f t="shared" si="1"/>
        <v>13695.298993912367</v>
      </c>
      <c r="AG23" s="31">
        <f t="shared" si="1"/>
        <v>12772.227260808015</v>
      </c>
      <c r="AH23" s="31">
        <f t="shared" si="1"/>
        <v>11835.138365572326</v>
      </c>
      <c r="AI23" s="31">
        <f t="shared" si="1"/>
        <v>10883.878205197765</v>
      </c>
      <c r="AJ23" s="31">
        <f t="shared" si="1"/>
        <v>9918.291183465024</v>
      </c>
      <c r="AK23" s="31">
        <f t="shared" si="1"/>
        <v>8938.2201974238615</v>
      </c>
      <c r="AL23" s="31">
        <f t="shared" si="1"/>
        <v>7943.5066237566343</v>
      </c>
      <c r="AM23" s="31">
        <f t="shared" si="1"/>
        <v>6933.9903050235325</v>
      </c>
      <c r="AN23" s="31">
        <f t="shared" si="1"/>
        <v>5500</v>
      </c>
      <c r="AO23" s="31">
        <f t="shared" si="1"/>
        <v>4500</v>
      </c>
      <c r="AQ23" s="103">
        <f t="shared" si="5"/>
        <v>123025.0573232435</v>
      </c>
      <c r="AR23" s="31"/>
      <c r="AS23" s="5"/>
      <c r="AU23" s="31">
        <f t="shared" si="6"/>
        <v>102.52088110270292</v>
      </c>
    </row>
    <row r="24" spans="1:48">
      <c r="A24" s="1">
        <v>40848</v>
      </c>
      <c r="B24">
        <f t="shared" si="9"/>
        <v>55</v>
      </c>
      <c r="C24" s="3">
        <v>100</v>
      </c>
      <c r="D24" s="2">
        <f t="shared" si="7"/>
        <v>107.44562792342761</v>
      </c>
      <c r="E24" s="17">
        <f t="shared" si="2"/>
        <v>5909.5095357885184</v>
      </c>
      <c r="H24" s="77">
        <v>40848</v>
      </c>
      <c r="I24" s="25">
        <f t="shared" si="3"/>
        <v>107.44562792342761</v>
      </c>
      <c r="J24" s="73"/>
      <c r="K24" s="73"/>
      <c r="L24" s="73"/>
      <c r="M24" s="73" t="s">
        <v>26</v>
      </c>
      <c r="N24" s="74"/>
      <c r="P24" s="89">
        <v>40848</v>
      </c>
      <c r="Q24" s="31">
        <f t="shared" si="8"/>
        <v>100</v>
      </c>
      <c r="R24" s="31">
        <f t="shared" si="8"/>
        <v>100.72073233161368</v>
      </c>
      <c r="S24" s="31">
        <f t="shared" si="8"/>
        <v>101.44665921416568</v>
      </c>
      <c r="T24" s="31">
        <f t="shared" si="8"/>
        <v>102.17781808646411</v>
      </c>
      <c r="U24" s="31">
        <f t="shared" si="8"/>
        <v>102.91424665715066</v>
      </c>
      <c r="V24" s="31">
        <f t="shared" si="8"/>
        <v>103.65598290664538</v>
      </c>
      <c r="W24" s="31">
        <f t="shared" si="8"/>
        <v>104.40306508910551</v>
      </c>
      <c r="X24" s="31">
        <f t="shared" si="8"/>
        <v>105.15553173439837</v>
      </c>
      <c r="Y24" s="31">
        <f t="shared" si="8"/>
        <v>105.91342165008845</v>
      </c>
      <c r="Z24" s="31">
        <f>Z23</f>
        <v>106.67677392343896</v>
      </c>
      <c r="AA24" s="31">
        <f>$I24</f>
        <v>107.44562792342761</v>
      </c>
      <c r="AB24" s="31">
        <v>100</v>
      </c>
      <c r="AD24" s="31">
        <f t="shared" si="4"/>
        <v>15500</v>
      </c>
      <c r="AE24" s="31">
        <f t="shared" si="1"/>
        <v>14604.506188083982</v>
      </c>
      <c r="AF24" s="31">
        <f t="shared" si="1"/>
        <v>13695.298993912367</v>
      </c>
      <c r="AG24" s="31">
        <f t="shared" si="1"/>
        <v>12772.227260808015</v>
      </c>
      <c r="AH24" s="31">
        <f t="shared" si="1"/>
        <v>11835.138365572326</v>
      </c>
      <c r="AI24" s="31">
        <f t="shared" si="1"/>
        <v>10883.878205197765</v>
      </c>
      <c r="AJ24" s="31">
        <f t="shared" si="1"/>
        <v>9918.291183465024</v>
      </c>
      <c r="AK24" s="31">
        <f t="shared" si="1"/>
        <v>8938.2201974238615</v>
      </c>
      <c r="AL24" s="31">
        <f t="shared" si="1"/>
        <v>7943.5066237566343</v>
      </c>
      <c r="AM24" s="31">
        <f t="shared" si="1"/>
        <v>6933.9903050235325</v>
      </c>
      <c r="AN24" s="31">
        <f t="shared" si="1"/>
        <v>5909.5095357885184</v>
      </c>
      <c r="AO24" s="31">
        <f t="shared" si="1"/>
        <v>4500</v>
      </c>
      <c r="AQ24" s="103">
        <f t="shared" si="5"/>
        <v>123434.56685903201</v>
      </c>
      <c r="AR24" s="31"/>
      <c r="AS24" s="5"/>
      <c r="AU24" s="31">
        <f t="shared" si="6"/>
        <v>102.86213904919335</v>
      </c>
    </row>
    <row r="25" spans="1:48">
      <c r="A25" s="1">
        <v>40878</v>
      </c>
      <c r="B25">
        <f t="shared" si="9"/>
        <v>45</v>
      </c>
      <c r="C25" s="3">
        <v>100</v>
      </c>
      <c r="D25" s="2">
        <f t="shared" si="7"/>
        <v>108.22002330277708</v>
      </c>
      <c r="E25" s="17">
        <f t="shared" si="2"/>
        <v>4869.901048624969</v>
      </c>
      <c r="H25" s="77">
        <v>40878</v>
      </c>
      <c r="I25" s="26">
        <f t="shared" si="3"/>
        <v>108.22002330277708</v>
      </c>
      <c r="J25" s="78">
        <f>SUM(I14:I25)</f>
        <v>1248.7298828192754</v>
      </c>
      <c r="K25" s="73" t="s">
        <v>36</v>
      </c>
      <c r="L25" s="73"/>
      <c r="M25" s="88">
        <f>J26/J25-1</f>
        <v>9.9279082515267625E-2</v>
      </c>
      <c r="N25" s="74"/>
      <c r="P25" s="89">
        <v>40878</v>
      </c>
      <c r="Q25" s="31">
        <f t="shared" si="8"/>
        <v>100</v>
      </c>
      <c r="R25" s="31">
        <f t="shared" si="8"/>
        <v>100.72073233161368</v>
      </c>
      <c r="S25" s="31">
        <f t="shared" si="8"/>
        <v>101.44665921416568</v>
      </c>
      <c r="T25" s="31">
        <f t="shared" si="8"/>
        <v>102.17781808646411</v>
      </c>
      <c r="U25" s="31">
        <f t="shared" si="8"/>
        <v>102.91424665715066</v>
      </c>
      <c r="V25" s="31">
        <f t="shared" si="8"/>
        <v>103.65598290664538</v>
      </c>
      <c r="W25" s="31">
        <f t="shared" si="8"/>
        <v>104.40306508910551</v>
      </c>
      <c r="X25" s="31">
        <f t="shared" si="8"/>
        <v>105.15553173439837</v>
      </c>
      <c r="Y25" s="31">
        <f t="shared" si="8"/>
        <v>105.91342165008845</v>
      </c>
      <c r="Z25" s="31">
        <f t="shared" si="8"/>
        <v>106.67677392343896</v>
      </c>
      <c r="AA25" s="31">
        <f>AA24</f>
        <v>107.44562792342761</v>
      </c>
      <c r="AB25" s="31">
        <f>$I25</f>
        <v>108.22002330277708</v>
      </c>
      <c r="AD25" s="31">
        <f t="shared" si="4"/>
        <v>15500</v>
      </c>
      <c r="AE25" s="31">
        <f t="shared" si="1"/>
        <v>14604.506188083982</v>
      </c>
      <c r="AF25" s="31">
        <f t="shared" si="1"/>
        <v>13695.298993912367</v>
      </c>
      <c r="AG25" s="31">
        <f t="shared" si="1"/>
        <v>12772.227260808015</v>
      </c>
      <c r="AH25" s="31">
        <f t="shared" si="1"/>
        <v>11835.138365572326</v>
      </c>
      <c r="AI25" s="31">
        <f t="shared" si="1"/>
        <v>10883.878205197765</v>
      </c>
      <c r="AJ25" s="31">
        <f t="shared" si="1"/>
        <v>9918.291183465024</v>
      </c>
      <c r="AK25" s="31">
        <f t="shared" si="1"/>
        <v>8938.2201974238615</v>
      </c>
      <c r="AL25" s="31">
        <f t="shared" si="1"/>
        <v>7943.5066237566343</v>
      </c>
      <c r="AM25" s="31">
        <f t="shared" si="1"/>
        <v>6933.9903050235325</v>
      </c>
      <c r="AN25" s="31">
        <f t="shared" si="1"/>
        <v>5909.5095357885184</v>
      </c>
      <c r="AO25" s="31">
        <f t="shared" si="1"/>
        <v>4869.901048624969</v>
      </c>
      <c r="AQ25" s="103">
        <f t="shared" si="5"/>
        <v>123804.46790765699</v>
      </c>
      <c r="AR25" s="31"/>
      <c r="AS25" s="5"/>
      <c r="AU25" s="31">
        <f t="shared" si="6"/>
        <v>103.17038992304749</v>
      </c>
    </row>
    <row r="26" spans="1:48">
      <c r="A26" s="1"/>
      <c r="D26" s="2"/>
      <c r="E26" s="2"/>
      <c r="H26" s="77">
        <v>40909</v>
      </c>
      <c r="I26" s="21">
        <f>D31</f>
        <v>109.00000000000001</v>
      </c>
      <c r="J26" s="78">
        <f>SUM(I26:I37)</f>
        <v>1372.7026398949706</v>
      </c>
      <c r="K26" s="73" t="s">
        <v>37</v>
      </c>
      <c r="L26" s="73"/>
      <c r="M26" s="73"/>
      <c r="N26" s="74"/>
      <c r="P26" s="89">
        <v>40909</v>
      </c>
      <c r="Q26" s="31">
        <f>$I26</f>
        <v>109.00000000000001</v>
      </c>
      <c r="R26" s="31">
        <f t="shared" si="8"/>
        <v>100.72073233161368</v>
      </c>
      <c r="S26" s="31">
        <f t="shared" si="8"/>
        <v>101.44665921416568</v>
      </c>
      <c r="T26" s="31">
        <f t="shared" si="8"/>
        <v>102.17781808646411</v>
      </c>
      <c r="U26" s="31">
        <f t="shared" si="8"/>
        <v>102.91424665715066</v>
      </c>
      <c r="V26" s="31">
        <f t="shared" si="8"/>
        <v>103.65598290664538</v>
      </c>
      <c r="W26" s="31">
        <f t="shared" si="8"/>
        <v>104.40306508910551</v>
      </c>
      <c r="X26" s="31">
        <f t="shared" si="8"/>
        <v>105.15553173439837</v>
      </c>
      <c r="Y26" s="31">
        <f t="shared" si="8"/>
        <v>105.91342165008845</v>
      </c>
      <c r="Z26" s="31">
        <f t="shared" si="8"/>
        <v>106.67677392343896</v>
      </c>
      <c r="AA26" s="31">
        <f t="shared" si="8"/>
        <v>107.44562792342761</v>
      </c>
      <c r="AB26" s="31">
        <f>AB25</f>
        <v>108.22002330277708</v>
      </c>
      <c r="AD26" s="31">
        <f t="shared" si="4"/>
        <v>16895.000000000004</v>
      </c>
      <c r="AE26" s="31">
        <f t="shared" si="1"/>
        <v>14604.506188083982</v>
      </c>
      <c r="AF26" s="31">
        <f t="shared" si="1"/>
        <v>13695.298993912367</v>
      </c>
      <c r="AG26" s="31">
        <f t="shared" si="1"/>
        <v>12772.227260808015</v>
      </c>
      <c r="AH26" s="31">
        <f t="shared" si="1"/>
        <v>11835.138365572326</v>
      </c>
      <c r="AI26" s="31">
        <f t="shared" si="1"/>
        <v>10883.878205197765</v>
      </c>
      <c r="AJ26" s="31">
        <f t="shared" si="1"/>
        <v>9918.291183465024</v>
      </c>
      <c r="AK26" s="31">
        <f t="shared" si="1"/>
        <v>8938.2201974238615</v>
      </c>
      <c r="AL26" s="31">
        <f t="shared" si="1"/>
        <v>7943.5066237566343</v>
      </c>
      <c r="AM26" s="31">
        <f t="shared" si="1"/>
        <v>6933.9903050235325</v>
      </c>
      <c r="AN26" s="31">
        <f t="shared" si="1"/>
        <v>5909.5095357885184</v>
      </c>
      <c r="AO26" s="31">
        <f t="shared" si="1"/>
        <v>4869.901048624969</v>
      </c>
      <c r="AQ26" s="103">
        <f t="shared" si="5"/>
        <v>125199.46790765699</v>
      </c>
      <c r="AR26" s="31"/>
      <c r="AS26" s="97">
        <f t="shared" ref="AS26:AS37" si="10">SUM(AQ26:AQ37)/(SUM(AQ14:AQ25))-1</f>
        <v>7.8983201364779099E-2</v>
      </c>
      <c r="AT26" s="28"/>
      <c r="AU26" s="31">
        <f t="shared" si="6"/>
        <v>104.33288992304749</v>
      </c>
      <c r="AV26" s="92">
        <f t="shared" ref="AV26:AV37" si="11">SUM(AU26:AU37)/(SUM(AU14:AU25))-1</f>
        <v>7.8983201364779099E-2</v>
      </c>
    </row>
    <row r="27" spans="1:48">
      <c r="A27" s="1" t="s">
        <v>5</v>
      </c>
      <c r="C27" s="4">
        <v>0.09</v>
      </c>
      <c r="H27" s="77">
        <v>40940</v>
      </c>
      <c r="I27" s="22">
        <f t="shared" ref="I27:I37" si="12">D32</f>
        <v>109.95207072676718</v>
      </c>
      <c r="J27" s="73"/>
      <c r="K27" s="73"/>
      <c r="L27" s="73"/>
      <c r="M27" s="73"/>
      <c r="N27" s="74"/>
      <c r="P27" s="89">
        <v>40940</v>
      </c>
      <c r="Q27" s="31">
        <f>Q26</f>
        <v>109.00000000000001</v>
      </c>
      <c r="R27" s="31">
        <f>$I27</f>
        <v>109.95207072676718</v>
      </c>
      <c r="S27" s="31">
        <f t="shared" si="8"/>
        <v>101.44665921416568</v>
      </c>
      <c r="T27" s="31">
        <f t="shared" si="8"/>
        <v>102.17781808646411</v>
      </c>
      <c r="U27" s="31">
        <f t="shared" si="8"/>
        <v>102.91424665715066</v>
      </c>
      <c r="V27" s="31">
        <f t="shared" si="8"/>
        <v>103.65598290664538</v>
      </c>
      <c r="W27" s="31">
        <f t="shared" si="8"/>
        <v>104.40306508910551</v>
      </c>
      <c r="X27" s="31">
        <f t="shared" si="8"/>
        <v>105.15553173439837</v>
      </c>
      <c r="Y27" s="31">
        <f t="shared" si="8"/>
        <v>105.91342165008845</v>
      </c>
      <c r="Z27" s="31">
        <f t="shared" si="8"/>
        <v>106.67677392343896</v>
      </c>
      <c r="AA27" s="31">
        <f t="shared" si="8"/>
        <v>107.44562792342761</v>
      </c>
      <c r="AB27" s="31">
        <f t="shared" si="8"/>
        <v>108.22002330277708</v>
      </c>
      <c r="AD27" s="31">
        <f t="shared" si="4"/>
        <v>16895.000000000004</v>
      </c>
      <c r="AE27" s="31">
        <f t="shared" si="1"/>
        <v>15943.05025538124</v>
      </c>
      <c r="AF27" s="31">
        <f t="shared" si="1"/>
        <v>13695.298993912367</v>
      </c>
      <c r="AG27" s="31">
        <f t="shared" si="1"/>
        <v>12772.227260808015</v>
      </c>
      <c r="AH27" s="31">
        <f t="shared" si="1"/>
        <v>11835.138365572326</v>
      </c>
      <c r="AI27" s="31">
        <f t="shared" si="1"/>
        <v>10883.878205197765</v>
      </c>
      <c r="AJ27" s="31">
        <f t="shared" si="1"/>
        <v>9918.291183465024</v>
      </c>
      <c r="AK27" s="31">
        <f t="shared" si="1"/>
        <v>8938.2201974238615</v>
      </c>
      <c r="AL27" s="31">
        <f t="shared" si="1"/>
        <v>7943.5066237566343</v>
      </c>
      <c r="AM27" s="31">
        <f t="shared" si="1"/>
        <v>6933.9903050235325</v>
      </c>
      <c r="AN27" s="31">
        <f t="shared" si="1"/>
        <v>5909.5095357885184</v>
      </c>
      <c r="AO27" s="31">
        <f t="shared" si="1"/>
        <v>4869.901048624969</v>
      </c>
      <c r="AQ27" s="103">
        <f t="shared" si="5"/>
        <v>126538.01197495425</v>
      </c>
      <c r="AR27" s="31"/>
      <c r="AS27" s="98">
        <f t="shared" si="10"/>
        <v>8.3690612857113322E-2</v>
      </c>
      <c r="AT27" s="28"/>
      <c r="AU27" s="31">
        <f t="shared" si="6"/>
        <v>105.44834331246187</v>
      </c>
      <c r="AV27" s="93">
        <f t="shared" si="11"/>
        <v>8.3690612857113322E-2</v>
      </c>
    </row>
    <row r="28" spans="1:48">
      <c r="A28" s="9" t="s">
        <v>16</v>
      </c>
      <c r="C28" s="10">
        <v>0.11</v>
      </c>
      <c r="H28" s="77">
        <v>40969</v>
      </c>
      <c r="I28" s="22">
        <f t="shared" si="12"/>
        <v>110.91245740462394</v>
      </c>
      <c r="J28" s="73"/>
      <c r="K28" s="95"/>
      <c r="L28" s="73"/>
      <c r="M28" s="73"/>
      <c r="N28" s="74"/>
      <c r="P28" s="89">
        <v>40969</v>
      </c>
      <c r="Q28" s="31">
        <f t="shared" si="8"/>
        <v>109.00000000000001</v>
      </c>
      <c r="R28" s="31">
        <f>R27</f>
        <v>109.95207072676718</v>
      </c>
      <c r="S28" s="31">
        <f>$I28</f>
        <v>110.91245740462394</v>
      </c>
      <c r="T28" s="31">
        <f t="shared" si="8"/>
        <v>102.17781808646411</v>
      </c>
      <c r="U28" s="31">
        <f t="shared" si="8"/>
        <v>102.91424665715066</v>
      </c>
      <c r="V28" s="31">
        <f t="shared" si="8"/>
        <v>103.65598290664538</v>
      </c>
      <c r="W28" s="31">
        <f t="shared" si="8"/>
        <v>104.40306508910551</v>
      </c>
      <c r="X28" s="31">
        <f t="shared" si="8"/>
        <v>105.15553173439837</v>
      </c>
      <c r="Y28" s="31">
        <f t="shared" si="8"/>
        <v>105.91342165008845</v>
      </c>
      <c r="Z28" s="31">
        <f t="shared" si="8"/>
        <v>106.67677392343896</v>
      </c>
      <c r="AA28" s="31">
        <f t="shared" si="8"/>
        <v>107.44562792342761</v>
      </c>
      <c r="AB28" s="31">
        <f t="shared" si="8"/>
        <v>108.22002330277708</v>
      </c>
      <c r="AD28" s="31">
        <f t="shared" si="4"/>
        <v>16895.000000000004</v>
      </c>
      <c r="AE28" s="31">
        <f t="shared" si="1"/>
        <v>15943.05025538124</v>
      </c>
      <c r="AF28" s="31">
        <f t="shared" si="1"/>
        <v>14973.181749624231</v>
      </c>
      <c r="AG28" s="31">
        <f t="shared" si="1"/>
        <v>12772.227260808015</v>
      </c>
      <c r="AH28" s="31">
        <f t="shared" si="1"/>
        <v>11835.138365572326</v>
      </c>
      <c r="AI28" s="31">
        <f t="shared" si="1"/>
        <v>10883.878205197765</v>
      </c>
      <c r="AJ28" s="31">
        <f t="shared" si="1"/>
        <v>9918.291183465024</v>
      </c>
      <c r="AK28" s="31">
        <f t="shared" si="1"/>
        <v>8938.2201974238615</v>
      </c>
      <c r="AL28" s="31">
        <f t="shared" si="1"/>
        <v>7943.5066237566343</v>
      </c>
      <c r="AM28" s="31">
        <f t="shared" si="1"/>
        <v>6933.9903050235325</v>
      </c>
      <c r="AN28" s="31">
        <f t="shared" si="1"/>
        <v>5909.5095357885184</v>
      </c>
      <c r="AO28" s="31">
        <f t="shared" si="1"/>
        <v>4869.901048624969</v>
      </c>
      <c r="AQ28" s="103">
        <f t="shared" si="5"/>
        <v>127815.89473066611</v>
      </c>
      <c r="AR28" s="31"/>
      <c r="AS28" s="98">
        <f t="shared" si="10"/>
        <v>8.7630028609103627E-2</v>
      </c>
      <c r="AT28" s="28"/>
      <c r="AU28" s="31">
        <f t="shared" si="6"/>
        <v>106.51324560888843</v>
      </c>
      <c r="AV28" s="93">
        <f t="shared" si="11"/>
        <v>8.7630028609103183E-2</v>
      </c>
    </row>
    <row r="29" spans="1:48">
      <c r="A29" s="1"/>
      <c r="D29" s="4"/>
      <c r="E29" s="4"/>
      <c r="H29" s="77">
        <v>41000</v>
      </c>
      <c r="I29" s="22">
        <f t="shared" si="12"/>
        <v>111.88123267002533</v>
      </c>
      <c r="J29" s="73"/>
      <c r="K29" s="73"/>
      <c r="L29" s="73"/>
      <c r="M29" s="73"/>
      <c r="N29" s="74"/>
      <c r="P29" s="89">
        <v>41000</v>
      </c>
      <c r="Q29" s="31">
        <f t="shared" si="8"/>
        <v>109.00000000000001</v>
      </c>
      <c r="R29" s="31">
        <f t="shared" si="8"/>
        <v>109.95207072676718</v>
      </c>
      <c r="S29" s="31">
        <f>S28</f>
        <v>110.91245740462394</v>
      </c>
      <c r="T29" s="31">
        <f>$I29</f>
        <v>111.88123267002533</v>
      </c>
      <c r="U29" s="31">
        <f t="shared" si="8"/>
        <v>102.91424665715066</v>
      </c>
      <c r="V29" s="31">
        <f t="shared" si="8"/>
        <v>103.65598290664538</v>
      </c>
      <c r="W29" s="31">
        <f t="shared" si="8"/>
        <v>104.40306508910551</v>
      </c>
      <c r="X29" s="31">
        <f t="shared" si="8"/>
        <v>105.15553173439837</v>
      </c>
      <c r="Y29" s="31">
        <f t="shared" si="8"/>
        <v>105.91342165008845</v>
      </c>
      <c r="Z29" s="31">
        <f t="shared" si="8"/>
        <v>106.67677392343896</v>
      </c>
      <c r="AA29" s="31">
        <f t="shared" si="8"/>
        <v>107.44562792342761</v>
      </c>
      <c r="AB29" s="31">
        <f t="shared" si="8"/>
        <v>108.22002330277708</v>
      </c>
      <c r="AD29" s="31">
        <f t="shared" si="4"/>
        <v>16895.000000000004</v>
      </c>
      <c r="AE29" s="31">
        <f t="shared" si="1"/>
        <v>15943.05025538124</v>
      </c>
      <c r="AF29" s="31">
        <f t="shared" si="1"/>
        <v>14973.181749624231</v>
      </c>
      <c r="AG29" s="31">
        <f t="shared" si="1"/>
        <v>13985.154083753167</v>
      </c>
      <c r="AH29" s="31">
        <f t="shared" si="1"/>
        <v>11835.138365572326</v>
      </c>
      <c r="AI29" s="31">
        <f t="shared" si="1"/>
        <v>10883.878205197765</v>
      </c>
      <c r="AJ29" s="31">
        <f t="shared" si="1"/>
        <v>9918.291183465024</v>
      </c>
      <c r="AK29" s="31">
        <f t="shared" si="1"/>
        <v>8938.2201974238615</v>
      </c>
      <c r="AL29" s="31">
        <f t="shared" si="1"/>
        <v>7943.5066237566343</v>
      </c>
      <c r="AM29" s="31">
        <f t="shared" si="1"/>
        <v>6933.9903050235325</v>
      </c>
      <c r="AN29" s="31">
        <f t="shared" si="1"/>
        <v>5909.5095357885184</v>
      </c>
      <c r="AO29" s="31">
        <f t="shared" si="1"/>
        <v>4869.901048624969</v>
      </c>
      <c r="AQ29" s="103">
        <f t="shared" si="5"/>
        <v>129028.82155361127</v>
      </c>
      <c r="AR29" s="31"/>
      <c r="AS29" s="98">
        <f t="shared" si="10"/>
        <v>9.0792033525650018E-2</v>
      </c>
      <c r="AT29" s="28"/>
      <c r="AU29" s="31">
        <f t="shared" si="6"/>
        <v>107.52401796134272</v>
      </c>
      <c r="AV29" s="93">
        <f t="shared" si="11"/>
        <v>9.079203352565024E-2</v>
      </c>
    </row>
    <row r="30" spans="1:48">
      <c r="A30" s="6" t="s">
        <v>1</v>
      </c>
      <c r="B30" s="6" t="s">
        <v>2</v>
      </c>
      <c r="C30" s="6" t="s">
        <v>4</v>
      </c>
      <c r="D30" s="6" t="s">
        <v>6</v>
      </c>
      <c r="E30" s="6" t="s">
        <v>29</v>
      </c>
      <c r="F30" s="6" t="s">
        <v>3</v>
      </c>
      <c r="H30" s="77">
        <v>41030</v>
      </c>
      <c r="I30" s="22">
        <f t="shared" si="12"/>
        <v>112.85846979387631</v>
      </c>
      <c r="J30" s="73"/>
      <c r="K30" s="73"/>
      <c r="L30" s="73"/>
      <c r="M30" s="73"/>
      <c r="N30" s="74"/>
      <c r="P30" s="89">
        <v>41030</v>
      </c>
      <c r="Q30" s="31">
        <f t="shared" si="8"/>
        <v>109.00000000000001</v>
      </c>
      <c r="R30" s="31">
        <f t="shared" si="8"/>
        <v>109.95207072676718</v>
      </c>
      <c r="S30" s="31">
        <f t="shared" si="8"/>
        <v>110.91245740462394</v>
      </c>
      <c r="T30" s="31">
        <f>T29</f>
        <v>111.88123267002533</v>
      </c>
      <c r="U30" s="31">
        <f>$I30</f>
        <v>112.85846979387631</v>
      </c>
      <c r="V30" s="31">
        <f t="shared" si="8"/>
        <v>103.65598290664538</v>
      </c>
      <c r="W30" s="31">
        <f t="shared" si="8"/>
        <v>104.40306508910551</v>
      </c>
      <c r="X30" s="31">
        <f t="shared" si="8"/>
        <v>105.15553173439837</v>
      </c>
      <c r="Y30" s="31">
        <f t="shared" si="8"/>
        <v>105.91342165008845</v>
      </c>
      <c r="Z30" s="31">
        <f t="shared" si="8"/>
        <v>106.67677392343896</v>
      </c>
      <c r="AA30" s="31">
        <f t="shared" si="8"/>
        <v>107.44562792342761</v>
      </c>
      <c r="AB30" s="31">
        <f t="shared" si="8"/>
        <v>108.22002330277708</v>
      </c>
      <c r="AD30" s="31">
        <f t="shared" si="4"/>
        <v>16895.000000000004</v>
      </c>
      <c r="AE30" s="31">
        <f t="shared" si="1"/>
        <v>15943.05025538124</v>
      </c>
      <c r="AF30" s="31">
        <f t="shared" si="1"/>
        <v>14973.181749624231</v>
      </c>
      <c r="AG30" s="31">
        <f t="shared" si="1"/>
        <v>13985.154083753167</v>
      </c>
      <c r="AH30" s="31">
        <f t="shared" si="1"/>
        <v>12978.724026295775</v>
      </c>
      <c r="AI30" s="31">
        <f t="shared" si="1"/>
        <v>10883.878205197765</v>
      </c>
      <c r="AJ30" s="31">
        <f t="shared" si="1"/>
        <v>9918.291183465024</v>
      </c>
      <c r="AK30" s="31">
        <f t="shared" si="1"/>
        <v>8938.2201974238615</v>
      </c>
      <c r="AL30" s="31">
        <f t="shared" si="1"/>
        <v>7943.5066237566343</v>
      </c>
      <c r="AM30" s="31">
        <f t="shared" si="1"/>
        <v>6933.9903050235325</v>
      </c>
      <c r="AN30" s="31">
        <f t="shared" si="1"/>
        <v>5909.5095357885184</v>
      </c>
      <c r="AO30" s="31">
        <f t="shared" si="1"/>
        <v>4869.901048624969</v>
      </c>
      <c r="AQ30" s="103">
        <f t="shared" si="5"/>
        <v>130172.40721433471</v>
      </c>
      <c r="AR30" s="31"/>
      <c r="AS30" s="98">
        <f t="shared" si="10"/>
        <v>9.3180290114267761E-2</v>
      </c>
      <c r="AT30" s="28"/>
      <c r="AU30" s="31">
        <f t="shared" si="6"/>
        <v>108.47700601194559</v>
      </c>
      <c r="AV30" s="93">
        <f t="shared" si="11"/>
        <v>9.3180290114267761E-2</v>
      </c>
    </row>
    <row r="31" spans="1:48">
      <c r="A31" s="1">
        <v>40909</v>
      </c>
      <c r="B31">
        <f t="shared" ref="B31:B42" si="13">B14</f>
        <v>155</v>
      </c>
      <c r="C31" s="2">
        <f>C25*(1+C27)</f>
        <v>109.00000000000001</v>
      </c>
      <c r="D31" s="2">
        <f>C31</f>
        <v>109.00000000000001</v>
      </c>
      <c r="E31" s="17">
        <f>D31*B31</f>
        <v>16895.000000000004</v>
      </c>
      <c r="F31" s="126">
        <f>E31/E14-1</f>
        <v>9.0000000000000302E-2</v>
      </c>
      <c r="H31" s="77">
        <v>41061</v>
      </c>
      <c r="I31" s="22">
        <f t="shared" si="12"/>
        <v>113.84424268707342</v>
      </c>
      <c r="J31" s="73"/>
      <c r="K31" s="73"/>
      <c r="L31" s="73"/>
      <c r="M31" s="73"/>
      <c r="N31" s="74"/>
      <c r="P31" s="89">
        <v>41061</v>
      </c>
      <c r="Q31" s="31">
        <f t="shared" si="8"/>
        <v>109.00000000000001</v>
      </c>
      <c r="R31" s="31">
        <f t="shared" si="8"/>
        <v>109.95207072676718</v>
      </c>
      <c r="S31" s="31">
        <f t="shared" si="8"/>
        <v>110.91245740462394</v>
      </c>
      <c r="T31" s="31">
        <f t="shared" si="8"/>
        <v>111.88123267002533</v>
      </c>
      <c r="U31" s="31">
        <f>U30</f>
        <v>112.85846979387631</v>
      </c>
      <c r="V31" s="31">
        <f>$I31</f>
        <v>113.84424268707342</v>
      </c>
      <c r="W31" s="31">
        <f t="shared" si="8"/>
        <v>104.40306508910551</v>
      </c>
      <c r="X31" s="31">
        <f t="shared" si="8"/>
        <v>105.15553173439837</v>
      </c>
      <c r="Y31" s="31">
        <f t="shared" si="8"/>
        <v>105.91342165008845</v>
      </c>
      <c r="Z31" s="31">
        <f t="shared" si="8"/>
        <v>106.67677392343896</v>
      </c>
      <c r="AA31" s="31">
        <f t="shared" si="8"/>
        <v>107.44562792342761</v>
      </c>
      <c r="AB31" s="31">
        <f t="shared" si="8"/>
        <v>108.22002330277708</v>
      </c>
      <c r="AD31" s="31">
        <f t="shared" si="4"/>
        <v>16895.000000000004</v>
      </c>
      <c r="AE31" s="31">
        <f t="shared" si="1"/>
        <v>15943.05025538124</v>
      </c>
      <c r="AF31" s="31">
        <f t="shared" si="1"/>
        <v>14973.181749624231</v>
      </c>
      <c r="AG31" s="31">
        <f t="shared" si="1"/>
        <v>13985.154083753167</v>
      </c>
      <c r="AH31" s="31">
        <f t="shared" si="1"/>
        <v>12978.724026295775</v>
      </c>
      <c r="AI31" s="31">
        <f t="shared" si="1"/>
        <v>11953.645482142709</v>
      </c>
      <c r="AJ31" s="31">
        <f t="shared" si="1"/>
        <v>9918.291183465024</v>
      </c>
      <c r="AK31" s="31">
        <f t="shared" si="1"/>
        <v>8938.2201974238615</v>
      </c>
      <c r="AL31" s="31">
        <f t="shared" si="1"/>
        <v>7943.5066237566343</v>
      </c>
      <c r="AM31" s="31">
        <f t="shared" si="1"/>
        <v>6933.9903050235325</v>
      </c>
      <c r="AN31" s="31">
        <f t="shared" si="1"/>
        <v>5909.5095357885184</v>
      </c>
      <c r="AO31" s="31">
        <f t="shared" si="1"/>
        <v>4869.901048624969</v>
      </c>
      <c r="AQ31" s="103">
        <f t="shared" si="5"/>
        <v>131242.17449127964</v>
      </c>
      <c r="AR31" s="31"/>
      <c r="AS31" s="98">
        <f t="shared" si="10"/>
        <v>9.4810532850201579E-2</v>
      </c>
      <c r="AT31" s="28"/>
      <c r="AU31" s="31">
        <f t="shared" si="6"/>
        <v>109.36847874273303</v>
      </c>
      <c r="AV31" s="93">
        <f t="shared" si="11"/>
        <v>9.4810532850201579E-2</v>
      </c>
    </row>
    <row r="32" spans="1:48">
      <c r="A32" s="1">
        <v>40940</v>
      </c>
      <c r="B32">
        <f t="shared" si="13"/>
        <v>145</v>
      </c>
      <c r="C32" s="2">
        <f>C31</f>
        <v>109.00000000000001</v>
      </c>
      <c r="D32" s="2">
        <f>D31*(1+$C$28)^(1/12)</f>
        <v>109.95207072676718</v>
      </c>
      <c r="E32" s="17">
        <f t="shared" ref="E32:E42" si="14">D32*B32</f>
        <v>15943.05025538124</v>
      </c>
      <c r="F32" s="127">
        <f t="shared" ref="F32:F42" si="15">E32/E15-1</f>
        <v>9.1652812499021241E-2</v>
      </c>
      <c r="H32" s="77">
        <v>41091</v>
      </c>
      <c r="I32" s="22">
        <f t="shared" si="12"/>
        <v>114.83862590609488</v>
      </c>
      <c r="J32" s="73"/>
      <c r="K32" s="73"/>
      <c r="L32" s="73"/>
      <c r="M32" s="73"/>
      <c r="N32" s="74"/>
      <c r="P32" s="89">
        <v>41091</v>
      </c>
      <c r="Q32" s="31">
        <f t="shared" ref="Q32:AB47" si="16">Q31</f>
        <v>109.00000000000001</v>
      </c>
      <c r="R32" s="31">
        <f t="shared" si="16"/>
        <v>109.95207072676718</v>
      </c>
      <c r="S32" s="31">
        <f t="shared" si="16"/>
        <v>110.91245740462394</v>
      </c>
      <c r="T32" s="31">
        <f t="shared" si="16"/>
        <v>111.88123267002533</v>
      </c>
      <c r="U32" s="31">
        <f t="shared" si="16"/>
        <v>112.85846979387631</v>
      </c>
      <c r="V32" s="31">
        <f>V31</f>
        <v>113.84424268707342</v>
      </c>
      <c r="W32" s="31">
        <f>$I32</f>
        <v>114.83862590609488</v>
      </c>
      <c r="X32" s="31">
        <f t="shared" ref="X32:AB36" si="17">X31</f>
        <v>105.15553173439837</v>
      </c>
      <c r="Y32" s="31">
        <f t="shared" si="17"/>
        <v>105.91342165008845</v>
      </c>
      <c r="Z32" s="31">
        <f t="shared" si="17"/>
        <v>106.67677392343896</v>
      </c>
      <c r="AA32" s="31">
        <f t="shared" si="17"/>
        <v>107.44562792342761</v>
      </c>
      <c r="AB32" s="31">
        <f t="shared" si="17"/>
        <v>108.22002330277708</v>
      </c>
      <c r="AD32" s="31">
        <f t="shared" si="4"/>
        <v>16895.000000000004</v>
      </c>
      <c r="AE32" s="31">
        <f t="shared" si="1"/>
        <v>15943.05025538124</v>
      </c>
      <c r="AF32" s="31">
        <f t="shared" si="1"/>
        <v>14973.181749624231</v>
      </c>
      <c r="AG32" s="31">
        <f t="shared" si="1"/>
        <v>13985.154083753167</v>
      </c>
      <c r="AH32" s="31">
        <f t="shared" si="1"/>
        <v>12978.724026295775</v>
      </c>
      <c r="AI32" s="31">
        <f t="shared" si="1"/>
        <v>11953.645482142709</v>
      </c>
      <c r="AJ32" s="31">
        <f t="shared" si="1"/>
        <v>10909.669461079013</v>
      </c>
      <c r="AK32" s="31">
        <f t="shared" si="1"/>
        <v>8938.2201974238615</v>
      </c>
      <c r="AL32" s="31">
        <f t="shared" si="1"/>
        <v>7943.5066237566343</v>
      </c>
      <c r="AM32" s="31">
        <f t="shared" si="1"/>
        <v>6933.9903050235325</v>
      </c>
      <c r="AN32" s="31">
        <f t="shared" si="1"/>
        <v>5909.5095357885184</v>
      </c>
      <c r="AO32" s="31">
        <f t="shared" si="1"/>
        <v>4869.901048624969</v>
      </c>
      <c r="AQ32" s="103">
        <f t="shared" si="5"/>
        <v>132233.55276889363</v>
      </c>
      <c r="AR32" s="31"/>
      <c r="AS32" s="98">
        <f t="shared" si="10"/>
        <v>9.5709573481188359E-2</v>
      </c>
      <c r="AT32" s="28"/>
      <c r="AU32" s="31">
        <f t="shared" si="6"/>
        <v>110.19462730741135</v>
      </c>
      <c r="AV32" s="93">
        <f t="shared" si="11"/>
        <v>9.5709573481188581E-2</v>
      </c>
    </row>
    <row r="33" spans="1:48">
      <c r="A33" s="1">
        <v>40969</v>
      </c>
      <c r="B33">
        <f t="shared" si="13"/>
        <v>135</v>
      </c>
      <c r="C33" s="2">
        <f t="shared" ref="C33:C42" si="18">C32</f>
        <v>109.00000000000001</v>
      </c>
      <c r="D33" s="2">
        <f t="shared" ref="D33:D42" si="19">D32*(1+$C$28)^(1/12)</f>
        <v>110.91245740462394</v>
      </c>
      <c r="E33" s="17">
        <f t="shared" si="14"/>
        <v>14973.181749624231</v>
      </c>
      <c r="F33" s="127">
        <f t="shared" si="15"/>
        <v>9.3308131226626623E-2</v>
      </c>
      <c r="H33" s="77">
        <v>41122</v>
      </c>
      <c r="I33" s="22">
        <f t="shared" si="12"/>
        <v>115.84169465863944</v>
      </c>
      <c r="J33" s="73"/>
      <c r="K33" s="73"/>
      <c r="L33" s="73"/>
      <c r="M33" s="73"/>
      <c r="N33" s="74"/>
      <c r="P33" s="89">
        <v>41122</v>
      </c>
      <c r="Q33" s="31">
        <f t="shared" si="16"/>
        <v>109.00000000000001</v>
      </c>
      <c r="R33" s="31">
        <f t="shared" si="16"/>
        <v>109.95207072676718</v>
      </c>
      <c r="S33" s="31">
        <f t="shared" si="16"/>
        <v>110.91245740462394</v>
      </c>
      <c r="T33" s="31">
        <f t="shared" si="16"/>
        <v>111.88123267002533</v>
      </c>
      <c r="U33" s="31">
        <f t="shared" si="16"/>
        <v>112.85846979387631</v>
      </c>
      <c r="V33" s="31">
        <f t="shared" si="16"/>
        <v>113.84424268707342</v>
      </c>
      <c r="W33" s="31">
        <f>W32</f>
        <v>114.83862590609488</v>
      </c>
      <c r="X33" s="31">
        <f>$I33</f>
        <v>115.84169465863944</v>
      </c>
      <c r="Y33" s="31">
        <f t="shared" si="17"/>
        <v>105.91342165008845</v>
      </c>
      <c r="Z33" s="31">
        <f t="shared" si="17"/>
        <v>106.67677392343896</v>
      </c>
      <c r="AA33" s="31">
        <f t="shared" si="17"/>
        <v>107.44562792342761</v>
      </c>
      <c r="AB33" s="31">
        <f t="shared" si="17"/>
        <v>108.22002330277708</v>
      </c>
      <c r="AD33" s="31">
        <f t="shared" si="4"/>
        <v>16895.000000000004</v>
      </c>
      <c r="AE33" s="31">
        <f t="shared" si="1"/>
        <v>15943.05025538124</v>
      </c>
      <c r="AF33" s="31">
        <f t="shared" si="1"/>
        <v>14973.181749624231</v>
      </c>
      <c r="AG33" s="31">
        <f t="shared" si="1"/>
        <v>13985.154083753167</v>
      </c>
      <c r="AH33" s="31">
        <f t="shared" si="1"/>
        <v>12978.724026295775</v>
      </c>
      <c r="AI33" s="31">
        <f t="shared" si="1"/>
        <v>11953.645482142709</v>
      </c>
      <c r="AJ33" s="31">
        <f t="shared" si="1"/>
        <v>10909.669461079013</v>
      </c>
      <c r="AK33" s="31">
        <f t="shared" si="1"/>
        <v>9846.5440459843521</v>
      </c>
      <c r="AL33" s="31">
        <f t="shared" si="1"/>
        <v>7943.5066237566343</v>
      </c>
      <c r="AM33" s="31">
        <f t="shared" si="1"/>
        <v>6933.9903050235325</v>
      </c>
      <c r="AN33" s="31">
        <f t="shared" si="1"/>
        <v>5909.5095357885184</v>
      </c>
      <c r="AO33" s="31">
        <f t="shared" si="1"/>
        <v>4869.901048624969</v>
      </c>
      <c r="AQ33" s="103">
        <f t="shared" si="5"/>
        <v>133141.87661745414</v>
      </c>
      <c r="AR33" s="31"/>
      <c r="AS33" s="98">
        <f t="shared" si="10"/>
        <v>9.5914361561500572E-2</v>
      </c>
      <c r="AT33" s="28"/>
      <c r="AU33" s="31">
        <f t="shared" si="6"/>
        <v>110.95156384787845</v>
      </c>
      <c r="AV33" s="93">
        <f t="shared" si="11"/>
        <v>9.5914361561500794E-2</v>
      </c>
    </row>
    <row r="34" spans="1:48">
      <c r="A34" s="1">
        <v>41000</v>
      </c>
      <c r="B34">
        <f t="shared" si="13"/>
        <v>125</v>
      </c>
      <c r="C34" s="2">
        <f t="shared" si="18"/>
        <v>109.00000000000001</v>
      </c>
      <c r="D34" s="2">
        <f t="shared" si="19"/>
        <v>111.88123267002533</v>
      </c>
      <c r="E34" s="17">
        <f t="shared" si="14"/>
        <v>13985.154083753167</v>
      </c>
      <c r="F34" s="127">
        <f t="shared" si="15"/>
        <v>9.4965959983115633E-2</v>
      </c>
      <c r="H34" s="77">
        <v>41153</v>
      </c>
      <c r="I34" s="22">
        <f t="shared" si="12"/>
        <v>116.85352480931458</v>
      </c>
      <c r="J34" s="73"/>
      <c r="K34" s="73"/>
      <c r="L34" s="73"/>
      <c r="M34" s="73"/>
      <c r="N34" s="74"/>
      <c r="P34" s="89">
        <v>41153</v>
      </c>
      <c r="Q34" s="31">
        <f t="shared" si="16"/>
        <v>109.00000000000001</v>
      </c>
      <c r="R34" s="31">
        <f t="shared" si="16"/>
        <v>109.95207072676718</v>
      </c>
      <c r="S34" s="31">
        <f t="shared" si="16"/>
        <v>110.91245740462394</v>
      </c>
      <c r="T34" s="31">
        <f t="shared" si="16"/>
        <v>111.88123267002533</v>
      </c>
      <c r="U34" s="31">
        <f t="shared" si="16"/>
        <v>112.85846979387631</v>
      </c>
      <c r="V34" s="31">
        <f t="shared" si="16"/>
        <v>113.84424268707342</v>
      </c>
      <c r="W34" s="31">
        <f t="shared" si="16"/>
        <v>114.83862590609488</v>
      </c>
      <c r="X34" s="31">
        <f>X33</f>
        <v>115.84169465863944</v>
      </c>
      <c r="Y34" s="31">
        <f>$I34</f>
        <v>116.85352480931458</v>
      </c>
      <c r="Z34" s="31">
        <f t="shared" si="17"/>
        <v>106.67677392343896</v>
      </c>
      <c r="AA34" s="31">
        <f t="shared" si="17"/>
        <v>107.44562792342761</v>
      </c>
      <c r="AB34" s="31">
        <f t="shared" si="17"/>
        <v>108.22002330277708</v>
      </c>
      <c r="AD34" s="31">
        <f t="shared" si="4"/>
        <v>16895.000000000004</v>
      </c>
      <c r="AE34" s="31">
        <f t="shared" si="1"/>
        <v>15943.05025538124</v>
      </c>
      <c r="AF34" s="31">
        <f t="shared" si="1"/>
        <v>14973.181749624231</v>
      </c>
      <c r="AG34" s="31">
        <f t="shared" si="1"/>
        <v>13985.154083753167</v>
      </c>
      <c r="AH34" s="31">
        <f t="shared" si="1"/>
        <v>12978.724026295775</v>
      </c>
      <c r="AI34" s="31">
        <f t="shared" si="1"/>
        <v>11953.645482142709</v>
      </c>
      <c r="AJ34" s="31">
        <f t="shared" si="1"/>
        <v>10909.669461079013</v>
      </c>
      <c r="AK34" s="31">
        <f t="shared" si="1"/>
        <v>9846.5440459843521</v>
      </c>
      <c r="AL34" s="31">
        <f t="shared" si="1"/>
        <v>8764.014360698593</v>
      </c>
      <c r="AM34" s="31">
        <f t="shared" si="1"/>
        <v>6933.9903050235325</v>
      </c>
      <c r="AN34" s="31">
        <f t="shared" si="1"/>
        <v>5909.5095357885184</v>
      </c>
      <c r="AO34" s="31">
        <f t="shared" si="1"/>
        <v>4869.901048624969</v>
      </c>
      <c r="AQ34" s="103">
        <f t="shared" si="5"/>
        <v>133962.38435439608</v>
      </c>
      <c r="AR34" s="31"/>
      <c r="AS34" s="98">
        <f t="shared" si="10"/>
        <v>9.5471132208513332E-2</v>
      </c>
      <c r="AT34" s="28"/>
      <c r="AU34" s="31">
        <f t="shared" si="6"/>
        <v>111.63532029533008</v>
      </c>
      <c r="AV34" s="93">
        <f t="shared" si="11"/>
        <v>9.5471132208513554E-2</v>
      </c>
    </row>
    <row r="35" spans="1:48">
      <c r="A35" s="1">
        <v>41030</v>
      </c>
      <c r="B35">
        <f t="shared" si="13"/>
        <v>115</v>
      </c>
      <c r="C35" s="2">
        <f t="shared" si="18"/>
        <v>109.00000000000001</v>
      </c>
      <c r="D35" s="2">
        <f t="shared" si="19"/>
        <v>112.85846979387631</v>
      </c>
      <c r="E35" s="17">
        <f t="shared" si="14"/>
        <v>12978.724026295775</v>
      </c>
      <c r="F35" s="127">
        <f t="shared" si="15"/>
        <v>9.6626302574549294E-2</v>
      </c>
      <c r="H35" s="77">
        <v>41183</v>
      </c>
      <c r="I35" s="22">
        <f t="shared" si="12"/>
        <v>117.87419288537428</v>
      </c>
      <c r="J35" s="73"/>
      <c r="K35" s="73"/>
      <c r="L35" s="73"/>
      <c r="M35" s="73"/>
      <c r="N35" s="74"/>
      <c r="P35" s="89">
        <v>41183</v>
      </c>
      <c r="Q35" s="31">
        <f t="shared" si="16"/>
        <v>109.00000000000001</v>
      </c>
      <c r="R35" s="31">
        <f t="shared" si="16"/>
        <v>109.95207072676718</v>
      </c>
      <c r="S35" s="31">
        <f t="shared" si="16"/>
        <v>110.91245740462394</v>
      </c>
      <c r="T35" s="31">
        <f t="shared" si="16"/>
        <v>111.88123267002533</v>
      </c>
      <c r="U35" s="31">
        <f t="shared" si="16"/>
        <v>112.85846979387631</v>
      </c>
      <c r="V35" s="31">
        <f t="shared" si="16"/>
        <v>113.84424268707342</v>
      </c>
      <c r="W35" s="31">
        <f t="shared" si="16"/>
        <v>114.83862590609488</v>
      </c>
      <c r="X35" s="31">
        <f t="shared" si="16"/>
        <v>115.84169465863944</v>
      </c>
      <c r="Y35" s="31">
        <f>Y34</f>
        <v>116.85352480931458</v>
      </c>
      <c r="Z35" s="31">
        <f>$I35</f>
        <v>117.87419288537428</v>
      </c>
      <c r="AA35" s="31">
        <f t="shared" si="17"/>
        <v>107.44562792342761</v>
      </c>
      <c r="AB35" s="31">
        <f t="shared" si="17"/>
        <v>108.22002330277708</v>
      </c>
      <c r="AD35" s="31">
        <f t="shared" si="4"/>
        <v>16895.000000000004</v>
      </c>
      <c r="AE35" s="31">
        <f t="shared" si="1"/>
        <v>15943.05025538124</v>
      </c>
      <c r="AF35" s="31">
        <f t="shared" si="1"/>
        <v>14973.181749624231</v>
      </c>
      <c r="AG35" s="31">
        <f t="shared" si="1"/>
        <v>13985.154083753167</v>
      </c>
      <c r="AH35" s="31">
        <f t="shared" si="1"/>
        <v>12978.724026295775</v>
      </c>
      <c r="AI35" s="31">
        <f t="shared" si="1"/>
        <v>11953.645482142709</v>
      </c>
      <c r="AJ35" s="31">
        <f t="shared" si="1"/>
        <v>10909.669461079013</v>
      </c>
      <c r="AK35" s="31">
        <f t="shared" si="1"/>
        <v>9846.5440459843521</v>
      </c>
      <c r="AL35" s="31">
        <f t="shared" si="1"/>
        <v>8764.014360698593</v>
      </c>
      <c r="AM35" s="31">
        <f t="shared" si="1"/>
        <v>7661.8225375493284</v>
      </c>
      <c r="AN35" s="31">
        <f t="shared" si="1"/>
        <v>5909.5095357885184</v>
      </c>
      <c r="AO35" s="31">
        <f t="shared" si="1"/>
        <v>4869.901048624969</v>
      </c>
      <c r="AQ35" s="103">
        <f t="shared" si="5"/>
        <v>134690.21658692189</v>
      </c>
      <c r="AR35" s="31"/>
      <c r="AS35" s="98">
        <f t="shared" si="10"/>
        <v>9.4434662007556014E-2</v>
      </c>
      <c r="AT35" s="28"/>
      <c r="AU35" s="31">
        <f t="shared" si="6"/>
        <v>112.24184715576824</v>
      </c>
      <c r="AV35" s="93">
        <f t="shared" si="11"/>
        <v>9.4434662007555792E-2</v>
      </c>
    </row>
    <row r="36" spans="1:48">
      <c r="A36" s="1">
        <v>41061</v>
      </c>
      <c r="B36">
        <f t="shared" si="13"/>
        <v>105</v>
      </c>
      <c r="C36" s="2">
        <f t="shared" si="18"/>
        <v>109.00000000000001</v>
      </c>
      <c r="D36" s="2">
        <f t="shared" si="19"/>
        <v>113.84424268707342</v>
      </c>
      <c r="E36" s="17">
        <f t="shared" si="14"/>
        <v>11953.645482142709</v>
      </c>
      <c r="F36" s="127">
        <f t="shared" si="15"/>
        <v>9.82891628127609E-2</v>
      </c>
      <c r="H36" s="77">
        <v>41214</v>
      </c>
      <c r="I36" s="22">
        <f t="shared" si="12"/>
        <v>118.90377608250704</v>
      </c>
      <c r="J36" s="73"/>
      <c r="K36" s="73"/>
      <c r="L36" s="73"/>
      <c r="M36" s="73"/>
      <c r="N36" s="74"/>
      <c r="P36" s="89">
        <v>41214</v>
      </c>
      <c r="Q36" s="31">
        <f t="shared" si="16"/>
        <v>109.00000000000001</v>
      </c>
      <c r="R36" s="31">
        <f t="shared" si="16"/>
        <v>109.95207072676718</v>
      </c>
      <c r="S36" s="31">
        <f t="shared" si="16"/>
        <v>110.91245740462394</v>
      </c>
      <c r="T36" s="31">
        <f t="shared" si="16"/>
        <v>111.88123267002533</v>
      </c>
      <c r="U36" s="31">
        <f t="shared" si="16"/>
        <v>112.85846979387631</v>
      </c>
      <c r="V36" s="31">
        <f t="shared" si="16"/>
        <v>113.84424268707342</v>
      </c>
      <c r="W36" s="31">
        <f t="shared" si="16"/>
        <v>114.83862590609488</v>
      </c>
      <c r="X36" s="31">
        <f t="shared" si="16"/>
        <v>115.84169465863944</v>
      </c>
      <c r="Y36" s="31">
        <f t="shared" si="16"/>
        <v>116.85352480931458</v>
      </c>
      <c r="Z36" s="31">
        <f>Z35</f>
        <v>117.87419288537428</v>
      </c>
      <c r="AA36" s="31">
        <f>$I36</f>
        <v>118.90377608250704</v>
      </c>
      <c r="AB36" s="31">
        <f t="shared" si="17"/>
        <v>108.22002330277708</v>
      </c>
      <c r="AD36" s="31">
        <f t="shared" si="4"/>
        <v>16895.000000000004</v>
      </c>
      <c r="AE36" s="31">
        <f t="shared" si="1"/>
        <v>15943.05025538124</v>
      </c>
      <c r="AF36" s="31">
        <f t="shared" si="1"/>
        <v>14973.181749624231</v>
      </c>
      <c r="AG36" s="31">
        <f t="shared" si="1"/>
        <v>13985.154083753167</v>
      </c>
      <c r="AH36" s="31">
        <f t="shared" si="1"/>
        <v>12978.724026295775</v>
      </c>
      <c r="AI36" s="31">
        <f t="shared" si="1"/>
        <v>11953.645482142709</v>
      </c>
      <c r="AJ36" s="31">
        <f t="shared" si="1"/>
        <v>10909.669461079013</v>
      </c>
      <c r="AK36" s="31">
        <f t="shared" si="1"/>
        <v>9846.5440459843521</v>
      </c>
      <c r="AL36" s="31">
        <f t="shared" si="1"/>
        <v>8764.014360698593</v>
      </c>
      <c r="AM36" s="31">
        <f t="shared" si="1"/>
        <v>7661.8225375493284</v>
      </c>
      <c r="AN36" s="31">
        <f t="shared" si="1"/>
        <v>6539.707684537887</v>
      </c>
      <c r="AO36" s="31">
        <f t="shared" si="1"/>
        <v>4869.901048624969</v>
      </c>
      <c r="AQ36" s="103">
        <f t="shared" si="5"/>
        <v>135320.41473567128</v>
      </c>
      <c r="AR36" s="31"/>
      <c r="AS36" s="98">
        <f t="shared" si="10"/>
        <v>9.2867644444919906E-2</v>
      </c>
      <c r="AT36" s="28"/>
      <c r="AU36" s="31">
        <f t="shared" si="6"/>
        <v>112.76701227972606</v>
      </c>
      <c r="AV36" s="93">
        <f t="shared" si="11"/>
        <v>9.2867644444919906E-2</v>
      </c>
    </row>
    <row r="37" spans="1:48">
      <c r="A37" s="1">
        <v>41091</v>
      </c>
      <c r="B37">
        <f t="shared" si="13"/>
        <v>95</v>
      </c>
      <c r="C37" s="2">
        <f t="shared" si="18"/>
        <v>109.00000000000001</v>
      </c>
      <c r="D37" s="2">
        <f t="shared" si="19"/>
        <v>114.83862590609488</v>
      </c>
      <c r="E37" s="17">
        <f t="shared" si="14"/>
        <v>10909.669461079013</v>
      </c>
      <c r="F37" s="127">
        <f t="shared" si="15"/>
        <v>9.995454451536312E-2</v>
      </c>
      <c r="H37" s="77">
        <v>41244</v>
      </c>
      <c r="I37" s="23">
        <f t="shared" si="12"/>
        <v>119.94235227067431</v>
      </c>
      <c r="J37" s="73"/>
      <c r="K37" s="73"/>
      <c r="L37" s="73"/>
      <c r="M37" s="73"/>
      <c r="N37" s="74"/>
      <c r="P37" s="89">
        <v>41244</v>
      </c>
      <c r="Q37" s="31">
        <f t="shared" si="16"/>
        <v>109.00000000000001</v>
      </c>
      <c r="R37" s="31">
        <f t="shared" si="16"/>
        <v>109.95207072676718</v>
      </c>
      <c r="S37" s="31">
        <f t="shared" si="16"/>
        <v>110.91245740462394</v>
      </c>
      <c r="T37" s="31">
        <f t="shared" si="16"/>
        <v>111.88123267002533</v>
      </c>
      <c r="U37" s="31">
        <f t="shared" si="16"/>
        <v>112.85846979387631</v>
      </c>
      <c r="V37" s="31">
        <f t="shared" si="16"/>
        <v>113.84424268707342</v>
      </c>
      <c r="W37" s="31">
        <f t="shared" si="16"/>
        <v>114.83862590609488</v>
      </c>
      <c r="X37" s="31">
        <f t="shared" si="16"/>
        <v>115.84169465863944</v>
      </c>
      <c r="Y37" s="31">
        <f t="shared" si="16"/>
        <v>116.85352480931458</v>
      </c>
      <c r="Z37" s="31">
        <f t="shared" si="16"/>
        <v>117.87419288537428</v>
      </c>
      <c r="AA37" s="31">
        <f>AA36</f>
        <v>118.90377608250704</v>
      </c>
      <c r="AB37" s="31">
        <f>$I37</f>
        <v>119.94235227067431</v>
      </c>
      <c r="AD37" s="31">
        <f t="shared" si="4"/>
        <v>16895.000000000004</v>
      </c>
      <c r="AE37" s="31">
        <f t="shared" si="1"/>
        <v>15943.05025538124</v>
      </c>
      <c r="AF37" s="31">
        <f t="shared" si="1"/>
        <v>14973.181749624231</v>
      </c>
      <c r="AG37" s="31">
        <f t="shared" ref="AG37:AO49" si="20">T37*T$6</f>
        <v>13985.154083753167</v>
      </c>
      <c r="AH37" s="31">
        <f t="shared" si="20"/>
        <v>12978.724026295775</v>
      </c>
      <c r="AI37" s="31">
        <f t="shared" si="20"/>
        <v>11953.645482142709</v>
      </c>
      <c r="AJ37" s="31">
        <f t="shared" si="20"/>
        <v>10909.669461079013</v>
      </c>
      <c r="AK37" s="31">
        <f t="shared" si="20"/>
        <v>9846.5440459843521</v>
      </c>
      <c r="AL37" s="31">
        <f t="shared" si="20"/>
        <v>8764.014360698593</v>
      </c>
      <c r="AM37" s="31">
        <f t="shared" si="20"/>
        <v>7661.8225375493284</v>
      </c>
      <c r="AN37" s="31">
        <f t="shared" si="20"/>
        <v>6539.707684537887</v>
      </c>
      <c r="AO37" s="31">
        <f t="shared" si="20"/>
        <v>5397.4058521803436</v>
      </c>
      <c r="AQ37" s="103">
        <f t="shared" si="5"/>
        <v>135847.91953922666</v>
      </c>
      <c r="AR37" s="31"/>
      <c r="AS37" s="99">
        <f t="shared" si="10"/>
        <v>9.0840188294540214E-2</v>
      </c>
      <c r="AT37" s="28"/>
      <c r="AU37" s="31">
        <f t="shared" si="6"/>
        <v>113.20659961602222</v>
      </c>
      <c r="AV37" s="94">
        <f t="shared" si="11"/>
        <v>9.0840188294540214E-2</v>
      </c>
    </row>
    <row r="38" spans="1:48">
      <c r="A38" s="1">
        <v>41122</v>
      </c>
      <c r="B38">
        <f t="shared" si="13"/>
        <v>85</v>
      </c>
      <c r="C38" s="2">
        <f t="shared" si="18"/>
        <v>109.00000000000001</v>
      </c>
      <c r="D38" s="2">
        <f t="shared" si="19"/>
        <v>115.84169465863944</v>
      </c>
      <c r="E38" s="17">
        <f t="shared" si="14"/>
        <v>9846.5440459843521</v>
      </c>
      <c r="F38" s="127">
        <f t="shared" si="15"/>
        <v>0.10162245150575777</v>
      </c>
      <c r="H38" s="77">
        <v>41275</v>
      </c>
      <c r="I38" s="32">
        <f>I26*1.11</f>
        <v>120.99000000000002</v>
      </c>
      <c r="J38" s="73"/>
      <c r="K38" s="73"/>
      <c r="L38" s="73"/>
      <c r="M38" s="73"/>
      <c r="N38" s="74"/>
      <c r="P38" s="89">
        <v>41275</v>
      </c>
      <c r="Q38" s="31">
        <f>$I38</f>
        <v>120.99000000000002</v>
      </c>
      <c r="R38" s="31">
        <f t="shared" si="16"/>
        <v>109.95207072676718</v>
      </c>
      <c r="S38" s="31">
        <f t="shared" si="16"/>
        <v>110.91245740462394</v>
      </c>
      <c r="T38" s="31">
        <f t="shared" si="16"/>
        <v>111.88123267002533</v>
      </c>
      <c r="U38" s="31">
        <f t="shared" si="16"/>
        <v>112.85846979387631</v>
      </c>
      <c r="V38" s="31">
        <f t="shared" si="16"/>
        <v>113.84424268707342</v>
      </c>
      <c r="W38" s="31">
        <f t="shared" si="16"/>
        <v>114.83862590609488</v>
      </c>
      <c r="X38" s="31">
        <f t="shared" si="16"/>
        <v>115.84169465863944</v>
      </c>
      <c r="Y38" s="31">
        <f t="shared" si="16"/>
        <v>116.85352480931458</v>
      </c>
      <c r="Z38" s="31">
        <f t="shared" si="16"/>
        <v>117.87419288537428</v>
      </c>
      <c r="AA38" s="31">
        <f t="shared" si="16"/>
        <v>118.90377608250704</v>
      </c>
      <c r="AB38" s="31">
        <f>AB37</f>
        <v>119.94235227067431</v>
      </c>
      <c r="AD38" s="31">
        <f t="shared" si="4"/>
        <v>18753.450000000004</v>
      </c>
      <c r="AE38" s="31">
        <f t="shared" si="4"/>
        <v>15943.05025538124</v>
      </c>
      <c r="AF38" s="31">
        <f t="shared" si="4"/>
        <v>14973.181749624231</v>
      </c>
      <c r="AG38" s="31">
        <f t="shared" si="20"/>
        <v>13985.154083753167</v>
      </c>
      <c r="AH38" s="31">
        <f t="shared" si="20"/>
        <v>12978.724026295775</v>
      </c>
      <c r="AI38" s="31">
        <f t="shared" si="20"/>
        <v>11953.645482142709</v>
      </c>
      <c r="AJ38" s="31">
        <f t="shared" si="20"/>
        <v>10909.669461079013</v>
      </c>
      <c r="AK38" s="31">
        <f t="shared" si="20"/>
        <v>9846.5440459843521</v>
      </c>
      <c r="AL38" s="31">
        <f t="shared" si="20"/>
        <v>8764.014360698593</v>
      </c>
      <c r="AM38" s="31">
        <f t="shared" si="20"/>
        <v>7661.8225375493284</v>
      </c>
      <c r="AN38" s="31">
        <f t="shared" si="20"/>
        <v>6539.707684537887</v>
      </c>
      <c r="AO38" s="31">
        <f t="shared" si="20"/>
        <v>5397.4058521803436</v>
      </c>
      <c r="AQ38" s="103">
        <f t="shared" si="5"/>
        <v>137706.36953922664</v>
      </c>
      <c r="AR38" s="31"/>
      <c r="AS38" s="29"/>
      <c r="AT38" s="28"/>
      <c r="AU38" s="31">
        <f t="shared" si="6"/>
        <v>114.75530794935553</v>
      </c>
    </row>
    <row r="39" spans="1:48">
      <c r="A39" s="1">
        <v>41153</v>
      </c>
      <c r="B39">
        <f t="shared" si="13"/>
        <v>75</v>
      </c>
      <c r="C39" s="2">
        <f t="shared" si="18"/>
        <v>109.00000000000001</v>
      </c>
      <c r="D39" s="2">
        <f t="shared" si="19"/>
        <v>116.85352480931458</v>
      </c>
      <c r="E39" s="17">
        <f t="shared" si="14"/>
        <v>8764.014360698593</v>
      </c>
      <c r="F39" s="127">
        <f t="shared" si="15"/>
        <v>0.10329288761314404</v>
      </c>
      <c r="H39" s="77">
        <v>41306</v>
      </c>
      <c r="I39" s="33">
        <f>I38</f>
        <v>120.99000000000002</v>
      </c>
      <c r="J39" s="73"/>
      <c r="K39" s="73"/>
      <c r="L39" s="73"/>
      <c r="M39" s="73"/>
      <c r="N39" s="74"/>
      <c r="P39" s="89">
        <v>41306</v>
      </c>
      <c r="Q39" s="31">
        <f>Q38</f>
        <v>120.99000000000002</v>
      </c>
      <c r="R39" s="31">
        <f>$I39</f>
        <v>120.99000000000002</v>
      </c>
      <c r="S39" s="31">
        <f t="shared" si="16"/>
        <v>110.91245740462394</v>
      </c>
      <c r="T39" s="31">
        <f t="shared" si="16"/>
        <v>111.88123267002533</v>
      </c>
      <c r="U39" s="31">
        <f t="shared" si="16"/>
        <v>112.85846979387631</v>
      </c>
      <c r="V39" s="31">
        <f t="shared" si="16"/>
        <v>113.84424268707342</v>
      </c>
      <c r="W39" s="31">
        <f t="shared" si="16"/>
        <v>114.83862590609488</v>
      </c>
      <c r="X39" s="31">
        <f t="shared" si="16"/>
        <v>115.84169465863944</v>
      </c>
      <c r="Y39" s="31">
        <f t="shared" si="16"/>
        <v>116.85352480931458</v>
      </c>
      <c r="Z39" s="31">
        <f t="shared" si="16"/>
        <v>117.87419288537428</v>
      </c>
      <c r="AA39" s="31">
        <f t="shared" si="16"/>
        <v>118.90377608250704</v>
      </c>
      <c r="AB39" s="31">
        <f t="shared" si="16"/>
        <v>119.94235227067431</v>
      </c>
      <c r="AD39" s="31">
        <f t="shared" si="4"/>
        <v>18753.450000000004</v>
      </c>
      <c r="AE39" s="31">
        <f t="shared" si="4"/>
        <v>17543.550000000003</v>
      </c>
      <c r="AF39" s="31">
        <f t="shared" si="4"/>
        <v>14973.181749624231</v>
      </c>
      <c r="AG39" s="31">
        <f t="shared" si="20"/>
        <v>13985.154083753167</v>
      </c>
      <c r="AH39" s="31">
        <f t="shared" si="20"/>
        <v>12978.724026295775</v>
      </c>
      <c r="AI39" s="31">
        <f t="shared" si="20"/>
        <v>11953.645482142709</v>
      </c>
      <c r="AJ39" s="31">
        <f t="shared" si="20"/>
        <v>10909.669461079013</v>
      </c>
      <c r="AK39" s="31">
        <f t="shared" si="20"/>
        <v>9846.5440459843521</v>
      </c>
      <c r="AL39" s="31">
        <f t="shared" si="20"/>
        <v>8764.014360698593</v>
      </c>
      <c r="AM39" s="31">
        <f t="shared" si="20"/>
        <v>7661.8225375493284</v>
      </c>
      <c r="AN39" s="31">
        <f t="shared" si="20"/>
        <v>6539.707684537887</v>
      </c>
      <c r="AO39" s="31">
        <f t="shared" si="20"/>
        <v>5397.4058521803436</v>
      </c>
      <c r="AQ39" s="103">
        <f t="shared" si="5"/>
        <v>139306.86928384542</v>
      </c>
      <c r="AR39" s="31"/>
      <c r="AS39" s="29"/>
      <c r="AU39" s="31">
        <f t="shared" si="6"/>
        <v>116.08905773653784</v>
      </c>
    </row>
    <row r="40" spans="1:48">
      <c r="A40" s="1">
        <v>41183</v>
      </c>
      <c r="B40">
        <f t="shared" si="13"/>
        <v>65</v>
      </c>
      <c r="C40" s="2">
        <f t="shared" si="18"/>
        <v>109.00000000000001</v>
      </c>
      <c r="D40" s="2">
        <f t="shared" si="19"/>
        <v>117.87419288537428</v>
      </c>
      <c r="E40" s="17">
        <f t="shared" si="14"/>
        <v>7661.8225375493284</v>
      </c>
      <c r="F40" s="127">
        <f t="shared" si="15"/>
        <v>0.10496585667252756</v>
      </c>
      <c r="H40" s="77">
        <v>41334</v>
      </c>
      <c r="I40" s="33">
        <f t="shared" ref="I40:I49" si="21">I39</f>
        <v>120.99000000000002</v>
      </c>
      <c r="J40" s="73"/>
      <c r="K40" s="73"/>
      <c r="L40" s="73"/>
      <c r="M40" s="73"/>
      <c r="N40" s="74"/>
      <c r="P40" s="89">
        <v>41334</v>
      </c>
      <c r="Q40" s="31">
        <f t="shared" si="16"/>
        <v>120.99000000000002</v>
      </c>
      <c r="R40" s="31">
        <f>R39</f>
        <v>120.99000000000002</v>
      </c>
      <c r="S40" s="31">
        <f>$I40</f>
        <v>120.99000000000002</v>
      </c>
      <c r="T40" s="31">
        <f t="shared" si="16"/>
        <v>111.88123267002533</v>
      </c>
      <c r="U40" s="31">
        <f t="shared" si="16"/>
        <v>112.85846979387631</v>
      </c>
      <c r="V40" s="31">
        <f t="shared" si="16"/>
        <v>113.84424268707342</v>
      </c>
      <c r="W40" s="31">
        <f t="shared" si="16"/>
        <v>114.83862590609488</v>
      </c>
      <c r="X40" s="31">
        <f t="shared" si="16"/>
        <v>115.84169465863944</v>
      </c>
      <c r="Y40" s="31">
        <f t="shared" si="16"/>
        <v>116.85352480931458</v>
      </c>
      <c r="Z40" s="31">
        <f t="shared" si="16"/>
        <v>117.87419288537428</v>
      </c>
      <c r="AA40" s="31">
        <f t="shared" si="16"/>
        <v>118.90377608250704</v>
      </c>
      <c r="AB40" s="31">
        <f t="shared" si="16"/>
        <v>119.94235227067431</v>
      </c>
      <c r="AD40" s="31">
        <f t="shared" si="4"/>
        <v>18753.450000000004</v>
      </c>
      <c r="AE40" s="31">
        <f t="shared" si="4"/>
        <v>17543.550000000003</v>
      </c>
      <c r="AF40" s="31">
        <f t="shared" si="4"/>
        <v>16333.650000000003</v>
      </c>
      <c r="AG40" s="31">
        <f t="shared" si="20"/>
        <v>13985.154083753167</v>
      </c>
      <c r="AH40" s="31">
        <f t="shared" si="20"/>
        <v>12978.724026295775</v>
      </c>
      <c r="AI40" s="31">
        <f t="shared" si="20"/>
        <v>11953.645482142709</v>
      </c>
      <c r="AJ40" s="31">
        <f t="shared" si="20"/>
        <v>10909.669461079013</v>
      </c>
      <c r="AK40" s="31">
        <f t="shared" si="20"/>
        <v>9846.5440459843521</v>
      </c>
      <c r="AL40" s="31">
        <f t="shared" si="20"/>
        <v>8764.014360698593</v>
      </c>
      <c r="AM40" s="31">
        <f t="shared" si="20"/>
        <v>7661.8225375493284</v>
      </c>
      <c r="AN40" s="31">
        <f t="shared" si="20"/>
        <v>6539.707684537887</v>
      </c>
      <c r="AO40" s="31">
        <f t="shared" si="20"/>
        <v>5397.4058521803436</v>
      </c>
      <c r="AQ40" s="103">
        <f t="shared" si="5"/>
        <v>140667.33753422118</v>
      </c>
      <c r="AR40" s="31"/>
      <c r="AS40" s="29"/>
      <c r="AU40" s="31">
        <f t="shared" si="6"/>
        <v>117.22278127851764</v>
      </c>
    </row>
    <row r="41" spans="1:48">
      <c r="A41" s="1">
        <v>41214</v>
      </c>
      <c r="B41">
        <f t="shared" si="13"/>
        <v>55</v>
      </c>
      <c r="C41" s="2">
        <f t="shared" si="18"/>
        <v>109.00000000000001</v>
      </c>
      <c r="D41" s="2">
        <f t="shared" si="19"/>
        <v>118.90377608250704</v>
      </c>
      <c r="E41" s="17">
        <f t="shared" si="14"/>
        <v>6539.707684537887</v>
      </c>
      <c r="F41" s="127">
        <f t="shared" si="15"/>
        <v>0.10664136252472933</v>
      </c>
      <c r="H41" s="77">
        <v>41365</v>
      </c>
      <c r="I41" s="33">
        <f t="shared" si="21"/>
        <v>120.99000000000002</v>
      </c>
      <c r="J41" s="73"/>
      <c r="K41" s="73"/>
      <c r="L41" s="73"/>
      <c r="M41" s="73"/>
      <c r="N41" s="74"/>
      <c r="P41" s="89">
        <v>41365</v>
      </c>
      <c r="Q41" s="31">
        <f t="shared" si="16"/>
        <v>120.99000000000002</v>
      </c>
      <c r="R41" s="31">
        <f t="shared" si="16"/>
        <v>120.99000000000002</v>
      </c>
      <c r="S41" s="31">
        <f>S40</f>
        <v>120.99000000000002</v>
      </c>
      <c r="T41" s="31">
        <f>$I41</f>
        <v>120.99000000000002</v>
      </c>
      <c r="U41" s="31">
        <f t="shared" si="16"/>
        <v>112.85846979387631</v>
      </c>
      <c r="V41" s="31">
        <f t="shared" si="16"/>
        <v>113.84424268707342</v>
      </c>
      <c r="W41" s="31">
        <f t="shared" si="16"/>
        <v>114.83862590609488</v>
      </c>
      <c r="X41" s="31">
        <f t="shared" si="16"/>
        <v>115.84169465863944</v>
      </c>
      <c r="Y41" s="31">
        <f t="shared" si="16"/>
        <v>116.85352480931458</v>
      </c>
      <c r="Z41" s="31">
        <f t="shared" si="16"/>
        <v>117.87419288537428</v>
      </c>
      <c r="AA41" s="31">
        <f t="shared" si="16"/>
        <v>118.90377608250704</v>
      </c>
      <c r="AB41" s="31">
        <f t="shared" si="16"/>
        <v>119.94235227067431</v>
      </c>
      <c r="AD41" s="31">
        <f t="shared" si="4"/>
        <v>18753.450000000004</v>
      </c>
      <c r="AE41" s="31">
        <f t="shared" si="4"/>
        <v>17543.550000000003</v>
      </c>
      <c r="AF41" s="31">
        <f t="shared" si="4"/>
        <v>16333.650000000003</v>
      </c>
      <c r="AG41" s="31">
        <f t="shared" si="20"/>
        <v>15123.750000000004</v>
      </c>
      <c r="AH41" s="31">
        <f t="shared" si="20"/>
        <v>12978.724026295775</v>
      </c>
      <c r="AI41" s="31">
        <f t="shared" si="20"/>
        <v>11953.645482142709</v>
      </c>
      <c r="AJ41" s="31">
        <f t="shared" si="20"/>
        <v>10909.669461079013</v>
      </c>
      <c r="AK41" s="31">
        <f t="shared" si="20"/>
        <v>9846.5440459843521</v>
      </c>
      <c r="AL41" s="31">
        <f t="shared" si="20"/>
        <v>8764.014360698593</v>
      </c>
      <c r="AM41" s="31">
        <f t="shared" si="20"/>
        <v>7661.8225375493284</v>
      </c>
      <c r="AN41" s="31">
        <f t="shared" si="20"/>
        <v>6539.707684537887</v>
      </c>
      <c r="AO41" s="31">
        <f t="shared" si="20"/>
        <v>5397.4058521803436</v>
      </c>
      <c r="AQ41" s="103">
        <f t="shared" si="5"/>
        <v>141805.93345046803</v>
      </c>
      <c r="AR41" s="31"/>
      <c r="AS41" s="29"/>
      <c r="AU41" s="31">
        <f t="shared" si="6"/>
        <v>118.17161120872336</v>
      </c>
    </row>
    <row r="42" spans="1:48">
      <c r="A42" s="1">
        <v>41244</v>
      </c>
      <c r="B42">
        <f t="shared" si="13"/>
        <v>45</v>
      </c>
      <c r="C42" s="2">
        <f t="shared" si="18"/>
        <v>109.00000000000001</v>
      </c>
      <c r="D42" s="2">
        <f t="shared" si="19"/>
        <v>119.94235227067431</v>
      </c>
      <c r="E42" s="17">
        <f t="shared" si="14"/>
        <v>5397.4058521803436</v>
      </c>
      <c r="F42" s="128">
        <f t="shared" si="15"/>
        <v>0.10831940901639414</v>
      </c>
      <c r="H42" s="77">
        <v>41395</v>
      </c>
      <c r="I42" s="33">
        <f t="shared" si="21"/>
        <v>120.99000000000002</v>
      </c>
      <c r="J42" s="73"/>
      <c r="K42" s="73"/>
      <c r="L42" s="73"/>
      <c r="M42" s="73"/>
      <c r="N42" s="74"/>
      <c r="P42" s="89">
        <v>41395</v>
      </c>
      <c r="Q42" s="31">
        <f t="shared" si="16"/>
        <v>120.99000000000002</v>
      </c>
      <c r="R42" s="31">
        <f t="shared" si="16"/>
        <v>120.99000000000002</v>
      </c>
      <c r="S42" s="31">
        <f t="shared" si="16"/>
        <v>120.99000000000002</v>
      </c>
      <c r="T42" s="31">
        <f>T41</f>
        <v>120.99000000000002</v>
      </c>
      <c r="U42" s="31">
        <f>$I42</f>
        <v>120.99000000000002</v>
      </c>
      <c r="V42" s="31">
        <f t="shared" si="16"/>
        <v>113.84424268707342</v>
      </c>
      <c r="W42" s="31">
        <f t="shared" si="16"/>
        <v>114.83862590609488</v>
      </c>
      <c r="X42" s="31">
        <f t="shared" si="16"/>
        <v>115.84169465863944</v>
      </c>
      <c r="Y42" s="31">
        <f t="shared" si="16"/>
        <v>116.85352480931458</v>
      </c>
      <c r="Z42" s="31">
        <f t="shared" si="16"/>
        <v>117.87419288537428</v>
      </c>
      <c r="AA42" s="31">
        <f t="shared" si="16"/>
        <v>118.90377608250704</v>
      </c>
      <c r="AB42" s="31">
        <f t="shared" si="16"/>
        <v>119.94235227067431</v>
      </c>
      <c r="AD42" s="31">
        <f t="shared" si="4"/>
        <v>18753.450000000004</v>
      </c>
      <c r="AE42" s="31">
        <f t="shared" si="4"/>
        <v>17543.550000000003</v>
      </c>
      <c r="AF42" s="31">
        <f t="shared" si="4"/>
        <v>16333.650000000003</v>
      </c>
      <c r="AG42" s="31">
        <f t="shared" si="20"/>
        <v>15123.750000000004</v>
      </c>
      <c r="AH42" s="31">
        <f t="shared" si="20"/>
        <v>13913.850000000002</v>
      </c>
      <c r="AI42" s="31">
        <f t="shared" si="20"/>
        <v>11953.645482142709</v>
      </c>
      <c r="AJ42" s="31">
        <f t="shared" si="20"/>
        <v>10909.669461079013</v>
      </c>
      <c r="AK42" s="31">
        <f t="shared" si="20"/>
        <v>9846.5440459843521</v>
      </c>
      <c r="AL42" s="31">
        <f t="shared" si="20"/>
        <v>8764.014360698593</v>
      </c>
      <c r="AM42" s="31">
        <f t="shared" si="20"/>
        <v>7661.8225375493284</v>
      </c>
      <c r="AN42" s="31">
        <f t="shared" si="20"/>
        <v>6539.707684537887</v>
      </c>
      <c r="AO42" s="31">
        <f t="shared" si="20"/>
        <v>5397.4058521803436</v>
      </c>
      <c r="AQ42" s="103">
        <f t="shared" si="5"/>
        <v>142741.05942417224</v>
      </c>
      <c r="AR42" s="31"/>
      <c r="AS42" s="29"/>
      <c r="AU42" s="31">
        <f t="shared" si="6"/>
        <v>118.95088285347687</v>
      </c>
    </row>
    <row r="43" spans="1:48">
      <c r="A43" t="s">
        <v>7</v>
      </c>
      <c r="B43" s="12">
        <f>SUM(B31:B42)</f>
        <v>1200</v>
      </c>
      <c r="E43" s="18">
        <f>SUM(E31:E42)</f>
        <v>135847.91953922666</v>
      </c>
      <c r="H43" s="77">
        <v>41426</v>
      </c>
      <c r="I43" s="33">
        <f t="shared" si="21"/>
        <v>120.99000000000002</v>
      </c>
      <c r="J43" s="73"/>
      <c r="K43" s="73"/>
      <c r="L43" s="73"/>
      <c r="M43" s="73"/>
      <c r="N43" s="74"/>
      <c r="P43" s="89">
        <v>41426</v>
      </c>
      <c r="Q43" s="31">
        <f t="shared" si="16"/>
        <v>120.99000000000002</v>
      </c>
      <c r="R43" s="31">
        <f t="shared" si="16"/>
        <v>120.99000000000002</v>
      </c>
      <c r="S43" s="31">
        <f t="shared" si="16"/>
        <v>120.99000000000002</v>
      </c>
      <c r="T43" s="31">
        <f t="shared" si="16"/>
        <v>120.99000000000002</v>
      </c>
      <c r="U43" s="31">
        <f>U42</f>
        <v>120.99000000000002</v>
      </c>
      <c r="V43" s="31">
        <f>$I43</f>
        <v>120.99000000000002</v>
      </c>
      <c r="W43" s="31">
        <f t="shared" si="16"/>
        <v>114.83862590609488</v>
      </c>
      <c r="X43" s="31">
        <f t="shared" si="16"/>
        <v>115.84169465863944</v>
      </c>
      <c r="Y43" s="31">
        <f t="shared" si="16"/>
        <v>116.85352480931458</v>
      </c>
      <c r="Z43" s="31">
        <f t="shared" si="16"/>
        <v>117.87419288537428</v>
      </c>
      <c r="AA43" s="31">
        <f t="shared" si="16"/>
        <v>118.90377608250704</v>
      </c>
      <c r="AB43" s="31">
        <f t="shared" si="16"/>
        <v>119.94235227067431</v>
      </c>
      <c r="AD43" s="31">
        <f t="shared" si="4"/>
        <v>18753.450000000004</v>
      </c>
      <c r="AE43" s="31">
        <f t="shared" si="4"/>
        <v>17543.550000000003</v>
      </c>
      <c r="AF43" s="31">
        <f t="shared" si="4"/>
        <v>16333.650000000003</v>
      </c>
      <c r="AG43" s="31">
        <f t="shared" si="20"/>
        <v>15123.750000000004</v>
      </c>
      <c r="AH43" s="31">
        <f t="shared" si="20"/>
        <v>13913.850000000002</v>
      </c>
      <c r="AI43" s="31">
        <f t="shared" si="20"/>
        <v>12703.950000000003</v>
      </c>
      <c r="AJ43" s="31">
        <f t="shared" si="20"/>
        <v>10909.669461079013</v>
      </c>
      <c r="AK43" s="31">
        <f t="shared" si="20"/>
        <v>9846.5440459843521</v>
      </c>
      <c r="AL43" s="31">
        <f t="shared" si="20"/>
        <v>8764.014360698593</v>
      </c>
      <c r="AM43" s="31">
        <f t="shared" si="20"/>
        <v>7661.8225375493284</v>
      </c>
      <c r="AN43" s="31">
        <f t="shared" si="20"/>
        <v>6539.707684537887</v>
      </c>
      <c r="AO43" s="31">
        <f t="shared" si="20"/>
        <v>5397.4058521803436</v>
      </c>
      <c r="AQ43" s="103">
        <f t="shared" si="5"/>
        <v>143491.36394202954</v>
      </c>
      <c r="AR43" s="31"/>
      <c r="AS43" s="29"/>
      <c r="AU43" s="31">
        <f t="shared" si="6"/>
        <v>119.57613661835795</v>
      </c>
    </row>
    <row r="44" spans="1:48">
      <c r="A44" t="s">
        <v>17</v>
      </c>
      <c r="F44" s="11">
        <f>SUMPRODUCT(F31:F42,E31:E42)/E43</f>
        <v>9.7304741997205568E-2</v>
      </c>
      <c r="H44" s="77">
        <v>41456</v>
      </c>
      <c r="I44" s="33">
        <f t="shared" si="21"/>
        <v>120.99000000000002</v>
      </c>
      <c r="J44" s="73"/>
      <c r="K44" s="73"/>
      <c r="L44" s="73"/>
      <c r="M44" s="73"/>
      <c r="N44" s="74"/>
      <c r="P44" s="89">
        <v>41456</v>
      </c>
      <c r="Q44" s="31">
        <f t="shared" si="16"/>
        <v>120.99000000000002</v>
      </c>
      <c r="R44" s="31">
        <f t="shared" si="16"/>
        <v>120.99000000000002</v>
      </c>
      <c r="S44" s="31">
        <f t="shared" si="16"/>
        <v>120.99000000000002</v>
      </c>
      <c r="T44" s="31">
        <f t="shared" si="16"/>
        <v>120.99000000000002</v>
      </c>
      <c r="U44" s="31">
        <f t="shared" si="16"/>
        <v>120.99000000000002</v>
      </c>
      <c r="V44" s="31">
        <f>V43</f>
        <v>120.99000000000002</v>
      </c>
      <c r="W44" s="31">
        <f>$I44</f>
        <v>120.99000000000002</v>
      </c>
      <c r="X44" s="31">
        <f t="shared" si="16"/>
        <v>115.84169465863944</v>
      </c>
      <c r="Y44" s="31">
        <f t="shared" si="16"/>
        <v>116.85352480931458</v>
      </c>
      <c r="Z44" s="31">
        <f t="shared" si="16"/>
        <v>117.87419288537428</v>
      </c>
      <c r="AA44" s="31">
        <f t="shared" si="16"/>
        <v>118.90377608250704</v>
      </c>
      <c r="AB44" s="31">
        <f t="shared" si="16"/>
        <v>119.94235227067431</v>
      </c>
      <c r="AD44" s="31">
        <f t="shared" si="4"/>
        <v>18753.450000000004</v>
      </c>
      <c r="AE44" s="31">
        <f t="shared" si="4"/>
        <v>17543.550000000003</v>
      </c>
      <c r="AF44" s="31">
        <f t="shared" si="4"/>
        <v>16333.650000000003</v>
      </c>
      <c r="AG44" s="31">
        <f t="shared" si="20"/>
        <v>15123.750000000004</v>
      </c>
      <c r="AH44" s="31">
        <f t="shared" si="20"/>
        <v>13913.850000000002</v>
      </c>
      <c r="AI44" s="31">
        <f t="shared" si="20"/>
        <v>12703.950000000003</v>
      </c>
      <c r="AJ44" s="31">
        <f t="shared" si="20"/>
        <v>11494.050000000003</v>
      </c>
      <c r="AK44" s="31">
        <f t="shared" si="20"/>
        <v>9846.5440459843521</v>
      </c>
      <c r="AL44" s="31">
        <f t="shared" si="20"/>
        <v>8764.014360698593</v>
      </c>
      <c r="AM44" s="31">
        <f t="shared" si="20"/>
        <v>7661.8225375493284</v>
      </c>
      <c r="AN44" s="31">
        <f t="shared" si="20"/>
        <v>6539.707684537887</v>
      </c>
      <c r="AO44" s="31">
        <f t="shared" si="20"/>
        <v>5397.4058521803436</v>
      </c>
      <c r="AQ44" s="103">
        <f t="shared" si="5"/>
        <v>144075.74448095053</v>
      </c>
      <c r="AR44" s="31"/>
      <c r="AS44" s="29"/>
      <c r="AU44" s="31">
        <f t="shared" si="6"/>
        <v>120.0631204007921</v>
      </c>
    </row>
    <row r="45" spans="1:48">
      <c r="H45" s="77">
        <v>41487</v>
      </c>
      <c r="I45" s="33">
        <f t="shared" si="21"/>
        <v>120.99000000000002</v>
      </c>
      <c r="J45" s="73"/>
      <c r="K45" s="73"/>
      <c r="L45" s="73"/>
      <c r="M45" s="73"/>
      <c r="N45" s="74"/>
      <c r="P45" s="89">
        <v>41487</v>
      </c>
      <c r="Q45" s="31">
        <f t="shared" si="16"/>
        <v>120.99000000000002</v>
      </c>
      <c r="R45" s="31">
        <f t="shared" si="16"/>
        <v>120.99000000000002</v>
      </c>
      <c r="S45" s="31">
        <f t="shared" si="16"/>
        <v>120.99000000000002</v>
      </c>
      <c r="T45" s="31">
        <f t="shared" si="16"/>
        <v>120.99000000000002</v>
      </c>
      <c r="U45" s="31">
        <f t="shared" si="16"/>
        <v>120.99000000000002</v>
      </c>
      <c r="V45" s="31">
        <f t="shared" si="16"/>
        <v>120.99000000000002</v>
      </c>
      <c r="W45" s="31">
        <f>W44</f>
        <v>120.99000000000002</v>
      </c>
      <c r="X45" s="31">
        <f>$I45</f>
        <v>120.99000000000002</v>
      </c>
      <c r="Y45" s="31">
        <f t="shared" si="16"/>
        <v>116.85352480931458</v>
      </c>
      <c r="Z45" s="31">
        <f t="shared" si="16"/>
        <v>117.87419288537428</v>
      </c>
      <c r="AA45" s="31">
        <f t="shared" si="16"/>
        <v>118.90377608250704</v>
      </c>
      <c r="AB45" s="31">
        <f t="shared" si="16"/>
        <v>119.94235227067431</v>
      </c>
      <c r="AD45" s="31">
        <f t="shared" si="4"/>
        <v>18753.450000000004</v>
      </c>
      <c r="AE45" s="31">
        <f t="shared" si="4"/>
        <v>17543.550000000003</v>
      </c>
      <c r="AF45" s="31">
        <f t="shared" si="4"/>
        <v>16333.650000000003</v>
      </c>
      <c r="AG45" s="31">
        <f t="shared" si="20"/>
        <v>15123.750000000004</v>
      </c>
      <c r="AH45" s="31">
        <f t="shared" si="20"/>
        <v>13913.850000000002</v>
      </c>
      <c r="AI45" s="31">
        <f t="shared" si="20"/>
        <v>12703.950000000003</v>
      </c>
      <c r="AJ45" s="31">
        <f t="shared" si="20"/>
        <v>11494.050000000003</v>
      </c>
      <c r="AK45" s="31">
        <f t="shared" si="20"/>
        <v>10284.150000000001</v>
      </c>
      <c r="AL45" s="31">
        <f t="shared" si="20"/>
        <v>8764.014360698593</v>
      </c>
      <c r="AM45" s="31">
        <f t="shared" si="20"/>
        <v>7661.8225375493284</v>
      </c>
      <c r="AN45" s="31">
        <f t="shared" si="20"/>
        <v>6539.707684537887</v>
      </c>
      <c r="AO45" s="31">
        <f t="shared" si="20"/>
        <v>5397.4058521803436</v>
      </c>
      <c r="AQ45" s="103">
        <f t="shared" si="5"/>
        <v>144513.35043496618</v>
      </c>
      <c r="AR45" s="31"/>
      <c r="AS45" s="29"/>
      <c r="AU45" s="31">
        <f t="shared" si="6"/>
        <v>120.42779202913849</v>
      </c>
    </row>
    <row r="46" spans="1:48">
      <c r="H46" s="77">
        <v>41518</v>
      </c>
      <c r="I46" s="33">
        <f t="shared" si="21"/>
        <v>120.99000000000002</v>
      </c>
      <c r="J46" s="73"/>
      <c r="K46" s="73"/>
      <c r="L46" s="73"/>
      <c r="M46" s="73"/>
      <c r="N46" s="74"/>
      <c r="P46" s="89">
        <v>41518</v>
      </c>
      <c r="Q46" s="31">
        <f t="shared" si="16"/>
        <v>120.99000000000002</v>
      </c>
      <c r="R46" s="31">
        <f t="shared" si="16"/>
        <v>120.99000000000002</v>
      </c>
      <c r="S46" s="31">
        <f t="shared" si="16"/>
        <v>120.99000000000002</v>
      </c>
      <c r="T46" s="31">
        <f t="shared" si="16"/>
        <v>120.99000000000002</v>
      </c>
      <c r="U46" s="31">
        <f t="shared" si="16"/>
        <v>120.99000000000002</v>
      </c>
      <c r="V46" s="31">
        <f t="shared" si="16"/>
        <v>120.99000000000002</v>
      </c>
      <c r="W46" s="31">
        <f t="shared" si="16"/>
        <v>120.99000000000002</v>
      </c>
      <c r="X46" s="31">
        <f>X45</f>
        <v>120.99000000000002</v>
      </c>
      <c r="Y46" s="31">
        <f>$I46</f>
        <v>120.99000000000002</v>
      </c>
      <c r="Z46" s="31">
        <f t="shared" si="16"/>
        <v>117.87419288537428</v>
      </c>
      <c r="AA46" s="31">
        <f t="shared" si="16"/>
        <v>118.90377608250704</v>
      </c>
      <c r="AB46" s="31">
        <f t="shared" si="16"/>
        <v>119.94235227067431</v>
      </c>
      <c r="AD46" s="31">
        <f t="shared" si="4"/>
        <v>18753.450000000004</v>
      </c>
      <c r="AE46" s="31">
        <f t="shared" si="4"/>
        <v>17543.550000000003</v>
      </c>
      <c r="AF46" s="31">
        <f t="shared" si="4"/>
        <v>16333.650000000003</v>
      </c>
      <c r="AG46" s="31">
        <f t="shared" si="20"/>
        <v>15123.750000000004</v>
      </c>
      <c r="AH46" s="31">
        <f t="shared" si="20"/>
        <v>13913.850000000002</v>
      </c>
      <c r="AI46" s="31">
        <f t="shared" si="20"/>
        <v>12703.950000000003</v>
      </c>
      <c r="AJ46" s="31">
        <f t="shared" si="20"/>
        <v>11494.050000000003</v>
      </c>
      <c r="AK46" s="31">
        <f t="shared" si="20"/>
        <v>10284.150000000001</v>
      </c>
      <c r="AL46" s="31">
        <f t="shared" si="20"/>
        <v>9074.2500000000018</v>
      </c>
      <c r="AM46" s="31">
        <f t="shared" si="20"/>
        <v>7661.8225375493284</v>
      </c>
      <c r="AN46" s="31">
        <f t="shared" si="20"/>
        <v>6539.707684537887</v>
      </c>
      <c r="AO46" s="31">
        <f t="shared" si="20"/>
        <v>5397.4058521803436</v>
      </c>
      <c r="AQ46" s="103">
        <f t="shared" si="5"/>
        <v>144823.5860742676</v>
      </c>
      <c r="AR46" s="31"/>
      <c r="AS46" s="29"/>
      <c r="AU46" s="31">
        <f t="shared" si="6"/>
        <v>120.68632172855634</v>
      </c>
    </row>
    <row r="47" spans="1:48">
      <c r="A47" s="5"/>
      <c r="H47" s="77">
        <v>41548</v>
      </c>
      <c r="I47" s="33">
        <f t="shared" si="21"/>
        <v>120.99000000000002</v>
      </c>
      <c r="J47" s="73"/>
      <c r="K47" s="73"/>
      <c r="L47" s="73"/>
      <c r="M47" s="73"/>
      <c r="N47" s="74"/>
      <c r="P47" s="89">
        <v>41548</v>
      </c>
      <c r="Q47" s="31">
        <f t="shared" si="16"/>
        <v>120.99000000000002</v>
      </c>
      <c r="R47" s="31">
        <f t="shared" si="16"/>
        <v>120.99000000000002</v>
      </c>
      <c r="S47" s="31">
        <f t="shared" si="16"/>
        <v>120.99000000000002</v>
      </c>
      <c r="T47" s="31">
        <f t="shared" si="16"/>
        <v>120.99000000000002</v>
      </c>
      <c r="U47" s="31">
        <f t="shared" si="16"/>
        <v>120.99000000000002</v>
      </c>
      <c r="V47" s="31">
        <f t="shared" si="16"/>
        <v>120.99000000000002</v>
      </c>
      <c r="W47" s="31">
        <f t="shared" si="16"/>
        <v>120.99000000000002</v>
      </c>
      <c r="X47" s="31">
        <f t="shared" si="16"/>
        <v>120.99000000000002</v>
      </c>
      <c r="Y47" s="31">
        <f>Y46</f>
        <v>120.99000000000002</v>
      </c>
      <c r="Z47" s="31">
        <f>$I47</f>
        <v>120.99000000000002</v>
      </c>
      <c r="AA47" s="31">
        <f t="shared" si="16"/>
        <v>118.90377608250704</v>
      </c>
      <c r="AB47" s="31">
        <f t="shared" si="16"/>
        <v>119.94235227067431</v>
      </c>
      <c r="AD47" s="31">
        <f t="shared" si="4"/>
        <v>18753.450000000004</v>
      </c>
      <c r="AE47" s="31">
        <f t="shared" si="4"/>
        <v>17543.550000000003</v>
      </c>
      <c r="AF47" s="31">
        <f t="shared" si="4"/>
        <v>16333.650000000003</v>
      </c>
      <c r="AG47" s="31">
        <f t="shared" si="20"/>
        <v>15123.750000000004</v>
      </c>
      <c r="AH47" s="31">
        <f t="shared" si="20"/>
        <v>13913.850000000002</v>
      </c>
      <c r="AI47" s="31">
        <f t="shared" si="20"/>
        <v>12703.950000000003</v>
      </c>
      <c r="AJ47" s="31">
        <f t="shared" si="20"/>
        <v>11494.050000000003</v>
      </c>
      <c r="AK47" s="31">
        <f t="shared" si="20"/>
        <v>10284.150000000001</v>
      </c>
      <c r="AL47" s="31">
        <f t="shared" si="20"/>
        <v>9074.2500000000018</v>
      </c>
      <c r="AM47" s="31">
        <f t="shared" si="20"/>
        <v>7864.3500000000013</v>
      </c>
      <c r="AN47" s="31">
        <f t="shared" si="20"/>
        <v>6539.707684537887</v>
      </c>
      <c r="AO47" s="31">
        <f t="shared" si="20"/>
        <v>5397.4058521803436</v>
      </c>
      <c r="AQ47" s="103">
        <f t="shared" si="5"/>
        <v>145026.11353671827</v>
      </c>
      <c r="AR47" s="31"/>
      <c r="AS47" s="29"/>
      <c r="AU47" s="31">
        <f t="shared" si="6"/>
        <v>120.8550946139319</v>
      </c>
    </row>
    <row r="48" spans="1:48">
      <c r="H48" s="77">
        <v>41579</v>
      </c>
      <c r="I48" s="33">
        <f t="shared" si="21"/>
        <v>120.99000000000002</v>
      </c>
      <c r="J48" s="73"/>
      <c r="K48" s="73"/>
      <c r="L48" s="73"/>
      <c r="M48" s="73"/>
      <c r="N48" s="74"/>
      <c r="P48" s="89">
        <v>41579</v>
      </c>
      <c r="Q48" s="31">
        <f t="shared" ref="Q48:Z49" si="22">Q47</f>
        <v>120.99000000000002</v>
      </c>
      <c r="R48" s="31">
        <f t="shared" si="22"/>
        <v>120.99000000000002</v>
      </c>
      <c r="S48" s="31">
        <f t="shared" si="22"/>
        <v>120.99000000000002</v>
      </c>
      <c r="T48" s="31">
        <f t="shared" si="22"/>
        <v>120.99000000000002</v>
      </c>
      <c r="U48" s="31">
        <f t="shared" si="22"/>
        <v>120.99000000000002</v>
      </c>
      <c r="V48" s="31">
        <f t="shared" si="22"/>
        <v>120.99000000000002</v>
      </c>
      <c r="W48" s="31">
        <f t="shared" si="22"/>
        <v>120.99000000000002</v>
      </c>
      <c r="X48" s="31">
        <f t="shared" si="22"/>
        <v>120.99000000000002</v>
      </c>
      <c r="Y48" s="31">
        <f t="shared" si="22"/>
        <v>120.99000000000002</v>
      </c>
      <c r="Z48" s="31">
        <f>Z47</f>
        <v>120.99000000000002</v>
      </c>
      <c r="AA48" s="31">
        <f>$I48</f>
        <v>120.99000000000002</v>
      </c>
      <c r="AB48" s="31">
        <f t="shared" ref="AB48" si="23">AB47</f>
        <v>119.94235227067431</v>
      </c>
      <c r="AD48" s="31">
        <f t="shared" si="4"/>
        <v>18753.450000000004</v>
      </c>
      <c r="AE48" s="31">
        <f t="shared" si="4"/>
        <v>17543.550000000003</v>
      </c>
      <c r="AF48" s="31">
        <f t="shared" si="4"/>
        <v>16333.650000000003</v>
      </c>
      <c r="AG48" s="31">
        <f t="shared" si="20"/>
        <v>15123.750000000004</v>
      </c>
      <c r="AH48" s="31">
        <f t="shared" si="20"/>
        <v>13913.850000000002</v>
      </c>
      <c r="AI48" s="31">
        <f t="shared" si="20"/>
        <v>12703.950000000003</v>
      </c>
      <c r="AJ48" s="31">
        <f t="shared" si="20"/>
        <v>11494.050000000003</v>
      </c>
      <c r="AK48" s="31">
        <f t="shared" si="20"/>
        <v>10284.150000000001</v>
      </c>
      <c r="AL48" s="31">
        <f t="shared" si="20"/>
        <v>9074.2500000000018</v>
      </c>
      <c r="AM48" s="31">
        <f t="shared" si="20"/>
        <v>7864.3500000000013</v>
      </c>
      <c r="AN48" s="31">
        <f t="shared" si="20"/>
        <v>6654.4500000000016</v>
      </c>
      <c r="AO48" s="31">
        <f t="shared" si="20"/>
        <v>5397.4058521803436</v>
      </c>
      <c r="AQ48" s="103">
        <f t="shared" si="5"/>
        <v>145140.85585218039</v>
      </c>
      <c r="AR48" s="31"/>
      <c r="AS48" s="29"/>
      <c r="AU48" s="31">
        <f t="shared" si="6"/>
        <v>120.95071321015033</v>
      </c>
    </row>
    <row r="49" spans="8:47">
      <c r="H49" s="79">
        <v>41609</v>
      </c>
      <c r="I49" s="34">
        <f t="shared" si="21"/>
        <v>120.99000000000002</v>
      </c>
      <c r="J49" s="80"/>
      <c r="K49" s="80"/>
      <c r="L49" s="80"/>
      <c r="M49" s="80"/>
      <c r="N49" s="81"/>
      <c r="P49" s="89">
        <v>41609</v>
      </c>
      <c r="Q49" s="31">
        <f t="shared" si="22"/>
        <v>120.99000000000002</v>
      </c>
      <c r="R49" s="31">
        <f t="shared" si="22"/>
        <v>120.99000000000002</v>
      </c>
      <c r="S49" s="31">
        <f t="shared" si="22"/>
        <v>120.99000000000002</v>
      </c>
      <c r="T49" s="31">
        <f t="shared" si="22"/>
        <v>120.99000000000002</v>
      </c>
      <c r="U49" s="31">
        <f t="shared" si="22"/>
        <v>120.99000000000002</v>
      </c>
      <c r="V49" s="31">
        <f t="shared" si="22"/>
        <v>120.99000000000002</v>
      </c>
      <c r="W49" s="31">
        <f t="shared" si="22"/>
        <v>120.99000000000002</v>
      </c>
      <c r="X49" s="31">
        <f t="shared" si="22"/>
        <v>120.99000000000002</v>
      </c>
      <c r="Y49" s="31">
        <f t="shared" si="22"/>
        <v>120.99000000000002</v>
      </c>
      <c r="Z49" s="31">
        <f t="shared" si="22"/>
        <v>120.99000000000002</v>
      </c>
      <c r="AA49" s="31">
        <f>AA48</f>
        <v>120.99000000000002</v>
      </c>
      <c r="AB49" s="31">
        <f>$I49</f>
        <v>120.99000000000002</v>
      </c>
      <c r="AD49" s="31">
        <f t="shared" si="4"/>
        <v>18753.450000000004</v>
      </c>
      <c r="AE49" s="31">
        <f t="shared" si="4"/>
        <v>17543.550000000003</v>
      </c>
      <c r="AF49" s="31">
        <f t="shared" si="4"/>
        <v>16333.650000000003</v>
      </c>
      <c r="AG49" s="31">
        <f t="shared" si="20"/>
        <v>15123.750000000004</v>
      </c>
      <c r="AH49" s="31">
        <f t="shared" si="20"/>
        <v>13913.850000000002</v>
      </c>
      <c r="AI49" s="31">
        <f t="shared" si="20"/>
        <v>12703.950000000003</v>
      </c>
      <c r="AJ49" s="31">
        <f t="shared" si="20"/>
        <v>11494.050000000003</v>
      </c>
      <c r="AK49" s="31">
        <f t="shared" si="20"/>
        <v>10284.150000000001</v>
      </c>
      <c r="AL49" s="31">
        <f t="shared" si="20"/>
        <v>9074.2500000000018</v>
      </c>
      <c r="AM49" s="31">
        <f t="shared" si="20"/>
        <v>7864.3500000000013</v>
      </c>
      <c r="AN49" s="31">
        <f t="shared" si="20"/>
        <v>6654.4500000000016</v>
      </c>
      <c r="AO49" s="31">
        <f t="shared" si="20"/>
        <v>5444.5500000000011</v>
      </c>
      <c r="AQ49" s="103">
        <f t="shared" si="5"/>
        <v>145188.00000000003</v>
      </c>
      <c r="AR49" s="31"/>
      <c r="AS49" s="29"/>
      <c r="AU49" s="31">
        <f t="shared" si="6"/>
        <v>120.99000000000002</v>
      </c>
    </row>
    <row r="50" spans="8:47">
      <c r="P50" s="89"/>
      <c r="R50" s="28"/>
      <c r="S50" s="28"/>
      <c r="T50" s="28"/>
      <c r="U50" s="28"/>
      <c r="V50" s="28"/>
      <c r="W50" s="28"/>
      <c r="X50" s="28"/>
      <c r="Y50" s="28"/>
      <c r="Z50" s="28"/>
      <c r="AA50" s="28"/>
      <c r="AB50" s="28"/>
    </row>
    <row r="51" spans="8:47" ht="38.25">
      <c r="P51" t="s">
        <v>90</v>
      </c>
      <c r="S51" s="28"/>
      <c r="T51" s="28"/>
      <c r="U51" s="28"/>
      <c r="V51" s="28"/>
      <c r="W51" s="28"/>
      <c r="X51" s="28"/>
      <c r="Y51" s="28"/>
      <c r="Z51" s="28"/>
      <c r="AA51" s="28"/>
      <c r="AB51" s="28"/>
      <c r="AE51" s="91" t="s">
        <v>91</v>
      </c>
      <c r="AF51" t="s">
        <v>98</v>
      </c>
    </row>
    <row r="52" spans="8:47">
      <c r="P52" s="89">
        <v>40909</v>
      </c>
      <c r="Q52" s="125">
        <f>SUM(Q26:Q37)/(SUM(Q14:Q25))-1</f>
        <v>9.000000000000008E-2</v>
      </c>
      <c r="R52" s="29">
        <f t="shared" ref="R52:AB52" si="24">SUM(R26:R37)/(SUM(R14:R25))-1</f>
        <v>8.4661875514980389E-2</v>
      </c>
      <c r="S52" s="29">
        <f t="shared" si="24"/>
        <v>8.0324399999251117E-2</v>
      </c>
      <c r="T52" s="29">
        <f t="shared" si="24"/>
        <v>7.6963067883668579E-2</v>
      </c>
      <c r="U52" s="29">
        <f t="shared" si="24"/>
        <v>7.4560393910607647E-2</v>
      </c>
      <c r="V52" s="29">
        <f t="shared" si="24"/>
        <v>7.3105684227355416E-2</v>
      </c>
      <c r="W52" s="29">
        <f t="shared" si="24"/>
        <v>7.2594928552692117E-2</v>
      </c>
      <c r="X52" s="29">
        <f t="shared" si="24"/>
        <v>7.3030811198647072E-2</v>
      </c>
      <c r="Y52" s="29">
        <f t="shared" si="24"/>
        <v>7.4422842700391678E-2</v>
      </c>
      <c r="Z52" s="29">
        <f t="shared" si="24"/>
        <v>7.6787617918231854E-2</v>
      </c>
      <c r="AA52" s="29">
        <f t="shared" si="24"/>
        <v>8.0149210955148709E-2</v>
      </c>
      <c r="AB52" s="29">
        <f t="shared" si="24"/>
        <v>8.4539722342317658E-2</v>
      </c>
      <c r="AE52" s="29">
        <f t="shared" ref="AE52:AE64" si="25">AVERAGE(Q52:AB52)</f>
        <v>7.8428379600274364E-2</v>
      </c>
      <c r="AF52" t="s">
        <v>107</v>
      </c>
    </row>
    <row r="53" spans="8:47">
      <c r="P53" s="89">
        <v>40940</v>
      </c>
      <c r="Q53" s="29">
        <f t="shared" ref="Q53:AB64" si="26">SUM(Q27:Q38)/(SUM(Q15:Q26))-1</f>
        <v>9.1803143093465822E-2</v>
      </c>
      <c r="R53" s="125">
        <f t="shared" si="26"/>
        <v>9.1652812499021241E-2</v>
      </c>
      <c r="S53" s="29">
        <f t="shared" si="26"/>
        <v>8.6823989451129346E-2</v>
      </c>
      <c r="T53" s="29">
        <f t="shared" si="26"/>
        <v>8.298542533865505E-2</v>
      </c>
      <c r="U53" s="29">
        <f t="shared" si="26"/>
        <v>8.0116202356559807E-2</v>
      </c>
      <c r="V53" s="29">
        <f t="shared" si="26"/>
        <v>7.8202299750679272E-2</v>
      </c>
      <c r="W53" s="29">
        <f t="shared" si="26"/>
        <v>7.7236426721435159E-2</v>
      </c>
      <c r="X53" s="29">
        <f t="shared" si="26"/>
        <v>7.7217974698087444E-2</v>
      </c>
      <c r="Y53" s="29">
        <f t="shared" si="26"/>
        <v>7.8153088759411737E-2</v>
      </c>
      <c r="Z53" s="29">
        <f t="shared" si="26"/>
        <v>8.0054861979675929E-2</v>
      </c>
      <c r="AA53" s="29">
        <f t="shared" si="26"/>
        <v>8.2943660732355262E-2</v>
      </c>
      <c r="AB53" s="29">
        <f t="shared" si="26"/>
        <v>8.6847593729230566E-2</v>
      </c>
      <c r="AE53" s="29">
        <f t="shared" si="25"/>
        <v>8.2836456592475557E-2</v>
      </c>
    </row>
    <row r="54" spans="8:47">
      <c r="P54" s="89">
        <v>40969</v>
      </c>
      <c r="Q54" s="29">
        <f t="shared" si="26"/>
        <v>9.3579638752052663E-2</v>
      </c>
      <c r="R54" s="29">
        <f t="shared" si="26"/>
        <v>9.2441488437015495E-2</v>
      </c>
      <c r="S54" s="125">
        <f t="shared" si="26"/>
        <v>9.3308131226626623E-2</v>
      </c>
      <c r="T54" s="29">
        <f t="shared" si="26"/>
        <v>8.8986351305909261E-2</v>
      </c>
      <c r="U54" s="29">
        <f t="shared" si="26"/>
        <v>8.5645665612053445E-2</v>
      </c>
      <c r="V54" s="29">
        <f t="shared" si="26"/>
        <v>8.326868884670624E-2</v>
      </c>
      <c r="W54" s="29">
        <f t="shared" si="26"/>
        <v>8.1844834843461944E-2</v>
      </c>
      <c r="X54" s="29">
        <f t="shared" si="26"/>
        <v>8.137021019614421E-2</v>
      </c>
      <c r="Y54" s="29">
        <f t="shared" si="26"/>
        <v>8.1847626416281072E-2</v>
      </c>
      <c r="Z54" s="29">
        <f t="shared" si="26"/>
        <v>8.3286732382540363E-2</v>
      </c>
      <c r="AA54" s="29">
        <f t="shared" si="26"/>
        <v>8.5704272927560554E-2</v>
      </c>
      <c r="AB54" s="29">
        <f t="shared" si="26"/>
        <v>8.9124483855226533E-2</v>
      </c>
      <c r="AE54" s="29">
        <f t="shared" si="25"/>
        <v>8.6700677066798196E-2</v>
      </c>
    </row>
    <row r="55" spans="8:47">
      <c r="P55" s="89">
        <v>41000</v>
      </c>
      <c r="Q55" s="29">
        <f t="shared" si="26"/>
        <v>9.5330073349633393E-2</v>
      </c>
      <c r="R55" s="29">
        <f t="shared" si="26"/>
        <v>9.3218298241122932E-2</v>
      </c>
      <c r="S55" s="29">
        <f t="shared" si="26"/>
        <v>9.3086835297740089E-2</v>
      </c>
      <c r="T55" s="125">
        <f t="shared" si="26"/>
        <v>9.4965959983116077E-2</v>
      </c>
      <c r="U55" s="29">
        <f t="shared" si="26"/>
        <v>9.114897062396099E-2</v>
      </c>
      <c r="V55" s="29">
        <f t="shared" si="26"/>
        <v>8.8305119615609717E-2</v>
      </c>
      <c r="W55" s="29">
        <f t="shared" si="26"/>
        <v>8.6420505518934432E-2</v>
      </c>
      <c r="X55" s="29">
        <f t="shared" si="26"/>
        <v>8.5487952915181742E-2</v>
      </c>
      <c r="Y55" s="29">
        <f t="shared" si="26"/>
        <v>8.550696596550722E-2</v>
      </c>
      <c r="Z55" s="29">
        <f t="shared" si="26"/>
        <v>8.6483800506754305E-2</v>
      </c>
      <c r="AA55" s="29">
        <f t="shared" si="26"/>
        <v>8.8431658443565153E-2</v>
      </c>
      <c r="AB55" s="29">
        <f t="shared" si="26"/>
        <v>9.1371012407543528E-2</v>
      </c>
      <c r="AE55" s="29">
        <f t="shared" si="25"/>
        <v>8.9979762739055794E-2</v>
      </c>
    </row>
    <row r="56" spans="8:47">
      <c r="P56" s="89">
        <v>41030</v>
      </c>
      <c r="Q56" s="29">
        <f t="shared" si="26"/>
        <v>9.7055016181230025E-2</v>
      </c>
      <c r="R56" s="29">
        <f t="shared" si="26"/>
        <v>9.3983507712131598E-2</v>
      </c>
      <c r="S56" s="29">
        <f t="shared" si="26"/>
        <v>9.2868928120764194E-2</v>
      </c>
      <c r="T56" s="29">
        <f t="shared" si="26"/>
        <v>9.3739146859319833E-2</v>
      </c>
      <c r="U56" s="125">
        <f t="shared" si="26"/>
        <v>9.6626302574549516E-2</v>
      </c>
      <c r="V56" s="29">
        <f t="shared" si="26"/>
        <v>9.3311856996275644E-2</v>
      </c>
      <c r="W56" s="29">
        <f t="shared" si="26"/>
        <v>9.0963786356108578E-2</v>
      </c>
      <c r="X56" s="29">
        <f t="shared" si="26"/>
        <v>8.9571630876655872E-2</v>
      </c>
      <c r="Y56" s="29">
        <f t="shared" si="26"/>
        <v>8.913160802447484E-2</v>
      </c>
      <c r="Z56" s="29">
        <f t="shared" si="26"/>
        <v>8.964662549238267E-2</v>
      </c>
      <c r="AA56" s="29">
        <f t="shared" si="26"/>
        <v>9.1126413565509434E-2</v>
      </c>
      <c r="AB56" s="29">
        <f t="shared" si="26"/>
        <v>9.3587782656232132E-2</v>
      </c>
      <c r="AE56" s="29">
        <f t="shared" si="25"/>
        <v>9.263438378463619E-2</v>
      </c>
    </row>
    <row r="57" spans="8:47">
      <c r="P57" s="89">
        <v>41061</v>
      </c>
      <c r="Q57" s="29">
        <f t="shared" si="26"/>
        <v>9.8755020080321554E-2</v>
      </c>
      <c r="R57" s="29">
        <f t="shared" si="26"/>
        <v>9.4737374771100225E-2</v>
      </c>
      <c r="S57" s="29">
        <f t="shared" si="26"/>
        <v>9.2654332448128596E-2</v>
      </c>
      <c r="T57" s="29">
        <f t="shared" si="26"/>
        <v>9.2531448770256652E-2</v>
      </c>
      <c r="U57" s="29">
        <f t="shared" si="26"/>
        <v>9.4398386583079308E-2</v>
      </c>
      <c r="V57" s="125">
        <f t="shared" si="26"/>
        <v>9.8289162812760678E-2</v>
      </c>
      <c r="W57" s="29">
        <f t="shared" si="26"/>
        <v>9.5475020059361038E-2</v>
      </c>
      <c r="X57" s="29">
        <f t="shared" si="26"/>
        <v>9.3621665049426817E-2</v>
      </c>
      <c r="Y57" s="29">
        <f t="shared" si="26"/>
        <v>9.2722043761757966E-2</v>
      </c>
      <c r="Z57" s="29">
        <f t="shared" si="26"/>
        <v>9.2775754565624258E-2</v>
      </c>
      <c r="AA57" s="29">
        <f t="shared" si="26"/>
        <v>9.3789120395484815E-2</v>
      </c>
      <c r="AB57" s="29">
        <f t="shared" si="26"/>
        <v>9.5775381994245956E-2</v>
      </c>
      <c r="AE57" s="29">
        <f t="shared" si="25"/>
        <v>9.4627059274295655E-2</v>
      </c>
    </row>
    <row r="58" spans="8:47">
      <c r="P58" s="89">
        <v>41091</v>
      </c>
      <c r="Q58" s="29">
        <f t="shared" si="26"/>
        <v>0.10043062200956965</v>
      </c>
      <c r="R58" s="29">
        <f t="shared" si="26"/>
        <v>9.5480149749204379E-2</v>
      </c>
      <c r="S58" s="29">
        <f t="shared" si="26"/>
        <v>9.2442973362398151E-2</v>
      </c>
      <c r="T58" s="29">
        <f t="shared" si="26"/>
        <v>9.1342422421002656E-2</v>
      </c>
      <c r="U58" s="29">
        <f t="shared" si="26"/>
        <v>9.2205781150927812E-2</v>
      </c>
      <c r="V58" s="29">
        <f t="shared" si="26"/>
        <v>9.5064518205980386E-2</v>
      </c>
      <c r="W58" s="125">
        <f t="shared" si="26"/>
        <v>9.995454451536312E-2</v>
      </c>
      <c r="X58" s="29">
        <f t="shared" si="26"/>
        <v>9.7638469494423008E-2</v>
      </c>
      <c r="Y58" s="29">
        <f t="shared" si="26"/>
        <v>9.6278755118996528E-2</v>
      </c>
      <c r="Z58" s="29">
        <f t="shared" si="26"/>
        <v>9.5871723354450822E-2</v>
      </c>
      <c r="AA58" s="29">
        <f t="shared" si="26"/>
        <v>9.6420347271734652E-2</v>
      </c>
      <c r="AB58" s="29">
        <f t="shared" si="26"/>
        <v>9.7934382456354774E-2</v>
      </c>
      <c r="AE58" s="29">
        <f t="shared" si="25"/>
        <v>9.5922057425867166E-2</v>
      </c>
    </row>
    <row r="59" spans="8:47">
      <c r="P59" s="89">
        <v>41122</v>
      </c>
      <c r="Q59" s="29">
        <f t="shared" si="26"/>
        <v>0.10208234362628676</v>
      </c>
      <c r="R59" s="29">
        <f t="shared" si="26"/>
        <v>9.6212075664884766E-2</v>
      </c>
      <c r="S59" s="29">
        <f t="shared" si="26"/>
        <v>9.2234778189071998E-2</v>
      </c>
      <c r="T59" s="29">
        <f t="shared" si="26"/>
        <v>9.0171638118698549E-2</v>
      </c>
      <c r="U59" s="29">
        <f t="shared" si="26"/>
        <v>9.0047653415018303E-2</v>
      </c>
      <c r="V59" s="29">
        <f t="shared" si="26"/>
        <v>9.1891846801898103E-2</v>
      </c>
      <c r="W59" s="29">
        <f t="shared" si="26"/>
        <v>9.5737505738630047E-2</v>
      </c>
      <c r="X59" s="125">
        <f t="shared" si="26"/>
        <v>0.10162245150575799</v>
      </c>
      <c r="Y59" s="29">
        <f t="shared" si="26"/>
        <v>9.980221502655251E-2</v>
      </c>
      <c r="Z59" s="29">
        <f t="shared" si="26"/>
        <v>9.8935056194260573E-2</v>
      </c>
      <c r="AA59" s="29">
        <f t="shared" si="26"/>
        <v>9.9020649173072295E-2</v>
      </c>
      <c r="AB59" s="29">
        <f t="shared" si="26"/>
        <v>0.1000653412178325</v>
      </c>
      <c r="AE59" s="29">
        <f t="shared" si="25"/>
        <v>9.6485296222663705E-2</v>
      </c>
    </row>
    <row r="60" spans="8:47">
      <c r="P60" s="89">
        <v>41153</v>
      </c>
      <c r="Q60" s="29">
        <f t="shared" si="26"/>
        <v>0.10371069182389969</v>
      </c>
      <c r="R60" s="29">
        <f t="shared" si="26"/>
        <v>9.6933388488936068E-2</v>
      </c>
      <c r="S60" s="29">
        <f t="shared" si="26"/>
        <v>9.2029676413266426E-2</v>
      </c>
      <c r="T60" s="29">
        <f t="shared" si="26"/>
        <v>8.9018679254814881E-2</v>
      </c>
      <c r="U60" s="29">
        <f t="shared" si="26"/>
        <v>8.7923196500710787E-2</v>
      </c>
      <c r="V60" s="29">
        <f t="shared" si="26"/>
        <v>8.8769902128539968E-2</v>
      </c>
      <c r="W60" s="29">
        <f t="shared" si="26"/>
        <v>9.1589567835855146E-2</v>
      </c>
      <c r="X60" s="29">
        <f t="shared" si="26"/>
        <v>9.6417313463300403E-2</v>
      </c>
      <c r="Y60" s="125">
        <f t="shared" si="26"/>
        <v>0.10329288761314426</v>
      </c>
      <c r="Z60" s="29">
        <f t="shared" si="26"/>
        <v>0.10196626642391782</v>
      </c>
      <c r="AA60" s="29">
        <f t="shared" si="26"/>
        <v>0.10159056810912315</v>
      </c>
      <c r="AB60" s="29">
        <f t="shared" si="26"/>
        <v>0.1021688010738433</v>
      </c>
      <c r="AE60" s="29">
        <f t="shared" si="25"/>
        <v>9.6284244927445986E-2</v>
      </c>
    </row>
    <row r="61" spans="8:47">
      <c r="P61" s="89">
        <v>41183</v>
      </c>
      <c r="Q61" s="29">
        <f t="shared" si="26"/>
        <v>0.10531615925058579</v>
      </c>
      <c r="R61" s="29">
        <f t="shared" si="26"/>
        <v>9.7644317398151159E-2</v>
      </c>
      <c r="S61" s="29">
        <f t="shared" si="26"/>
        <v>9.1827599600090792E-2</v>
      </c>
      <c r="T61" s="29">
        <f t="shared" si="26"/>
        <v>8.7883141810884302E-2</v>
      </c>
      <c r="U61" s="29">
        <f t="shared" si="26"/>
        <v>8.5831628515979252E-2</v>
      </c>
      <c r="V61" s="29">
        <f t="shared" si="26"/>
        <v>8.5697477256621468E-2</v>
      </c>
      <c r="W61" s="29">
        <f t="shared" si="26"/>
        <v>8.7509046167292714E-2</v>
      </c>
      <c r="X61" s="29">
        <f t="shared" si="26"/>
        <v>9.1298866934862888E-2</v>
      </c>
      <c r="Y61" s="29">
        <f t="shared" si="26"/>
        <v>9.7103905931965384E-2</v>
      </c>
      <c r="Z61" s="125">
        <f t="shared" si="26"/>
        <v>0.10496585667252734</v>
      </c>
      <c r="AA61" s="29">
        <f t="shared" si="26"/>
        <v>0.1041306334969665</v>
      </c>
      <c r="AB61" s="29">
        <f t="shared" si="26"/>
        <v>0.10424529090038881</v>
      </c>
      <c r="AE61" s="29">
        <f t="shared" si="25"/>
        <v>9.5287826994693028E-2</v>
      </c>
    </row>
    <row r="62" spans="8:47">
      <c r="P62" s="89">
        <v>41214</v>
      </c>
      <c r="Q62" s="29">
        <f t="shared" si="26"/>
        <v>0.10689922480620173</v>
      </c>
      <c r="R62" s="29">
        <f t="shared" si="26"/>
        <v>9.8345085018086031E-2</v>
      </c>
      <c r="S62" s="29">
        <f t="shared" si="26"/>
        <v>9.1628481318512423E-2</v>
      </c>
      <c r="T62" s="29">
        <f t="shared" si="26"/>
        <v>8.6764633886473597E-2</v>
      </c>
      <c r="U62" s="29">
        <f t="shared" si="26"/>
        <v>8.3772191591942713E-2</v>
      </c>
      <c r="V62" s="29">
        <f t="shared" si="26"/>
        <v>8.2673403243836763E-2</v>
      </c>
      <c r="W62" s="29">
        <f t="shared" si="26"/>
        <v>8.3494310412509209E-2</v>
      </c>
      <c r="X62" s="29">
        <f t="shared" si="26"/>
        <v>8.6264964037678693E-2</v>
      </c>
      <c r="Y62" s="29">
        <f t="shared" si="26"/>
        <v>9.1019667346195154E-2</v>
      </c>
      <c r="Z62" s="29">
        <f t="shared" si="26"/>
        <v>9.779724796435274E-2</v>
      </c>
      <c r="AA62" s="125">
        <f t="shared" si="26"/>
        <v>0.10664136252472911</v>
      </c>
      <c r="AB62" s="29">
        <f t="shared" si="26"/>
        <v>0.10629532609763293</v>
      </c>
      <c r="AE62" s="29">
        <f t="shared" si="25"/>
        <v>9.3466324854012586E-2</v>
      </c>
    </row>
    <row r="63" spans="8:47">
      <c r="P63" s="89">
        <v>41244</v>
      </c>
      <c r="Q63" s="29">
        <f t="shared" si="26"/>
        <v>0.10846035411855293</v>
      </c>
      <c r="R63" s="29">
        <f t="shared" si="26"/>
        <v>9.9035907655490973E-2</v>
      </c>
      <c r="S63" s="29">
        <f t="shared" si="26"/>
        <v>9.1432257068547296E-2</v>
      </c>
      <c r="T63" s="29">
        <f t="shared" si="26"/>
        <v>8.5662775248231737E-2</v>
      </c>
      <c r="U63" s="29">
        <f t="shared" si="26"/>
        <v>8.1744150967277163E-2</v>
      </c>
      <c r="V63" s="29">
        <f t="shared" si="26"/>
        <v>7.9696547652018834E-2</v>
      </c>
      <c r="W63" s="29">
        <f t="shared" si="26"/>
        <v>7.9543782398558083E-2</v>
      </c>
      <c r="X63" s="29">
        <f t="shared" si="26"/>
        <v>8.131352726283092E-2</v>
      </c>
      <c r="Y63" s="29">
        <f t="shared" si="26"/>
        <v>8.5037535140132681E-2</v>
      </c>
      <c r="Z63" s="29">
        <f t="shared" si="26"/>
        <v>9.075189287820784E-2</v>
      </c>
      <c r="AA63" s="29">
        <f t="shared" si="26"/>
        <v>9.849730464600559E-2</v>
      </c>
      <c r="AB63" s="125">
        <f t="shared" si="26"/>
        <v>0.10831940901639414</v>
      </c>
      <c r="AE63" s="29">
        <f t="shared" si="25"/>
        <v>9.0791287004354015E-2</v>
      </c>
    </row>
    <row r="64" spans="8:47">
      <c r="P64" s="89">
        <v>41275</v>
      </c>
      <c r="Q64" s="29">
        <f t="shared" si="26"/>
        <v>0.1100000000000001</v>
      </c>
      <c r="R64" s="29">
        <f t="shared" si="26"/>
        <v>9.9716995520914953E-2</v>
      </c>
      <c r="S64" s="29">
        <f t="shared" si="26"/>
        <v>9.1238864211600212E-2</v>
      </c>
      <c r="T64" s="29">
        <f t="shared" si="26"/>
        <v>8.4577196898930174E-2</v>
      </c>
      <c r="U64" s="29">
        <f t="shared" si="26"/>
        <v>7.9746794114186059E-2</v>
      </c>
      <c r="V64" s="29">
        <f t="shared" si="26"/>
        <v>7.6765813133224281E-2</v>
      </c>
      <c r="W64" s="29">
        <f t="shared" si="26"/>
        <v>7.5655934031532368E-2</v>
      </c>
      <c r="X64" s="29">
        <f t="shared" si="26"/>
        <v>7.6442546616481977E-2</v>
      </c>
      <c r="Y64" s="29">
        <f t="shared" si="26"/>
        <v>7.9154960360975357E-2</v>
      </c>
      <c r="Z64" s="29">
        <f t="shared" si="26"/>
        <v>8.3826639762538013E-2</v>
      </c>
      <c r="AA64" s="29">
        <f t="shared" si="26"/>
        <v>9.049546789623153E-2</v>
      </c>
      <c r="AB64" s="29">
        <f t="shared" si="26"/>
        <v>9.9204041326361958E-2</v>
      </c>
      <c r="AE64" s="29">
        <f t="shared" si="25"/>
        <v>8.7235437822748077E-2</v>
      </c>
    </row>
    <row r="65" spans="16:31">
      <c r="Q65" s="29"/>
      <c r="R65" s="29"/>
      <c r="S65" s="29"/>
      <c r="T65" s="29"/>
      <c r="U65" s="29"/>
      <c r="V65" s="29"/>
      <c r="W65" s="29"/>
      <c r="X65" s="29"/>
      <c r="Y65" s="29"/>
      <c r="Z65" s="29"/>
      <c r="AA65" s="29"/>
      <c r="AB65" s="29"/>
    </row>
    <row r="66" spans="16:31">
      <c r="Q66" s="29"/>
      <c r="R66" s="29"/>
      <c r="S66" s="29"/>
      <c r="T66" s="29"/>
      <c r="U66" s="29"/>
      <c r="V66" s="29"/>
      <c r="W66" s="29"/>
      <c r="X66" s="29"/>
      <c r="Y66" s="29"/>
      <c r="Z66" s="29"/>
      <c r="AA66" s="29"/>
      <c r="AB66" s="29"/>
    </row>
    <row r="67" spans="16:31" ht="51">
      <c r="P67" t="s">
        <v>90</v>
      </c>
      <c r="Q67" s="29"/>
      <c r="R67" s="29"/>
      <c r="S67" s="29"/>
      <c r="T67" s="29"/>
      <c r="U67" s="29"/>
      <c r="V67" s="29"/>
      <c r="W67" s="29"/>
      <c r="X67" s="29"/>
      <c r="Y67" s="29"/>
      <c r="Z67" s="29"/>
      <c r="AA67" s="29"/>
      <c r="AB67" s="29"/>
      <c r="AE67" s="102" t="s">
        <v>94</v>
      </c>
    </row>
    <row r="68" spans="16:31">
      <c r="P68" s="89">
        <v>40909</v>
      </c>
      <c r="Q68" s="90">
        <f>Q52*Q$6</f>
        <v>13.950000000000012</v>
      </c>
      <c r="R68" s="90">
        <f t="shared" ref="R68:AB68" si="27">R52*R$6</f>
        <v>12.275971949672156</v>
      </c>
      <c r="S68" s="90">
        <f t="shared" si="27"/>
        <v>10.843793999898901</v>
      </c>
      <c r="T68" s="90">
        <f t="shared" si="27"/>
        <v>9.6203834854585715</v>
      </c>
      <c r="U68" s="90">
        <f t="shared" si="27"/>
        <v>8.5744452997198799</v>
      </c>
      <c r="V68" s="90">
        <f t="shared" si="27"/>
        <v>7.6760968438723189</v>
      </c>
      <c r="W68" s="90">
        <f t="shared" si="27"/>
        <v>6.8965182125057511</v>
      </c>
      <c r="X68" s="90">
        <f t="shared" si="27"/>
        <v>6.2076189518850011</v>
      </c>
      <c r="Y68" s="90">
        <f t="shared" si="27"/>
        <v>5.5817132025293761</v>
      </c>
      <c r="Z68" s="90">
        <f t="shared" si="27"/>
        <v>4.9911951646850703</v>
      </c>
      <c r="AA68" s="90">
        <f t="shared" si="27"/>
        <v>4.4082066025331788</v>
      </c>
      <c r="AB68" s="90">
        <f t="shared" si="27"/>
        <v>3.8042875054042948</v>
      </c>
      <c r="AC68" s="90"/>
      <c r="AD68" s="90">
        <f>SUM(Q68:AB68)</f>
        <v>94.830231218164499</v>
      </c>
      <c r="AE68" s="97">
        <f>AD68/(SUM(Q$6:AB$6))</f>
        <v>7.9025192681803746E-2</v>
      </c>
    </row>
    <row r="69" spans="16:31">
      <c r="P69" s="89">
        <v>40940</v>
      </c>
      <c r="Q69" s="90">
        <f t="shared" ref="Q69:AB80" si="28">Q53*Q$6</f>
        <v>14.229487179487203</v>
      </c>
      <c r="R69" s="90">
        <f t="shared" si="28"/>
        <v>13.28965781235808</v>
      </c>
      <c r="S69" s="90">
        <f t="shared" si="28"/>
        <v>11.721238575902461</v>
      </c>
      <c r="T69" s="90">
        <f t="shared" si="28"/>
        <v>10.373178167331881</v>
      </c>
      <c r="U69" s="90">
        <f t="shared" si="28"/>
        <v>9.2133632710043774</v>
      </c>
      <c r="V69" s="90">
        <f t="shared" si="28"/>
        <v>8.2112414738213229</v>
      </c>
      <c r="W69" s="90">
        <f t="shared" si="28"/>
        <v>7.3374605385363401</v>
      </c>
      <c r="X69" s="90">
        <f t="shared" si="28"/>
        <v>6.5635278493374329</v>
      </c>
      <c r="Y69" s="90">
        <f t="shared" si="28"/>
        <v>5.8614816569558803</v>
      </c>
      <c r="Z69" s="90">
        <f t="shared" si="28"/>
        <v>5.2035660286789351</v>
      </c>
      <c r="AA69" s="90">
        <f t="shared" si="28"/>
        <v>4.5619013402795394</v>
      </c>
      <c r="AB69" s="90">
        <f t="shared" si="28"/>
        <v>3.9081417178153757</v>
      </c>
      <c r="AC69" s="90"/>
      <c r="AD69" s="90">
        <f t="shared" ref="AD69:AD80" si="29">SUM(Q69:AB69)</f>
        <v>100.47424561150879</v>
      </c>
      <c r="AE69" s="98">
        <f t="shared" ref="AE69:AE80" si="30">AD69/(SUM(Q$6:AB$6))</f>
        <v>8.3728538009590667E-2</v>
      </c>
    </row>
    <row r="70" spans="16:31">
      <c r="P70" s="89">
        <v>40969</v>
      </c>
      <c r="Q70" s="90">
        <f t="shared" si="28"/>
        <v>14.504844006568163</v>
      </c>
      <c r="R70" s="90">
        <f t="shared" si="28"/>
        <v>13.404015823367248</v>
      </c>
      <c r="S70" s="90">
        <f t="shared" si="28"/>
        <v>12.596597715594594</v>
      </c>
      <c r="T70" s="90">
        <f t="shared" si="28"/>
        <v>11.123293913238658</v>
      </c>
      <c r="U70" s="90">
        <f t="shared" si="28"/>
        <v>9.8492515453861458</v>
      </c>
      <c r="V70" s="90">
        <f t="shared" si="28"/>
        <v>8.7432123289041552</v>
      </c>
      <c r="W70" s="90">
        <f t="shared" si="28"/>
        <v>7.7752593101288845</v>
      </c>
      <c r="X70" s="90">
        <f t="shared" si="28"/>
        <v>6.9164678666722583</v>
      </c>
      <c r="Y70" s="90">
        <f t="shared" si="28"/>
        <v>6.1385719812210802</v>
      </c>
      <c r="Z70" s="90">
        <f t="shared" si="28"/>
        <v>5.4136376048651238</v>
      </c>
      <c r="AA70" s="90">
        <f t="shared" si="28"/>
        <v>4.7137350110158307</v>
      </c>
      <c r="AB70" s="90">
        <f t="shared" si="28"/>
        <v>4.0106017734851935</v>
      </c>
      <c r="AC70" s="90"/>
      <c r="AD70" s="90">
        <f t="shared" si="29"/>
        <v>105.18948888044734</v>
      </c>
      <c r="AE70" s="98">
        <f t="shared" si="30"/>
        <v>8.7657907400372784E-2</v>
      </c>
    </row>
    <row r="71" spans="16:31">
      <c r="P71" s="89">
        <v>41000</v>
      </c>
      <c r="Q71" s="90">
        <f t="shared" si="28"/>
        <v>14.776161369193176</v>
      </c>
      <c r="R71" s="90">
        <f t="shared" si="28"/>
        <v>13.516653244962825</v>
      </c>
      <c r="S71" s="90">
        <f t="shared" si="28"/>
        <v>12.566722765194912</v>
      </c>
      <c r="T71" s="90">
        <f t="shared" si="28"/>
        <v>11.87074499788951</v>
      </c>
      <c r="U71" s="90">
        <f t="shared" si="28"/>
        <v>10.482131621755514</v>
      </c>
      <c r="V71" s="90">
        <f t="shared" si="28"/>
        <v>9.2720375596390205</v>
      </c>
      <c r="W71" s="90">
        <f t="shared" si="28"/>
        <v>8.2099480242987717</v>
      </c>
      <c r="X71" s="90">
        <f t="shared" si="28"/>
        <v>7.2664759977904483</v>
      </c>
      <c r="Y71" s="90">
        <f t="shared" si="28"/>
        <v>6.4130224474130415</v>
      </c>
      <c r="Z71" s="90">
        <f t="shared" si="28"/>
        <v>5.62144703293903</v>
      </c>
      <c r="AA71" s="90">
        <f t="shared" si="28"/>
        <v>4.8637412143960832</v>
      </c>
      <c r="AB71" s="90">
        <f t="shared" si="28"/>
        <v>4.1116955583394592</v>
      </c>
      <c r="AC71" s="90"/>
      <c r="AD71" s="90">
        <f t="shared" si="29"/>
        <v>108.9707818338118</v>
      </c>
      <c r="AE71" s="98">
        <f t="shared" si="30"/>
        <v>9.0808984861509831E-2</v>
      </c>
    </row>
    <row r="72" spans="16:31">
      <c r="P72" s="89">
        <v>41030</v>
      </c>
      <c r="Q72" s="90">
        <f t="shared" si="28"/>
        <v>15.043527508090653</v>
      </c>
      <c r="R72" s="90">
        <f t="shared" si="28"/>
        <v>13.627608618259082</v>
      </c>
      <c r="S72" s="90">
        <f t="shared" si="28"/>
        <v>12.537305296303167</v>
      </c>
      <c r="T72" s="90">
        <f t="shared" si="28"/>
        <v>11.717393357414979</v>
      </c>
      <c r="U72" s="90">
        <f t="shared" si="28"/>
        <v>11.112024796073195</v>
      </c>
      <c r="V72" s="90">
        <f t="shared" si="28"/>
        <v>9.7977449846089435</v>
      </c>
      <c r="W72" s="90">
        <f t="shared" si="28"/>
        <v>8.641559703830314</v>
      </c>
      <c r="X72" s="90">
        <f t="shared" si="28"/>
        <v>7.6135886245157494</v>
      </c>
      <c r="Y72" s="90">
        <f t="shared" si="28"/>
        <v>6.6848706018356125</v>
      </c>
      <c r="Z72" s="90">
        <f t="shared" si="28"/>
        <v>5.8270306570048733</v>
      </c>
      <c r="AA72" s="90">
        <f t="shared" si="28"/>
        <v>5.0119527461030184</v>
      </c>
      <c r="AB72" s="90">
        <f t="shared" si="28"/>
        <v>4.2114502195304464</v>
      </c>
      <c r="AC72" s="90"/>
      <c r="AD72" s="90">
        <f t="shared" si="29"/>
        <v>111.82605711357003</v>
      </c>
      <c r="AE72" s="98">
        <f t="shared" si="30"/>
        <v>9.3188380927975031E-2</v>
      </c>
    </row>
    <row r="73" spans="16:31">
      <c r="P73" s="89">
        <v>41061</v>
      </c>
      <c r="Q73" s="90">
        <f t="shared" si="28"/>
        <v>15.30702811244984</v>
      </c>
      <c r="R73" s="90">
        <f t="shared" si="28"/>
        <v>13.736919341809532</v>
      </c>
      <c r="S73" s="90">
        <f t="shared" si="28"/>
        <v>12.50833488049736</v>
      </c>
      <c r="T73" s="90">
        <f t="shared" si="28"/>
        <v>11.566431096282081</v>
      </c>
      <c r="U73" s="90">
        <f t="shared" si="28"/>
        <v>10.85581445705412</v>
      </c>
      <c r="V73" s="90">
        <f t="shared" si="28"/>
        <v>10.32036209533987</v>
      </c>
      <c r="W73" s="90">
        <f t="shared" si="28"/>
        <v>9.0701269056392988</v>
      </c>
      <c r="X73" s="90">
        <f t="shared" si="28"/>
        <v>7.9578415292012794</v>
      </c>
      <c r="Y73" s="90">
        <f t="shared" si="28"/>
        <v>6.9541532821318475</v>
      </c>
      <c r="Z73" s="90">
        <f t="shared" si="28"/>
        <v>6.0304240467655763</v>
      </c>
      <c r="AA73" s="90">
        <f t="shared" si="28"/>
        <v>5.1584016217516648</v>
      </c>
      <c r="AB73" s="90">
        <f t="shared" si="28"/>
        <v>4.3098921897410678</v>
      </c>
      <c r="AC73" s="90"/>
      <c r="AD73" s="90">
        <f t="shared" si="29"/>
        <v>113.77572955866353</v>
      </c>
      <c r="AE73" s="98">
        <f t="shared" si="30"/>
        <v>9.4813107965552937E-2</v>
      </c>
    </row>
    <row r="74" spans="16:31">
      <c r="P74" s="89">
        <v>41091</v>
      </c>
      <c r="Q74" s="90">
        <f t="shared" si="28"/>
        <v>15.566746411483296</v>
      </c>
      <c r="R74" s="90">
        <f t="shared" si="28"/>
        <v>13.844621713634634</v>
      </c>
      <c r="S74" s="90">
        <f t="shared" si="28"/>
        <v>12.47980140392375</v>
      </c>
      <c r="T74" s="90">
        <f t="shared" si="28"/>
        <v>11.417802802625332</v>
      </c>
      <c r="U74" s="90">
        <f t="shared" si="28"/>
        <v>10.603664832356699</v>
      </c>
      <c r="V74" s="90">
        <f t="shared" si="28"/>
        <v>9.9817744116279403</v>
      </c>
      <c r="W74" s="90">
        <f t="shared" si="28"/>
        <v>9.4956817289594966</v>
      </c>
      <c r="X74" s="90">
        <f t="shared" si="28"/>
        <v>8.2992699070259555</v>
      </c>
      <c r="Y74" s="90">
        <f t="shared" si="28"/>
        <v>7.2209066339247396</v>
      </c>
      <c r="Z74" s="90">
        <f t="shared" si="28"/>
        <v>6.2316620180393034</v>
      </c>
      <c r="AA74" s="90">
        <f t="shared" si="28"/>
        <v>5.3031190999454054</v>
      </c>
      <c r="AB74" s="90">
        <f t="shared" si="28"/>
        <v>4.407047210535965</v>
      </c>
      <c r="AC74" s="90"/>
      <c r="AD74" s="90">
        <f t="shared" si="29"/>
        <v>114.85209817408253</v>
      </c>
      <c r="AE74" s="98">
        <f t="shared" si="30"/>
        <v>9.5710081811735445E-2</v>
      </c>
    </row>
    <row r="75" spans="16:31">
      <c r="P75" s="89">
        <v>41122</v>
      </c>
      <c r="Q75" s="90">
        <f t="shared" si="28"/>
        <v>15.822763262074449</v>
      </c>
      <c r="R75" s="90">
        <f t="shared" si="28"/>
        <v>13.950750971408292</v>
      </c>
      <c r="S75" s="90">
        <f t="shared" si="28"/>
        <v>12.45169505552472</v>
      </c>
      <c r="T75" s="90">
        <f t="shared" si="28"/>
        <v>11.271454764837319</v>
      </c>
      <c r="U75" s="90">
        <f t="shared" si="28"/>
        <v>10.355480142727105</v>
      </c>
      <c r="V75" s="90">
        <f t="shared" si="28"/>
        <v>9.648643914199301</v>
      </c>
      <c r="W75" s="90">
        <f t="shared" si="28"/>
        <v>9.0950630451698551</v>
      </c>
      <c r="X75" s="90">
        <f t="shared" si="28"/>
        <v>8.6379083779894295</v>
      </c>
      <c r="Y75" s="90">
        <f t="shared" si="28"/>
        <v>7.4851661269914382</v>
      </c>
      <c r="Z75" s="90">
        <f t="shared" si="28"/>
        <v>6.4307786526269375</v>
      </c>
      <c r="AA75" s="90">
        <f t="shared" si="28"/>
        <v>5.4461357045189764</v>
      </c>
      <c r="AB75" s="90">
        <f t="shared" si="28"/>
        <v>4.5029403548024627</v>
      </c>
      <c r="AC75" s="90"/>
      <c r="AD75" s="90">
        <f t="shared" si="29"/>
        <v>115.09878037287029</v>
      </c>
      <c r="AE75" s="98">
        <f t="shared" si="30"/>
        <v>9.5915650310725242E-2</v>
      </c>
    </row>
    <row r="76" spans="16:31">
      <c r="P76" s="89">
        <v>41153</v>
      </c>
      <c r="Q76" s="90">
        <f t="shared" si="28"/>
        <v>16.075157232704452</v>
      </c>
      <c r="R76" s="90">
        <f t="shared" si="28"/>
        <v>14.055341330895729</v>
      </c>
      <c r="S76" s="90">
        <f t="shared" si="28"/>
        <v>12.424006315790967</v>
      </c>
      <c r="T76" s="90">
        <f t="shared" si="28"/>
        <v>11.127334906851861</v>
      </c>
      <c r="U76" s="90">
        <f t="shared" si="28"/>
        <v>10.111167597581741</v>
      </c>
      <c r="V76" s="90">
        <f t="shared" si="28"/>
        <v>9.3208397234966966</v>
      </c>
      <c r="W76" s="90">
        <f t="shared" si="28"/>
        <v>8.7010089444062384</v>
      </c>
      <c r="X76" s="90">
        <f t="shared" si="28"/>
        <v>8.1954716443805342</v>
      </c>
      <c r="Y76" s="90">
        <f t="shared" si="28"/>
        <v>7.7469665709858191</v>
      </c>
      <c r="Z76" s="90">
        <f t="shared" si="28"/>
        <v>6.6278073175546579</v>
      </c>
      <c r="AA76" s="90">
        <f t="shared" si="28"/>
        <v>5.5874812460017731</v>
      </c>
      <c r="AB76" s="90">
        <f t="shared" si="28"/>
        <v>4.5975960483229485</v>
      </c>
      <c r="AC76" s="90"/>
      <c r="AD76" s="90">
        <f t="shared" si="29"/>
        <v>114.57017887897342</v>
      </c>
      <c r="AE76" s="98">
        <f t="shared" si="30"/>
        <v>9.5475149065811185E-2</v>
      </c>
    </row>
    <row r="77" spans="16:31">
      <c r="P77" s="89">
        <v>41183</v>
      </c>
      <c r="Q77" s="90">
        <f t="shared" si="28"/>
        <v>16.324004683840798</v>
      </c>
      <c r="R77" s="90">
        <f t="shared" si="28"/>
        <v>14.158426022731918</v>
      </c>
      <c r="S77" s="90">
        <f t="shared" si="28"/>
        <v>12.396725946012257</v>
      </c>
      <c r="T77" s="90">
        <f t="shared" si="28"/>
        <v>10.985392726360537</v>
      </c>
      <c r="U77" s="90">
        <f t="shared" si="28"/>
        <v>9.8706372793376147</v>
      </c>
      <c r="V77" s="90">
        <f t="shared" si="28"/>
        <v>8.9982351119452542</v>
      </c>
      <c r="W77" s="90">
        <f t="shared" si="28"/>
        <v>8.3133593858928077</v>
      </c>
      <c r="X77" s="90">
        <f t="shared" si="28"/>
        <v>7.7604036894633452</v>
      </c>
      <c r="Y77" s="90">
        <f t="shared" si="28"/>
        <v>7.2827929448974036</v>
      </c>
      <c r="Z77" s="90">
        <f t="shared" si="28"/>
        <v>6.822780683714277</v>
      </c>
      <c r="AA77" s="90">
        <f t="shared" si="28"/>
        <v>5.7271848423331573</v>
      </c>
      <c r="AB77" s="90">
        <f t="shared" si="28"/>
        <v>4.6910380905174964</v>
      </c>
      <c r="AC77" s="90"/>
      <c r="AD77" s="90">
        <f t="shared" si="29"/>
        <v>113.33098140704686</v>
      </c>
      <c r="AE77" s="98">
        <f t="shared" si="30"/>
        <v>9.4442484505872393E-2</v>
      </c>
    </row>
    <row r="78" spans="16:31">
      <c r="P78" s="89">
        <v>41214</v>
      </c>
      <c r="Q78" s="90">
        <f t="shared" si="28"/>
        <v>16.569379844961269</v>
      </c>
      <c r="R78" s="90">
        <f t="shared" si="28"/>
        <v>14.260037327622474</v>
      </c>
      <c r="S78" s="90">
        <f t="shared" si="28"/>
        <v>12.369844977999177</v>
      </c>
      <c r="T78" s="90">
        <f t="shared" si="28"/>
        <v>10.8455792358092</v>
      </c>
      <c r="U78" s="90">
        <f t="shared" si="28"/>
        <v>9.6338020330734118</v>
      </c>
      <c r="V78" s="90">
        <f t="shared" si="28"/>
        <v>8.6807073406028596</v>
      </c>
      <c r="W78" s="90">
        <f t="shared" si="28"/>
        <v>7.9319594891883751</v>
      </c>
      <c r="X78" s="90">
        <f t="shared" si="28"/>
        <v>7.3325219432026891</v>
      </c>
      <c r="Y78" s="90">
        <f t="shared" si="28"/>
        <v>6.8264750509646364</v>
      </c>
      <c r="Z78" s="90">
        <f t="shared" si="28"/>
        <v>6.3568211176829283</v>
      </c>
      <c r="AA78" s="90">
        <f t="shared" si="28"/>
        <v>5.8652749388601011</v>
      </c>
      <c r="AB78" s="90">
        <f t="shared" si="28"/>
        <v>4.7832896743934814</v>
      </c>
      <c r="AC78" s="90"/>
      <c r="AD78" s="90">
        <f t="shared" si="29"/>
        <v>111.4556929743606</v>
      </c>
      <c r="AE78" s="98">
        <f t="shared" si="30"/>
        <v>9.2879744145300508E-2</v>
      </c>
    </row>
    <row r="79" spans="16:31">
      <c r="P79" s="89">
        <v>41244</v>
      </c>
      <c r="Q79" s="90">
        <f t="shared" si="28"/>
        <v>16.811354888375703</v>
      </c>
      <c r="R79" s="90">
        <f t="shared" si="28"/>
        <v>14.360206610046191</v>
      </c>
      <c r="S79" s="90">
        <f t="shared" si="28"/>
        <v>12.343354704253885</v>
      </c>
      <c r="T79" s="90">
        <f t="shared" si="28"/>
        <v>10.707846906028967</v>
      </c>
      <c r="U79" s="90">
        <f t="shared" si="28"/>
        <v>9.4005773612368735</v>
      </c>
      <c r="V79" s="90">
        <f t="shared" si="28"/>
        <v>8.3681375034619769</v>
      </c>
      <c r="W79" s="90">
        <f t="shared" si="28"/>
        <v>7.5566593278630183</v>
      </c>
      <c r="X79" s="90">
        <f t="shared" si="28"/>
        <v>6.9116498173406278</v>
      </c>
      <c r="Y79" s="90">
        <f t="shared" si="28"/>
        <v>6.3778151355099508</v>
      </c>
      <c r="Z79" s="90">
        <f t="shared" si="28"/>
        <v>5.8988730370835096</v>
      </c>
      <c r="AA79" s="90">
        <f t="shared" si="28"/>
        <v>5.4173517555303077</v>
      </c>
      <c r="AB79" s="90">
        <f t="shared" si="28"/>
        <v>4.8743734057377361</v>
      </c>
      <c r="AC79" s="90"/>
      <c r="AD79" s="90">
        <f t="shared" si="29"/>
        <v>109.02820045246875</v>
      </c>
      <c r="AE79" s="98">
        <f t="shared" si="30"/>
        <v>9.0856833710390633E-2</v>
      </c>
    </row>
    <row r="80" spans="16:31">
      <c r="P80" s="89">
        <v>41275</v>
      </c>
      <c r="Q80" s="90">
        <f t="shared" si="28"/>
        <v>17.050000000000015</v>
      </c>
      <c r="R80" s="90">
        <f t="shared" si="28"/>
        <v>14.458964350532668</v>
      </c>
      <c r="S80" s="90">
        <f t="shared" si="28"/>
        <v>12.317246668566028</v>
      </c>
      <c r="T80" s="90">
        <f t="shared" si="28"/>
        <v>10.572149612366271</v>
      </c>
      <c r="U80" s="90">
        <f t="shared" si="28"/>
        <v>9.1708813231313968</v>
      </c>
      <c r="V80" s="90">
        <f t="shared" si="28"/>
        <v>8.06041037898855</v>
      </c>
      <c r="W80" s="90">
        <f t="shared" si="28"/>
        <v>7.187313732995575</v>
      </c>
      <c r="X80" s="90">
        <f t="shared" si="28"/>
        <v>6.497616462400968</v>
      </c>
      <c r="Y80" s="90">
        <f t="shared" si="28"/>
        <v>5.9366220270731516</v>
      </c>
      <c r="Z80" s="90">
        <f t="shared" si="28"/>
        <v>5.4487315845649711</v>
      </c>
      <c r="AA80" s="90">
        <f t="shared" si="28"/>
        <v>4.9772507342927339</v>
      </c>
      <c r="AB80" s="90">
        <f t="shared" si="28"/>
        <v>4.4641818596862883</v>
      </c>
      <c r="AC80" s="90"/>
      <c r="AD80" s="90">
        <f t="shared" si="29"/>
        <v>106.14136873459863</v>
      </c>
      <c r="AE80" s="99">
        <f t="shared" si="30"/>
        <v>8.8451140612165524E-2</v>
      </c>
    </row>
    <row r="83" spans="1:47">
      <c r="A83" s="5" t="s">
        <v>15</v>
      </c>
    </row>
    <row r="84" spans="1:47">
      <c r="A84" s="5" t="s">
        <v>35</v>
      </c>
      <c r="P84" t="s">
        <v>115</v>
      </c>
      <c r="Q84" t="s">
        <v>113</v>
      </c>
    </row>
    <row r="86" spans="1:47">
      <c r="A86" s="5" t="s">
        <v>0</v>
      </c>
      <c r="Q86" t="s">
        <v>86</v>
      </c>
    </row>
    <row r="87" spans="1:47">
      <c r="A87" t="s">
        <v>8</v>
      </c>
      <c r="Q87">
        <f>B95</f>
        <v>155</v>
      </c>
      <c r="R87">
        <f>B96</f>
        <v>145</v>
      </c>
      <c r="S87">
        <f>B97</f>
        <v>135</v>
      </c>
      <c r="T87">
        <f>B98</f>
        <v>125</v>
      </c>
      <c r="U87">
        <f>B99</f>
        <v>115</v>
      </c>
      <c r="V87">
        <f>B100</f>
        <v>105</v>
      </c>
      <c r="W87">
        <f>B101</f>
        <v>95</v>
      </c>
      <c r="X87">
        <f>B102</f>
        <v>85</v>
      </c>
      <c r="Y87">
        <f>B103</f>
        <v>75</v>
      </c>
      <c r="Z87">
        <f>B104</f>
        <v>65</v>
      </c>
      <c r="AA87">
        <f>B105</f>
        <v>55</v>
      </c>
      <c r="AB87">
        <f>B106</f>
        <v>45</v>
      </c>
    </row>
    <row r="88" spans="1:47">
      <c r="A88" t="s">
        <v>9</v>
      </c>
    </row>
    <row r="89" spans="1:47">
      <c r="A89" t="s">
        <v>18</v>
      </c>
    </row>
    <row r="90" spans="1:47">
      <c r="A90" t="s">
        <v>11</v>
      </c>
    </row>
    <row r="92" spans="1:47">
      <c r="Q92" t="s">
        <v>88</v>
      </c>
      <c r="AD92" t="s">
        <v>89</v>
      </c>
    </row>
    <row r="93" spans="1:47">
      <c r="A93" s="5" t="s">
        <v>10</v>
      </c>
      <c r="D93" s="7" t="s">
        <v>12</v>
      </c>
      <c r="E93" s="7"/>
      <c r="H93" s="70" t="s">
        <v>114</v>
      </c>
      <c r="I93" s="71"/>
      <c r="J93" s="71"/>
      <c r="K93" s="71"/>
      <c r="L93" s="71"/>
      <c r="M93" s="71"/>
      <c r="N93" s="72"/>
      <c r="P93" s="73"/>
      <c r="R93" s="56"/>
    </row>
    <row r="94" spans="1:47" ht="76.5">
      <c r="A94" s="6" t="s">
        <v>1</v>
      </c>
      <c r="B94" s="6" t="s">
        <v>2</v>
      </c>
      <c r="C94" s="6" t="s">
        <v>4</v>
      </c>
      <c r="D94" s="6" t="s">
        <v>6</v>
      </c>
      <c r="E94" s="6" t="s">
        <v>29</v>
      </c>
      <c r="H94" s="75" t="s">
        <v>1</v>
      </c>
      <c r="I94" s="76" t="s">
        <v>85</v>
      </c>
      <c r="J94" s="73"/>
      <c r="K94" s="73"/>
      <c r="L94" s="73"/>
      <c r="M94" s="73"/>
      <c r="N94" s="74"/>
      <c r="P94" s="76" t="s">
        <v>1</v>
      </c>
      <c r="Q94" s="30" t="s">
        <v>38</v>
      </c>
      <c r="R94" s="30" t="s">
        <v>39</v>
      </c>
      <c r="S94" s="30" t="s">
        <v>40</v>
      </c>
      <c r="T94" s="30" t="s">
        <v>41</v>
      </c>
      <c r="U94" s="30" t="s">
        <v>42</v>
      </c>
      <c r="V94" s="30" t="s">
        <v>43</v>
      </c>
      <c r="W94" s="30" t="s">
        <v>44</v>
      </c>
      <c r="X94" s="30" t="s">
        <v>45</v>
      </c>
      <c r="Y94" s="30" t="s">
        <v>46</v>
      </c>
      <c r="Z94" s="30" t="s">
        <v>47</v>
      </c>
      <c r="AA94" s="30" t="s">
        <v>48</v>
      </c>
      <c r="AB94" s="30" t="s">
        <v>49</v>
      </c>
      <c r="AD94" s="30" t="s">
        <v>38</v>
      </c>
      <c r="AE94" s="30" t="s">
        <v>39</v>
      </c>
      <c r="AF94" s="30" t="s">
        <v>40</v>
      </c>
      <c r="AG94" s="30" t="s">
        <v>41</v>
      </c>
      <c r="AH94" s="30" t="s">
        <v>42</v>
      </c>
      <c r="AI94" s="30" t="s">
        <v>43</v>
      </c>
      <c r="AJ94" s="30" t="s">
        <v>44</v>
      </c>
      <c r="AK94" s="30" t="s">
        <v>45</v>
      </c>
      <c r="AL94" s="30" t="s">
        <v>46</v>
      </c>
      <c r="AM94" s="30" t="s">
        <v>47</v>
      </c>
      <c r="AN94" s="30" t="s">
        <v>48</v>
      </c>
      <c r="AO94" s="30" t="s">
        <v>49</v>
      </c>
      <c r="AQ94" s="102" t="s">
        <v>50</v>
      </c>
      <c r="AR94" s="30"/>
      <c r="AS94" s="102" t="s">
        <v>100</v>
      </c>
      <c r="AU94" s="30" t="s">
        <v>93</v>
      </c>
    </row>
    <row r="95" spans="1:47">
      <c r="A95" s="1">
        <v>40544</v>
      </c>
      <c r="B95">
        <f t="shared" ref="B95:B106" si="31">B14</f>
        <v>155</v>
      </c>
      <c r="C95" s="3">
        <v>100</v>
      </c>
      <c r="D95" s="3">
        <v>100</v>
      </c>
      <c r="E95" s="17">
        <f>D95*B95</f>
        <v>15500</v>
      </c>
      <c r="H95" s="77">
        <v>40544</v>
      </c>
      <c r="I95" s="20">
        <f>D95</f>
        <v>100</v>
      </c>
      <c r="J95" s="73"/>
      <c r="K95" s="73"/>
      <c r="L95" s="73"/>
      <c r="M95" s="73"/>
      <c r="N95" s="74"/>
      <c r="P95" s="89">
        <v>40544</v>
      </c>
      <c r="Q95" s="31">
        <f>$I95</f>
        <v>100</v>
      </c>
      <c r="R95" s="31">
        <v>100</v>
      </c>
      <c r="S95" s="31">
        <v>100</v>
      </c>
      <c r="T95" s="31">
        <v>100</v>
      </c>
      <c r="U95" s="31">
        <v>100</v>
      </c>
      <c r="V95" s="31">
        <v>100</v>
      </c>
      <c r="W95" s="31">
        <v>100</v>
      </c>
      <c r="X95" s="31">
        <v>100</v>
      </c>
      <c r="Y95" s="31">
        <v>100</v>
      </c>
      <c r="Z95" s="31">
        <v>100</v>
      </c>
      <c r="AA95" s="31">
        <v>100</v>
      </c>
      <c r="AB95" s="31">
        <v>100</v>
      </c>
      <c r="AD95" s="31">
        <f>Q95*Q$6</f>
        <v>15500</v>
      </c>
      <c r="AE95" s="31">
        <f t="shared" ref="AE95:AO118" si="32">R95*R$6</f>
        <v>14500</v>
      </c>
      <c r="AF95" s="31">
        <f t="shared" si="32"/>
        <v>13500</v>
      </c>
      <c r="AG95" s="31">
        <f t="shared" si="32"/>
        <v>12500</v>
      </c>
      <c r="AH95" s="31">
        <f t="shared" si="32"/>
        <v>11500</v>
      </c>
      <c r="AI95" s="31">
        <f t="shared" si="32"/>
        <v>10500</v>
      </c>
      <c r="AJ95" s="31">
        <f t="shared" si="32"/>
        <v>9500</v>
      </c>
      <c r="AK95" s="31">
        <f t="shared" si="32"/>
        <v>8500</v>
      </c>
      <c r="AL95" s="31">
        <f t="shared" si="32"/>
        <v>7500</v>
      </c>
      <c r="AM95" s="31">
        <f t="shared" si="32"/>
        <v>6500</v>
      </c>
      <c r="AN95" s="31">
        <f t="shared" si="32"/>
        <v>5500</v>
      </c>
      <c r="AO95" s="31">
        <f t="shared" si="32"/>
        <v>4500</v>
      </c>
      <c r="AQ95" s="103">
        <f>SUM(AD95:AO95)</f>
        <v>120000</v>
      </c>
      <c r="AR95" s="31"/>
      <c r="AS95" s="5"/>
      <c r="AU95" s="31">
        <f>AQ95/1200</f>
        <v>100</v>
      </c>
    </row>
    <row r="96" spans="1:47">
      <c r="A96" s="1">
        <v>40575</v>
      </c>
      <c r="B96">
        <f t="shared" si="31"/>
        <v>145</v>
      </c>
      <c r="C96" s="3">
        <v>100</v>
      </c>
      <c r="D96" s="2">
        <f>D95*(1.09)^(1/12)</f>
        <v>100.72073233161368</v>
      </c>
      <c r="E96" s="17">
        <f t="shared" ref="E96:E106" si="33">D96*B96</f>
        <v>14604.506188083982</v>
      </c>
      <c r="H96" s="77">
        <v>40575</v>
      </c>
      <c r="I96" s="25">
        <f t="shared" ref="I96:I106" si="34">D96</f>
        <v>100.72073233161368</v>
      </c>
      <c r="J96" s="73"/>
      <c r="K96" s="73"/>
      <c r="L96" s="73"/>
      <c r="M96" s="73"/>
      <c r="N96" s="74"/>
      <c r="P96" s="89">
        <v>40575</v>
      </c>
      <c r="Q96" s="31">
        <f>Q95</f>
        <v>100</v>
      </c>
      <c r="R96" s="31">
        <f>$I96</f>
        <v>100.72073233161368</v>
      </c>
      <c r="S96" s="31">
        <v>100</v>
      </c>
      <c r="T96" s="31">
        <v>100</v>
      </c>
      <c r="U96" s="31">
        <v>100</v>
      </c>
      <c r="V96" s="31">
        <v>100</v>
      </c>
      <c r="W96" s="31">
        <v>100</v>
      </c>
      <c r="X96" s="31">
        <v>100</v>
      </c>
      <c r="Y96" s="31">
        <v>100</v>
      </c>
      <c r="Z96" s="31">
        <v>100</v>
      </c>
      <c r="AA96" s="31">
        <v>100</v>
      </c>
      <c r="AB96" s="31">
        <v>100</v>
      </c>
      <c r="AD96" s="31">
        <f t="shared" ref="AD96:AD130" si="35">Q96*Q$6</f>
        <v>15500</v>
      </c>
      <c r="AE96" s="31">
        <f t="shared" si="32"/>
        <v>14604.506188083982</v>
      </c>
      <c r="AF96" s="31">
        <f t="shared" si="32"/>
        <v>13500</v>
      </c>
      <c r="AG96" s="31">
        <f t="shared" si="32"/>
        <v>12500</v>
      </c>
      <c r="AH96" s="31">
        <f t="shared" si="32"/>
        <v>11500</v>
      </c>
      <c r="AI96" s="31">
        <f t="shared" si="32"/>
        <v>10500</v>
      </c>
      <c r="AJ96" s="31">
        <f t="shared" si="32"/>
        <v>9500</v>
      </c>
      <c r="AK96" s="31">
        <f t="shared" si="32"/>
        <v>8500</v>
      </c>
      <c r="AL96" s="31">
        <f t="shared" si="32"/>
        <v>7500</v>
      </c>
      <c r="AM96" s="31">
        <f t="shared" si="32"/>
        <v>6500</v>
      </c>
      <c r="AN96" s="31">
        <f t="shared" si="32"/>
        <v>5500</v>
      </c>
      <c r="AO96" s="31">
        <f t="shared" si="32"/>
        <v>4500</v>
      </c>
      <c r="AQ96" s="103">
        <f t="shared" ref="AQ96:AQ130" si="36">SUM(AD96:AO96)</f>
        <v>120104.50618808398</v>
      </c>
      <c r="AR96" s="31"/>
      <c r="AS96" s="5"/>
      <c r="AU96" s="31">
        <f t="shared" ref="AU96:AU130" si="37">AQ96/1200</f>
        <v>100.08708849006999</v>
      </c>
    </row>
    <row r="97" spans="1:47">
      <c r="A97" s="1">
        <v>40603</v>
      </c>
      <c r="B97">
        <f t="shared" si="31"/>
        <v>135</v>
      </c>
      <c r="C97" s="3">
        <v>100</v>
      </c>
      <c r="D97" s="2">
        <f t="shared" ref="D97:D106" si="38">D96*(1.09)^(1/12)</f>
        <v>101.44665921416568</v>
      </c>
      <c r="E97" s="17">
        <f t="shared" si="33"/>
        <v>13695.298993912367</v>
      </c>
      <c r="H97" s="77">
        <v>40603</v>
      </c>
      <c r="I97" s="25">
        <f t="shared" si="34"/>
        <v>101.44665921416568</v>
      </c>
      <c r="J97" s="73"/>
      <c r="K97" s="73"/>
      <c r="L97" s="73"/>
      <c r="M97" s="73"/>
      <c r="N97" s="74"/>
      <c r="P97" s="89">
        <v>40603</v>
      </c>
      <c r="Q97" s="31">
        <f t="shared" ref="Q97" si="39">Q96</f>
        <v>100</v>
      </c>
      <c r="R97" s="31">
        <f>R96</f>
        <v>100.72073233161368</v>
      </c>
      <c r="S97" s="31">
        <f>$I97</f>
        <v>101.44665921416568</v>
      </c>
      <c r="T97" s="31">
        <v>100</v>
      </c>
      <c r="U97" s="31">
        <v>100</v>
      </c>
      <c r="V97" s="31">
        <v>100</v>
      </c>
      <c r="W97" s="31">
        <v>100</v>
      </c>
      <c r="X97" s="31">
        <v>100</v>
      </c>
      <c r="Y97" s="31">
        <v>100</v>
      </c>
      <c r="Z97" s="31">
        <v>100</v>
      </c>
      <c r="AA97" s="31">
        <v>100</v>
      </c>
      <c r="AB97" s="31">
        <v>100</v>
      </c>
      <c r="AD97" s="31">
        <f t="shared" si="35"/>
        <v>15500</v>
      </c>
      <c r="AE97" s="31">
        <f t="shared" si="32"/>
        <v>14604.506188083982</v>
      </c>
      <c r="AF97" s="31">
        <f t="shared" si="32"/>
        <v>13695.298993912367</v>
      </c>
      <c r="AG97" s="31">
        <f t="shared" si="32"/>
        <v>12500</v>
      </c>
      <c r="AH97" s="31">
        <f t="shared" si="32"/>
        <v>11500</v>
      </c>
      <c r="AI97" s="31">
        <f t="shared" si="32"/>
        <v>10500</v>
      </c>
      <c r="AJ97" s="31">
        <f t="shared" si="32"/>
        <v>9500</v>
      </c>
      <c r="AK97" s="31">
        <f t="shared" si="32"/>
        <v>8500</v>
      </c>
      <c r="AL97" s="31">
        <f t="shared" si="32"/>
        <v>7500</v>
      </c>
      <c r="AM97" s="31">
        <f t="shared" si="32"/>
        <v>6500</v>
      </c>
      <c r="AN97" s="31">
        <f t="shared" si="32"/>
        <v>5500</v>
      </c>
      <c r="AO97" s="31">
        <f t="shared" si="32"/>
        <v>4500</v>
      </c>
      <c r="AQ97" s="103">
        <f t="shared" si="36"/>
        <v>120299.80518199634</v>
      </c>
      <c r="AR97" s="31"/>
      <c r="AS97" s="5"/>
      <c r="AU97" s="31">
        <f t="shared" si="37"/>
        <v>100.24983765166363</v>
      </c>
    </row>
    <row r="98" spans="1:47">
      <c r="A98" s="1">
        <v>40634</v>
      </c>
      <c r="B98">
        <f t="shared" si="31"/>
        <v>125</v>
      </c>
      <c r="C98" s="3">
        <v>100</v>
      </c>
      <c r="D98" s="2">
        <f t="shared" si="38"/>
        <v>102.17781808646411</v>
      </c>
      <c r="E98" s="17">
        <f t="shared" si="33"/>
        <v>12772.227260808015</v>
      </c>
      <c r="H98" s="77">
        <v>40634</v>
      </c>
      <c r="I98" s="25">
        <f t="shared" si="34"/>
        <v>102.17781808646411</v>
      </c>
      <c r="J98" s="73"/>
      <c r="K98" s="73"/>
      <c r="L98" s="73"/>
      <c r="M98" s="73"/>
      <c r="N98" s="74"/>
      <c r="P98" s="89">
        <v>40634</v>
      </c>
      <c r="Q98" s="31">
        <f t="shared" ref="Q98:R98" si="40">Q97</f>
        <v>100</v>
      </c>
      <c r="R98" s="31">
        <f t="shared" si="40"/>
        <v>100.72073233161368</v>
      </c>
      <c r="S98" s="31">
        <f>S97</f>
        <v>101.44665921416568</v>
      </c>
      <c r="T98" s="31">
        <f>$I98</f>
        <v>102.17781808646411</v>
      </c>
      <c r="U98" s="31">
        <v>100</v>
      </c>
      <c r="V98" s="31">
        <v>100</v>
      </c>
      <c r="W98" s="31">
        <v>100</v>
      </c>
      <c r="X98" s="31">
        <v>100</v>
      </c>
      <c r="Y98" s="31">
        <v>100</v>
      </c>
      <c r="Z98" s="31">
        <v>100</v>
      </c>
      <c r="AA98" s="31">
        <v>100</v>
      </c>
      <c r="AB98" s="31">
        <v>100</v>
      </c>
      <c r="AD98" s="31">
        <f t="shared" si="35"/>
        <v>15500</v>
      </c>
      <c r="AE98" s="31">
        <f t="shared" si="32"/>
        <v>14604.506188083982</v>
      </c>
      <c r="AF98" s="31">
        <f t="shared" si="32"/>
        <v>13695.298993912367</v>
      </c>
      <c r="AG98" s="31">
        <f t="shared" si="32"/>
        <v>12772.227260808015</v>
      </c>
      <c r="AH98" s="31">
        <f t="shared" si="32"/>
        <v>11500</v>
      </c>
      <c r="AI98" s="31">
        <f t="shared" si="32"/>
        <v>10500</v>
      </c>
      <c r="AJ98" s="31">
        <f t="shared" si="32"/>
        <v>9500</v>
      </c>
      <c r="AK98" s="31">
        <f t="shared" si="32"/>
        <v>8500</v>
      </c>
      <c r="AL98" s="31">
        <f t="shared" si="32"/>
        <v>7500</v>
      </c>
      <c r="AM98" s="31">
        <f t="shared" si="32"/>
        <v>6500</v>
      </c>
      <c r="AN98" s="31">
        <f t="shared" si="32"/>
        <v>5500</v>
      </c>
      <c r="AO98" s="31">
        <f t="shared" si="32"/>
        <v>4500</v>
      </c>
      <c r="AQ98" s="103">
        <f t="shared" si="36"/>
        <v>120572.03244280437</v>
      </c>
      <c r="AR98" s="31"/>
      <c r="AS98" s="5"/>
      <c r="AU98" s="31">
        <f t="shared" si="37"/>
        <v>100.47669370233697</v>
      </c>
    </row>
    <row r="99" spans="1:47">
      <c r="A99" s="1">
        <v>40664</v>
      </c>
      <c r="B99">
        <f t="shared" si="31"/>
        <v>115</v>
      </c>
      <c r="C99" s="3">
        <v>100</v>
      </c>
      <c r="D99" s="2">
        <f t="shared" si="38"/>
        <v>102.91424665715066</v>
      </c>
      <c r="E99" s="17">
        <f t="shared" si="33"/>
        <v>11835.138365572326</v>
      </c>
      <c r="H99" s="77">
        <v>40664</v>
      </c>
      <c r="I99" s="25">
        <f t="shared" si="34"/>
        <v>102.91424665715066</v>
      </c>
      <c r="J99" s="73"/>
      <c r="K99" s="73"/>
      <c r="L99" s="73"/>
      <c r="M99" s="73"/>
      <c r="N99" s="74"/>
      <c r="P99" s="89">
        <v>40664</v>
      </c>
      <c r="Q99" s="31">
        <f t="shared" ref="Q99:S99" si="41">Q98</f>
        <v>100</v>
      </c>
      <c r="R99" s="31">
        <f t="shared" si="41"/>
        <v>100.72073233161368</v>
      </c>
      <c r="S99" s="31">
        <f t="shared" si="41"/>
        <v>101.44665921416568</v>
      </c>
      <c r="T99" s="31">
        <f>T98</f>
        <v>102.17781808646411</v>
      </c>
      <c r="U99" s="31">
        <f>$I99</f>
        <v>102.91424665715066</v>
      </c>
      <c r="V99" s="31">
        <v>100</v>
      </c>
      <c r="W99" s="31">
        <v>100</v>
      </c>
      <c r="X99" s="31">
        <v>100</v>
      </c>
      <c r="Y99" s="31">
        <v>100</v>
      </c>
      <c r="Z99" s="31">
        <v>100</v>
      </c>
      <c r="AA99" s="31">
        <v>100</v>
      </c>
      <c r="AB99" s="31">
        <v>100</v>
      </c>
      <c r="AD99" s="31">
        <f t="shared" si="35"/>
        <v>15500</v>
      </c>
      <c r="AE99" s="31">
        <f t="shared" si="32"/>
        <v>14604.506188083982</v>
      </c>
      <c r="AF99" s="31">
        <f t="shared" si="32"/>
        <v>13695.298993912367</v>
      </c>
      <c r="AG99" s="31">
        <f t="shared" si="32"/>
        <v>12772.227260808015</v>
      </c>
      <c r="AH99" s="31">
        <f t="shared" si="32"/>
        <v>11835.138365572326</v>
      </c>
      <c r="AI99" s="31">
        <f t="shared" si="32"/>
        <v>10500</v>
      </c>
      <c r="AJ99" s="31">
        <f t="shared" si="32"/>
        <v>9500</v>
      </c>
      <c r="AK99" s="31">
        <f t="shared" si="32"/>
        <v>8500</v>
      </c>
      <c r="AL99" s="31">
        <f t="shared" si="32"/>
        <v>7500</v>
      </c>
      <c r="AM99" s="31">
        <f t="shared" si="32"/>
        <v>6500</v>
      </c>
      <c r="AN99" s="31">
        <f t="shared" si="32"/>
        <v>5500</v>
      </c>
      <c r="AO99" s="31">
        <f t="shared" si="32"/>
        <v>4500</v>
      </c>
      <c r="AQ99" s="103">
        <f t="shared" si="36"/>
        <v>120907.17080837669</v>
      </c>
      <c r="AR99" s="31"/>
      <c r="AS99" s="5"/>
      <c r="AU99" s="31">
        <f t="shared" si="37"/>
        <v>100.75597567364724</v>
      </c>
    </row>
    <row r="100" spans="1:47">
      <c r="A100" s="1">
        <v>40695</v>
      </c>
      <c r="B100">
        <f t="shared" si="31"/>
        <v>105</v>
      </c>
      <c r="C100" s="3">
        <v>100</v>
      </c>
      <c r="D100" s="2">
        <f t="shared" si="38"/>
        <v>103.65598290664538</v>
      </c>
      <c r="E100" s="17">
        <f t="shared" si="33"/>
        <v>10883.878205197765</v>
      </c>
      <c r="H100" s="77">
        <v>40695</v>
      </c>
      <c r="I100" s="25">
        <f t="shared" si="34"/>
        <v>103.65598290664538</v>
      </c>
      <c r="J100" s="73"/>
      <c r="K100" s="73"/>
      <c r="L100" s="73"/>
      <c r="M100" s="73"/>
      <c r="N100" s="74"/>
      <c r="P100" s="89">
        <v>40695</v>
      </c>
      <c r="Q100" s="31">
        <f t="shared" ref="Q100:T100" si="42">Q99</f>
        <v>100</v>
      </c>
      <c r="R100" s="31">
        <f t="shared" si="42"/>
        <v>100.72073233161368</v>
      </c>
      <c r="S100" s="31">
        <f t="shared" si="42"/>
        <v>101.44665921416568</v>
      </c>
      <c r="T100" s="31">
        <f t="shared" si="42"/>
        <v>102.17781808646411</v>
      </c>
      <c r="U100" s="31">
        <f>U99</f>
        <v>102.91424665715066</v>
      </c>
      <c r="V100" s="31">
        <f>$I100</f>
        <v>103.65598290664538</v>
      </c>
      <c r="W100" s="31">
        <v>100</v>
      </c>
      <c r="X100" s="31">
        <v>100</v>
      </c>
      <c r="Y100" s="31">
        <v>100</v>
      </c>
      <c r="Z100" s="31">
        <v>100</v>
      </c>
      <c r="AA100" s="31">
        <v>100</v>
      </c>
      <c r="AB100" s="31">
        <v>100</v>
      </c>
      <c r="AD100" s="31">
        <f t="shared" si="35"/>
        <v>15500</v>
      </c>
      <c r="AE100" s="31">
        <f t="shared" si="32"/>
        <v>14604.506188083982</v>
      </c>
      <c r="AF100" s="31">
        <f t="shared" si="32"/>
        <v>13695.298993912367</v>
      </c>
      <c r="AG100" s="31">
        <f t="shared" si="32"/>
        <v>12772.227260808015</v>
      </c>
      <c r="AH100" s="31">
        <f t="shared" si="32"/>
        <v>11835.138365572326</v>
      </c>
      <c r="AI100" s="31">
        <f t="shared" si="32"/>
        <v>10883.878205197765</v>
      </c>
      <c r="AJ100" s="31">
        <f t="shared" si="32"/>
        <v>9500</v>
      </c>
      <c r="AK100" s="31">
        <f t="shared" si="32"/>
        <v>8500</v>
      </c>
      <c r="AL100" s="31">
        <f t="shared" si="32"/>
        <v>7500</v>
      </c>
      <c r="AM100" s="31">
        <f t="shared" si="32"/>
        <v>6500</v>
      </c>
      <c r="AN100" s="31">
        <f t="shared" si="32"/>
        <v>5500</v>
      </c>
      <c r="AO100" s="31">
        <f t="shared" si="32"/>
        <v>4500</v>
      </c>
      <c r="AQ100" s="103">
        <f t="shared" si="36"/>
        <v>121291.04901357445</v>
      </c>
      <c r="AR100" s="31"/>
      <c r="AS100" s="5"/>
      <c r="AU100" s="31">
        <f t="shared" si="37"/>
        <v>101.0758741779787</v>
      </c>
    </row>
    <row r="101" spans="1:47">
      <c r="A101" s="1">
        <v>40725</v>
      </c>
      <c r="B101">
        <f t="shared" si="31"/>
        <v>95</v>
      </c>
      <c r="C101" s="3">
        <v>100</v>
      </c>
      <c r="D101" s="2">
        <f t="shared" si="38"/>
        <v>104.40306508910551</v>
      </c>
      <c r="E101" s="17">
        <f t="shared" si="33"/>
        <v>9918.291183465024</v>
      </c>
      <c r="H101" s="77">
        <v>40725</v>
      </c>
      <c r="I101" s="25">
        <f t="shared" si="34"/>
        <v>104.40306508910551</v>
      </c>
      <c r="J101" s="73"/>
      <c r="K101" s="73"/>
      <c r="L101" s="73"/>
      <c r="M101" s="73"/>
      <c r="N101" s="74"/>
      <c r="P101" s="89">
        <v>40725</v>
      </c>
      <c r="Q101" s="31">
        <f t="shared" ref="Q101:U101" si="43">Q100</f>
        <v>100</v>
      </c>
      <c r="R101" s="31">
        <f t="shared" si="43"/>
        <v>100.72073233161368</v>
      </c>
      <c r="S101" s="31">
        <f t="shared" si="43"/>
        <v>101.44665921416568</v>
      </c>
      <c r="T101" s="31">
        <f t="shared" si="43"/>
        <v>102.17781808646411</v>
      </c>
      <c r="U101" s="31">
        <f t="shared" si="43"/>
        <v>102.91424665715066</v>
      </c>
      <c r="V101" s="31">
        <f>V100</f>
        <v>103.65598290664538</v>
      </c>
      <c r="W101" s="31">
        <f>$I101</f>
        <v>104.40306508910551</v>
      </c>
      <c r="X101" s="31">
        <v>100</v>
      </c>
      <c r="Y101" s="31">
        <v>100</v>
      </c>
      <c r="Z101" s="31">
        <v>100</v>
      </c>
      <c r="AA101" s="31">
        <v>100</v>
      </c>
      <c r="AB101" s="31">
        <v>100</v>
      </c>
      <c r="AD101" s="31">
        <f t="shared" si="35"/>
        <v>15500</v>
      </c>
      <c r="AE101" s="31">
        <f t="shared" si="32"/>
        <v>14604.506188083982</v>
      </c>
      <c r="AF101" s="31">
        <f t="shared" si="32"/>
        <v>13695.298993912367</v>
      </c>
      <c r="AG101" s="31">
        <f t="shared" si="32"/>
        <v>12772.227260808015</v>
      </c>
      <c r="AH101" s="31">
        <f t="shared" si="32"/>
        <v>11835.138365572326</v>
      </c>
      <c r="AI101" s="31">
        <f t="shared" si="32"/>
        <v>10883.878205197765</v>
      </c>
      <c r="AJ101" s="31">
        <f t="shared" si="32"/>
        <v>9918.291183465024</v>
      </c>
      <c r="AK101" s="31">
        <f t="shared" si="32"/>
        <v>8500</v>
      </c>
      <c r="AL101" s="31">
        <f t="shared" si="32"/>
        <v>7500</v>
      </c>
      <c r="AM101" s="31">
        <f t="shared" si="32"/>
        <v>6500</v>
      </c>
      <c r="AN101" s="31">
        <f t="shared" si="32"/>
        <v>5500</v>
      </c>
      <c r="AO101" s="31">
        <f t="shared" si="32"/>
        <v>4500</v>
      </c>
      <c r="AQ101" s="103">
        <f t="shared" si="36"/>
        <v>121709.34019703948</v>
      </c>
      <c r="AR101" s="31"/>
      <c r="AS101" s="5"/>
      <c r="AU101" s="31">
        <f t="shared" si="37"/>
        <v>101.42445016419957</v>
      </c>
    </row>
    <row r="102" spans="1:47">
      <c r="A102" s="1">
        <v>40756</v>
      </c>
      <c r="B102">
        <f t="shared" si="31"/>
        <v>85</v>
      </c>
      <c r="C102" s="3">
        <v>100</v>
      </c>
      <c r="D102" s="2">
        <f t="shared" si="38"/>
        <v>105.15553173439837</v>
      </c>
      <c r="E102" s="17">
        <f t="shared" si="33"/>
        <v>8938.2201974238615</v>
      </c>
      <c r="H102" s="77">
        <v>40756</v>
      </c>
      <c r="I102" s="25">
        <f t="shared" si="34"/>
        <v>105.15553173439837</v>
      </c>
      <c r="J102" s="73"/>
      <c r="K102" s="73"/>
      <c r="L102" s="73"/>
      <c r="M102" s="73"/>
      <c r="N102" s="74"/>
      <c r="P102" s="89">
        <v>40756</v>
      </c>
      <c r="Q102" s="31">
        <f t="shared" ref="Q102:V102" si="44">Q101</f>
        <v>100</v>
      </c>
      <c r="R102" s="31">
        <f t="shared" si="44"/>
        <v>100.72073233161368</v>
      </c>
      <c r="S102" s="31">
        <f t="shared" si="44"/>
        <v>101.44665921416568</v>
      </c>
      <c r="T102" s="31">
        <f t="shared" si="44"/>
        <v>102.17781808646411</v>
      </c>
      <c r="U102" s="31">
        <f t="shared" si="44"/>
        <v>102.91424665715066</v>
      </c>
      <c r="V102" s="31">
        <f t="shared" si="44"/>
        <v>103.65598290664538</v>
      </c>
      <c r="W102" s="31">
        <f>W101</f>
        <v>104.40306508910551</v>
      </c>
      <c r="X102" s="31">
        <f>$I102</f>
        <v>105.15553173439837</v>
      </c>
      <c r="Y102" s="31">
        <v>100</v>
      </c>
      <c r="Z102" s="31">
        <v>100</v>
      </c>
      <c r="AA102" s="31">
        <v>100</v>
      </c>
      <c r="AB102" s="31">
        <v>100</v>
      </c>
      <c r="AD102" s="31">
        <f t="shared" si="35"/>
        <v>15500</v>
      </c>
      <c r="AE102" s="31">
        <f t="shared" si="32"/>
        <v>14604.506188083982</v>
      </c>
      <c r="AF102" s="31">
        <f t="shared" si="32"/>
        <v>13695.298993912367</v>
      </c>
      <c r="AG102" s="31">
        <f t="shared" si="32"/>
        <v>12772.227260808015</v>
      </c>
      <c r="AH102" s="31">
        <f t="shared" si="32"/>
        <v>11835.138365572326</v>
      </c>
      <c r="AI102" s="31">
        <f t="shared" si="32"/>
        <v>10883.878205197765</v>
      </c>
      <c r="AJ102" s="31">
        <f t="shared" si="32"/>
        <v>9918.291183465024</v>
      </c>
      <c r="AK102" s="31">
        <f t="shared" si="32"/>
        <v>8938.2201974238615</v>
      </c>
      <c r="AL102" s="31">
        <f t="shared" si="32"/>
        <v>7500</v>
      </c>
      <c r="AM102" s="31">
        <f t="shared" si="32"/>
        <v>6500</v>
      </c>
      <c r="AN102" s="31">
        <f t="shared" si="32"/>
        <v>5500</v>
      </c>
      <c r="AO102" s="31">
        <f t="shared" si="32"/>
        <v>4500</v>
      </c>
      <c r="AQ102" s="103">
        <f t="shared" si="36"/>
        <v>122147.56039446333</v>
      </c>
      <c r="AR102" s="31"/>
      <c r="AS102" s="5"/>
      <c r="AU102" s="31">
        <f t="shared" si="37"/>
        <v>101.78963366205278</v>
      </c>
    </row>
    <row r="103" spans="1:47">
      <c r="A103" s="1">
        <v>40787</v>
      </c>
      <c r="B103">
        <f t="shared" si="31"/>
        <v>75</v>
      </c>
      <c r="C103" s="3">
        <v>100</v>
      </c>
      <c r="D103" s="2">
        <f t="shared" si="38"/>
        <v>105.91342165008845</v>
      </c>
      <c r="E103" s="17">
        <f t="shared" si="33"/>
        <v>7943.5066237566343</v>
      </c>
      <c r="H103" s="77">
        <v>40787</v>
      </c>
      <c r="I103" s="25">
        <f t="shared" si="34"/>
        <v>105.91342165008845</v>
      </c>
      <c r="J103" s="73"/>
      <c r="K103" s="73"/>
      <c r="L103" s="73"/>
      <c r="M103" s="73"/>
      <c r="N103" s="74"/>
      <c r="P103" s="89">
        <v>40787</v>
      </c>
      <c r="Q103" s="31">
        <f t="shared" ref="Q103:W103" si="45">Q102</f>
        <v>100</v>
      </c>
      <c r="R103" s="31">
        <f t="shared" si="45"/>
        <v>100.72073233161368</v>
      </c>
      <c r="S103" s="31">
        <f t="shared" si="45"/>
        <v>101.44665921416568</v>
      </c>
      <c r="T103" s="31">
        <f t="shared" si="45"/>
        <v>102.17781808646411</v>
      </c>
      <c r="U103" s="31">
        <f t="shared" si="45"/>
        <v>102.91424665715066</v>
      </c>
      <c r="V103" s="31">
        <f t="shared" si="45"/>
        <v>103.65598290664538</v>
      </c>
      <c r="W103" s="31">
        <f t="shared" si="45"/>
        <v>104.40306508910551</v>
      </c>
      <c r="X103" s="31">
        <f>X102</f>
        <v>105.15553173439837</v>
      </c>
      <c r="Y103" s="31">
        <f>$I103</f>
        <v>105.91342165008845</v>
      </c>
      <c r="Z103" s="31">
        <v>100</v>
      </c>
      <c r="AA103" s="31">
        <v>100</v>
      </c>
      <c r="AB103" s="31">
        <v>100</v>
      </c>
      <c r="AD103" s="31">
        <f t="shared" si="35"/>
        <v>15500</v>
      </c>
      <c r="AE103" s="31">
        <f t="shared" si="32"/>
        <v>14604.506188083982</v>
      </c>
      <c r="AF103" s="31">
        <f t="shared" si="32"/>
        <v>13695.298993912367</v>
      </c>
      <c r="AG103" s="31">
        <f t="shared" si="32"/>
        <v>12772.227260808015</v>
      </c>
      <c r="AH103" s="31">
        <f t="shared" si="32"/>
        <v>11835.138365572326</v>
      </c>
      <c r="AI103" s="31">
        <f t="shared" si="32"/>
        <v>10883.878205197765</v>
      </c>
      <c r="AJ103" s="31">
        <f t="shared" si="32"/>
        <v>9918.291183465024</v>
      </c>
      <c r="AK103" s="31">
        <f t="shared" si="32"/>
        <v>8938.2201974238615</v>
      </c>
      <c r="AL103" s="31">
        <f t="shared" si="32"/>
        <v>7943.5066237566343</v>
      </c>
      <c r="AM103" s="31">
        <f t="shared" si="32"/>
        <v>6500</v>
      </c>
      <c r="AN103" s="31">
        <f t="shared" si="32"/>
        <v>5500</v>
      </c>
      <c r="AO103" s="31">
        <f t="shared" si="32"/>
        <v>4500</v>
      </c>
      <c r="AQ103" s="103">
        <f t="shared" si="36"/>
        <v>122591.06701821997</v>
      </c>
      <c r="AR103" s="31"/>
      <c r="AS103" s="5"/>
      <c r="AU103" s="31">
        <f t="shared" si="37"/>
        <v>102.1592225151833</v>
      </c>
    </row>
    <row r="104" spans="1:47">
      <c r="A104" s="1">
        <v>40817</v>
      </c>
      <c r="B104">
        <f t="shared" si="31"/>
        <v>65</v>
      </c>
      <c r="C104" s="3">
        <v>100</v>
      </c>
      <c r="D104" s="2">
        <f t="shared" si="38"/>
        <v>106.67677392343896</v>
      </c>
      <c r="E104" s="17">
        <f t="shared" si="33"/>
        <v>6933.9903050235325</v>
      </c>
      <c r="H104" s="77">
        <v>40817</v>
      </c>
      <c r="I104" s="25">
        <f t="shared" si="34"/>
        <v>106.67677392343896</v>
      </c>
      <c r="J104" s="73"/>
      <c r="K104" s="73"/>
      <c r="L104" s="73"/>
      <c r="M104" s="73"/>
      <c r="N104" s="74"/>
      <c r="P104" s="89">
        <v>40817</v>
      </c>
      <c r="Q104" s="31">
        <f t="shared" ref="Q104:X104" si="46">Q103</f>
        <v>100</v>
      </c>
      <c r="R104" s="31">
        <f t="shared" si="46"/>
        <v>100.72073233161368</v>
      </c>
      <c r="S104" s="31">
        <f t="shared" si="46"/>
        <v>101.44665921416568</v>
      </c>
      <c r="T104" s="31">
        <f t="shared" si="46"/>
        <v>102.17781808646411</v>
      </c>
      <c r="U104" s="31">
        <f t="shared" si="46"/>
        <v>102.91424665715066</v>
      </c>
      <c r="V104" s="31">
        <f t="shared" si="46"/>
        <v>103.65598290664538</v>
      </c>
      <c r="W104" s="31">
        <f t="shared" si="46"/>
        <v>104.40306508910551</v>
      </c>
      <c r="X104" s="31">
        <f t="shared" si="46"/>
        <v>105.15553173439837</v>
      </c>
      <c r="Y104" s="31">
        <f>Y103</f>
        <v>105.91342165008845</v>
      </c>
      <c r="Z104" s="31">
        <f>$I104</f>
        <v>106.67677392343896</v>
      </c>
      <c r="AA104" s="31">
        <v>100</v>
      </c>
      <c r="AB104" s="31">
        <v>100</v>
      </c>
      <c r="AD104" s="31">
        <f t="shared" si="35"/>
        <v>15500</v>
      </c>
      <c r="AE104" s="31">
        <f t="shared" si="32"/>
        <v>14604.506188083982</v>
      </c>
      <c r="AF104" s="31">
        <f t="shared" si="32"/>
        <v>13695.298993912367</v>
      </c>
      <c r="AG104" s="31">
        <f t="shared" si="32"/>
        <v>12772.227260808015</v>
      </c>
      <c r="AH104" s="31">
        <f t="shared" si="32"/>
        <v>11835.138365572326</v>
      </c>
      <c r="AI104" s="31">
        <f t="shared" si="32"/>
        <v>10883.878205197765</v>
      </c>
      <c r="AJ104" s="31">
        <f t="shared" si="32"/>
        <v>9918.291183465024</v>
      </c>
      <c r="AK104" s="31">
        <f t="shared" si="32"/>
        <v>8938.2201974238615</v>
      </c>
      <c r="AL104" s="31">
        <f t="shared" si="32"/>
        <v>7943.5066237566343</v>
      </c>
      <c r="AM104" s="31">
        <f t="shared" si="32"/>
        <v>6933.9903050235325</v>
      </c>
      <c r="AN104" s="31">
        <f t="shared" si="32"/>
        <v>5500</v>
      </c>
      <c r="AO104" s="31">
        <f t="shared" si="32"/>
        <v>4500</v>
      </c>
      <c r="AQ104" s="103">
        <f t="shared" si="36"/>
        <v>123025.0573232435</v>
      </c>
      <c r="AR104" s="31"/>
      <c r="AS104" s="5"/>
      <c r="AU104" s="31">
        <f t="shared" si="37"/>
        <v>102.52088110270292</v>
      </c>
    </row>
    <row r="105" spans="1:47">
      <c r="A105" s="1">
        <v>40848</v>
      </c>
      <c r="B105">
        <f t="shared" si="31"/>
        <v>55</v>
      </c>
      <c r="C105" s="3">
        <v>100</v>
      </c>
      <c r="D105" s="2">
        <f t="shared" si="38"/>
        <v>107.44562792342761</v>
      </c>
      <c r="E105" s="17">
        <f t="shared" si="33"/>
        <v>5909.5095357885184</v>
      </c>
      <c r="H105" s="77">
        <v>40848</v>
      </c>
      <c r="I105" s="25">
        <f t="shared" si="34"/>
        <v>107.44562792342761</v>
      </c>
      <c r="J105" s="73"/>
      <c r="K105" s="73"/>
      <c r="L105" s="73"/>
      <c r="M105" s="73" t="s">
        <v>26</v>
      </c>
      <c r="N105" s="74"/>
      <c r="P105" s="89">
        <v>40848</v>
      </c>
      <c r="Q105" s="31">
        <f t="shared" ref="Q105:Y105" si="47">Q104</f>
        <v>100</v>
      </c>
      <c r="R105" s="31">
        <f t="shared" si="47"/>
        <v>100.72073233161368</v>
      </c>
      <c r="S105" s="31">
        <f t="shared" si="47"/>
        <v>101.44665921416568</v>
      </c>
      <c r="T105" s="31">
        <f t="shared" si="47"/>
        <v>102.17781808646411</v>
      </c>
      <c r="U105" s="31">
        <f t="shared" si="47"/>
        <v>102.91424665715066</v>
      </c>
      <c r="V105" s="31">
        <f t="shared" si="47"/>
        <v>103.65598290664538</v>
      </c>
      <c r="W105" s="31">
        <f t="shared" si="47"/>
        <v>104.40306508910551</v>
      </c>
      <c r="X105" s="31">
        <f t="shared" si="47"/>
        <v>105.15553173439837</v>
      </c>
      <c r="Y105" s="31">
        <f t="shared" si="47"/>
        <v>105.91342165008845</v>
      </c>
      <c r="Z105" s="31">
        <f>Z104</f>
        <v>106.67677392343896</v>
      </c>
      <c r="AA105" s="31">
        <f>$I105</f>
        <v>107.44562792342761</v>
      </c>
      <c r="AB105" s="31">
        <v>100</v>
      </c>
      <c r="AD105" s="31">
        <f t="shared" si="35"/>
        <v>15500</v>
      </c>
      <c r="AE105" s="31">
        <f t="shared" si="32"/>
        <v>14604.506188083982</v>
      </c>
      <c r="AF105" s="31">
        <f t="shared" si="32"/>
        <v>13695.298993912367</v>
      </c>
      <c r="AG105" s="31">
        <f t="shared" si="32"/>
        <v>12772.227260808015</v>
      </c>
      <c r="AH105" s="31">
        <f t="shared" si="32"/>
        <v>11835.138365572326</v>
      </c>
      <c r="AI105" s="31">
        <f t="shared" si="32"/>
        <v>10883.878205197765</v>
      </c>
      <c r="AJ105" s="31">
        <f t="shared" si="32"/>
        <v>9918.291183465024</v>
      </c>
      <c r="AK105" s="31">
        <f t="shared" si="32"/>
        <v>8938.2201974238615</v>
      </c>
      <c r="AL105" s="31">
        <f t="shared" si="32"/>
        <v>7943.5066237566343</v>
      </c>
      <c r="AM105" s="31">
        <f t="shared" si="32"/>
        <v>6933.9903050235325</v>
      </c>
      <c r="AN105" s="31">
        <f t="shared" si="32"/>
        <v>5909.5095357885184</v>
      </c>
      <c r="AO105" s="31">
        <f t="shared" si="32"/>
        <v>4500</v>
      </c>
      <c r="AQ105" s="103">
        <f t="shared" si="36"/>
        <v>123434.56685903201</v>
      </c>
      <c r="AR105" s="31"/>
      <c r="AS105" s="5"/>
      <c r="AU105" s="31">
        <f t="shared" si="37"/>
        <v>102.86213904919335</v>
      </c>
    </row>
    <row r="106" spans="1:47">
      <c r="A106" s="1">
        <v>40878</v>
      </c>
      <c r="B106">
        <f t="shared" si="31"/>
        <v>45</v>
      </c>
      <c r="C106" s="3">
        <v>100</v>
      </c>
      <c r="D106" s="2">
        <f t="shared" si="38"/>
        <v>108.22002330277708</v>
      </c>
      <c r="E106" s="17">
        <f t="shared" si="33"/>
        <v>4869.901048624969</v>
      </c>
      <c r="H106" s="77">
        <v>40878</v>
      </c>
      <c r="I106" s="26">
        <f t="shared" si="34"/>
        <v>108.22002330277708</v>
      </c>
      <c r="J106" s="78">
        <f>SUM(I95:I106)</f>
        <v>1248.7298828192754</v>
      </c>
      <c r="K106" s="73" t="s">
        <v>36</v>
      </c>
      <c r="L106" s="73"/>
      <c r="M106" s="88">
        <f>J107/J106-1</f>
        <v>0.10389627971287885</v>
      </c>
      <c r="N106" s="74"/>
      <c r="P106" s="89">
        <v>40878</v>
      </c>
      <c r="Q106" s="31">
        <f t="shared" ref="Q106:Z106" si="48">Q105</f>
        <v>100</v>
      </c>
      <c r="R106" s="31">
        <f t="shared" si="48"/>
        <v>100.72073233161368</v>
      </c>
      <c r="S106" s="31">
        <f t="shared" si="48"/>
        <v>101.44665921416568</v>
      </c>
      <c r="T106" s="31">
        <f t="shared" si="48"/>
        <v>102.17781808646411</v>
      </c>
      <c r="U106" s="31">
        <f t="shared" si="48"/>
        <v>102.91424665715066</v>
      </c>
      <c r="V106" s="31">
        <f t="shared" si="48"/>
        <v>103.65598290664538</v>
      </c>
      <c r="W106" s="31">
        <f t="shared" si="48"/>
        <v>104.40306508910551</v>
      </c>
      <c r="X106" s="31">
        <f t="shared" si="48"/>
        <v>105.15553173439837</v>
      </c>
      <c r="Y106" s="31">
        <f t="shared" si="48"/>
        <v>105.91342165008845</v>
      </c>
      <c r="Z106" s="31">
        <f t="shared" si="48"/>
        <v>106.67677392343896</v>
      </c>
      <c r="AA106" s="31">
        <f>AA105</f>
        <v>107.44562792342761</v>
      </c>
      <c r="AB106" s="31">
        <f>$I106</f>
        <v>108.22002330277708</v>
      </c>
      <c r="AD106" s="31">
        <f t="shared" si="35"/>
        <v>15500</v>
      </c>
      <c r="AE106" s="31">
        <f t="shared" si="32"/>
        <v>14604.506188083982</v>
      </c>
      <c r="AF106" s="31">
        <f t="shared" si="32"/>
        <v>13695.298993912367</v>
      </c>
      <c r="AG106" s="31">
        <f t="shared" si="32"/>
        <v>12772.227260808015</v>
      </c>
      <c r="AH106" s="31">
        <f t="shared" si="32"/>
        <v>11835.138365572326</v>
      </c>
      <c r="AI106" s="31">
        <f t="shared" si="32"/>
        <v>10883.878205197765</v>
      </c>
      <c r="AJ106" s="31">
        <f t="shared" si="32"/>
        <v>9918.291183465024</v>
      </c>
      <c r="AK106" s="31">
        <f t="shared" si="32"/>
        <v>8938.2201974238615</v>
      </c>
      <c r="AL106" s="31">
        <f t="shared" si="32"/>
        <v>7943.5066237566343</v>
      </c>
      <c r="AM106" s="31">
        <f t="shared" si="32"/>
        <v>6933.9903050235325</v>
      </c>
      <c r="AN106" s="31">
        <f t="shared" si="32"/>
        <v>5909.5095357885184</v>
      </c>
      <c r="AO106" s="31">
        <f t="shared" si="32"/>
        <v>4869.901048624969</v>
      </c>
      <c r="AQ106" s="103">
        <f t="shared" si="36"/>
        <v>123804.46790765699</v>
      </c>
      <c r="AR106" s="31"/>
      <c r="AS106" s="5"/>
      <c r="AU106" s="31">
        <f t="shared" si="37"/>
        <v>103.17038992304749</v>
      </c>
    </row>
    <row r="107" spans="1:47">
      <c r="A107" s="1"/>
      <c r="D107" s="2"/>
      <c r="E107" s="2"/>
      <c r="H107" s="77">
        <v>40909</v>
      </c>
      <c r="I107" s="21">
        <f>D112</f>
        <v>109.00000000000001</v>
      </c>
      <c r="J107" s="78">
        <f>SUM(I107:I118)</f>
        <v>1378.4682720104972</v>
      </c>
      <c r="K107" s="73" t="s">
        <v>37</v>
      </c>
      <c r="L107" s="73"/>
      <c r="M107" s="73"/>
      <c r="N107" s="74"/>
      <c r="P107" s="89">
        <v>40909</v>
      </c>
      <c r="Q107" s="31">
        <f>$I107</f>
        <v>109.00000000000001</v>
      </c>
      <c r="R107" s="31">
        <f t="shared" ref="R107:AA107" si="49">R106</f>
        <v>100.72073233161368</v>
      </c>
      <c r="S107" s="31">
        <f t="shared" si="49"/>
        <v>101.44665921416568</v>
      </c>
      <c r="T107" s="31">
        <f t="shared" si="49"/>
        <v>102.17781808646411</v>
      </c>
      <c r="U107" s="31">
        <f t="shared" si="49"/>
        <v>102.91424665715066</v>
      </c>
      <c r="V107" s="31">
        <f t="shared" si="49"/>
        <v>103.65598290664538</v>
      </c>
      <c r="W107" s="31">
        <f t="shared" si="49"/>
        <v>104.40306508910551</v>
      </c>
      <c r="X107" s="31">
        <f t="shared" si="49"/>
        <v>105.15553173439837</v>
      </c>
      <c r="Y107" s="31">
        <f t="shared" si="49"/>
        <v>105.91342165008845</v>
      </c>
      <c r="Z107" s="31">
        <f t="shared" si="49"/>
        <v>106.67677392343896</v>
      </c>
      <c r="AA107" s="31">
        <f t="shared" si="49"/>
        <v>107.44562792342761</v>
      </c>
      <c r="AB107" s="31">
        <f>AB106</f>
        <v>108.22002330277708</v>
      </c>
      <c r="AD107" s="31">
        <f t="shared" si="35"/>
        <v>16895.000000000004</v>
      </c>
      <c r="AE107" s="31">
        <f t="shared" si="32"/>
        <v>14604.506188083982</v>
      </c>
      <c r="AF107" s="31">
        <f t="shared" si="32"/>
        <v>13695.298993912367</v>
      </c>
      <c r="AG107" s="31">
        <f t="shared" si="32"/>
        <v>12772.227260808015</v>
      </c>
      <c r="AH107" s="31">
        <f t="shared" si="32"/>
        <v>11835.138365572326</v>
      </c>
      <c r="AI107" s="31">
        <f t="shared" si="32"/>
        <v>10883.878205197765</v>
      </c>
      <c r="AJ107" s="31">
        <f t="shared" si="32"/>
        <v>9918.291183465024</v>
      </c>
      <c r="AK107" s="31">
        <f t="shared" si="32"/>
        <v>8938.2201974238615</v>
      </c>
      <c r="AL107" s="31">
        <f t="shared" si="32"/>
        <v>7943.5066237566343</v>
      </c>
      <c r="AM107" s="31">
        <f t="shared" si="32"/>
        <v>6933.9903050235325</v>
      </c>
      <c r="AN107" s="31">
        <f t="shared" si="32"/>
        <v>5909.5095357885184</v>
      </c>
      <c r="AO107" s="31">
        <f t="shared" si="32"/>
        <v>4869.901048624969</v>
      </c>
      <c r="AQ107" s="103">
        <f t="shared" si="36"/>
        <v>125199.46790765699</v>
      </c>
      <c r="AR107" s="31"/>
      <c r="AS107" s="97">
        <f t="shared" ref="AS107:AS118" si="50">SUM(AQ107:AQ118)/(SUM(AQ95:AQ106))-1</f>
        <v>8.0573916418521963E-2</v>
      </c>
      <c r="AT107" s="28"/>
      <c r="AU107" s="31">
        <f t="shared" si="37"/>
        <v>104.33288992304749</v>
      </c>
    </row>
    <row r="108" spans="1:47">
      <c r="A108" s="1" t="s">
        <v>5</v>
      </c>
      <c r="C108" s="4">
        <v>0.09</v>
      </c>
      <c r="H108" s="77">
        <v>40940</v>
      </c>
      <c r="I108" s="22">
        <f t="shared" ref="I108:I118" si="51">D113</f>
        <v>110.03427842986957</v>
      </c>
      <c r="J108" s="73"/>
      <c r="K108" s="73"/>
      <c r="L108" s="73"/>
      <c r="M108" s="73"/>
      <c r="N108" s="74"/>
      <c r="P108" s="89">
        <v>40940</v>
      </c>
      <c r="Q108" s="31">
        <f>Q107</f>
        <v>109.00000000000001</v>
      </c>
      <c r="R108" s="31">
        <f>$I108</f>
        <v>110.03427842986957</v>
      </c>
      <c r="S108" s="31">
        <f t="shared" ref="S108:AB108" si="52">S107</f>
        <v>101.44665921416568</v>
      </c>
      <c r="T108" s="31">
        <f t="shared" si="52"/>
        <v>102.17781808646411</v>
      </c>
      <c r="U108" s="31">
        <f t="shared" si="52"/>
        <v>102.91424665715066</v>
      </c>
      <c r="V108" s="31">
        <f t="shared" si="52"/>
        <v>103.65598290664538</v>
      </c>
      <c r="W108" s="31">
        <f t="shared" si="52"/>
        <v>104.40306508910551</v>
      </c>
      <c r="X108" s="31">
        <f t="shared" si="52"/>
        <v>105.15553173439837</v>
      </c>
      <c r="Y108" s="31">
        <f t="shared" si="52"/>
        <v>105.91342165008845</v>
      </c>
      <c r="Z108" s="31">
        <f t="shared" si="52"/>
        <v>106.67677392343896</v>
      </c>
      <c r="AA108" s="31">
        <f t="shared" si="52"/>
        <v>107.44562792342761</v>
      </c>
      <c r="AB108" s="31">
        <f t="shared" si="52"/>
        <v>108.22002330277708</v>
      </c>
      <c r="AD108" s="31">
        <f t="shared" si="35"/>
        <v>16895.000000000004</v>
      </c>
      <c r="AE108" s="31">
        <f t="shared" si="32"/>
        <v>15954.970372331089</v>
      </c>
      <c r="AF108" s="31">
        <f t="shared" si="32"/>
        <v>13695.298993912367</v>
      </c>
      <c r="AG108" s="31">
        <f t="shared" si="32"/>
        <v>12772.227260808015</v>
      </c>
      <c r="AH108" s="31">
        <f t="shared" si="32"/>
        <v>11835.138365572326</v>
      </c>
      <c r="AI108" s="31">
        <f t="shared" si="32"/>
        <v>10883.878205197765</v>
      </c>
      <c r="AJ108" s="31">
        <f t="shared" si="32"/>
        <v>9918.291183465024</v>
      </c>
      <c r="AK108" s="31">
        <f t="shared" si="32"/>
        <v>8938.2201974238615</v>
      </c>
      <c r="AL108" s="31">
        <f t="shared" si="32"/>
        <v>7943.5066237566343</v>
      </c>
      <c r="AM108" s="31">
        <f t="shared" si="32"/>
        <v>6933.9903050235325</v>
      </c>
      <c r="AN108" s="31">
        <f t="shared" si="32"/>
        <v>5909.5095357885184</v>
      </c>
      <c r="AO108" s="31">
        <f t="shared" si="32"/>
        <v>4869.901048624969</v>
      </c>
      <c r="AQ108" s="103">
        <f t="shared" si="36"/>
        <v>126549.93209190411</v>
      </c>
      <c r="AR108" s="31"/>
      <c r="AS108" s="98">
        <f t="shared" si="50"/>
        <v>8.5581391991846889E-2</v>
      </c>
      <c r="AT108" s="28"/>
      <c r="AU108" s="31">
        <f t="shared" si="37"/>
        <v>105.45827674325342</v>
      </c>
    </row>
    <row r="109" spans="1:47">
      <c r="A109" s="9" t="s">
        <v>16</v>
      </c>
      <c r="C109" s="10">
        <v>0.12</v>
      </c>
      <c r="H109" s="77">
        <v>40969</v>
      </c>
      <c r="I109" s="22">
        <f t="shared" si="51"/>
        <v>111.07837091359686</v>
      </c>
      <c r="J109" s="73"/>
      <c r="K109" s="95"/>
      <c r="L109" s="73"/>
      <c r="M109" s="73"/>
      <c r="N109" s="74"/>
      <c r="P109" s="89">
        <v>40969</v>
      </c>
      <c r="Q109" s="31">
        <f t="shared" ref="Q109" si="53">Q108</f>
        <v>109.00000000000001</v>
      </c>
      <c r="R109" s="31">
        <f>R108</f>
        <v>110.03427842986957</v>
      </c>
      <c r="S109" s="31">
        <f>$I109</f>
        <v>111.07837091359686</v>
      </c>
      <c r="T109" s="31">
        <f t="shared" ref="T109:AB109" si="54">T108</f>
        <v>102.17781808646411</v>
      </c>
      <c r="U109" s="31">
        <f t="shared" si="54"/>
        <v>102.91424665715066</v>
      </c>
      <c r="V109" s="31">
        <f t="shared" si="54"/>
        <v>103.65598290664538</v>
      </c>
      <c r="W109" s="31">
        <f t="shared" si="54"/>
        <v>104.40306508910551</v>
      </c>
      <c r="X109" s="31">
        <f t="shared" si="54"/>
        <v>105.15553173439837</v>
      </c>
      <c r="Y109" s="31">
        <f t="shared" si="54"/>
        <v>105.91342165008845</v>
      </c>
      <c r="Z109" s="31">
        <f t="shared" si="54"/>
        <v>106.67677392343896</v>
      </c>
      <c r="AA109" s="31">
        <f t="shared" si="54"/>
        <v>107.44562792342761</v>
      </c>
      <c r="AB109" s="31">
        <f t="shared" si="54"/>
        <v>108.22002330277708</v>
      </c>
      <c r="AD109" s="31">
        <f t="shared" si="35"/>
        <v>16895.000000000004</v>
      </c>
      <c r="AE109" s="31">
        <f t="shared" si="32"/>
        <v>15954.970372331089</v>
      </c>
      <c r="AF109" s="31">
        <f t="shared" si="32"/>
        <v>14995.580073335575</v>
      </c>
      <c r="AG109" s="31">
        <f t="shared" si="32"/>
        <v>12772.227260808015</v>
      </c>
      <c r="AH109" s="31">
        <f t="shared" si="32"/>
        <v>11835.138365572326</v>
      </c>
      <c r="AI109" s="31">
        <f t="shared" si="32"/>
        <v>10883.878205197765</v>
      </c>
      <c r="AJ109" s="31">
        <f t="shared" si="32"/>
        <v>9918.291183465024</v>
      </c>
      <c r="AK109" s="31">
        <f t="shared" si="32"/>
        <v>8938.2201974238615</v>
      </c>
      <c r="AL109" s="31">
        <f t="shared" si="32"/>
        <v>7943.5066237566343</v>
      </c>
      <c r="AM109" s="31">
        <f t="shared" si="32"/>
        <v>6933.9903050235325</v>
      </c>
      <c r="AN109" s="31">
        <f t="shared" si="32"/>
        <v>5909.5095357885184</v>
      </c>
      <c r="AO109" s="31">
        <f t="shared" si="32"/>
        <v>4869.901048624969</v>
      </c>
      <c r="AQ109" s="103">
        <f t="shared" si="36"/>
        <v>127850.21317132731</v>
      </c>
      <c r="AR109" s="31"/>
      <c r="AS109" s="98">
        <f t="shared" si="50"/>
        <v>8.9791885047253661E-2</v>
      </c>
      <c r="AT109" s="28"/>
      <c r="AU109" s="31">
        <f t="shared" si="37"/>
        <v>106.54184430943943</v>
      </c>
    </row>
    <row r="110" spans="1:47">
      <c r="A110" s="1"/>
      <c r="D110" s="4"/>
      <c r="E110" s="4"/>
      <c r="H110" s="77">
        <v>41000</v>
      </c>
      <c r="I110" s="22">
        <f t="shared" si="51"/>
        <v>112.13237057470678</v>
      </c>
      <c r="J110" s="73"/>
      <c r="K110" s="73"/>
      <c r="L110" s="73"/>
      <c r="M110" s="73"/>
      <c r="N110" s="74"/>
      <c r="P110" s="89">
        <v>41000</v>
      </c>
      <c r="Q110" s="31">
        <f t="shared" ref="Q110:R110" si="55">Q109</f>
        <v>109.00000000000001</v>
      </c>
      <c r="R110" s="31">
        <f t="shared" si="55"/>
        <v>110.03427842986957</v>
      </c>
      <c r="S110" s="31">
        <f>S109</f>
        <v>111.07837091359686</v>
      </c>
      <c r="T110" s="31">
        <f>$I110</f>
        <v>112.13237057470678</v>
      </c>
      <c r="U110" s="31">
        <f t="shared" ref="U110:AB110" si="56">U109</f>
        <v>102.91424665715066</v>
      </c>
      <c r="V110" s="31">
        <f t="shared" si="56"/>
        <v>103.65598290664538</v>
      </c>
      <c r="W110" s="31">
        <f t="shared" si="56"/>
        <v>104.40306508910551</v>
      </c>
      <c r="X110" s="31">
        <f t="shared" si="56"/>
        <v>105.15553173439837</v>
      </c>
      <c r="Y110" s="31">
        <f t="shared" si="56"/>
        <v>105.91342165008845</v>
      </c>
      <c r="Z110" s="31">
        <f t="shared" si="56"/>
        <v>106.67677392343896</v>
      </c>
      <c r="AA110" s="31">
        <f t="shared" si="56"/>
        <v>107.44562792342761</v>
      </c>
      <c r="AB110" s="31">
        <f t="shared" si="56"/>
        <v>108.22002330277708</v>
      </c>
      <c r="AD110" s="31">
        <f t="shared" si="35"/>
        <v>16895.000000000004</v>
      </c>
      <c r="AE110" s="31">
        <f t="shared" si="32"/>
        <v>15954.970372331089</v>
      </c>
      <c r="AF110" s="31">
        <f t="shared" si="32"/>
        <v>14995.580073335575</v>
      </c>
      <c r="AG110" s="31">
        <f t="shared" si="32"/>
        <v>14016.546321838348</v>
      </c>
      <c r="AH110" s="31">
        <f t="shared" si="32"/>
        <v>11835.138365572326</v>
      </c>
      <c r="AI110" s="31">
        <f t="shared" si="32"/>
        <v>10883.878205197765</v>
      </c>
      <c r="AJ110" s="31">
        <f t="shared" si="32"/>
        <v>9918.291183465024</v>
      </c>
      <c r="AK110" s="31">
        <f t="shared" si="32"/>
        <v>8938.2201974238615</v>
      </c>
      <c r="AL110" s="31">
        <f t="shared" si="32"/>
        <v>7943.5066237566343</v>
      </c>
      <c r="AM110" s="31">
        <f t="shared" si="32"/>
        <v>6933.9903050235325</v>
      </c>
      <c r="AN110" s="31">
        <f t="shared" si="32"/>
        <v>5909.5095357885184</v>
      </c>
      <c r="AO110" s="31">
        <f t="shared" si="32"/>
        <v>4869.901048624969</v>
      </c>
      <c r="AQ110" s="103">
        <f t="shared" si="36"/>
        <v>129094.53223235764</v>
      </c>
      <c r="AR110" s="31"/>
      <c r="AS110" s="98">
        <f t="shared" si="50"/>
        <v>9.3173931075312133E-2</v>
      </c>
      <c r="AT110" s="28"/>
      <c r="AU110" s="31">
        <f t="shared" si="37"/>
        <v>107.57877686029803</v>
      </c>
    </row>
    <row r="111" spans="1:47">
      <c r="A111" s="6" t="s">
        <v>1</v>
      </c>
      <c r="B111" s="6" t="s">
        <v>2</v>
      </c>
      <c r="C111" s="6" t="s">
        <v>4</v>
      </c>
      <c r="D111" s="6" t="s">
        <v>6</v>
      </c>
      <c r="E111" s="6" t="s">
        <v>29</v>
      </c>
      <c r="F111" s="6" t="s">
        <v>3</v>
      </c>
      <c r="H111" s="77">
        <v>41030</v>
      </c>
      <c r="I111" s="22">
        <f t="shared" si="51"/>
        <v>113.19637142035411</v>
      </c>
      <c r="J111" s="73"/>
      <c r="K111" s="73"/>
      <c r="L111" s="73"/>
      <c r="M111" s="73"/>
      <c r="N111" s="74"/>
      <c r="P111" s="89">
        <v>41030</v>
      </c>
      <c r="Q111" s="31">
        <f t="shared" ref="Q111:S111" si="57">Q110</f>
        <v>109.00000000000001</v>
      </c>
      <c r="R111" s="31">
        <f t="shared" si="57"/>
        <v>110.03427842986957</v>
      </c>
      <c r="S111" s="31">
        <f t="shared" si="57"/>
        <v>111.07837091359686</v>
      </c>
      <c r="T111" s="31">
        <f>T110</f>
        <v>112.13237057470678</v>
      </c>
      <c r="U111" s="31">
        <f>$I111</f>
        <v>113.19637142035411</v>
      </c>
      <c r="V111" s="31">
        <f t="shared" ref="V111:AB111" si="58">V110</f>
        <v>103.65598290664538</v>
      </c>
      <c r="W111" s="31">
        <f t="shared" si="58"/>
        <v>104.40306508910551</v>
      </c>
      <c r="X111" s="31">
        <f t="shared" si="58"/>
        <v>105.15553173439837</v>
      </c>
      <c r="Y111" s="31">
        <f t="shared" si="58"/>
        <v>105.91342165008845</v>
      </c>
      <c r="Z111" s="31">
        <f t="shared" si="58"/>
        <v>106.67677392343896</v>
      </c>
      <c r="AA111" s="31">
        <f t="shared" si="58"/>
        <v>107.44562792342761</v>
      </c>
      <c r="AB111" s="31">
        <f t="shared" si="58"/>
        <v>108.22002330277708</v>
      </c>
      <c r="AD111" s="31">
        <f t="shared" si="35"/>
        <v>16895.000000000004</v>
      </c>
      <c r="AE111" s="31">
        <f t="shared" si="32"/>
        <v>15954.970372331089</v>
      </c>
      <c r="AF111" s="31">
        <f t="shared" si="32"/>
        <v>14995.580073335575</v>
      </c>
      <c r="AG111" s="31">
        <f t="shared" si="32"/>
        <v>14016.546321838348</v>
      </c>
      <c r="AH111" s="31">
        <f t="shared" si="32"/>
        <v>13017.582713340722</v>
      </c>
      <c r="AI111" s="31">
        <f t="shared" si="32"/>
        <v>10883.878205197765</v>
      </c>
      <c r="AJ111" s="31">
        <f t="shared" si="32"/>
        <v>9918.291183465024</v>
      </c>
      <c r="AK111" s="31">
        <f t="shared" si="32"/>
        <v>8938.2201974238615</v>
      </c>
      <c r="AL111" s="31">
        <f t="shared" si="32"/>
        <v>7943.5066237566343</v>
      </c>
      <c r="AM111" s="31">
        <f t="shared" si="32"/>
        <v>6933.9903050235325</v>
      </c>
      <c r="AN111" s="31">
        <f t="shared" si="32"/>
        <v>5909.5095357885184</v>
      </c>
      <c r="AO111" s="31">
        <f t="shared" si="32"/>
        <v>4869.901048624969</v>
      </c>
      <c r="AQ111" s="103">
        <f t="shared" si="36"/>
        <v>130276.97658012605</v>
      </c>
      <c r="AR111" s="31"/>
      <c r="AS111" s="98">
        <f t="shared" si="50"/>
        <v>9.5712916884952426E-2</v>
      </c>
      <c r="AT111" s="28"/>
      <c r="AU111" s="31">
        <f t="shared" si="37"/>
        <v>108.56414715010504</v>
      </c>
    </row>
    <row r="112" spans="1:47">
      <c r="A112" s="1">
        <v>40909</v>
      </c>
      <c r="B112">
        <f t="shared" ref="B112:B123" si="59">B95</f>
        <v>155</v>
      </c>
      <c r="C112" s="2">
        <f>C106*(1+C108)</f>
        <v>109.00000000000001</v>
      </c>
      <c r="D112" s="2">
        <f>C112</f>
        <v>109.00000000000001</v>
      </c>
      <c r="E112" s="17">
        <f>D112*B112</f>
        <v>16895.000000000004</v>
      </c>
      <c r="F112" s="126">
        <f>E112/E95-1</f>
        <v>9.0000000000000302E-2</v>
      </c>
      <c r="H112" s="77">
        <v>41061</v>
      </c>
      <c r="I112" s="22">
        <f t="shared" si="51"/>
        <v>114.27046834970801</v>
      </c>
      <c r="J112" s="73"/>
      <c r="K112" s="73"/>
      <c r="L112" s="73"/>
      <c r="M112" s="73"/>
      <c r="N112" s="74"/>
      <c r="P112" s="89">
        <v>41061</v>
      </c>
      <c r="Q112" s="31">
        <f t="shared" ref="Q112:T112" si="60">Q111</f>
        <v>109.00000000000001</v>
      </c>
      <c r="R112" s="31">
        <f t="shared" si="60"/>
        <v>110.03427842986957</v>
      </c>
      <c r="S112" s="31">
        <f t="shared" si="60"/>
        <v>111.07837091359686</v>
      </c>
      <c r="T112" s="31">
        <f t="shared" si="60"/>
        <v>112.13237057470678</v>
      </c>
      <c r="U112" s="31">
        <f>U111</f>
        <v>113.19637142035411</v>
      </c>
      <c r="V112" s="31">
        <f>$I112</f>
        <v>114.27046834970801</v>
      </c>
      <c r="W112" s="31">
        <f t="shared" ref="W112:AB112" si="61">W111</f>
        <v>104.40306508910551</v>
      </c>
      <c r="X112" s="31">
        <f t="shared" si="61"/>
        <v>105.15553173439837</v>
      </c>
      <c r="Y112" s="31">
        <f t="shared" si="61"/>
        <v>105.91342165008845</v>
      </c>
      <c r="Z112" s="31">
        <f t="shared" si="61"/>
        <v>106.67677392343896</v>
      </c>
      <c r="AA112" s="31">
        <f t="shared" si="61"/>
        <v>107.44562792342761</v>
      </c>
      <c r="AB112" s="31">
        <f t="shared" si="61"/>
        <v>108.22002330277708</v>
      </c>
      <c r="AD112" s="31">
        <f t="shared" si="35"/>
        <v>16895.000000000004</v>
      </c>
      <c r="AE112" s="31">
        <f t="shared" si="32"/>
        <v>15954.970372331089</v>
      </c>
      <c r="AF112" s="31">
        <f t="shared" si="32"/>
        <v>14995.580073335575</v>
      </c>
      <c r="AG112" s="31">
        <f t="shared" si="32"/>
        <v>14016.546321838348</v>
      </c>
      <c r="AH112" s="31">
        <f t="shared" si="32"/>
        <v>13017.582713340722</v>
      </c>
      <c r="AI112" s="31">
        <f t="shared" si="32"/>
        <v>11998.399176719342</v>
      </c>
      <c r="AJ112" s="31">
        <f t="shared" si="32"/>
        <v>9918.291183465024</v>
      </c>
      <c r="AK112" s="31">
        <f t="shared" si="32"/>
        <v>8938.2201974238615</v>
      </c>
      <c r="AL112" s="31">
        <f t="shared" si="32"/>
        <v>7943.5066237566343</v>
      </c>
      <c r="AM112" s="31">
        <f t="shared" si="32"/>
        <v>6933.9903050235325</v>
      </c>
      <c r="AN112" s="31">
        <f t="shared" si="32"/>
        <v>5909.5095357885184</v>
      </c>
      <c r="AO112" s="31">
        <f t="shared" si="32"/>
        <v>4869.901048624969</v>
      </c>
      <c r="AQ112" s="103">
        <f t="shared" si="36"/>
        <v>131391.49755164763</v>
      </c>
      <c r="AR112" s="31"/>
      <c r="AS112" s="98">
        <f t="shared" si="50"/>
        <v>9.7410198505943679E-2</v>
      </c>
      <c r="AT112" s="28"/>
      <c r="AU112" s="31">
        <f t="shared" si="37"/>
        <v>109.49291462637302</v>
      </c>
    </row>
    <row r="113" spans="1:47">
      <c r="A113" s="1">
        <v>40940</v>
      </c>
      <c r="B113">
        <f t="shared" si="59"/>
        <v>145</v>
      </c>
      <c r="C113" s="2">
        <f>C112</f>
        <v>109.00000000000001</v>
      </c>
      <c r="D113" s="2">
        <f t="shared" ref="D113:D123" si="62">D112*(1+$C$109)^(1/12)</f>
        <v>110.03427842986957</v>
      </c>
      <c r="E113" s="17">
        <f t="shared" ref="E113:E123" si="63">D113*B113</f>
        <v>15954.970372331089</v>
      </c>
      <c r="F113" s="127">
        <f t="shared" ref="F113:F123" si="64">E113/E96-1</f>
        <v>9.2469006952728749E-2</v>
      </c>
      <c r="H113" s="77">
        <v>41091</v>
      </c>
      <c r="I113" s="22">
        <f t="shared" si="51"/>
        <v>115.35475716241622</v>
      </c>
      <c r="J113" s="73"/>
      <c r="K113" s="73"/>
      <c r="L113" s="73"/>
      <c r="M113" s="73"/>
      <c r="N113" s="74"/>
      <c r="P113" s="89">
        <v>41091</v>
      </c>
      <c r="Q113" s="31">
        <f t="shared" ref="Q113:U113" si="65">Q112</f>
        <v>109.00000000000001</v>
      </c>
      <c r="R113" s="31">
        <f t="shared" si="65"/>
        <v>110.03427842986957</v>
      </c>
      <c r="S113" s="31">
        <f t="shared" si="65"/>
        <v>111.07837091359686</v>
      </c>
      <c r="T113" s="31">
        <f t="shared" si="65"/>
        <v>112.13237057470678</v>
      </c>
      <c r="U113" s="31">
        <f t="shared" si="65"/>
        <v>113.19637142035411</v>
      </c>
      <c r="V113" s="31">
        <f>V112</f>
        <v>114.27046834970801</v>
      </c>
      <c r="W113" s="31">
        <f>$I113</f>
        <v>115.35475716241622</v>
      </c>
      <c r="X113" s="31">
        <f t="shared" ref="X113:AB113" si="66">X112</f>
        <v>105.15553173439837</v>
      </c>
      <c r="Y113" s="31">
        <f t="shared" si="66"/>
        <v>105.91342165008845</v>
      </c>
      <c r="Z113" s="31">
        <f t="shared" si="66"/>
        <v>106.67677392343896</v>
      </c>
      <c r="AA113" s="31">
        <f t="shared" si="66"/>
        <v>107.44562792342761</v>
      </c>
      <c r="AB113" s="31">
        <f t="shared" si="66"/>
        <v>108.22002330277708</v>
      </c>
      <c r="AD113" s="31">
        <f t="shared" si="35"/>
        <v>16895.000000000004</v>
      </c>
      <c r="AE113" s="31">
        <f t="shared" si="32"/>
        <v>15954.970372331089</v>
      </c>
      <c r="AF113" s="31">
        <f t="shared" si="32"/>
        <v>14995.580073335575</v>
      </c>
      <c r="AG113" s="31">
        <f t="shared" si="32"/>
        <v>14016.546321838348</v>
      </c>
      <c r="AH113" s="31">
        <f t="shared" si="32"/>
        <v>13017.582713340722</v>
      </c>
      <c r="AI113" s="31">
        <f t="shared" si="32"/>
        <v>11998.399176719342</v>
      </c>
      <c r="AJ113" s="31">
        <f t="shared" si="32"/>
        <v>10958.701930429541</v>
      </c>
      <c r="AK113" s="31">
        <f t="shared" si="32"/>
        <v>8938.2201974238615</v>
      </c>
      <c r="AL113" s="31">
        <f t="shared" si="32"/>
        <v>7943.5066237566343</v>
      </c>
      <c r="AM113" s="31">
        <f t="shared" si="32"/>
        <v>6933.9903050235325</v>
      </c>
      <c r="AN113" s="31">
        <f t="shared" si="32"/>
        <v>5909.5095357885184</v>
      </c>
      <c r="AO113" s="31">
        <f t="shared" si="32"/>
        <v>4869.901048624969</v>
      </c>
      <c r="AQ113" s="103">
        <f t="shared" si="36"/>
        <v>132431.90829861214</v>
      </c>
      <c r="AR113" s="31"/>
      <c r="AS113" s="98">
        <f t="shared" si="50"/>
        <v>9.8282151765040071E-2</v>
      </c>
      <c r="AT113" s="28"/>
      <c r="AU113" s="31">
        <f t="shared" si="37"/>
        <v>110.35992358217678</v>
      </c>
    </row>
    <row r="114" spans="1:47">
      <c r="A114" s="1">
        <v>40969</v>
      </c>
      <c r="B114">
        <f t="shared" si="59"/>
        <v>135</v>
      </c>
      <c r="C114" s="2">
        <f t="shared" ref="C114:C123" si="67">C113</f>
        <v>109.00000000000001</v>
      </c>
      <c r="D114" s="2">
        <f t="shared" si="62"/>
        <v>111.07837091359686</v>
      </c>
      <c r="E114" s="17">
        <f t="shared" si="63"/>
        <v>14995.580073335575</v>
      </c>
      <c r="F114" s="127">
        <f t="shared" si="64"/>
        <v>9.4943606561725291E-2</v>
      </c>
      <c r="H114" s="77">
        <v>41122</v>
      </c>
      <c r="I114" s="22">
        <f t="shared" si="51"/>
        <v>116.44933456714949</v>
      </c>
      <c r="J114" s="73"/>
      <c r="K114" s="73"/>
      <c r="L114" s="73"/>
      <c r="M114" s="73"/>
      <c r="N114" s="74"/>
      <c r="P114" s="89">
        <v>41122</v>
      </c>
      <c r="Q114" s="31">
        <f t="shared" ref="Q114:V114" si="68">Q113</f>
        <v>109.00000000000001</v>
      </c>
      <c r="R114" s="31">
        <f t="shared" si="68"/>
        <v>110.03427842986957</v>
      </c>
      <c r="S114" s="31">
        <f t="shared" si="68"/>
        <v>111.07837091359686</v>
      </c>
      <c r="T114" s="31">
        <f t="shared" si="68"/>
        <v>112.13237057470678</v>
      </c>
      <c r="U114" s="31">
        <f t="shared" si="68"/>
        <v>113.19637142035411</v>
      </c>
      <c r="V114" s="31">
        <f t="shared" si="68"/>
        <v>114.27046834970801</v>
      </c>
      <c r="W114" s="31">
        <f>W113</f>
        <v>115.35475716241622</v>
      </c>
      <c r="X114" s="31">
        <f>$I114</f>
        <v>116.44933456714949</v>
      </c>
      <c r="Y114" s="31">
        <f t="shared" ref="Y114:AB114" si="69">Y113</f>
        <v>105.91342165008845</v>
      </c>
      <c r="Z114" s="31">
        <f t="shared" si="69"/>
        <v>106.67677392343896</v>
      </c>
      <c r="AA114" s="31">
        <f t="shared" si="69"/>
        <v>107.44562792342761</v>
      </c>
      <c r="AB114" s="31">
        <f t="shared" si="69"/>
        <v>108.22002330277708</v>
      </c>
      <c r="AD114" s="31">
        <f t="shared" si="35"/>
        <v>16895.000000000004</v>
      </c>
      <c r="AE114" s="31">
        <f t="shared" si="32"/>
        <v>15954.970372331089</v>
      </c>
      <c r="AF114" s="31">
        <f t="shared" si="32"/>
        <v>14995.580073335575</v>
      </c>
      <c r="AG114" s="31">
        <f t="shared" si="32"/>
        <v>14016.546321838348</v>
      </c>
      <c r="AH114" s="31">
        <f t="shared" si="32"/>
        <v>13017.582713340722</v>
      </c>
      <c r="AI114" s="31">
        <f t="shared" si="32"/>
        <v>11998.399176719342</v>
      </c>
      <c r="AJ114" s="31">
        <f t="shared" si="32"/>
        <v>10958.701930429541</v>
      </c>
      <c r="AK114" s="31">
        <f t="shared" si="32"/>
        <v>9898.193438207707</v>
      </c>
      <c r="AL114" s="31">
        <f t="shared" si="32"/>
        <v>7943.5066237566343</v>
      </c>
      <c r="AM114" s="31">
        <f t="shared" si="32"/>
        <v>6933.9903050235325</v>
      </c>
      <c r="AN114" s="31">
        <f t="shared" si="32"/>
        <v>5909.5095357885184</v>
      </c>
      <c r="AO114" s="31">
        <f t="shared" si="32"/>
        <v>4869.901048624969</v>
      </c>
      <c r="AQ114" s="103">
        <f t="shared" si="36"/>
        <v>133391.88153939598</v>
      </c>
      <c r="AR114" s="31"/>
      <c r="AS114" s="98">
        <f t="shared" si="50"/>
        <v>9.8359214804386141E-2</v>
      </c>
      <c r="AT114" s="28"/>
      <c r="AU114" s="31">
        <f t="shared" si="37"/>
        <v>111.15990128282998</v>
      </c>
    </row>
    <row r="115" spans="1:47">
      <c r="A115" s="1">
        <v>41000</v>
      </c>
      <c r="B115">
        <f t="shared" si="59"/>
        <v>125</v>
      </c>
      <c r="C115" s="2">
        <f t="shared" si="67"/>
        <v>109.00000000000001</v>
      </c>
      <c r="D115" s="2">
        <f t="shared" si="62"/>
        <v>112.13237057470678</v>
      </c>
      <c r="E115" s="17">
        <f t="shared" si="63"/>
        <v>14016.546321838348</v>
      </c>
      <c r="F115" s="127">
        <f t="shared" si="64"/>
        <v>9.7423811495162438E-2</v>
      </c>
      <c r="H115" s="77">
        <v>41153</v>
      </c>
      <c r="I115" s="22">
        <f t="shared" si="51"/>
        <v>117.55429819022716</v>
      </c>
      <c r="J115" s="73"/>
      <c r="K115" s="73"/>
      <c r="L115" s="73"/>
      <c r="M115" s="73"/>
      <c r="N115" s="74"/>
      <c r="P115" s="89">
        <v>41153</v>
      </c>
      <c r="Q115" s="31">
        <f t="shared" ref="Q115:W115" si="70">Q114</f>
        <v>109.00000000000001</v>
      </c>
      <c r="R115" s="31">
        <f t="shared" si="70"/>
        <v>110.03427842986957</v>
      </c>
      <c r="S115" s="31">
        <f t="shared" si="70"/>
        <v>111.07837091359686</v>
      </c>
      <c r="T115" s="31">
        <f t="shared" si="70"/>
        <v>112.13237057470678</v>
      </c>
      <c r="U115" s="31">
        <f t="shared" si="70"/>
        <v>113.19637142035411</v>
      </c>
      <c r="V115" s="31">
        <f t="shared" si="70"/>
        <v>114.27046834970801</v>
      </c>
      <c r="W115" s="31">
        <f t="shared" si="70"/>
        <v>115.35475716241622</v>
      </c>
      <c r="X115" s="31">
        <f>X114</f>
        <v>116.44933456714949</v>
      </c>
      <c r="Y115" s="31">
        <f>$I115</f>
        <v>117.55429819022716</v>
      </c>
      <c r="Z115" s="31">
        <f t="shared" ref="Z115:AB115" si="71">Z114</f>
        <v>106.67677392343896</v>
      </c>
      <c r="AA115" s="31">
        <f t="shared" si="71"/>
        <v>107.44562792342761</v>
      </c>
      <c r="AB115" s="31">
        <f t="shared" si="71"/>
        <v>108.22002330277708</v>
      </c>
      <c r="AD115" s="31">
        <f t="shared" si="35"/>
        <v>16895.000000000004</v>
      </c>
      <c r="AE115" s="31">
        <f t="shared" si="32"/>
        <v>15954.970372331089</v>
      </c>
      <c r="AF115" s="31">
        <f t="shared" si="32"/>
        <v>14995.580073335575</v>
      </c>
      <c r="AG115" s="31">
        <f t="shared" si="32"/>
        <v>14016.546321838348</v>
      </c>
      <c r="AH115" s="31">
        <f t="shared" si="32"/>
        <v>13017.582713340722</v>
      </c>
      <c r="AI115" s="31">
        <f t="shared" si="32"/>
        <v>11998.399176719342</v>
      </c>
      <c r="AJ115" s="31">
        <f t="shared" si="32"/>
        <v>10958.701930429541</v>
      </c>
      <c r="AK115" s="31">
        <f t="shared" si="32"/>
        <v>9898.193438207707</v>
      </c>
      <c r="AL115" s="31">
        <f t="shared" si="32"/>
        <v>8816.5723642670364</v>
      </c>
      <c r="AM115" s="31">
        <f t="shared" si="32"/>
        <v>6933.9903050235325</v>
      </c>
      <c r="AN115" s="31">
        <f t="shared" si="32"/>
        <v>5909.5095357885184</v>
      </c>
      <c r="AO115" s="31">
        <f t="shared" si="32"/>
        <v>4869.901048624969</v>
      </c>
      <c r="AQ115" s="103">
        <f t="shared" si="36"/>
        <v>134264.94727990637</v>
      </c>
      <c r="AR115" s="31"/>
      <c r="AS115" s="98">
        <f t="shared" si="50"/>
        <v>9.7684969441822478E-2</v>
      </c>
      <c r="AT115" s="28"/>
      <c r="AU115" s="31">
        <f t="shared" si="37"/>
        <v>111.88745606658864</v>
      </c>
    </row>
    <row r="116" spans="1:47">
      <c r="A116" s="1">
        <v>41030</v>
      </c>
      <c r="B116">
        <f t="shared" si="59"/>
        <v>115</v>
      </c>
      <c r="C116" s="2">
        <f t="shared" si="67"/>
        <v>109.00000000000001</v>
      </c>
      <c r="D116" s="2">
        <f t="shared" si="62"/>
        <v>113.19637142035411</v>
      </c>
      <c r="E116" s="17">
        <f t="shared" si="63"/>
        <v>13017.582713340722</v>
      </c>
      <c r="F116" s="127">
        <f t="shared" si="64"/>
        <v>9.9909634449906637E-2</v>
      </c>
      <c r="H116" s="77">
        <v>41183</v>
      </c>
      <c r="I116" s="22">
        <f t="shared" si="51"/>
        <v>118.66974658432446</v>
      </c>
      <c r="J116" s="73"/>
      <c r="K116" s="73"/>
      <c r="L116" s="73"/>
      <c r="M116" s="73"/>
      <c r="N116" s="74"/>
      <c r="P116" s="89">
        <v>41183</v>
      </c>
      <c r="Q116" s="31">
        <f t="shared" ref="Q116:X116" si="72">Q115</f>
        <v>109.00000000000001</v>
      </c>
      <c r="R116" s="31">
        <f t="shared" si="72"/>
        <v>110.03427842986957</v>
      </c>
      <c r="S116" s="31">
        <f t="shared" si="72"/>
        <v>111.07837091359686</v>
      </c>
      <c r="T116" s="31">
        <f t="shared" si="72"/>
        <v>112.13237057470678</v>
      </c>
      <c r="U116" s="31">
        <f t="shared" si="72"/>
        <v>113.19637142035411</v>
      </c>
      <c r="V116" s="31">
        <f t="shared" si="72"/>
        <v>114.27046834970801</v>
      </c>
      <c r="W116" s="31">
        <f t="shared" si="72"/>
        <v>115.35475716241622</v>
      </c>
      <c r="X116" s="31">
        <f t="shared" si="72"/>
        <v>116.44933456714949</v>
      </c>
      <c r="Y116" s="31">
        <f>Y115</f>
        <v>117.55429819022716</v>
      </c>
      <c r="Z116" s="31">
        <f>$I116</f>
        <v>118.66974658432446</v>
      </c>
      <c r="AA116" s="31">
        <f t="shared" ref="AA116:AB116" si="73">AA115</f>
        <v>107.44562792342761</v>
      </c>
      <c r="AB116" s="31">
        <f t="shared" si="73"/>
        <v>108.22002330277708</v>
      </c>
      <c r="AD116" s="31">
        <f t="shared" si="35"/>
        <v>16895.000000000004</v>
      </c>
      <c r="AE116" s="31">
        <f t="shared" si="32"/>
        <v>15954.970372331089</v>
      </c>
      <c r="AF116" s="31">
        <f t="shared" si="32"/>
        <v>14995.580073335575</v>
      </c>
      <c r="AG116" s="31">
        <f t="shared" si="32"/>
        <v>14016.546321838348</v>
      </c>
      <c r="AH116" s="31">
        <f t="shared" si="32"/>
        <v>13017.582713340722</v>
      </c>
      <c r="AI116" s="31">
        <f t="shared" si="32"/>
        <v>11998.399176719342</v>
      </c>
      <c r="AJ116" s="31">
        <f t="shared" si="32"/>
        <v>10958.701930429541</v>
      </c>
      <c r="AK116" s="31">
        <f t="shared" si="32"/>
        <v>9898.193438207707</v>
      </c>
      <c r="AL116" s="31">
        <f t="shared" si="32"/>
        <v>8816.5723642670364</v>
      </c>
      <c r="AM116" s="31">
        <f t="shared" si="32"/>
        <v>7713.5335279810897</v>
      </c>
      <c r="AN116" s="31">
        <f t="shared" si="32"/>
        <v>5909.5095357885184</v>
      </c>
      <c r="AO116" s="31">
        <f t="shared" si="32"/>
        <v>4869.901048624969</v>
      </c>
      <c r="AQ116" s="103">
        <f t="shared" si="36"/>
        <v>135044.49050286392</v>
      </c>
      <c r="AR116" s="31"/>
      <c r="AS116" s="98">
        <f t="shared" si="50"/>
        <v>9.6315296380015347E-2</v>
      </c>
      <c r="AT116" s="28"/>
      <c r="AU116" s="31">
        <f t="shared" si="37"/>
        <v>112.53707541905327</v>
      </c>
    </row>
    <row r="117" spans="1:47">
      <c r="A117" s="1">
        <v>41061</v>
      </c>
      <c r="B117">
        <f t="shared" si="59"/>
        <v>105</v>
      </c>
      <c r="C117" s="2">
        <f t="shared" si="67"/>
        <v>109.00000000000001</v>
      </c>
      <c r="D117" s="2">
        <f t="shared" si="62"/>
        <v>114.27046834970801</v>
      </c>
      <c r="E117" s="17">
        <f t="shared" si="63"/>
        <v>11998.399176719342</v>
      </c>
      <c r="F117" s="127">
        <f t="shared" si="64"/>
        <v>0.10240108815158555</v>
      </c>
      <c r="H117" s="77">
        <v>41214</v>
      </c>
      <c r="I117" s="22">
        <f t="shared" si="51"/>
        <v>119.79577923726255</v>
      </c>
      <c r="J117" s="73"/>
      <c r="K117" s="73"/>
      <c r="L117" s="73"/>
      <c r="M117" s="73"/>
      <c r="N117" s="74"/>
      <c r="P117" s="89">
        <v>41214</v>
      </c>
      <c r="Q117" s="31">
        <f t="shared" ref="Q117:Y117" si="74">Q116</f>
        <v>109.00000000000001</v>
      </c>
      <c r="R117" s="31">
        <f t="shared" si="74"/>
        <v>110.03427842986957</v>
      </c>
      <c r="S117" s="31">
        <f t="shared" si="74"/>
        <v>111.07837091359686</v>
      </c>
      <c r="T117" s="31">
        <f t="shared" si="74"/>
        <v>112.13237057470678</v>
      </c>
      <c r="U117" s="31">
        <f t="shared" si="74"/>
        <v>113.19637142035411</v>
      </c>
      <c r="V117" s="31">
        <f t="shared" si="74"/>
        <v>114.27046834970801</v>
      </c>
      <c r="W117" s="31">
        <f t="shared" si="74"/>
        <v>115.35475716241622</v>
      </c>
      <c r="X117" s="31">
        <f t="shared" si="74"/>
        <v>116.44933456714949</v>
      </c>
      <c r="Y117" s="31">
        <f t="shared" si="74"/>
        <v>117.55429819022716</v>
      </c>
      <c r="Z117" s="31">
        <f>Z116</f>
        <v>118.66974658432446</v>
      </c>
      <c r="AA117" s="31">
        <f>$I117</f>
        <v>119.79577923726255</v>
      </c>
      <c r="AB117" s="31">
        <f t="shared" ref="AB117" si="75">AB116</f>
        <v>108.22002330277708</v>
      </c>
      <c r="AD117" s="31">
        <f t="shared" si="35"/>
        <v>16895.000000000004</v>
      </c>
      <c r="AE117" s="31">
        <f t="shared" si="32"/>
        <v>15954.970372331089</v>
      </c>
      <c r="AF117" s="31">
        <f t="shared" si="32"/>
        <v>14995.580073335575</v>
      </c>
      <c r="AG117" s="31">
        <f t="shared" si="32"/>
        <v>14016.546321838348</v>
      </c>
      <c r="AH117" s="31">
        <f t="shared" si="32"/>
        <v>13017.582713340722</v>
      </c>
      <c r="AI117" s="31">
        <f t="shared" si="32"/>
        <v>11998.399176719342</v>
      </c>
      <c r="AJ117" s="31">
        <f t="shared" si="32"/>
        <v>10958.701930429541</v>
      </c>
      <c r="AK117" s="31">
        <f t="shared" si="32"/>
        <v>9898.193438207707</v>
      </c>
      <c r="AL117" s="31">
        <f t="shared" si="32"/>
        <v>8816.5723642670364</v>
      </c>
      <c r="AM117" s="31">
        <f t="shared" si="32"/>
        <v>7713.5335279810897</v>
      </c>
      <c r="AN117" s="31">
        <f t="shared" si="32"/>
        <v>6588.7678580494403</v>
      </c>
      <c r="AO117" s="31">
        <f t="shared" si="32"/>
        <v>4869.901048624969</v>
      </c>
      <c r="AQ117" s="103">
        <f t="shared" si="36"/>
        <v>135723.74882512484</v>
      </c>
      <c r="AR117" s="31"/>
      <c r="AS117" s="98">
        <f t="shared" si="50"/>
        <v>9.4317628404997356E-2</v>
      </c>
      <c r="AT117" s="28"/>
      <c r="AU117" s="31">
        <f t="shared" si="37"/>
        <v>113.10312402093737</v>
      </c>
    </row>
    <row r="118" spans="1:47">
      <c r="A118" s="1">
        <v>41091</v>
      </c>
      <c r="B118">
        <f t="shared" si="59"/>
        <v>95</v>
      </c>
      <c r="C118" s="2">
        <f t="shared" si="67"/>
        <v>109.00000000000001</v>
      </c>
      <c r="D118" s="2">
        <f t="shared" si="62"/>
        <v>115.35475716241622</v>
      </c>
      <c r="E118" s="17">
        <f t="shared" si="63"/>
        <v>10958.701930429541</v>
      </c>
      <c r="F118" s="127">
        <f t="shared" si="64"/>
        <v>0.10489818535465112</v>
      </c>
      <c r="H118" s="77">
        <v>41244</v>
      </c>
      <c r="I118" s="23">
        <f t="shared" si="51"/>
        <v>120.93249658088196</v>
      </c>
      <c r="J118" s="73"/>
      <c r="K118" s="73"/>
      <c r="L118" s="73"/>
      <c r="M118" s="73"/>
      <c r="N118" s="74"/>
      <c r="P118" s="89">
        <v>41244</v>
      </c>
      <c r="Q118" s="31">
        <f t="shared" ref="Q118:Z118" si="76">Q117</f>
        <v>109.00000000000001</v>
      </c>
      <c r="R118" s="31">
        <f t="shared" si="76"/>
        <v>110.03427842986957</v>
      </c>
      <c r="S118" s="31">
        <f t="shared" si="76"/>
        <v>111.07837091359686</v>
      </c>
      <c r="T118" s="31">
        <f t="shared" si="76"/>
        <v>112.13237057470678</v>
      </c>
      <c r="U118" s="31">
        <f t="shared" si="76"/>
        <v>113.19637142035411</v>
      </c>
      <c r="V118" s="31">
        <f t="shared" si="76"/>
        <v>114.27046834970801</v>
      </c>
      <c r="W118" s="31">
        <f t="shared" si="76"/>
        <v>115.35475716241622</v>
      </c>
      <c r="X118" s="31">
        <f t="shared" si="76"/>
        <v>116.44933456714949</v>
      </c>
      <c r="Y118" s="31">
        <f t="shared" si="76"/>
        <v>117.55429819022716</v>
      </c>
      <c r="Z118" s="31">
        <f t="shared" si="76"/>
        <v>118.66974658432446</v>
      </c>
      <c r="AA118" s="31">
        <f>AA117</f>
        <v>119.79577923726255</v>
      </c>
      <c r="AB118" s="31">
        <f>$I118</f>
        <v>120.93249658088196</v>
      </c>
      <c r="AD118" s="31">
        <f t="shared" si="35"/>
        <v>16895.000000000004</v>
      </c>
      <c r="AE118" s="31">
        <f t="shared" si="32"/>
        <v>15954.970372331089</v>
      </c>
      <c r="AF118" s="31">
        <f t="shared" si="32"/>
        <v>14995.580073335575</v>
      </c>
      <c r="AG118" s="31">
        <f t="shared" ref="AG118:AG130" si="77">T118*T$6</f>
        <v>14016.546321838348</v>
      </c>
      <c r="AH118" s="31">
        <f t="shared" ref="AH118:AH130" si="78">U118*U$6</f>
        <v>13017.582713340722</v>
      </c>
      <c r="AI118" s="31">
        <f t="shared" ref="AI118:AI130" si="79">V118*V$6</f>
        <v>11998.399176719342</v>
      </c>
      <c r="AJ118" s="31">
        <f t="shared" ref="AJ118:AJ130" si="80">W118*W$6</f>
        <v>10958.701930429541</v>
      </c>
      <c r="AK118" s="31">
        <f t="shared" ref="AK118:AK130" si="81">X118*X$6</f>
        <v>9898.193438207707</v>
      </c>
      <c r="AL118" s="31">
        <f t="shared" ref="AL118:AL130" si="82">Y118*Y$6</f>
        <v>8816.5723642670364</v>
      </c>
      <c r="AM118" s="31">
        <f t="shared" ref="AM118:AM130" si="83">Z118*Z$6</f>
        <v>7713.5335279810897</v>
      </c>
      <c r="AN118" s="31">
        <f t="shared" ref="AN118:AN130" si="84">AA118*AA$6</f>
        <v>6588.7678580494403</v>
      </c>
      <c r="AO118" s="31">
        <f t="shared" ref="AO118:AO130" si="85">AB118*AB$6</f>
        <v>5441.9623461396886</v>
      </c>
      <c r="AQ118" s="103">
        <f t="shared" si="36"/>
        <v>136295.81012263958</v>
      </c>
      <c r="AR118" s="31"/>
      <c r="AS118" s="99">
        <f t="shared" si="50"/>
        <v>9.1770316171822408E-2</v>
      </c>
      <c r="AT118" s="28"/>
      <c r="AU118" s="31">
        <f t="shared" si="37"/>
        <v>113.57984176886632</v>
      </c>
    </row>
    <row r="119" spans="1:47">
      <c r="A119" s="1">
        <v>41122</v>
      </c>
      <c r="B119">
        <f t="shared" si="59"/>
        <v>85</v>
      </c>
      <c r="C119" s="2">
        <f t="shared" si="67"/>
        <v>109.00000000000001</v>
      </c>
      <c r="D119" s="2">
        <f t="shared" si="62"/>
        <v>116.44933456714949</v>
      </c>
      <c r="E119" s="17">
        <f t="shared" si="63"/>
        <v>9898.193438207707</v>
      </c>
      <c r="F119" s="127">
        <f t="shared" si="64"/>
        <v>0.10740093884244706</v>
      </c>
      <c r="H119" s="77">
        <v>41275</v>
      </c>
      <c r="I119" s="32">
        <f>I107*1.11</f>
        <v>120.99000000000002</v>
      </c>
      <c r="J119" s="73"/>
      <c r="K119" s="73"/>
      <c r="L119" s="73"/>
      <c r="M119" s="73"/>
      <c r="N119" s="74"/>
      <c r="P119" s="89">
        <v>41275</v>
      </c>
      <c r="Q119" s="31">
        <f>$I119</f>
        <v>120.99000000000002</v>
      </c>
      <c r="R119" s="31">
        <f t="shared" ref="R119:AA119" si="86">R118</f>
        <v>110.03427842986957</v>
      </c>
      <c r="S119" s="31">
        <f t="shared" si="86"/>
        <v>111.07837091359686</v>
      </c>
      <c r="T119" s="31">
        <f t="shared" si="86"/>
        <v>112.13237057470678</v>
      </c>
      <c r="U119" s="31">
        <f t="shared" si="86"/>
        <v>113.19637142035411</v>
      </c>
      <c r="V119" s="31">
        <f t="shared" si="86"/>
        <v>114.27046834970801</v>
      </c>
      <c r="W119" s="31">
        <f t="shared" si="86"/>
        <v>115.35475716241622</v>
      </c>
      <c r="X119" s="31">
        <f t="shared" si="86"/>
        <v>116.44933456714949</v>
      </c>
      <c r="Y119" s="31">
        <f t="shared" si="86"/>
        <v>117.55429819022716</v>
      </c>
      <c r="Z119" s="31">
        <f t="shared" si="86"/>
        <v>118.66974658432446</v>
      </c>
      <c r="AA119" s="31">
        <f t="shared" si="86"/>
        <v>119.79577923726255</v>
      </c>
      <c r="AB119" s="31">
        <f>AB118</f>
        <v>120.93249658088196</v>
      </c>
      <c r="AD119" s="31">
        <f t="shared" si="35"/>
        <v>18753.450000000004</v>
      </c>
      <c r="AE119" s="31">
        <f t="shared" ref="AE119:AE130" si="87">R119*R$6</f>
        <v>15954.970372331089</v>
      </c>
      <c r="AF119" s="31">
        <f t="shared" ref="AF119:AF130" si="88">S119*S$6</f>
        <v>14995.580073335575</v>
      </c>
      <c r="AG119" s="31">
        <f t="shared" si="77"/>
        <v>14016.546321838348</v>
      </c>
      <c r="AH119" s="31">
        <f t="shared" si="78"/>
        <v>13017.582713340722</v>
      </c>
      <c r="AI119" s="31">
        <f t="shared" si="79"/>
        <v>11998.399176719342</v>
      </c>
      <c r="AJ119" s="31">
        <f t="shared" si="80"/>
        <v>10958.701930429541</v>
      </c>
      <c r="AK119" s="31">
        <f t="shared" si="81"/>
        <v>9898.193438207707</v>
      </c>
      <c r="AL119" s="31">
        <f t="shared" si="82"/>
        <v>8816.5723642670364</v>
      </c>
      <c r="AM119" s="31">
        <f t="shared" si="83"/>
        <v>7713.5335279810897</v>
      </c>
      <c r="AN119" s="31">
        <f t="shared" si="84"/>
        <v>6588.7678580494403</v>
      </c>
      <c r="AO119" s="31">
        <f t="shared" si="85"/>
        <v>5441.9623461396886</v>
      </c>
      <c r="AQ119" s="103">
        <f t="shared" si="36"/>
        <v>138154.26012263956</v>
      </c>
      <c r="AR119" s="31"/>
      <c r="AS119" s="29"/>
      <c r="AT119" s="28"/>
      <c r="AU119" s="31">
        <f t="shared" si="37"/>
        <v>115.12855010219964</v>
      </c>
    </row>
    <row r="120" spans="1:47">
      <c r="A120" s="1">
        <v>41153</v>
      </c>
      <c r="B120">
        <f t="shared" si="59"/>
        <v>75</v>
      </c>
      <c r="C120" s="2">
        <f t="shared" si="67"/>
        <v>109.00000000000001</v>
      </c>
      <c r="D120" s="2">
        <f t="shared" si="62"/>
        <v>117.55429819022716</v>
      </c>
      <c r="E120" s="17">
        <f t="shared" si="63"/>
        <v>8816.5723642670364</v>
      </c>
      <c r="F120" s="127">
        <f t="shared" si="64"/>
        <v>0.10990936142727259</v>
      </c>
      <c r="H120" s="77">
        <v>41306</v>
      </c>
      <c r="I120" s="33">
        <f>I119</f>
        <v>120.99000000000002</v>
      </c>
      <c r="J120" s="73"/>
      <c r="K120" s="73"/>
      <c r="L120" s="73"/>
      <c r="M120" s="73"/>
      <c r="N120" s="74"/>
      <c r="P120" s="89">
        <v>41306</v>
      </c>
      <c r="Q120" s="31">
        <f>Q119</f>
        <v>120.99000000000002</v>
      </c>
      <c r="R120" s="31">
        <f>$I120</f>
        <v>120.99000000000002</v>
      </c>
      <c r="S120" s="31">
        <f t="shared" ref="S120:AB120" si="89">S119</f>
        <v>111.07837091359686</v>
      </c>
      <c r="T120" s="31">
        <f t="shared" si="89"/>
        <v>112.13237057470678</v>
      </c>
      <c r="U120" s="31">
        <f t="shared" si="89"/>
        <v>113.19637142035411</v>
      </c>
      <c r="V120" s="31">
        <f t="shared" si="89"/>
        <v>114.27046834970801</v>
      </c>
      <c r="W120" s="31">
        <f t="shared" si="89"/>
        <v>115.35475716241622</v>
      </c>
      <c r="X120" s="31">
        <f t="shared" si="89"/>
        <v>116.44933456714949</v>
      </c>
      <c r="Y120" s="31">
        <f t="shared" si="89"/>
        <v>117.55429819022716</v>
      </c>
      <c r="Z120" s="31">
        <f t="shared" si="89"/>
        <v>118.66974658432446</v>
      </c>
      <c r="AA120" s="31">
        <f t="shared" si="89"/>
        <v>119.79577923726255</v>
      </c>
      <c r="AB120" s="31">
        <f t="shared" si="89"/>
        <v>120.93249658088196</v>
      </c>
      <c r="AD120" s="31">
        <f t="shared" si="35"/>
        <v>18753.450000000004</v>
      </c>
      <c r="AE120" s="31">
        <f t="shared" si="87"/>
        <v>17543.550000000003</v>
      </c>
      <c r="AF120" s="31">
        <f t="shared" si="88"/>
        <v>14995.580073335575</v>
      </c>
      <c r="AG120" s="31">
        <f t="shared" si="77"/>
        <v>14016.546321838348</v>
      </c>
      <c r="AH120" s="31">
        <f t="shared" si="78"/>
        <v>13017.582713340722</v>
      </c>
      <c r="AI120" s="31">
        <f t="shared" si="79"/>
        <v>11998.399176719342</v>
      </c>
      <c r="AJ120" s="31">
        <f t="shared" si="80"/>
        <v>10958.701930429541</v>
      </c>
      <c r="AK120" s="31">
        <f t="shared" si="81"/>
        <v>9898.193438207707</v>
      </c>
      <c r="AL120" s="31">
        <f t="shared" si="82"/>
        <v>8816.5723642670364</v>
      </c>
      <c r="AM120" s="31">
        <f t="shared" si="83"/>
        <v>7713.5335279810897</v>
      </c>
      <c r="AN120" s="31">
        <f t="shared" si="84"/>
        <v>6588.7678580494403</v>
      </c>
      <c r="AO120" s="31">
        <f t="shared" si="85"/>
        <v>5441.9623461396886</v>
      </c>
      <c r="AQ120" s="103">
        <f t="shared" si="36"/>
        <v>139742.83975030849</v>
      </c>
      <c r="AR120" s="31"/>
      <c r="AS120" s="29"/>
      <c r="AU120" s="31">
        <f t="shared" si="37"/>
        <v>116.4523664585904</v>
      </c>
    </row>
    <row r="121" spans="1:47">
      <c r="A121" s="1">
        <v>41183</v>
      </c>
      <c r="B121">
        <f t="shared" si="59"/>
        <v>65</v>
      </c>
      <c r="C121" s="2">
        <f t="shared" si="67"/>
        <v>109.00000000000001</v>
      </c>
      <c r="D121" s="2">
        <f t="shared" si="62"/>
        <v>118.66974658432446</v>
      </c>
      <c r="E121" s="17">
        <f t="shared" si="63"/>
        <v>7713.5335279810897</v>
      </c>
      <c r="F121" s="127">
        <f t="shared" si="64"/>
        <v>0.11242346595044905</v>
      </c>
      <c r="H121" s="77">
        <v>41334</v>
      </c>
      <c r="I121" s="33">
        <f t="shared" ref="I121:I130" si="90">I120</f>
        <v>120.99000000000002</v>
      </c>
      <c r="J121" s="73"/>
      <c r="K121" s="73"/>
      <c r="L121" s="73"/>
      <c r="M121" s="73"/>
      <c r="N121" s="74"/>
      <c r="P121" s="89">
        <v>41334</v>
      </c>
      <c r="Q121" s="31">
        <f t="shared" ref="Q121" si="91">Q120</f>
        <v>120.99000000000002</v>
      </c>
      <c r="R121" s="31">
        <f>R120</f>
        <v>120.99000000000002</v>
      </c>
      <c r="S121" s="31">
        <f>$I121</f>
        <v>120.99000000000002</v>
      </c>
      <c r="T121" s="31">
        <f t="shared" ref="T121:AB121" si="92">T120</f>
        <v>112.13237057470678</v>
      </c>
      <c r="U121" s="31">
        <f t="shared" si="92"/>
        <v>113.19637142035411</v>
      </c>
      <c r="V121" s="31">
        <f t="shared" si="92"/>
        <v>114.27046834970801</v>
      </c>
      <c r="W121" s="31">
        <f t="shared" si="92"/>
        <v>115.35475716241622</v>
      </c>
      <c r="X121" s="31">
        <f t="shared" si="92"/>
        <v>116.44933456714949</v>
      </c>
      <c r="Y121" s="31">
        <f t="shared" si="92"/>
        <v>117.55429819022716</v>
      </c>
      <c r="Z121" s="31">
        <f t="shared" si="92"/>
        <v>118.66974658432446</v>
      </c>
      <c r="AA121" s="31">
        <f t="shared" si="92"/>
        <v>119.79577923726255</v>
      </c>
      <c r="AB121" s="31">
        <f t="shared" si="92"/>
        <v>120.93249658088196</v>
      </c>
      <c r="AD121" s="31">
        <f t="shared" si="35"/>
        <v>18753.450000000004</v>
      </c>
      <c r="AE121" s="31">
        <f t="shared" si="87"/>
        <v>17543.550000000003</v>
      </c>
      <c r="AF121" s="31">
        <f t="shared" si="88"/>
        <v>16333.650000000003</v>
      </c>
      <c r="AG121" s="31">
        <f t="shared" si="77"/>
        <v>14016.546321838348</v>
      </c>
      <c r="AH121" s="31">
        <f t="shared" si="78"/>
        <v>13017.582713340722</v>
      </c>
      <c r="AI121" s="31">
        <f t="shared" si="79"/>
        <v>11998.399176719342</v>
      </c>
      <c r="AJ121" s="31">
        <f t="shared" si="80"/>
        <v>10958.701930429541</v>
      </c>
      <c r="AK121" s="31">
        <f t="shared" si="81"/>
        <v>9898.193438207707</v>
      </c>
      <c r="AL121" s="31">
        <f t="shared" si="82"/>
        <v>8816.5723642670364</v>
      </c>
      <c r="AM121" s="31">
        <f t="shared" si="83"/>
        <v>7713.5335279810897</v>
      </c>
      <c r="AN121" s="31">
        <f t="shared" si="84"/>
        <v>6588.7678580494403</v>
      </c>
      <c r="AO121" s="31">
        <f t="shared" si="85"/>
        <v>5441.9623461396886</v>
      </c>
      <c r="AQ121" s="103">
        <f t="shared" si="36"/>
        <v>141080.90967697292</v>
      </c>
      <c r="AR121" s="31"/>
      <c r="AS121" s="29"/>
      <c r="AU121" s="31">
        <f t="shared" si="37"/>
        <v>117.56742473081077</v>
      </c>
    </row>
    <row r="122" spans="1:47">
      <c r="A122" s="1">
        <v>41214</v>
      </c>
      <c r="B122">
        <f t="shared" si="59"/>
        <v>55</v>
      </c>
      <c r="C122" s="2">
        <f t="shared" si="67"/>
        <v>109.00000000000001</v>
      </c>
      <c r="D122" s="2">
        <f t="shared" si="62"/>
        <v>119.79577923726255</v>
      </c>
      <c r="E122" s="17">
        <f t="shared" si="63"/>
        <v>6588.7678580494403</v>
      </c>
      <c r="F122" s="127">
        <f t="shared" si="64"/>
        <v>0.11494326528238474</v>
      </c>
      <c r="H122" s="77">
        <v>41365</v>
      </c>
      <c r="I122" s="33">
        <f t="shared" si="90"/>
        <v>120.99000000000002</v>
      </c>
      <c r="J122" s="73"/>
      <c r="K122" s="73"/>
      <c r="L122" s="73"/>
      <c r="M122" s="73"/>
      <c r="N122" s="74"/>
      <c r="P122" s="89">
        <v>41365</v>
      </c>
      <c r="Q122" s="31">
        <f t="shared" ref="Q122:R122" si="93">Q121</f>
        <v>120.99000000000002</v>
      </c>
      <c r="R122" s="31">
        <f t="shared" si="93"/>
        <v>120.99000000000002</v>
      </c>
      <c r="S122" s="31">
        <f>S121</f>
        <v>120.99000000000002</v>
      </c>
      <c r="T122" s="31">
        <f>$I122</f>
        <v>120.99000000000002</v>
      </c>
      <c r="U122" s="31">
        <f t="shared" ref="U122:AB122" si="94">U121</f>
        <v>113.19637142035411</v>
      </c>
      <c r="V122" s="31">
        <f t="shared" si="94"/>
        <v>114.27046834970801</v>
      </c>
      <c r="W122" s="31">
        <f t="shared" si="94"/>
        <v>115.35475716241622</v>
      </c>
      <c r="X122" s="31">
        <f t="shared" si="94"/>
        <v>116.44933456714949</v>
      </c>
      <c r="Y122" s="31">
        <f t="shared" si="94"/>
        <v>117.55429819022716</v>
      </c>
      <c r="Z122" s="31">
        <f t="shared" si="94"/>
        <v>118.66974658432446</v>
      </c>
      <c r="AA122" s="31">
        <f t="shared" si="94"/>
        <v>119.79577923726255</v>
      </c>
      <c r="AB122" s="31">
        <f t="shared" si="94"/>
        <v>120.93249658088196</v>
      </c>
      <c r="AD122" s="31">
        <f t="shared" si="35"/>
        <v>18753.450000000004</v>
      </c>
      <c r="AE122" s="31">
        <f t="shared" si="87"/>
        <v>17543.550000000003</v>
      </c>
      <c r="AF122" s="31">
        <f t="shared" si="88"/>
        <v>16333.650000000003</v>
      </c>
      <c r="AG122" s="31">
        <f t="shared" si="77"/>
        <v>15123.750000000004</v>
      </c>
      <c r="AH122" s="31">
        <f t="shared" si="78"/>
        <v>13017.582713340722</v>
      </c>
      <c r="AI122" s="31">
        <f t="shared" si="79"/>
        <v>11998.399176719342</v>
      </c>
      <c r="AJ122" s="31">
        <f t="shared" si="80"/>
        <v>10958.701930429541</v>
      </c>
      <c r="AK122" s="31">
        <f t="shared" si="81"/>
        <v>9898.193438207707</v>
      </c>
      <c r="AL122" s="31">
        <f t="shared" si="82"/>
        <v>8816.5723642670364</v>
      </c>
      <c r="AM122" s="31">
        <f t="shared" si="83"/>
        <v>7713.5335279810897</v>
      </c>
      <c r="AN122" s="31">
        <f t="shared" si="84"/>
        <v>6588.7678580494403</v>
      </c>
      <c r="AO122" s="31">
        <f t="shared" si="85"/>
        <v>5441.9623461396886</v>
      </c>
      <c r="AQ122" s="103">
        <f t="shared" si="36"/>
        <v>142188.11335513456</v>
      </c>
      <c r="AR122" s="31"/>
      <c r="AS122" s="29"/>
      <c r="AU122" s="31">
        <f t="shared" si="37"/>
        <v>118.49009446261213</v>
      </c>
    </row>
    <row r="123" spans="1:47">
      <c r="A123" s="1">
        <v>41244</v>
      </c>
      <c r="B123">
        <f t="shared" si="59"/>
        <v>45</v>
      </c>
      <c r="C123" s="2">
        <f t="shared" si="67"/>
        <v>109.00000000000001</v>
      </c>
      <c r="D123" s="2">
        <f t="shared" si="62"/>
        <v>120.93249658088196</v>
      </c>
      <c r="E123" s="17">
        <f t="shared" si="63"/>
        <v>5441.9623461396886</v>
      </c>
      <c r="F123" s="128">
        <f t="shared" si="64"/>
        <v>0.11746877232264152</v>
      </c>
      <c r="H123" s="77">
        <v>41395</v>
      </c>
      <c r="I123" s="33">
        <f t="shared" si="90"/>
        <v>120.99000000000002</v>
      </c>
      <c r="J123" s="73"/>
      <c r="K123" s="73"/>
      <c r="L123" s="73"/>
      <c r="M123" s="73"/>
      <c r="N123" s="74"/>
      <c r="P123" s="89">
        <v>41395</v>
      </c>
      <c r="Q123" s="31">
        <f t="shared" ref="Q123:S123" si="95">Q122</f>
        <v>120.99000000000002</v>
      </c>
      <c r="R123" s="31">
        <f t="shared" si="95"/>
        <v>120.99000000000002</v>
      </c>
      <c r="S123" s="31">
        <f t="shared" si="95"/>
        <v>120.99000000000002</v>
      </c>
      <c r="T123" s="31">
        <f>T122</f>
        <v>120.99000000000002</v>
      </c>
      <c r="U123" s="31">
        <f>$I123</f>
        <v>120.99000000000002</v>
      </c>
      <c r="V123" s="31">
        <f t="shared" ref="V123:AB123" si="96">V122</f>
        <v>114.27046834970801</v>
      </c>
      <c r="W123" s="31">
        <f t="shared" si="96"/>
        <v>115.35475716241622</v>
      </c>
      <c r="X123" s="31">
        <f t="shared" si="96"/>
        <v>116.44933456714949</v>
      </c>
      <c r="Y123" s="31">
        <f t="shared" si="96"/>
        <v>117.55429819022716</v>
      </c>
      <c r="Z123" s="31">
        <f t="shared" si="96"/>
        <v>118.66974658432446</v>
      </c>
      <c r="AA123" s="31">
        <f t="shared" si="96"/>
        <v>119.79577923726255</v>
      </c>
      <c r="AB123" s="31">
        <f t="shared" si="96"/>
        <v>120.93249658088196</v>
      </c>
      <c r="AD123" s="31">
        <f t="shared" si="35"/>
        <v>18753.450000000004</v>
      </c>
      <c r="AE123" s="31">
        <f t="shared" si="87"/>
        <v>17543.550000000003</v>
      </c>
      <c r="AF123" s="31">
        <f t="shared" si="88"/>
        <v>16333.650000000003</v>
      </c>
      <c r="AG123" s="31">
        <f t="shared" si="77"/>
        <v>15123.750000000004</v>
      </c>
      <c r="AH123" s="31">
        <f t="shared" si="78"/>
        <v>13913.850000000002</v>
      </c>
      <c r="AI123" s="31">
        <f t="shared" si="79"/>
        <v>11998.399176719342</v>
      </c>
      <c r="AJ123" s="31">
        <f t="shared" si="80"/>
        <v>10958.701930429541</v>
      </c>
      <c r="AK123" s="31">
        <f t="shared" si="81"/>
        <v>9898.193438207707</v>
      </c>
      <c r="AL123" s="31">
        <f t="shared" si="82"/>
        <v>8816.5723642670364</v>
      </c>
      <c r="AM123" s="31">
        <f t="shared" si="83"/>
        <v>7713.5335279810897</v>
      </c>
      <c r="AN123" s="31">
        <f t="shared" si="84"/>
        <v>6588.7678580494403</v>
      </c>
      <c r="AO123" s="31">
        <f t="shared" si="85"/>
        <v>5441.9623461396886</v>
      </c>
      <c r="AQ123" s="103">
        <f t="shared" si="36"/>
        <v>143084.38064179386</v>
      </c>
      <c r="AR123" s="31"/>
      <c r="AS123" s="29"/>
      <c r="AU123" s="31">
        <f t="shared" si="37"/>
        <v>119.23698386816154</v>
      </c>
    </row>
    <row r="124" spans="1:47">
      <c r="A124" t="s">
        <v>7</v>
      </c>
      <c r="B124" s="12">
        <f>SUM(B112:B123)</f>
        <v>1200</v>
      </c>
      <c r="E124" s="18">
        <f>SUM(E112:E123)</f>
        <v>136295.81012263958</v>
      </c>
      <c r="H124" s="77">
        <v>41426</v>
      </c>
      <c r="I124" s="33">
        <f t="shared" si="90"/>
        <v>120.99000000000002</v>
      </c>
      <c r="J124" s="73"/>
      <c r="K124" s="73"/>
      <c r="L124" s="73"/>
      <c r="M124" s="73"/>
      <c r="N124" s="74"/>
      <c r="P124" s="89">
        <v>41426</v>
      </c>
      <c r="Q124" s="31">
        <f t="shared" ref="Q124:T124" si="97">Q123</f>
        <v>120.99000000000002</v>
      </c>
      <c r="R124" s="31">
        <f t="shared" si="97"/>
        <v>120.99000000000002</v>
      </c>
      <c r="S124" s="31">
        <f t="shared" si="97"/>
        <v>120.99000000000002</v>
      </c>
      <c r="T124" s="31">
        <f t="shared" si="97"/>
        <v>120.99000000000002</v>
      </c>
      <c r="U124" s="31">
        <f>U123</f>
        <v>120.99000000000002</v>
      </c>
      <c r="V124" s="31">
        <f>$I124</f>
        <v>120.99000000000002</v>
      </c>
      <c r="W124" s="31">
        <f t="shared" ref="W124:AB124" si="98">W123</f>
        <v>115.35475716241622</v>
      </c>
      <c r="X124" s="31">
        <f t="shared" si="98"/>
        <v>116.44933456714949</v>
      </c>
      <c r="Y124" s="31">
        <f t="shared" si="98"/>
        <v>117.55429819022716</v>
      </c>
      <c r="Z124" s="31">
        <f t="shared" si="98"/>
        <v>118.66974658432446</v>
      </c>
      <c r="AA124" s="31">
        <f t="shared" si="98"/>
        <v>119.79577923726255</v>
      </c>
      <c r="AB124" s="31">
        <f t="shared" si="98"/>
        <v>120.93249658088196</v>
      </c>
      <c r="AD124" s="31">
        <f t="shared" si="35"/>
        <v>18753.450000000004</v>
      </c>
      <c r="AE124" s="31">
        <f t="shared" si="87"/>
        <v>17543.550000000003</v>
      </c>
      <c r="AF124" s="31">
        <f t="shared" si="88"/>
        <v>16333.650000000003</v>
      </c>
      <c r="AG124" s="31">
        <f t="shared" si="77"/>
        <v>15123.750000000004</v>
      </c>
      <c r="AH124" s="31">
        <f t="shared" si="78"/>
        <v>13913.850000000002</v>
      </c>
      <c r="AI124" s="31">
        <f t="shared" si="79"/>
        <v>12703.950000000003</v>
      </c>
      <c r="AJ124" s="31">
        <f t="shared" si="80"/>
        <v>10958.701930429541</v>
      </c>
      <c r="AK124" s="31">
        <f t="shared" si="81"/>
        <v>9898.193438207707</v>
      </c>
      <c r="AL124" s="31">
        <f t="shared" si="82"/>
        <v>8816.5723642670364</v>
      </c>
      <c r="AM124" s="31">
        <f t="shared" si="83"/>
        <v>7713.5335279810897</v>
      </c>
      <c r="AN124" s="31">
        <f t="shared" si="84"/>
        <v>6588.7678580494403</v>
      </c>
      <c r="AO124" s="31">
        <f t="shared" si="85"/>
        <v>5441.9623461396886</v>
      </c>
      <c r="AQ124" s="103">
        <f t="shared" si="36"/>
        <v>143789.93146507451</v>
      </c>
      <c r="AR124" s="31"/>
      <c r="AS124" s="29"/>
      <c r="AU124" s="31">
        <f t="shared" si="37"/>
        <v>119.82494288756209</v>
      </c>
    </row>
    <row r="125" spans="1:47">
      <c r="A125" t="s">
        <v>17</v>
      </c>
      <c r="F125" s="11">
        <f>SUMPRODUCT(F112:F123,E112:E123)/E124</f>
        <v>0.10095560158348418</v>
      </c>
      <c r="H125" s="77">
        <v>41456</v>
      </c>
      <c r="I125" s="33">
        <f t="shared" si="90"/>
        <v>120.99000000000002</v>
      </c>
      <c r="J125" s="73"/>
      <c r="K125" s="73"/>
      <c r="L125" s="73"/>
      <c r="M125" s="73"/>
      <c r="N125" s="74"/>
      <c r="P125" s="89">
        <v>41456</v>
      </c>
      <c r="Q125" s="31">
        <f t="shared" ref="Q125:U125" si="99">Q124</f>
        <v>120.99000000000002</v>
      </c>
      <c r="R125" s="31">
        <f t="shared" si="99"/>
        <v>120.99000000000002</v>
      </c>
      <c r="S125" s="31">
        <f t="shared" si="99"/>
        <v>120.99000000000002</v>
      </c>
      <c r="T125" s="31">
        <f t="shared" si="99"/>
        <v>120.99000000000002</v>
      </c>
      <c r="U125" s="31">
        <f t="shared" si="99"/>
        <v>120.99000000000002</v>
      </c>
      <c r="V125" s="31">
        <f>V124</f>
        <v>120.99000000000002</v>
      </c>
      <c r="W125" s="31">
        <f>$I125</f>
        <v>120.99000000000002</v>
      </c>
      <c r="X125" s="31">
        <f t="shared" ref="X125:AB125" si="100">X124</f>
        <v>116.44933456714949</v>
      </c>
      <c r="Y125" s="31">
        <f t="shared" si="100"/>
        <v>117.55429819022716</v>
      </c>
      <c r="Z125" s="31">
        <f t="shared" si="100"/>
        <v>118.66974658432446</v>
      </c>
      <c r="AA125" s="31">
        <f t="shared" si="100"/>
        <v>119.79577923726255</v>
      </c>
      <c r="AB125" s="31">
        <f t="shared" si="100"/>
        <v>120.93249658088196</v>
      </c>
      <c r="AD125" s="31">
        <f t="shared" si="35"/>
        <v>18753.450000000004</v>
      </c>
      <c r="AE125" s="31">
        <f t="shared" si="87"/>
        <v>17543.550000000003</v>
      </c>
      <c r="AF125" s="31">
        <f t="shared" si="88"/>
        <v>16333.650000000003</v>
      </c>
      <c r="AG125" s="31">
        <f t="shared" si="77"/>
        <v>15123.750000000004</v>
      </c>
      <c r="AH125" s="31">
        <f t="shared" si="78"/>
        <v>13913.850000000002</v>
      </c>
      <c r="AI125" s="31">
        <f t="shared" si="79"/>
        <v>12703.950000000003</v>
      </c>
      <c r="AJ125" s="31">
        <f t="shared" si="80"/>
        <v>11494.050000000003</v>
      </c>
      <c r="AK125" s="31">
        <f t="shared" si="81"/>
        <v>9898.193438207707</v>
      </c>
      <c r="AL125" s="31">
        <f t="shared" si="82"/>
        <v>8816.5723642670364</v>
      </c>
      <c r="AM125" s="31">
        <f t="shared" si="83"/>
        <v>7713.5335279810897</v>
      </c>
      <c r="AN125" s="31">
        <f t="shared" si="84"/>
        <v>6588.7678580494403</v>
      </c>
      <c r="AO125" s="31">
        <f t="shared" si="85"/>
        <v>5441.9623461396886</v>
      </c>
      <c r="AQ125" s="103">
        <f t="shared" si="36"/>
        <v>144325.27953464497</v>
      </c>
      <c r="AR125" s="31"/>
      <c r="AS125" s="29"/>
      <c r="AU125" s="31">
        <f t="shared" si="37"/>
        <v>120.2710662788708</v>
      </c>
    </row>
    <row r="126" spans="1:47">
      <c r="H126" s="77">
        <v>41487</v>
      </c>
      <c r="I126" s="33">
        <f t="shared" si="90"/>
        <v>120.99000000000002</v>
      </c>
      <c r="J126" s="73"/>
      <c r="K126" s="73"/>
      <c r="L126" s="73"/>
      <c r="M126" s="73"/>
      <c r="N126" s="74"/>
      <c r="P126" s="89">
        <v>41487</v>
      </c>
      <c r="Q126" s="31">
        <f t="shared" ref="Q126:V126" si="101">Q125</f>
        <v>120.99000000000002</v>
      </c>
      <c r="R126" s="31">
        <f t="shared" si="101"/>
        <v>120.99000000000002</v>
      </c>
      <c r="S126" s="31">
        <f t="shared" si="101"/>
        <v>120.99000000000002</v>
      </c>
      <c r="T126" s="31">
        <f t="shared" si="101"/>
        <v>120.99000000000002</v>
      </c>
      <c r="U126" s="31">
        <f t="shared" si="101"/>
        <v>120.99000000000002</v>
      </c>
      <c r="V126" s="31">
        <f t="shared" si="101"/>
        <v>120.99000000000002</v>
      </c>
      <c r="W126" s="31">
        <f>W125</f>
        <v>120.99000000000002</v>
      </c>
      <c r="X126" s="31">
        <f>$I126</f>
        <v>120.99000000000002</v>
      </c>
      <c r="Y126" s="31">
        <f t="shared" ref="Y126:AB126" si="102">Y125</f>
        <v>117.55429819022716</v>
      </c>
      <c r="Z126" s="31">
        <f t="shared" si="102"/>
        <v>118.66974658432446</v>
      </c>
      <c r="AA126" s="31">
        <f t="shared" si="102"/>
        <v>119.79577923726255</v>
      </c>
      <c r="AB126" s="31">
        <f t="shared" si="102"/>
        <v>120.93249658088196</v>
      </c>
      <c r="AD126" s="31">
        <f t="shared" si="35"/>
        <v>18753.450000000004</v>
      </c>
      <c r="AE126" s="31">
        <f t="shared" si="87"/>
        <v>17543.550000000003</v>
      </c>
      <c r="AF126" s="31">
        <f t="shared" si="88"/>
        <v>16333.650000000003</v>
      </c>
      <c r="AG126" s="31">
        <f t="shared" si="77"/>
        <v>15123.750000000004</v>
      </c>
      <c r="AH126" s="31">
        <f t="shared" si="78"/>
        <v>13913.850000000002</v>
      </c>
      <c r="AI126" s="31">
        <f t="shared" si="79"/>
        <v>12703.950000000003</v>
      </c>
      <c r="AJ126" s="31">
        <f t="shared" si="80"/>
        <v>11494.050000000003</v>
      </c>
      <c r="AK126" s="31">
        <f t="shared" si="81"/>
        <v>10284.150000000001</v>
      </c>
      <c r="AL126" s="31">
        <f t="shared" si="82"/>
        <v>8816.5723642670364</v>
      </c>
      <c r="AM126" s="31">
        <f t="shared" si="83"/>
        <v>7713.5335279810897</v>
      </c>
      <c r="AN126" s="31">
        <f t="shared" si="84"/>
        <v>6588.7678580494403</v>
      </c>
      <c r="AO126" s="31">
        <f t="shared" si="85"/>
        <v>5441.9623461396886</v>
      </c>
      <c r="AQ126" s="103">
        <f t="shared" si="36"/>
        <v>144711.23609643729</v>
      </c>
      <c r="AR126" s="31"/>
      <c r="AS126" s="29"/>
      <c r="AU126" s="31">
        <f t="shared" si="37"/>
        <v>120.59269674703108</v>
      </c>
    </row>
    <row r="127" spans="1:47">
      <c r="H127" s="77">
        <v>41518</v>
      </c>
      <c r="I127" s="33">
        <f t="shared" si="90"/>
        <v>120.99000000000002</v>
      </c>
      <c r="J127" s="73"/>
      <c r="K127" s="73"/>
      <c r="L127" s="73"/>
      <c r="M127" s="73"/>
      <c r="N127" s="74"/>
      <c r="P127" s="89">
        <v>41518</v>
      </c>
      <c r="Q127" s="31">
        <f t="shared" ref="Q127:W127" si="103">Q126</f>
        <v>120.99000000000002</v>
      </c>
      <c r="R127" s="31">
        <f t="shared" si="103"/>
        <v>120.99000000000002</v>
      </c>
      <c r="S127" s="31">
        <f t="shared" si="103"/>
        <v>120.99000000000002</v>
      </c>
      <c r="T127" s="31">
        <f t="shared" si="103"/>
        <v>120.99000000000002</v>
      </c>
      <c r="U127" s="31">
        <f t="shared" si="103"/>
        <v>120.99000000000002</v>
      </c>
      <c r="V127" s="31">
        <f t="shared" si="103"/>
        <v>120.99000000000002</v>
      </c>
      <c r="W127" s="31">
        <f t="shared" si="103"/>
        <v>120.99000000000002</v>
      </c>
      <c r="X127" s="31">
        <f>X126</f>
        <v>120.99000000000002</v>
      </c>
      <c r="Y127" s="31">
        <f>$I127</f>
        <v>120.99000000000002</v>
      </c>
      <c r="Z127" s="31">
        <f t="shared" ref="Z127:AB127" si="104">Z126</f>
        <v>118.66974658432446</v>
      </c>
      <c r="AA127" s="31">
        <f t="shared" si="104"/>
        <v>119.79577923726255</v>
      </c>
      <c r="AB127" s="31">
        <f t="shared" si="104"/>
        <v>120.93249658088196</v>
      </c>
      <c r="AD127" s="31">
        <f t="shared" si="35"/>
        <v>18753.450000000004</v>
      </c>
      <c r="AE127" s="31">
        <f t="shared" si="87"/>
        <v>17543.550000000003</v>
      </c>
      <c r="AF127" s="31">
        <f t="shared" si="88"/>
        <v>16333.650000000003</v>
      </c>
      <c r="AG127" s="31">
        <f t="shared" si="77"/>
        <v>15123.750000000004</v>
      </c>
      <c r="AH127" s="31">
        <f t="shared" si="78"/>
        <v>13913.850000000002</v>
      </c>
      <c r="AI127" s="31">
        <f t="shared" si="79"/>
        <v>12703.950000000003</v>
      </c>
      <c r="AJ127" s="31">
        <f t="shared" si="80"/>
        <v>11494.050000000003</v>
      </c>
      <c r="AK127" s="31">
        <f t="shared" si="81"/>
        <v>10284.150000000001</v>
      </c>
      <c r="AL127" s="31">
        <f t="shared" si="82"/>
        <v>9074.2500000000018</v>
      </c>
      <c r="AM127" s="31">
        <f t="shared" si="83"/>
        <v>7713.5335279810897</v>
      </c>
      <c r="AN127" s="31">
        <f t="shared" si="84"/>
        <v>6588.7678580494403</v>
      </c>
      <c r="AO127" s="31">
        <f t="shared" si="85"/>
        <v>5441.9623461396886</v>
      </c>
      <c r="AQ127" s="103">
        <f t="shared" si="36"/>
        <v>144968.91373217024</v>
      </c>
      <c r="AR127" s="31"/>
      <c r="AS127" s="29"/>
      <c r="AU127" s="31">
        <f t="shared" si="37"/>
        <v>120.80742811014187</v>
      </c>
    </row>
    <row r="128" spans="1:47">
      <c r="H128" s="77">
        <v>41548</v>
      </c>
      <c r="I128" s="33">
        <f t="shared" si="90"/>
        <v>120.99000000000002</v>
      </c>
      <c r="J128" s="73"/>
      <c r="K128" s="73"/>
      <c r="L128" s="73"/>
      <c r="M128" s="73"/>
      <c r="N128" s="74"/>
      <c r="P128" s="89">
        <v>41548</v>
      </c>
      <c r="Q128" s="31">
        <f t="shared" ref="Q128:X128" si="105">Q127</f>
        <v>120.99000000000002</v>
      </c>
      <c r="R128" s="31">
        <f t="shared" si="105"/>
        <v>120.99000000000002</v>
      </c>
      <c r="S128" s="31">
        <f t="shared" si="105"/>
        <v>120.99000000000002</v>
      </c>
      <c r="T128" s="31">
        <f t="shared" si="105"/>
        <v>120.99000000000002</v>
      </c>
      <c r="U128" s="31">
        <f t="shared" si="105"/>
        <v>120.99000000000002</v>
      </c>
      <c r="V128" s="31">
        <f t="shared" si="105"/>
        <v>120.99000000000002</v>
      </c>
      <c r="W128" s="31">
        <f t="shared" si="105"/>
        <v>120.99000000000002</v>
      </c>
      <c r="X128" s="31">
        <f t="shared" si="105"/>
        <v>120.99000000000002</v>
      </c>
      <c r="Y128" s="31">
        <f>Y127</f>
        <v>120.99000000000002</v>
      </c>
      <c r="Z128" s="31">
        <f>$I128</f>
        <v>120.99000000000002</v>
      </c>
      <c r="AA128" s="31">
        <f t="shared" ref="AA128:AB129" si="106">AA127</f>
        <v>119.79577923726255</v>
      </c>
      <c r="AB128" s="31">
        <f t="shared" si="106"/>
        <v>120.93249658088196</v>
      </c>
      <c r="AD128" s="31">
        <f t="shared" si="35"/>
        <v>18753.450000000004</v>
      </c>
      <c r="AE128" s="31">
        <f t="shared" si="87"/>
        <v>17543.550000000003</v>
      </c>
      <c r="AF128" s="31">
        <f t="shared" si="88"/>
        <v>16333.650000000003</v>
      </c>
      <c r="AG128" s="31">
        <f t="shared" si="77"/>
        <v>15123.750000000004</v>
      </c>
      <c r="AH128" s="31">
        <f t="shared" si="78"/>
        <v>13913.850000000002</v>
      </c>
      <c r="AI128" s="31">
        <f t="shared" si="79"/>
        <v>12703.950000000003</v>
      </c>
      <c r="AJ128" s="31">
        <f t="shared" si="80"/>
        <v>11494.050000000003</v>
      </c>
      <c r="AK128" s="31">
        <f t="shared" si="81"/>
        <v>10284.150000000001</v>
      </c>
      <c r="AL128" s="31">
        <f t="shared" si="82"/>
        <v>9074.2500000000018</v>
      </c>
      <c r="AM128" s="31">
        <f t="shared" si="83"/>
        <v>7864.3500000000013</v>
      </c>
      <c r="AN128" s="31">
        <f t="shared" si="84"/>
        <v>6588.7678580494403</v>
      </c>
      <c r="AO128" s="31">
        <f t="shared" si="85"/>
        <v>5441.9623461396886</v>
      </c>
      <c r="AQ128" s="103">
        <f t="shared" si="36"/>
        <v>145119.73020418917</v>
      </c>
      <c r="AR128" s="31"/>
      <c r="AS128" s="29"/>
      <c r="AU128" s="31">
        <f t="shared" si="37"/>
        <v>120.93310850349097</v>
      </c>
    </row>
    <row r="129" spans="8:47">
      <c r="H129" s="77">
        <v>41579</v>
      </c>
      <c r="I129" s="33">
        <f t="shared" si="90"/>
        <v>120.99000000000002</v>
      </c>
      <c r="J129" s="73"/>
      <c r="K129" s="73"/>
      <c r="L129" s="73"/>
      <c r="M129" s="73"/>
      <c r="N129" s="74"/>
      <c r="P129" s="89">
        <v>41579</v>
      </c>
      <c r="Q129" s="31">
        <f t="shared" ref="Q129:Y129" si="107">Q128</f>
        <v>120.99000000000002</v>
      </c>
      <c r="R129" s="31">
        <f t="shared" si="107"/>
        <v>120.99000000000002</v>
      </c>
      <c r="S129" s="31">
        <f t="shared" si="107"/>
        <v>120.99000000000002</v>
      </c>
      <c r="T129" s="31">
        <f t="shared" si="107"/>
        <v>120.99000000000002</v>
      </c>
      <c r="U129" s="31">
        <f t="shared" si="107"/>
        <v>120.99000000000002</v>
      </c>
      <c r="V129" s="31">
        <f t="shared" si="107"/>
        <v>120.99000000000002</v>
      </c>
      <c r="W129" s="31">
        <f t="shared" si="107"/>
        <v>120.99000000000002</v>
      </c>
      <c r="X129" s="31">
        <f t="shared" si="107"/>
        <v>120.99000000000002</v>
      </c>
      <c r="Y129" s="31">
        <f t="shared" si="107"/>
        <v>120.99000000000002</v>
      </c>
      <c r="Z129" s="31">
        <f>Z128</f>
        <v>120.99000000000002</v>
      </c>
      <c r="AA129" s="31">
        <f>$I129</f>
        <v>120.99000000000002</v>
      </c>
      <c r="AB129" s="31">
        <f t="shared" si="106"/>
        <v>120.93249658088196</v>
      </c>
      <c r="AD129" s="31">
        <f t="shared" si="35"/>
        <v>18753.450000000004</v>
      </c>
      <c r="AE129" s="31">
        <f t="shared" si="87"/>
        <v>17543.550000000003</v>
      </c>
      <c r="AF129" s="31">
        <f t="shared" si="88"/>
        <v>16333.650000000003</v>
      </c>
      <c r="AG129" s="31">
        <f t="shared" si="77"/>
        <v>15123.750000000004</v>
      </c>
      <c r="AH129" s="31">
        <f t="shared" si="78"/>
        <v>13913.850000000002</v>
      </c>
      <c r="AI129" s="31">
        <f t="shared" si="79"/>
        <v>12703.950000000003</v>
      </c>
      <c r="AJ129" s="31">
        <f t="shared" si="80"/>
        <v>11494.050000000003</v>
      </c>
      <c r="AK129" s="31">
        <f t="shared" si="81"/>
        <v>10284.150000000001</v>
      </c>
      <c r="AL129" s="31">
        <f t="shared" si="82"/>
        <v>9074.2500000000018</v>
      </c>
      <c r="AM129" s="31">
        <f t="shared" si="83"/>
        <v>7864.3500000000013</v>
      </c>
      <c r="AN129" s="31">
        <f t="shared" si="84"/>
        <v>6654.4500000000016</v>
      </c>
      <c r="AO129" s="31">
        <f t="shared" si="85"/>
        <v>5441.9623461396886</v>
      </c>
      <c r="AQ129" s="103">
        <f t="shared" si="36"/>
        <v>145185.41234613972</v>
      </c>
      <c r="AR129" s="31"/>
      <c r="AS129" s="29"/>
      <c r="AU129" s="31">
        <f t="shared" si="37"/>
        <v>120.9878436217831</v>
      </c>
    </row>
    <row r="130" spans="8:47">
      <c r="H130" s="79">
        <v>41609</v>
      </c>
      <c r="I130" s="34">
        <f t="shared" si="90"/>
        <v>120.99000000000002</v>
      </c>
      <c r="J130" s="80"/>
      <c r="K130" s="80"/>
      <c r="L130" s="80"/>
      <c r="M130" s="80"/>
      <c r="N130" s="81"/>
      <c r="P130" s="89">
        <v>41609</v>
      </c>
      <c r="Q130" s="31">
        <f t="shared" ref="Q130:Z130" si="108">Q129</f>
        <v>120.99000000000002</v>
      </c>
      <c r="R130" s="31">
        <f t="shared" si="108"/>
        <v>120.99000000000002</v>
      </c>
      <c r="S130" s="31">
        <f t="shared" si="108"/>
        <v>120.99000000000002</v>
      </c>
      <c r="T130" s="31">
        <f t="shared" si="108"/>
        <v>120.99000000000002</v>
      </c>
      <c r="U130" s="31">
        <f t="shared" si="108"/>
        <v>120.99000000000002</v>
      </c>
      <c r="V130" s="31">
        <f t="shared" si="108"/>
        <v>120.99000000000002</v>
      </c>
      <c r="W130" s="31">
        <f t="shared" si="108"/>
        <v>120.99000000000002</v>
      </c>
      <c r="X130" s="31">
        <f t="shared" si="108"/>
        <v>120.99000000000002</v>
      </c>
      <c r="Y130" s="31">
        <f t="shared" si="108"/>
        <v>120.99000000000002</v>
      </c>
      <c r="Z130" s="31">
        <f t="shared" si="108"/>
        <v>120.99000000000002</v>
      </c>
      <c r="AA130" s="31">
        <f>AA129</f>
        <v>120.99000000000002</v>
      </c>
      <c r="AB130" s="31">
        <f>$I130</f>
        <v>120.99000000000002</v>
      </c>
      <c r="AD130" s="31">
        <f t="shared" si="35"/>
        <v>18753.450000000004</v>
      </c>
      <c r="AE130" s="31">
        <f t="shared" si="87"/>
        <v>17543.550000000003</v>
      </c>
      <c r="AF130" s="31">
        <f t="shared" si="88"/>
        <v>16333.650000000003</v>
      </c>
      <c r="AG130" s="31">
        <f t="shared" si="77"/>
        <v>15123.750000000004</v>
      </c>
      <c r="AH130" s="31">
        <f t="shared" si="78"/>
        <v>13913.850000000002</v>
      </c>
      <c r="AI130" s="31">
        <f t="shared" si="79"/>
        <v>12703.950000000003</v>
      </c>
      <c r="AJ130" s="31">
        <f t="shared" si="80"/>
        <v>11494.050000000003</v>
      </c>
      <c r="AK130" s="31">
        <f t="shared" si="81"/>
        <v>10284.150000000001</v>
      </c>
      <c r="AL130" s="31">
        <f t="shared" si="82"/>
        <v>9074.2500000000018</v>
      </c>
      <c r="AM130" s="31">
        <f t="shared" si="83"/>
        <v>7864.3500000000013</v>
      </c>
      <c r="AN130" s="31">
        <f t="shared" si="84"/>
        <v>6654.4500000000016</v>
      </c>
      <c r="AO130" s="31">
        <f t="shared" si="85"/>
        <v>5444.5500000000011</v>
      </c>
      <c r="AQ130" s="103">
        <f t="shared" si="36"/>
        <v>145188.00000000003</v>
      </c>
      <c r="AR130" s="31"/>
      <c r="AS130" s="29"/>
      <c r="AU130" s="31">
        <f t="shared" si="37"/>
        <v>120.99000000000002</v>
      </c>
    </row>
    <row r="131" spans="8:47">
      <c r="P131" s="89"/>
      <c r="R131" s="28"/>
      <c r="S131" s="28"/>
      <c r="T131" s="28"/>
      <c r="U131" s="28"/>
      <c r="V131" s="28"/>
      <c r="W131" s="28"/>
      <c r="X131" s="28"/>
      <c r="Y131" s="28"/>
      <c r="Z131" s="28"/>
      <c r="AA131" s="28"/>
      <c r="AB131" s="28"/>
    </row>
    <row r="132" spans="8:47" ht="38.25">
      <c r="P132" t="s">
        <v>90</v>
      </c>
      <c r="S132" s="28"/>
      <c r="T132" s="28"/>
      <c r="U132" s="28"/>
      <c r="V132" s="28"/>
      <c r="W132" s="28"/>
      <c r="X132" s="28"/>
      <c r="Y132" s="28"/>
      <c r="Z132" s="28"/>
      <c r="AA132" s="28"/>
      <c r="AB132" s="28"/>
      <c r="AE132" s="91" t="s">
        <v>91</v>
      </c>
      <c r="AF132" t="s">
        <v>98</v>
      </c>
    </row>
    <row r="133" spans="8:47">
      <c r="P133" s="89">
        <v>40909</v>
      </c>
      <c r="Q133" s="125">
        <f>SUM(Q107:Q118)/(SUM(Q95:Q106))-1</f>
        <v>9.000000000000008E-2</v>
      </c>
      <c r="R133" s="29">
        <f t="shared" ref="R133:AB133" si="109">SUM(R107:R118)/(SUM(R95:R106))-1</f>
        <v>8.5410500178426663E-2</v>
      </c>
      <c r="S133" s="29">
        <f t="shared" si="109"/>
        <v>8.1690543045477959E-2</v>
      </c>
      <c r="T133" s="29">
        <f t="shared" si="109"/>
        <v>7.8816331633922099E-2</v>
      </c>
      <c r="U133" s="29">
        <f t="shared" si="109"/>
        <v>7.6770139790174996E-2</v>
      </c>
      <c r="V133" s="29">
        <f t="shared" si="109"/>
        <v>7.5540083219618914E-2</v>
      </c>
      <c r="W133" s="29">
        <f t="shared" si="109"/>
        <v>7.5119994681697388E-2</v>
      </c>
      <c r="X133" s="29">
        <f t="shared" si="109"/>
        <v>7.5509400623944511E-2</v>
      </c>
      <c r="Y133" s="29">
        <f t="shared" si="109"/>
        <v>7.6713599925532616E-2</v>
      </c>
      <c r="Z133" s="29">
        <f t="shared" si="109"/>
        <v>7.874384888582564E-2</v>
      </c>
      <c r="AA133" s="29">
        <f t="shared" si="109"/>
        <v>8.1617660333581199E-2</v>
      </c>
      <c r="AB133" s="29">
        <f t="shared" si="109"/>
        <v>8.5359228964547729E-2</v>
      </c>
      <c r="AE133" s="29">
        <f t="shared" ref="AE133:AE145" si="110">AVERAGE(Q133:AB133)</f>
        <v>8.0107610940229154E-2</v>
      </c>
      <c r="AF133" t="s">
        <v>107</v>
      </c>
    </row>
    <row r="134" spans="8:47">
      <c r="P134" s="89">
        <v>40940</v>
      </c>
      <c r="Q134" s="29">
        <f t="shared" ref="Q134:AB134" si="111">SUM(Q108:Q119)/(SUM(Q96:Q107))-1</f>
        <v>9.1803143093465822E-2</v>
      </c>
      <c r="R134" s="125">
        <f t="shared" si="111"/>
        <v>9.2469006952728527E-2</v>
      </c>
      <c r="S134" s="29">
        <f t="shared" si="111"/>
        <v>8.8324958863763792E-2</v>
      </c>
      <c r="T134" s="29">
        <f t="shared" si="111"/>
        <v>8.5040936794128275E-2</v>
      </c>
      <c r="U134" s="29">
        <f t="shared" si="111"/>
        <v>8.25962583436195E-2</v>
      </c>
      <c r="V134" s="29">
        <f t="shared" si="111"/>
        <v>8.0976195401026407E-2</v>
      </c>
      <c r="W134" s="29">
        <f t="shared" si="111"/>
        <v>8.0171798686021534E-2</v>
      </c>
      <c r="X134" s="29">
        <f t="shared" si="111"/>
        <v>8.0179824682696577E-2</v>
      </c>
      <c r="Y134" s="29">
        <f t="shared" si="111"/>
        <v>8.1002763967094049E-2</v>
      </c>
      <c r="Z134" s="29">
        <f t="shared" si="111"/>
        <v>8.2648973326200137E-2</v>
      </c>
      <c r="AA134" s="29">
        <f t="shared" si="111"/>
        <v>8.5132917638367056E-2</v>
      </c>
      <c r="AB134" s="29">
        <f t="shared" si="111"/>
        <v>8.8475531436428945E-2</v>
      </c>
      <c r="AE134" s="29">
        <f t="shared" si="110"/>
        <v>8.4901859098795052E-2</v>
      </c>
    </row>
    <row r="135" spans="8:47">
      <c r="P135" s="89">
        <v>40969</v>
      </c>
      <c r="Q135" s="29">
        <f t="shared" ref="Q135:AB135" si="112">SUM(Q109:Q120)/(SUM(Q97:Q108))-1</f>
        <v>9.3579638752052663E-2</v>
      </c>
      <c r="R135" s="29">
        <f t="shared" si="112"/>
        <v>9.3110209961318802E-2</v>
      </c>
      <c r="S135" s="125">
        <f t="shared" si="112"/>
        <v>9.4943606561725069E-2</v>
      </c>
      <c r="T135" s="29">
        <f t="shared" si="112"/>
        <v>9.12433907369532E-2</v>
      </c>
      <c r="U135" s="29">
        <f t="shared" si="112"/>
        <v>8.8394749918125015E-2</v>
      </c>
      <c r="V135" s="29">
        <f t="shared" si="112"/>
        <v>8.6380067706995689E-2</v>
      </c>
      <c r="W135" s="29">
        <f t="shared" si="112"/>
        <v>8.5187587502054019E-2</v>
      </c>
      <c r="X135" s="29">
        <f t="shared" si="112"/>
        <v>8.4811289532426448E-2</v>
      </c>
      <c r="Y135" s="29">
        <f t="shared" si="112"/>
        <v>8.5250869270957264E-2</v>
      </c>
      <c r="Z135" s="29">
        <f t="shared" si="112"/>
        <v>8.6511817931928414E-2</v>
      </c>
      <c r="AA135" s="29">
        <f t="shared" si="112"/>
        <v>8.8605609208646685E-2</v>
      </c>
      <c r="AB135" s="29">
        <f t="shared" si="112"/>
        <v>9.1550000129995812E-2</v>
      </c>
      <c r="AE135" s="29">
        <f t="shared" si="110"/>
        <v>8.913073643443159E-2</v>
      </c>
    </row>
    <row r="136" spans="8:47">
      <c r="P136" s="89">
        <v>41000</v>
      </c>
      <c r="Q136" s="29">
        <f t="shared" ref="Q136:AB136" si="113">SUM(Q110:Q121)/(SUM(Q98:Q109))-1</f>
        <v>9.5330073349633393E-2</v>
      </c>
      <c r="R136" s="29">
        <f t="shared" si="113"/>
        <v>9.3741681052456505E-2</v>
      </c>
      <c r="S136" s="29">
        <f t="shared" si="113"/>
        <v>9.4426445688237326E-2</v>
      </c>
      <c r="T136" s="125">
        <f t="shared" si="113"/>
        <v>9.7423811495162438E-2</v>
      </c>
      <c r="U136" s="29">
        <f t="shared" si="113"/>
        <v>9.4165810556203544E-2</v>
      </c>
      <c r="V136" s="29">
        <f t="shared" si="113"/>
        <v>9.1751986096436422E-2</v>
      </c>
      <c r="W136" s="29">
        <f t="shared" si="113"/>
        <v>9.0167744899612767E-2</v>
      </c>
      <c r="X136" s="29">
        <f t="shared" si="113"/>
        <v>8.9404280626592003E-2</v>
      </c>
      <c r="Y136" s="29">
        <f t="shared" si="113"/>
        <v>8.9458502591137634E-2</v>
      </c>
      <c r="Z136" s="29">
        <f t="shared" si="113"/>
        <v>9.0333065636298615E-2</v>
      </c>
      <c r="AA136" s="29">
        <f t="shared" si="113"/>
        <v>9.2036503525053437E-2</v>
      </c>
      <c r="AB136" s="29">
        <f t="shared" si="113"/>
        <v>9.4583471804560171E-2</v>
      </c>
      <c r="AE136" s="29">
        <f t="shared" si="110"/>
        <v>9.2735281443448683E-2</v>
      </c>
    </row>
    <row r="137" spans="8:47">
      <c r="P137" s="89">
        <v>41030</v>
      </c>
      <c r="Q137" s="29">
        <f t="shared" ref="Q137:AB137" si="114">SUM(Q111:Q122)/(SUM(Q99:Q110))-1</f>
        <v>9.7055016181230025E-2</v>
      </c>
      <c r="R137" s="29">
        <f t="shared" si="114"/>
        <v>9.4363640118030778E-2</v>
      </c>
      <c r="S137" s="29">
        <f t="shared" si="114"/>
        <v>9.3917340856227938E-2</v>
      </c>
      <c r="T137" s="29">
        <f t="shared" si="114"/>
        <v>9.5751816548008684E-2</v>
      </c>
      <c r="U137" s="125">
        <f t="shared" si="114"/>
        <v>9.9909634449906637E-2</v>
      </c>
      <c r="V137" s="29">
        <f t="shared" si="114"/>
        <v>9.7092233156390373E-2</v>
      </c>
      <c r="W137" s="29">
        <f t="shared" si="114"/>
        <v>9.5112649215329137E-2</v>
      </c>
      <c r="X137" s="29">
        <f t="shared" si="114"/>
        <v>9.3959275386652052E-2</v>
      </c>
      <c r="Y137" s="29">
        <f t="shared" si="114"/>
        <v>9.3626239554564172E-2</v>
      </c>
      <c r="Z137" s="29">
        <f t="shared" si="114"/>
        <v>9.4113384743082174E-2</v>
      </c>
      <c r="AA137" s="29">
        <f t="shared" si="114"/>
        <v>9.5426350680042349E-2</v>
      </c>
      <c r="AB137" s="29">
        <f t="shared" si="114"/>
        <v>9.7576761051419325E-2</v>
      </c>
      <c r="AE137" s="29">
        <f t="shared" si="110"/>
        <v>9.5658695161740304E-2</v>
      </c>
    </row>
    <row r="138" spans="8:47">
      <c r="P138" s="89">
        <v>41061</v>
      </c>
      <c r="Q138" s="29">
        <f t="shared" ref="Q138:AB138" si="115">SUM(Q112:Q123)/(SUM(Q100:Q111))-1</f>
        <v>9.8755020080321554E-2</v>
      </c>
      <c r="R138" s="29">
        <f t="shared" si="115"/>
        <v>9.4976300474866049E-2</v>
      </c>
      <c r="S138" s="29">
        <f t="shared" si="115"/>
        <v>9.3416105281773465E-2</v>
      </c>
      <c r="T138" s="29">
        <f t="shared" si="115"/>
        <v>9.4106536509575234E-2</v>
      </c>
      <c r="U138" s="29">
        <f t="shared" si="115"/>
        <v>9.7086289096774303E-2</v>
      </c>
      <c r="V138" s="125">
        <f t="shared" si="115"/>
        <v>0.10240108815158511</v>
      </c>
      <c r="W138" s="29">
        <f t="shared" si="115"/>
        <v>0.10002267344845395</v>
      </c>
      <c r="X138" s="29">
        <f t="shared" si="115"/>
        <v>9.8476743367495345E-2</v>
      </c>
      <c r="Y138" s="29">
        <f t="shared" si="115"/>
        <v>9.7754644923601974E-2</v>
      </c>
      <c r="Z138" s="29">
        <f t="shared" si="115"/>
        <v>9.7853429316183904E-2</v>
      </c>
      <c r="AA138" s="29">
        <f t="shared" si="115"/>
        <v>9.8775882924608371E-2</v>
      </c>
      <c r="AB138" s="29">
        <f t="shared" si="115"/>
        <v>0.1005306610231409</v>
      </c>
      <c r="AE138" s="29">
        <f t="shared" si="110"/>
        <v>9.7846281216531675E-2</v>
      </c>
    </row>
    <row r="139" spans="8:47">
      <c r="P139" s="89">
        <v>41091</v>
      </c>
      <c r="Q139" s="29">
        <f t="shared" ref="Q139:AB139" si="116">SUM(Q113:Q124)/(SUM(Q101:Q112))-1</f>
        <v>0.10043062200956965</v>
      </c>
      <c r="R139" s="29">
        <f t="shared" si="116"/>
        <v>9.5579869108653126E-2</v>
      </c>
      <c r="S139" s="29">
        <f t="shared" si="116"/>
        <v>9.2922557910922299E-2</v>
      </c>
      <c r="T139" s="29">
        <f t="shared" si="116"/>
        <v>9.24873361836136E-2</v>
      </c>
      <c r="U139" s="29">
        <f t="shared" si="116"/>
        <v>9.4309186953633883E-2</v>
      </c>
      <c r="V139" s="29">
        <f t="shared" si="116"/>
        <v>9.8429830170966071E-2</v>
      </c>
      <c r="W139" s="125">
        <f t="shared" si="116"/>
        <v>0.10489818535465134</v>
      </c>
      <c r="X139" s="29">
        <f t="shared" si="116"/>
        <v>0.10295714641880238</v>
      </c>
      <c r="Y139" s="29">
        <f t="shared" si="116"/>
        <v>0.10184427285117303</v>
      </c>
      <c r="Z139" s="29">
        <f t="shared" si="116"/>
        <v>0.10155383955689867</v>
      </c>
      <c r="AA139" s="29">
        <f t="shared" si="116"/>
        <v>0.10208581519561633</v>
      </c>
      <c r="AB139" s="29">
        <f t="shared" si="116"/>
        <v>0.10344594413424235</v>
      </c>
      <c r="AE139" s="29">
        <f t="shared" si="110"/>
        <v>9.9245383820728561E-2</v>
      </c>
    </row>
    <row r="140" spans="8:47">
      <c r="P140" s="89">
        <v>41122</v>
      </c>
      <c r="Q140" s="29">
        <f t="shared" ref="Q140:AB140" si="117">SUM(Q114:Q125)/(SUM(Q102:Q113))-1</f>
        <v>0.10208234362628676</v>
      </c>
      <c r="R140" s="29">
        <f t="shared" si="117"/>
        <v>9.6174546907098701E-2</v>
      </c>
      <c r="S140" s="29">
        <f t="shared" si="117"/>
        <v>9.243652320164375E-2</v>
      </c>
      <c r="T140" s="29">
        <f t="shared" si="117"/>
        <v>9.0893600352815129E-2</v>
      </c>
      <c r="U140" s="29">
        <f t="shared" si="117"/>
        <v>9.157720113169554E-2</v>
      </c>
      <c r="V140" s="29">
        <f t="shared" si="117"/>
        <v>9.4525211720045466E-2</v>
      </c>
      <c r="W140" s="29">
        <f t="shared" si="117"/>
        <v>9.9782406885250197E-2</v>
      </c>
      <c r="X140" s="125">
        <f t="shared" si="117"/>
        <v>0.10740093884244684</v>
      </c>
      <c r="Y140" s="29">
        <f t="shared" si="117"/>
        <v>0.10589566712872434</v>
      </c>
      <c r="Z140" s="29">
        <f t="shared" si="117"/>
        <v>0.10521524216924449</v>
      </c>
      <c r="AA140" s="29">
        <f t="shared" si="117"/>
        <v>0.10535684562453418</v>
      </c>
      <c r="AB140" s="29">
        <f t="shared" si="117"/>
        <v>0.10632336273457077</v>
      </c>
      <c r="AE140" s="29">
        <f t="shared" si="110"/>
        <v>9.9805324193696351E-2</v>
      </c>
    </row>
    <row r="141" spans="8:47">
      <c r="P141" s="89">
        <v>41153</v>
      </c>
      <c r="Q141" s="29">
        <f t="shared" ref="Q141:AB141" si="118">SUM(Q115:Q126)/(SUM(Q103:Q114))-1</f>
        <v>0.10371069182389969</v>
      </c>
      <c r="R141" s="29">
        <f t="shared" si="118"/>
        <v>9.6760528882849473E-2</v>
      </c>
      <c r="S141" s="29">
        <f t="shared" si="118"/>
        <v>9.1957830915659899E-2</v>
      </c>
      <c r="T141" s="29">
        <f t="shared" si="118"/>
        <v>8.932473299943533E-2</v>
      </c>
      <c r="U141" s="29">
        <f t="shared" si="118"/>
        <v>8.8889241061630431E-2</v>
      </c>
      <c r="V141" s="29">
        <f t="shared" si="118"/>
        <v>9.0685569392391807E-2</v>
      </c>
      <c r="W141" s="29">
        <f t="shared" si="118"/>
        <v>9.4754530926558056E-2</v>
      </c>
      <c r="X141" s="29">
        <f t="shared" si="118"/>
        <v>0.10114398663048751</v>
      </c>
      <c r="Y141" s="125">
        <f t="shared" si="118"/>
        <v>0.10990936142727303</v>
      </c>
      <c r="Z141" s="29">
        <f t="shared" si="118"/>
        <v>0.10883825071379571</v>
      </c>
      <c r="AA141" s="29">
        <f t="shared" si="118"/>
        <v>0.1085896560283377</v>
      </c>
      <c r="AB141" s="29">
        <f t="shared" si="118"/>
        <v>0.10916364975661241</v>
      </c>
      <c r="AE141" s="29">
        <f t="shared" si="110"/>
        <v>9.9477335879910922E-2</v>
      </c>
    </row>
    <row r="142" spans="8:47">
      <c r="P142" s="89">
        <v>41183</v>
      </c>
      <c r="Q142" s="29">
        <f t="shared" ref="Q142:AB142" si="119">SUM(Q116:Q127)/(SUM(Q104:Q115))-1</f>
        <v>0.10531615925058579</v>
      </c>
      <c r="R142" s="29">
        <f t="shared" si="119"/>
        <v>9.7338004386707588E-2</v>
      </c>
      <c r="S142" s="29">
        <f t="shared" si="119"/>
        <v>9.148631591963996E-2</v>
      </c>
      <c r="T142" s="29">
        <f t="shared" si="119"/>
        <v>8.7780156562123901E-2</v>
      </c>
      <c r="U142" s="29">
        <f t="shared" si="119"/>
        <v>8.6244251042052911E-2</v>
      </c>
      <c r="V142" s="29">
        <f t="shared" si="119"/>
        <v>8.6909294685701965E-2</v>
      </c>
      <c r="W142" s="29">
        <f t="shared" si="119"/>
        <v>8.9812311183187443E-2</v>
      </c>
      <c r="X142" s="29">
        <f t="shared" si="119"/>
        <v>9.4997065272665049E-2</v>
      </c>
      <c r="Y142" s="29">
        <f t="shared" si="119"/>
        <v>0.10251453707171154</v>
      </c>
      <c r="Z142" s="125">
        <f t="shared" si="119"/>
        <v>0.11242346595044905</v>
      </c>
      <c r="AA142" s="29">
        <f t="shared" si="119"/>
        <v>0.11178491238330257</v>
      </c>
      <c r="AB142" s="29">
        <f t="shared" si="119"/>
        <v>0.11196751933790461</v>
      </c>
      <c r="AE142" s="29">
        <f t="shared" si="110"/>
        <v>9.8214499420502699E-2</v>
      </c>
    </row>
    <row r="143" spans="8:47">
      <c r="P143" s="89">
        <v>41214</v>
      </c>
      <c r="Q143" s="29">
        <f t="shared" ref="Q143:AB143" si="120">SUM(Q117:Q128)/(SUM(Q105:Q116))-1</f>
        <v>0.10689922480620173</v>
      </c>
      <c r="R143" s="29">
        <f t="shared" si="120"/>
        <v>9.790715731162658E-2</v>
      </c>
      <c r="S143" s="29">
        <f t="shared" si="120"/>
        <v>9.1021817995271537E-2</v>
      </c>
      <c r="T143" s="29">
        <f t="shared" si="120"/>
        <v>8.6259311227008251E-2</v>
      </c>
      <c r="U143" s="29">
        <f t="shared" si="120"/>
        <v>8.3641208857062166E-2</v>
      </c>
      <c r="V143" s="29">
        <f t="shared" si="120"/>
        <v>8.3194831755062371E-2</v>
      </c>
      <c r="W143" s="29">
        <f t="shared" si="120"/>
        <v>8.4953577250261203E-2</v>
      </c>
      <c r="X143" s="29">
        <f t="shared" si="120"/>
        <v>8.8957297665620771E-2</v>
      </c>
      <c r="Y143" s="29">
        <f t="shared" si="120"/>
        <v>9.5252736035271068E-2</v>
      </c>
      <c r="Z143" s="29">
        <f t="shared" si="120"/>
        <v>0.10389402614611254</v>
      </c>
      <c r="AA143" s="125">
        <f t="shared" si="120"/>
        <v>0.11494326528238497</v>
      </c>
      <c r="AB143" s="29">
        <f t="shared" si="120"/>
        <v>0.11473566741965735</v>
      </c>
      <c r="AE143" s="29">
        <f t="shared" si="110"/>
        <v>9.5971676812628373E-2</v>
      </c>
    </row>
    <row r="144" spans="8:47">
      <c r="P144" s="89">
        <v>41244</v>
      </c>
      <c r="Q144" s="29">
        <f t="shared" ref="Q144:AB144" si="121">SUM(Q118:Q129)/(SUM(Q106:Q117))-1</f>
        <v>0.10846035411855293</v>
      </c>
      <c r="R144" s="29">
        <f t="shared" si="121"/>
        <v>9.846816628794941E-2</v>
      </c>
      <c r="S144" s="29">
        <f t="shared" si="121"/>
        <v>9.0564181657748266E-2</v>
      </c>
      <c r="T144" s="29">
        <f t="shared" si="121"/>
        <v>8.4761654251202412E-2</v>
      </c>
      <c r="U144" s="29">
        <f t="shared" si="121"/>
        <v>8.1079124459042307E-2</v>
      </c>
      <c r="V144" s="29">
        <f t="shared" si="121"/>
        <v>7.9540675275642236E-2</v>
      </c>
      <c r="W144" s="29">
        <f t="shared" si="121"/>
        <v>8.017623143532937E-2</v>
      </c>
      <c r="X144" s="29">
        <f t="shared" si="121"/>
        <v>8.3021906147171753E-2</v>
      </c>
      <c r="Y144" s="29">
        <f t="shared" si="121"/>
        <v>8.8120400938269228E-2</v>
      </c>
      <c r="Z144" s="29">
        <f t="shared" si="121"/>
        <v>9.5521465064390743E-2</v>
      </c>
      <c r="AA144" s="29">
        <f t="shared" si="121"/>
        <v>0.10528242206104577</v>
      </c>
      <c r="AB144" s="125">
        <f t="shared" si="121"/>
        <v>0.1174687723226413</v>
      </c>
      <c r="AE144" s="29">
        <f t="shared" si="110"/>
        <v>9.2705446168248815E-2</v>
      </c>
    </row>
    <row r="145" spans="16:31">
      <c r="P145" s="89">
        <v>41275</v>
      </c>
      <c r="Q145" s="29">
        <f t="shared" ref="Q145:AB145" si="122">SUM(Q119:Q130)/(SUM(Q107:Q118))-1</f>
        <v>0.1100000000000001</v>
      </c>
      <c r="R145" s="29">
        <f t="shared" si="122"/>
        <v>9.9021204870328949E-2</v>
      </c>
      <c r="S145" s="29">
        <f t="shared" si="122"/>
        <v>9.011325598224329E-2</v>
      </c>
      <c r="T145" s="29">
        <f t="shared" si="122"/>
        <v>8.3286659317025169E-2</v>
      </c>
      <c r="U145" s="29">
        <f t="shared" si="122"/>
        <v>7.8557038713153338E-2</v>
      </c>
      <c r="V145" s="29">
        <f t="shared" si="122"/>
        <v>7.5945368408646186E-2</v>
      </c>
      <c r="W145" s="29">
        <f t="shared" si="122"/>
        <v>7.5478245738666017E-2</v>
      </c>
      <c r="X145" s="29">
        <f t="shared" si="122"/>
        <v>7.7188208236889322E-2</v>
      </c>
      <c r="Y145" s="29">
        <f t="shared" si="122"/>
        <v>8.1114100124729305E-2</v>
      </c>
      <c r="Z145" s="29">
        <f t="shared" si="122"/>
        <v>8.7301494029792037E-2</v>
      </c>
      <c r="AA145" s="29">
        <f t="shared" si="122"/>
        <v>9.5803174778878786E-2</v>
      </c>
      <c r="AB145" s="29">
        <f t="shared" si="122"/>
        <v>0.10667969329204596</v>
      </c>
      <c r="AE145" s="29">
        <f t="shared" si="110"/>
        <v>8.8374036957699867E-2</v>
      </c>
    </row>
    <row r="146" spans="16:31">
      <c r="Q146" s="29"/>
      <c r="R146" s="29"/>
      <c r="S146" s="29"/>
      <c r="T146" s="29"/>
      <c r="U146" s="29"/>
      <c r="V146" s="29"/>
      <c r="W146" s="29"/>
      <c r="X146" s="29"/>
      <c r="Y146" s="29"/>
      <c r="Z146" s="29"/>
      <c r="AA146" s="29"/>
      <c r="AB146" s="29"/>
    </row>
    <row r="147" spans="16:31">
      <c r="Q147" s="29"/>
      <c r="R147" s="29"/>
      <c r="S147" s="29"/>
      <c r="T147" s="29"/>
      <c r="U147" s="29"/>
      <c r="V147" s="29"/>
      <c r="W147" s="29"/>
      <c r="X147" s="29"/>
      <c r="Y147" s="29"/>
      <c r="Z147" s="29"/>
      <c r="AA147" s="29"/>
      <c r="AB147" s="29"/>
    </row>
    <row r="148" spans="16:31" ht="51">
      <c r="P148" t="s">
        <v>90</v>
      </c>
      <c r="Q148" s="29"/>
      <c r="R148" s="29"/>
      <c r="S148" s="29"/>
      <c r="T148" s="29"/>
      <c r="U148" s="29"/>
      <c r="V148" s="29"/>
      <c r="W148" s="29"/>
      <c r="X148" s="29"/>
      <c r="Y148" s="29"/>
      <c r="Z148" s="29"/>
      <c r="AA148" s="29"/>
      <c r="AB148" s="29"/>
      <c r="AE148" s="102" t="s">
        <v>94</v>
      </c>
    </row>
    <row r="149" spans="16:31">
      <c r="P149" s="89">
        <v>40909</v>
      </c>
      <c r="Q149" s="90">
        <f>Q133*Q$6</f>
        <v>13.950000000000012</v>
      </c>
      <c r="R149" s="90">
        <f t="shared" ref="R149:AB149" si="123">R133*R$6</f>
        <v>12.384522525871866</v>
      </c>
      <c r="S149" s="90">
        <f t="shared" si="123"/>
        <v>11.028223311139524</v>
      </c>
      <c r="T149" s="90">
        <f t="shared" si="123"/>
        <v>9.852041454240263</v>
      </c>
      <c r="U149" s="90">
        <f t="shared" si="123"/>
        <v>8.8285660758701248</v>
      </c>
      <c r="V149" s="90">
        <f t="shared" si="123"/>
        <v>7.931708738059986</v>
      </c>
      <c r="W149" s="90">
        <f t="shared" si="123"/>
        <v>7.1363994947612515</v>
      </c>
      <c r="X149" s="90">
        <f t="shared" si="123"/>
        <v>6.4182990530352839</v>
      </c>
      <c r="Y149" s="90">
        <f t="shared" si="123"/>
        <v>5.7535199944149458</v>
      </c>
      <c r="Z149" s="90">
        <f t="shared" si="123"/>
        <v>5.1183501775786668</v>
      </c>
      <c r="AA149" s="90">
        <f t="shared" si="123"/>
        <v>4.4889713183469659</v>
      </c>
      <c r="AB149" s="90">
        <f t="shared" si="123"/>
        <v>3.8411653034046478</v>
      </c>
      <c r="AC149" s="90"/>
      <c r="AD149" s="90">
        <f>SUM(Q149:AB149)</f>
        <v>96.731767446723552</v>
      </c>
      <c r="AE149" s="97">
        <f>AD149/(SUM(Q$6:AB$6))</f>
        <v>8.0609806205602957E-2</v>
      </c>
    </row>
    <row r="150" spans="16:31">
      <c r="P150" s="89">
        <v>40940</v>
      </c>
      <c r="Q150" s="90">
        <f t="shared" ref="Q150:AB150" si="124">Q134*Q$6</f>
        <v>14.229487179487203</v>
      </c>
      <c r="R150" s="90">
        <f t="shared" si="124"/>
        <v>13.408006008145637</v>
      </c>
      <c r="S150" s="90">
        <f t="shared" si="124"/>
        <v>11.923869446608112</v>
      </c>
      <c r="T150" s="90">
        <f t="shared" si="124"/>
        <v>10.630117099266034</v>
      </c>
      <c r="U150" s="90">
        <f t="shared" si="124"/>
        <v>9.4985697095162429</v>
      </c>
      <c r="V150" s="90">
        <f t="shared" si="124"/>
        <v>8.502500517107773</v>
      </c>
      <c r="W150" s="90">
        <f t="shared" si="124"/>
        <v>7.6163208751720459</v>
      </c>
      <c r="X150" s="90">
        <f t="shared" si="124"/>
        <v>6.815285098029209</v>
      </c>
      <c r="Y150" s="90">
        <f t="shared" si="124"/>
        <v>6.0752072975320539</v>
      </c>
      <c r="Z150" s="90">
        <f t="shared" si="124"/>
        <v>5.3721832662030087</v>
      </c>
      <c r="AA150" s="90">
        <f t="shared" si="124"/>
        <v>4.6823104701101883</v>
      </c>
      <c r="AB150" s="90">
        <f t="shared" si="124"/>
        <v>3.9813989146393025</v>
      </c>
      <c r="AC150" s="90"/>
      <c r="AD150" s="90">
        <f t="shared" ref="AD150:AD161" si="125">SUM(Q150:AB150)</f>
        <v>102.73525588181681</v>
      </c>
      <c r="AE150" s="98">
        <f t="shared" ref="AE150:AE161" si="126">AD150/(SUM(Q$6:AB$6))</f>
        <v>8.5612713234847343E-2</v>
      </c>
    </row>
    <row r="151" spans="16:31">
      <c r="P151" s="89">
        <v>40969</v>
      </c>
      <c r="Q151" s="90">
        <f t="shared" ref="Q151:AB151" si="127">Q135*Q$6</f>
        <v>14.504844006568163</v>
      </c>
      <c r="R151" s="90">
        <f t="shared" si="127"/>
        <v>13.500980444391226</v>
      </c>
      <c r="S151" s="90">
        <f t="shared" si="127"/>
        <v>12.817386885832885</v>
      </c>
      <c r="T151" s="90">
        <f t="shared" si="127"/>
        <v>11.40542384211915</v>
      </c>
      <c r="U151" s="90">
        <f t="shared" si="127"/>
        <v>10.165396240584377</v>
      </c>
      <c r="V151" s="90">
        <f t="shared" si="127"/>
        <v>9.0699071092345473</v>
      </c>
      <c r="W151" s="90">
        <f t="shared" si="127"/>
        <v>8.0928208126951322</v>
      </c>
      <c r="X151" s="90">
        <f t="shared" si="127"/>
        <v>7.2089596102562483</v>
      </c>
      <c r="Y151" s="90">
        <f t="shared" si="127"/>
        <v>6.3938151953217943</v>
      </c>
      <c r="Z151" s="90">
        <f t="shared" si="127"/>
        <v>5.6232681655753467</v>
      </c>
      <c r="AA151" s="90">
        <f t="shared" si="127"/>
        <v>4.8733085064755679</v>
      </c>
      <c r="AB151" s="90">
        <f t="shared" si="127"/>
        <v>4.1197500058498111</v>
      </c>
      <c r="AC151" s="90"/>
      <c r="AD151" s="90">
        <f t="shared" si="125"/>
        <v>107.77586082490424</v>
      </c>
      <c r="AE151" s="98">
        <f t="shared" si="126"/>
        <v>8.9813217354086872E-2</v>
      </c>
    </row>
    <row r="152" spans="16:31">
      <c r="P152" s="89">
        <v>41000</v>
      </c>
      <c r="Q152" s="90">
        <f t="shared" ref="Q152:AB152" si="128">Q136*Q$6</f>
        <v>14.776161369193176</v>
      </c>
      <c r="R152" s="90">
        <f t="shared" si="128"/>
        <v>13.592543752606193</v>
      </c>
      <c r="S152" s="90">
        <f t="shared" si="128"/>
        <v>12.747570167912039</v>
      </c>
      <c r="T152" s="90">
        <f t="shared" si="128"/>
        <v>12.177976436895305</v>
      </c>
      <c r="U152" s="90">
        <f t="shared" si="128"/>
        <v>10.829068213963408</v>
      </c>
      <c r="V152" s="90">
        <f t="shared" si="128"/>
        <v>9.6339585401258248</v>
      </c>
      <c r="W152" s="90">
        <f t="shared" si="128"/>
        <v>8.5659357654632124</v>
      </c>
      <c r="X152" s="90">
        <f t="shared" si="128"/>
        <v>7.5993638532603205</v>
      </c>
      <c r="Y152" s="90">
        <f t="shared" si="128"/>
        <v>6.709387694335323</v>
      </c>
      <c r="Z152" s="90">
        <f t="shared" si="128"/>
        <v>5.8716492663594098</v>
      </c>
      <c r="AA152" s="90">
        <f t="shared" si="128"/>
        <v>5.0620076938779395</v>
      </c>
      <c r="AB152" s="90">
        <f t="shared" si="128"/>
        <v>4.2562562312052075</v>
      </c>
      <c r="AC152" s="90"/>
      <c r="AD152" s="90">
        <f t="shared" si="125"/>
        <v>111.82187898519737</v>
      </c>
      <c r="AE152" s="98">
        <f t="shared" si="126"/>
        <v>9.3184899154331147E-2</v>
      </c>
    </row>
    <row r="153" spans="16:31">
      <c r="P153" s="89">
        <v>41030</v>
      </c>
      <c r="Q153" s="90">
        <f t="shared" ref="Q153:AB153" si="129">Q137*Q$6</f>
        <v>15.043527508090653</v>
      </c>
      <c r="R153" s="90">
        <f t="shared" si="129"/>
        <v>13.682727817114463</v>
      </c>
      <c r="S153" s="90">
        <f t="shared" si="129"/>
        <v>12.678841015590772</v>
      </c>
      <c r="T153" s="90">
        <f t="shared" si="129"/>
        <v>11.968977068501086</v>
      </c>
      <c r="U153" s="90">
        <f t="shared" si="129"/>
        <v>11.489607961739264</v>
      </c>
      <c r="V153" s="90">
        <f t="shared" si="129"/>
        <v>10.194684481420989</v>
      </c>
      <c r="W153" s="90">
        <f t="shared" si="129"/>
        <v>9.0357016754562682</v>
      </c>
      <c r="X153" s="90">
        <f t="shared" si="129"/>
        <v>7.9865384078654245</v>
      </c>
      <c r="Y153" s="90">
        <f t="shared" si="129"/>
        <v>7.0219679665923129</v>
      </c>
      <c r="Z153" s="90">
        <f t="shared" si="129"/>
        <v>6.1173700083003411</v>
      </c>
      <c r="AA153" s="90">
        <f t="shared" si="129"/>
        <v>5.2484492874023294</v>
      </c>
      <c r="AB153" s="90">
        <f t="shared" si="129"/>
        <v>4.3909542473138696</v>
      </c>
      <c r="AC153" s="90"/>
      <c r="AD153" s="90">
        <f t="shared" si="125"/>
        <v>114.85934744538777</v>
      </c>
      <c r="AE153" s="98">
        <f t="shared" si="126"/>
        <v>9.5716122871156481E-2</v>
      </c>
    </row>
    <row r="154" spans="16:31">
      <c r="P154" s="89">
        <v>41061</v>
      </c>
      <c r="Q154" s="90">
        <f t="shared" ref="Q154:AB154" si="130">Q138*Q$6</f>
        <v>15.30702811244984</v>
      </c>
      <c r="R154" s="90">
        <f t="shared" si="130"/>
        <v>13.771563568855576</v>
      </c>
      <c r="S154" s="90">
        <f t="shared" si="130"/>
        <v>12.611174213039417</v>
      </c>
      <c r="T154" s="90">
        <f t="shared" si="130"/>
        <v>11.763317063696904</v>
      </c>
      <c r="U154" s="90">
        <f t="shared" si="130"/>
        <v>11.164923246129044</v>
      </c>
      <c r="V154" s="90">
        <f t="shared" si="130"/>
        <v>10.752114255916435</v>
      </c>
      <c r="W154" s="90">
        <f t="shared" si="130"/>
        <v>9.5021539776031254</v>
      </c>
      <c r="X154" s="90">
        <f t="shared" si="130"/>
        <v>8.3705231862371043</v>
      </c>
      <c r="Y154" s="90">
        <f t="shared" si="130"/>
        <v>7.3315983692701483</v>
      </c>
      <c r="Z154" s="90">
        <f t="shared" si="130"/>
        <v>6.360472905551954</v>
      </c>
      <c r="AA154" s="90">
        <f t="shared" si="130"/>
        <v>5.4326735608534609</v>
      </c>
      <c r="AB154" s="90">
        <f t="shared" si="130"/>
        <v>4.5238797460413407</v>
      </c>
      <c r="AC154" s="90"/>
      <c r="AD154" s="90">
        <f t="shared" si="125"/>
        <v>116.89142220564437</v>
      </c>
      <c r="AE154" s="98">
        <f t="shared" si="126"/>
        <v>9.740951850470364E-2</v>
      </c>
    </row>
    <row r="155" spans="16:31">
      <c r="P155" s="89">
        <v>41091</v>
      </c>
      <c r="Q155" s="90">
        <f t="shared" ref="Q155:AB155" si="131">Q139*Q$6</f>
        <v>15.566746411483296</v>
      </c>
      <c r="R155" s="90">
        <f t="shared" si="131"/>
        <v>13.859081020754703</v>
      </c>
      <c r="S155" s="90">
        <f t="shared" si="131"/>
        <v>12.54454531797451</v>
      </c>
      <c r="T155" s="90">
        <f t="shared" si="131"/>
        <v>11.560917022951699</v>
      </c>
      <c r="U155" s="90">
        <f t="shared" si="131"/>
        <v>10.845556499667897</v>
      </c>
      <c r="V155" s="90">
        <f t="shared" si="131"/>
        <v>10.335132167951437</v>
      </c>
      <c r="W155" s="90">
        <f t="shared" si="131"/>
        <v>9.9653276086918776</v>
      </c>
      <c r="X155" s="90">
        <f t="shared" si="131"/>
        <v>8.7513574455982024</v>
      </c>
      <c r="Y155" s="90">
        <f t="shared" si="131"/>
        <v>7.638320463837978</v>
      </c>
      <c r="Z155" s="90">
        <f t="shared" si="131"/>
        <v>6.6009995711984137</v>
      </c>
      <c r="AA155" s="90">
        <f t="shared" si="131"/>
        <v>5.6147198357588977</v>
      </c>
      <c r="AB155" s="90">
        <f t="shared" si="131"/>
        <v>4.655067486040906</v>
      </c>
      <c r="AC155" s="90"/>
      <c r="AD155" s="90">
        <f t="shared" si="125"/>
        <v>117.93777085190982</v>
      </c>
      <c r="AE155" s="98">
        <f t="shared" si="126"/>
        <v>9.8281475709924848E-2</v>
      </c>
    </row>
    <row r="156" spans="16:31">
      <c r="P156" s="89">
        <v>41122</v>
      </c>
      <c r="Q156" s="90">
        <f t="shared" ref="Q156:AB156" si="132">Q140*Q$6</f>
        <v>15.822763262074449</v>
      </c>
      <c r="R156" s="90">
        <f t="shared" si="132"/>
        <v>13.945309301529312</v>
      </c>
      <c r="S156" s="90">
        <f t="shared" si="132"/>
        <v>12.478930632221907</v>
      </c>
      <c r="T156" s="90">
        <f t="shared" si="132"/>
        <v>11.361700044101891</v>
      </c>
      <c r="U156" s="90">
        <f t="shared" si="132"/>
        <v>10.531378130144986</v>
      </c>
      <c r="V156" s="90">
        <f t="shared" si="132"/>
        <v>9.9251472306047734</v>
      </c>
      <c r="W156" s="90">
        <f t="shared" si="132"/>
        <v>9.4793286540987687</v>
      </c>
      <c r="X156" s="90">
        <f t="shared" si="132"/>
        <v>9.1290798016079808</v>
      </c>
      <c r="Y156" s="90">
        <f t="shared" si="132"/>
        <v>7.9421750346543254</v>
      </c>
      <c r="Z156" s="90">
        <f t="shared" si="132"/>
        <v>6.8389907410008917</v>
      </c>
      <c r="AA156" s="90">
        <f t="shared" si="132"/>
        <v>5.7946265093493796</v>
      </c>
      <c r="AB156" s="90">
        <f t="shared" si="132"/>
        <v>4.7845513230556849</v>
      </c>
      <c r="AC156" s="90"/>
      <c r="AD156" s="90">
        <f t="shared" si="125"/>
        <v>118.03398066444436</v>
      </c>
      <c r="AE156" s="98">
        <f t="shared" si="126"/>
        <v>9.8361650553703633E-2</v>
      </c>
    </row>
    <row r="157" spans="16:31">
      <c r="P157" s="89">
        <v>41153</v>
      </c>
      <c r="Q157" s="90">
        <f t="shared" ref="Q157:AB157" si="133">Q141*Q$6</f>
        <v>16.075157232704452</v>
      </c>
      <c r="R157" s="90">
        <f t="shared" si="133"/>
        <v>14.030276688013174</v>
      </c>
      <c r="S157" s="90">
        <f t="shared" si="133"/>
        <v>12.414307173614086</v>
      </c>
      <c r="T157" s="90">
        <f t="shared" si="133"/>
        <v>11.165591624929416</v>
      </c>
      <c r="U157" s="90">
        <f t="shared" si="133"/>
        <v>10.2222627220875</v>
      </c>
      <c r="V157" s="90">
        <f t="shared" si="133"/>
        <v>9.5219847862011395</v>
      </c>
      <c r="W157" s="90">
        <f t="shared" si="133"/>
        <v>9.0016804380230155</v>
      </c>
      <c r="X157" s="90">
        <f t="shared" si="133"/>
        <v>8.5972388635914392</v>
      </c>
      <c r="Y157" s="90">
        <f t="shared" si="133"/>
        <v>8.2432021070454766</v>
      </c>
      <c r="Z157" s="90">
        <f t="shared" si="133"/>
        <v>7.0744862963967217</v>
      </c>
      <c r="AA157" s="90">
        <f t="shared" si="133"/>
        <v>5.9724310815585735</v>
      </c>
      <c r="AB157" s="90">
        <f t="shared" si="133"/>
        <v>4.9123642390475588</v>
      </c>
      <c r="AC157" s="90"/>
      <c r="AD157" s="90">
        <f t="shared" si="125"/>
        <v>117.23098325321256</v>
      </c>
      <c r="AE157" s="98">
        <f t="shared" si="126"/>
        <v>9.7692486044343801E-2</v>
      </c>
    </row>
    <row r="158" spans="16:31">
      <c r="P158" s="89">
        <v>41183</v>
      </c>
      <c r="Q158" s="90">
        <f t="shared" ref="Q158:AB158" si="134">Q142*Q$6</f>
        <v>16.324004683840798</v>
      </c>
      <c r="R158" s="90">
        <f t="shared" si="134"/>
        <v>14.114010636072599</v>
      </c>
      <c r="S158" s="90">
        <f t="shared" si="134"/>
        <v>12.350652649151394</v>
      </c>
      <c r="T158" s="90">
        <f t="shared" si="134"/>
        <v>10.972519570265488</v>
      </c>
      <c r="U158" s="90">
        <f t="shared" si="134"/>
        <v>9.918088869836085</v>
      </c>
      <c r="V158" s="90">
        <f t="shared" si="134"/>
        <v>9.1254759419987064</v>
      </c>
      <c r="W158" s="90">
        <f t="shared" si="134"/>
        <v>8.5321695624028067</v>
      </c>
      <c r="X158" s="90">
        <f t="shared" si="134"/>
        <v>8.0747505481765298</v>
      </c>
      <c r="Y158" s="90">
        <f t="shared" si="134"/>
        <v>7.6885902803783654</v>
      </c>
      <c r="Z158" s="90">
        <f t="shared" si="134"/>
        <v>7.3075252867791889</v>
      </c>
      <c r="AA158" s="90">
        <f t="shared" si="134"/>
        <v>6.1481701810816416</v>
      </c>
      <c r="AB158" s="90">
        <f t="shared" si="134"/>
        <v>5.0385383702057069</v>
      </c>
      <c r="AC158" s="90"/>
      <c r="AD158" s="90">
        <f t="shared" si="125"/>
        <v>115.59449658018929</v>
      </c>
      <c r="AE158" s="98">
        <f t="shared" si="126"/>
        <v>9.632874715015774E-2</v>
      </c>
    </row>
    <row r="159" spans="16:31">
      <c r="P159" s="89">
        <v>41214</v>
      </c>
      <c r="Q159" s="90">
        <f t="shared" ref="Q159:AB159" si="135">Q143*Q$6</f>
        <v>16.569379844961269</v>
      </c>
      <c r="R159" s="90">
        <f t="shared" si="135"/>
        <v>14.196537810185854</v>
      </c>
      <c r="S159" s="90">
        <f t="shared" si="135"/>
        <v>12.287945429361658</v>
      </c>
      <c r="T159" s="90">
        <f t="shared" si="135"/>
        <v>10.782413903376032</v>
      </c>
      <c r="U159" s="90">
        <f t="shared" si="135"/>
        <v>9.6187390185621489</v>
      </c>
      <c r="V159" s="90">
        <f t="shared" si="135"/>
        <v>8.7354573342815485</v>
      </c>
      <c r="W159" s="90">
        <f t="shared" si="135"/>
        <v>8.070589838774815</v>
      </c>
      <c r="X159" s="90">
        <f t="shared" si="135"/>
        <v>7.5613703015777656</v>
      </c>
      <c r="Y159" s="90">
        <f t="shared" si="135"/>
        <v>7.1439552026453299</v>
      </c>
      <c r="Z159" s="90">
        <f t="shared" si="135"/>
        <v>6.7531116994973148</v>
      </c>
      <c r="AA159" s="90">
        <f t="shared" si="135"/>
        <v>6.3218795905311733</v>
      </c>
      <c r="AB159" s="90">
        <f t="shared" si="135"/>
        <v>5.1631050338845803</v>
      </c>
      <c r="AC159" s="90"/>
      <c r="AD159" s="90">
        <f t="shared" si="125"/>
        <v>113.20448500763946</v>
      </c>
      <c r="AE159" s="98">
        <f t="shared" si="126"/>
        <v>9.4337070839699555E-2</v>
      </c>
    </row>
    <row r="160" spans="16:31">
      <c r="P160" s="89">
        <v>41244</v>
      </c>
      <c r="Q160" s="90">
        <f t="shared" ref="Q160:AB160" si="136">Q144*Q$6</f>
        <v>16.811354888375703</v>
      </c>
      <c r="R160" s="90">
        <f t="shared" si="136"/>
        <v>14.277884111752664</v>
      </c>
      <c r="S160" s="90">
        <f t="shared" si="136"/>
        <v>12.226164523796015</v>
      </c>
      <c r="T160" s="90">
        <f t="shared" si="136"/>
        <v>10.595206781400302</v>
      </c>
      <c r="U160" s="90">
        <f t="shared" si="136"/>
        <v>9.3240993127898655</v>
      </c>
      <c r="V160" s="90">
        <f t="shared" si="136"/>
        <v>8.3517709039424339</v>
      </c>
      <c r="W160" s="90">
        <f t="shared" si="136"/>
        <v>7.6167419863562902</v>
      </c>
      <c r="X160" s="90">
        <f t="shared" si="136"/>
        <v>7.0568620225095993</v>
      </c>
      <c r="Y160" s="90">
        <f t="shared" si="136"/>
        <v>6.6090300703701921</v>
      </c>
      <c r="Z160" s="90">
        <f t="shared" si="136"/>
        <v>6.2088952291853978</v>
      </c>
      <c r="AA160" s="90">
        <f t="shared" si="136"/>
        <v>5.7905332133575174</v>
      </c>
      <c r="AB160" s="90">
        <f t="shared" si="136"/>
        <v>5.2860947545188584</v>
      </c>
      <c r="AC160" s="90"/>
      <c r="AD160" s="90">
        <f t="shared" si="125"/>
        <v>110.15463779835486</v>
      </c>
      <c r="AE160" s="98">
        <f t="shared" si="126"/>
        <v>9.179553149862904E-2</v>
      </c>
    </row>
    <row r="161" spans="16:31">
      <c r="P161" s="89">
        <v>41275</v>
      </c>
      <c r="Q161" s="90">
        <f t="shared" ref="Q161:AB161" si="137">Q145*Q$6</f>
        <v>17.050000000000015</v>
      </c>
      <c r="R161" s="90">
        <f t="shared" si="137"/>
        <v>14.358074706197698</v>
      </c>
      <c r="S161" s="90">
        <f t="shared" si="137"/>
        <v>12.165289557602843</v>
      </c>
      <c r="T161" s="90">
        <f t="shared" si="137"/>
        <v>10.410832414628146</v>
      </c>
      <c r="U161" s="90">
        <f t="shared" si="137"/>
        <v>9.0340594520126345</v>
      </c>
      <c r="V161" s="90">
        <f t="shared" si="137"/>
        <v>7.9742636829078499</v>
      </c>
      <c r="W161" s="90">
        <f t="shared" si="137"/>
        <v>7.1704333451732714</v>
      </c>
      <c r="X161" s="90">
        <f t="shared" si="137"/>
        <v>6.5609977001355926</v>
      </c>
      <c r="Y161" s="90">
        <f t="shared" si="137"/>
        <v>6.0835575093546979</v>
      </c>
      <c r="Z161" s="90">
        <f t="shared" si="137"/>
        <v>5.6745971119364826</v>
      </c>
      <c r="AA161" s="90">
        <f t="shared" si="137"/>
        <v>5.2691746128383334</v>
      </c>
      <c r="AB161" s="90">
        <f t="shared" si="137"/>
        <v>4.8005861981420681</v>
      </c>
      <c r="AC161" s="90"/>
      <c r="AD161" s="90">
        <f t="shared" si="125"/>
        <v>106.55186629092962</v>
      </c>
      <c r="AE161" s="99">
        <f t="shared" si="126"/>
        <v>8.8793221909108017E-2</v>
      </c>
    </row>
  </sheetData>
  <pageMargins left="0.7" right="0.7" top="0.75" bottom="0.75" header="0.3" footer="0.3"/>
  <pageSetup orientation="portrait" r:id="rId1"/>
  <headerFooter>
    <oddFooter>&amp;R&amp;D</oddFooter>
  </headerFooter>
  <rowBreaks count="1" manualBreakCount="1">
    <brk id="4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Level</vt:lpstr>
      <vt:lpstr>Increase</vt:lpstr>
      <vt:lpstr>Decrease</vt:lpstr>
    </vt:vector>
  </TitlesOfParts>
  <Company>Insurance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jim.drennan</dc:creator>
  <cp:lastModifiedBy>CMS</cp:lastModifiedBy>
  <cp:lastPrinted>2011-06-22T14:10:27Z</cp:lastPrinted>
  <dcterms:created xsi:type="dcterms:W3CDTF">2011-06-22T12:45:32Z</dcterms:created>
  <dcterms:modified xsi:type="dcterms:W3CDTF">2011-07-20T15:01:37Z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2015947447</vt:i4>
  </property>
  <property fmtid="{D5CDD505-2E9C-101B-9397-08002B2CF9AE}" pid="3" name="_NewReviewCycle">
    <vt:lpwstr/>
  </property>
  <property fmtid="{D5CDD505-2E9C-101B-9397-08002B2CF9AE}" pid="4" name="_EmailSubject">
    <vt:lpwstr>FW: ICR Reference No: 201106-0938-008</vt:lpwstr>
  </property>
  <property fmtid="{D5CDD505-2E9C-101B-9397-08002B2CF9AE}" pid="5" name="_AuthorEmail">
    <vt:lpwstr>WILLIAM.PARHAM@cms.hhs.gov</vt:lpwstr>
  </property>
  <property fmtid="{D5CDD505-2E9C-101B-9397-08002B2CF9AE}" pid="6" name="_AuthorEmailDisplayName">
    <vt:lpwstr>Parham, William N. (CMS/OSORA)</vt:lpwstr>
  </property>
  <property fmtid="{D5CDD505-2E9C-101B-9397-08002B2CF9AE}" pid="8" name="_PreviousAdHocReviewCycleID">
    <vt:i4>1559365231</vt:i4>
  </property>
</Properties>
</file>