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19020" windowHeight="11892"/>
  </bookViews>
  <sheets>
    <sheet name="Tables" sheetId="2" r:id="rId1"/>
  </sheets>
  <calcPr calcId="125725"/>
</workbook>
</file>

<file path=xl/calcChain.xml><?xml version="1.0" encoding="utf-8"?>
<calcChain xmlns="http://schemas.openxmlformats.org/spreadsheetml/2006/main">
  <c r="B7" i="2"/>
  <c r="E7"/>
  <c r="F29"/>
  <c r="F28"/>
  <c r="E29"/>
  <c r="E28"/>
  <c r="F22"/>
  <c r="F25"/>
  <c r="F21"/>
  <c r="F34"/>
  <c r="E22"/>
  <c r="E21"/>
  <c r="E5"/>
  <c r="B5"/>
  <c r="B6"/>
  <c r="E4"/>
  <c r="B4"/>
  <c r="E34"/>
  <c r="F35"/>
  <c r="E31"/>
  <c r="F32"/>
  <c r="E32"/>
  <c r="F31"/>
  <c r="E13"/>
  <c r="B13"/>
  <c r="B31"/>
  <c r="B30"/>
  <c r="B29"/>
  <c r="B27"/>
  <c r="B8"/>
  <c r="B9"/>
  <c r="B11"/>
  <c r="B16"/>
  <c r="B15"/>
  <c r="B18"/>
  <c r="E9"/>
  <c r="E15"/>
  <c r="B32"/>
  <c r="B21"/>
  <c r="F24"/>
  <c r="F37"/>
  <c r="E25"/>
  <c r="E38"/>
  <c r="E35"/>
  <c r="E24"/>
  <c r="E37"/>
  <c r="B22"/>
  <c r="E6"/>
  <c r="E18"/>
  <c r="E11"/>
  <c r="B26"/>
  <c r="E8"/>
  <c r="E16"/>
  <c r="B28"/>
  <c r="B33"/>
  <c r="B24"/>
  <c r="F38"/>
  <c r="B25"/>
  <c r="B23"/>
</calcChain>
</file>

<file path=xl/sharedStrings.xml><?xml version="1.0" encoding="utf-8"?>
<sst xmlns="http://schemas.openxmlformats.org/spreadsheetml/2006/main" count="53" uniqueCount="23">
  <si>
    <t>First Reporting Year</t>
  </si>
  <si>
    <t>Number of Respondents</t>
  </si>
  <si>
    <t>Total Annual Responses</t>
  </si>
  <si>
    <t>Number of Responses per Respondent</t>
  </si>
  <si>
    <t>Total Respondent Labor Hours</t>
  </si>
  <si>
    <t>Respondent Hours per Response</t>
  </si>
  <si>
    <t>Annual Respondent Labor Cost</t>
  </si>
  <si>
    <t>Annual Respondent O&amp;M and Capital Cost</t>
  </si>
  <si>
    <t>Total Respondent Cost (labor + non)</t>
  </si>
  <si>
    <t>Total Agency Labor Hours</t>
  </si>
  <si>
    <t>Annual Agency Labor Cost</t>
  </si>
  <si>
    <t>Annual Agency non-labor cost</t>
  </si>
  <si>
    <t>Total Hours (Respondents and agency)</t>
  </si>
  <si>
    <t>Total Cost (Respondents plus Agency)</t>
  </si>
  <si>
    <t>Subsequent Reporting Years</t>
  </si>
  <si>
    <t>Address hours</t>
  </si>
  <si>
    <t>NAICS hours</t>
  </si>
  <si>
    <t>Address cost</t>
  </si>
  <si>
    <t>NAICS cost</t>
  </si>
  <si>
    <t>One owner</t>
  </si>
  <si>
    <t>Multiple owners</t>
  </si>
  <si>
    <t>Bottom Line Annual Burden and Cost</t>
  </si>
  <si>
    <t>Average Annual Burden and Cost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</si>
</sst>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168" formatCode="&quot;$&quot;#,##0"/>
  </numFmts>
  <fonts count="6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6" fontId="3" fillId="0" borderId="1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6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8" fontId="0" fillId="0" borderId="0" xfId="0" applyNumberFormat="1"/>
    <xf numFmtId="6" fontId="0" fillId="0" borderId="0" xfId="0" applyNumberFormat="1"/>
    <xf numFmtId="0" fontId="5" fillId="0" borderId="0" xfId="0" applyFon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tabSelected="1" topLeftCell="A5" workbookViewId="0">
      <selection activeCell="D21" sqref="D21"/>
    </sheetView>
  </sheetViews>
  <sheetFormatPr defaultColWidth="34.44140625" defaultRowHeight="14.4"/>
  <cols>
    <col min="1" max="1" width="34.44140625" customWidth="1"/>
    <col min="2" max="2" width="27" customWidth="1"/>
    <col min="3" max="3" width="6.5546875" customWidth="1"/>
    <col min="5" max="5" width="26" customWidth="1"/>
  </cols>
  <sheetData>
    <row r="1" spans="1:5" ht="15.6">
      <c r="A1" s="1" t="s">
        <v>21</v>
      </c>
    </row>
    <row r="2" spans="1:5" ht="15.6">
      <c r="A2" s="1"/>
    </row>
    <row r="3" spans="1:5">
      <c r="A3" s="17" t="s">
        <v>0</v>
      </c>
      <c r="B3" s="17"/>
      <c r="D3" s="18" t="s">
        <v>14</v>
      </c>
      <c r="E3" s="18"/>
    </row>
    <row r="4" spans="1:5">
      <c r="A4" s="2" t="s">
        <v>1</v>
      </c>
      <c r="B4" s="7">
        <f>10185-317+683</f>
        <v>10551</v>
      </c>
      <c r="D4" s="6" t="s">
        <v>1</v>
      </c>
      <c r="E4" s="7">
        <f>10185-317+683</f>
        <v>10551</v>
      </c>
    </row>
    <row r="5" spans="1:5">
      <c r="A5" s="2" t="s">
        <v>2</v>
      </c>
      <c r="B5" s="3">
        <f>(144.5*3)+B4*6</f>
        <v>63739.5</v>
      </c>
      <c r="D5" s="6" t="s">
        <v>2</v>
      </c>
      <c r="E5" s="3">
        <f>(144.5*3)+E4*6</f>
        <v>63739.5</v>
      </c>
    </row>
    <row r="6" spans="1:5">
      <c r="A6" s="2" t="s">
        <v>3</v>
      </c>
      <c r="B6" s="12">
        <f>B5/B4</f>
        <v>6.0410861529712827</v>
      </c>
      <c r="D6" s="6" t="s">
        <v>3</v>
      </c>
      <c r="E6" s="12">
        <f>E5/E4</f>
        <v>6.0410861529712827</v>
      </c>
    </row>
    <row r="7" spans="1:5">
      <c r="A7" s="2" t="s">
        <v>4</v>
      </c>
      <c r="B7" s="3">
        <f>((B4-144.5)*80/60)+(144.5*(80+(20*(3-1))+5)/60)</f>
        <v>14176.375</v>
      </c>
      <c r="D7" s="6" t="s">
        <v>4</v>
      </c>
      <c r="E7" s="3">
        <f>((E4-144.5)*40/60)+(144.5*(40+(20*(3-1))+5)/60)</f>
        <v>7142.375</v>
      </c>
    </row>
    <row r="8" spans="1:5">
      <c r="A8" s="2" t="s">
        <v>5</v>
      </c>
      <c r="B8" s="12">
        <f>B7/B5</f>
        <v>0.22241114222734726</v>
      </c>
      <c r="D8" s="6" t="s">
        <v>5</v>
      </c>
      <c r="E8" s="12">
        <f>E7/E5</f>
        <v>0.11205571113673625</v>
      </c>
    </row>
    <row r="9" spans="1:5">
      <c r="A9" s="2" t="s">
        <v>6</v>
      </c>
      <c r="B9" s="5">
        <f>B7*60.2191458026509</f>
        <v>853689.19307805516</v>
      </c>
      <c r="D9" s="6" t="s">
        <v>6</v>
      </c>
      <c r="E9" s="5">
        <f>E7*60.2191458026509</f>
        <v>430107.72150220873</v>
      </c>
    </row>
    <row r="10" spans="1:5">
      <c r="A10" s="2" t="s">
        <v>7</v>
      </c>
      <c r="B10" s="5">
        <v>0</v>
      </c>
      <c r="D10" s="6" t="s">
        <v>7</v>
      </c>
      <c r="E10" s="9">
        <v>0</v>
      </c>
    </row>
    <row r="11" spans="1:5">
      <c r="A11" s="2" t="s">
        <v>8</v>
      </c>
      <c r="B11" s="5">
        <f>B9+B10</f>
        <v>853689.19307805516</v>
      </c>
      <c r="D11" s="6" t="s">
        <v>8</v>
      </c>
      <c r="E11" s="5">
        <f>E9+E10</f>
        <v>430107.72150220873</v>
      </c>
    </row>
    <row r="12" spans="1:5">
      <c r="A12" s="2" t="s">
        <v>9</v>
      </c>
      <c r="B12" s="4">
        <v>900</v>
      </c>
      <c r="D12" s="6" t="s">
        <v>9</v>
      </c>
      <c r="E12" s="8">
        <v>400</v>
      </c>
    </row>
    <row r="13" spans="1:5">
      <c r="A13" s="2" t="s">
        <v>10</v>
      </c>
      <c r="B13" s="5">
        <f>B12*100</f>
        <v>90000</v>
      </c>
      <c r="D13" s="6" t="s">
        <v>10</v>
      </c>
      <c r="E13" s="9">
        <f>E12*100</f>
        <v>40000</v>
      </c>
    </row>
    <row r="14" spans="1:5">
      <c r="A14" s="2" t="s">
        <v>11</v>
      </c>
      <c r="B14" s="5">
        <v>0</v>
      </c>
      <c r="D14" s="6" t="s">
        <v>11</v>
      </c>
      <c r="E14" s="9">
        <v>0</v>
      </c>
    </row>
    <row r="15" spans="1:5">
      <c r="A15" s="2" t="s">
        <v>12</v>
      </c>
      <c r="B15" s="3">
        <f>B7+B12</f>
        <v>15076.375</v>
      </c>
      <c r="D15" s="6" t="s">
        <v>12</v>
      </c>
      <c r="E15" s="7">
        <f>E7+E12</f>
        <v>7542.375</v>
      </c>
    </row>
    <row r="16" spans="1:5">
      <c r="A16" s="2" t="s">
        <v>13</v>
      </c>
      <c r="B16" s="5">
        <f>B11+B13</f>
        <v>943689.19307805516</v>
      </c>
      <c r="D16" s="6" t="s">
        <v>13</v>
      </c>
      <c r="E16" s="9">
        <f>E11+E13</f>
        <v>470107.72150220873</v>
      </c>
    </row>
    <row r="18" spans="1:6">
      <c r="B18" s="13">
        <f>B9/B4</f>
        <v>80.910737662596446</v>
      </c>
      <c r="E18" s="13">
        <f>E9/E4</f>
        <v>40.764640460829185</v>
      </c>
    </row>
    <row r="19" spans="1:6" ht="15.6">
      <c r="A19" s="1" t="s">
        <v>22</v>
      </c>
    </row>
    <row r="20" spans="1:6">
      <c r="D20" s="15" t="s">
        <v>19</v>
      </c>
    </row>
    <row r="21" spans="1:6">
      <c r="A21" s="2" t="s">
        <v>1</v>
      </c>
      <c r="B21" s="3">
        <f t="shared" ref="B21:B33" si="0">(B4+E4+E4)/3</f>
        <v>10551</v>
      </c>
      <c r="D21" t="s">
        <v>15</v>
      </c>
      <c r="E21" s="16">
        <f>40/60*($B$4-144.5)</f>
        <v>6937.6666666666661</v>
      </c>
      <c r="F21" s="16">
        <f>30/60*($E$4-144.5)</f>
        <v>5203.25</v>
      </c>
    </row>
    <row r="22" spans="1:6">
      <c r="A22" s="2" t="s">
        <v>2</v>
      </c>
      <c r="B22" s="3">
        <f t="shared" si="0"/>
        <v>63739.5</v>
      </c>
      <c r="D22" t="s">
        <v>16</v>
      </c>
      <c r="E22" s="16">
        <f>40/60*($B$4-144.5)</f>
        <v>6937.6666666666661</v>
      </c>
      <c r="F22" s="16">
        <f>10/60*($E$4-144.5)</f>
        <v>1734.4166666666665</v>
      </c>
    </row>
    <row r="23" spans="1:6">
      <c r="A23" s="2" t="s">
        <v>3</v>
      </c>
      <c r="B23" s="10">
        <f t="shared" si="0"/>
        <v>6.0410861529712827</v>
      </c>
    </row>
    <row r="24" spans="1:6">
      <c r="A24" s="2" t="s">
        <v>4</v>
      </c>
      <c r="B24" s="3">
        <f t="shared" si="0"/>
        <v>9487.0416666666661</v>
      </c>
      <c r="D24" t="s">
        <v>17</v>
      </c>
      <c r="E24" s="14">
        <f>E21*60.2191458026509</f>
        <v>417780.36053019104</v>
      </c>
      <c r="F24" s="14">
        <f>F21*60.2191458026509</f>
        <v>313335.27039764327</v>
      </c>
    </row>
    <row r="25" spans="1:6">
      <c r="A25" s="2" t="s">
        <v>5</v>
      </c>
      <c r="B25" s="10">
        <f t="shared" si="0"/>
        <v>0.14884085483360657</v>
      </c>
      <c r="D25" t="s">
        <v>18</v>
      </c>
      <c r="E25" s="14">
        <f>E22*60.2191458026509</f>
        <v>417780.36053019104</v>
      </c>
      <c r="F25" s="14">
        <f>F22*60.2191458026509</f>
        <v>104445.09013254776</v>
      </c>
    </row>
    <row r="26" spans="1:6">
      <c r="A26" s="2" t="s">
        <v>6</v>
      </c>
      <c r="B26" s="11">
        <f t="shared" si="0"/>
        <v>571301.54536082421</v>
      </c>
    </row>
    <row r="27" spans="1:6">
      <c r="A27" s="2" t="s">
        <v>7</v>
      </c>
      <c r="B27" s="11">
        <f t="shared" si="0"/>
        <v>0</v>
      </c>
      <c r="D27" s="15" t="s">
        <v>20</v>
      </c>
    </row>
    <row r="28" spans="1:6">
      <c r="A28" s="2" t="s">
        <v>8</v>
      </c>
      <c r="B28" s="11">
        <f t="shared" si="0"/>
        <v>571301.54536082421</v>
      </c>
      <c r="D28" t="s">
        <v>15</v>
      </c>
      <c r="E28" s="16">
        <f>85/60*144.5</f>
        <v>204.70833333333334</v>
      </c>
      <c r="F28" s="16">
        <f>75/60*144.5</f>
        <v>180.625</v>
      </c>
    </row>
    <row r="29" spans="1:6">
      <c r="A29" s="2" t="s">
        <v>9</v>
      </c>
      <c r="B29" s="3">
        <f t="shared" si="0"/>
        <v>566.66666666666663</v>
      </c>
      <c r="D29" t="s">
        <v>16</v>
      </c>
      <c r="E29" s="16">
        <f>40/60*144.5</f>
        <v>96.333333333333329</v>
      </c>
      <c r="F29" s="16">
        <f>10/60*144.5</f>
        <v>24.083333333333332</v>
      </c>
    </row>
    <row r="30" spans="1:6">
      <c r="A30" s="2" t="s">
        <v>10</v>
      </c>
      <c r="B30" s="11">
        <f t="shared" si="0"/>
        <v>56666.666666666664</v>
      </c>
    </row>
    <row r="31" spans="1:6">
      <c r="A31" s="2" t="s">
        <v>11</v>
      </c>
      <c r="B31" s="11">
        <f t="shared" si="0"/>
        <v>0</v>
      </c>
      <c r="D31" t="s">
        <v>17</v>
      </c>
      <c r="E31" s="14">
        <f>E28*60.2191458026509</f>
        <v>12327.360972017661</v>
      </c>
      <c r="F31" s="14">
        <f>F28*60.2191458026509</f>
        <v>10877.083210603818</v>
      </c>
    </row>
    <row r="32" spans="1:6">
      <c r="A32" s="2" t="s">
        <v>12</v>
      </c>
      <c r="B32" s="3">
        <f t="shared" si="0"/>
        <v>10053.708333333334</v>
      </c>
      <c r="D32" t="s">
        <v>18</v>
      </c>
      <c r="E32" s="14">
        <f>E29*60.2191458026509</f>
        <v>5801.1110456553697</v>
      </c>
      <c r="F32" s="14">
        <f>F29*60.2191458026509</f>
        <v>1450.2777614138424</v>
      </c>
    </row>
    <row r="33" spans="1:6">
      <c r="A33" s="2" t="s">
        <v>13</v>
      </c>
      <c r="B33" s="11">
        <f t="shared" si="0"/>
        <v>627968.21202749095</v>
      </c>
    </row>
    <row r="34" spans="1:6">
      <c r="E34" s="16">
        <f>E21+E28</f>
        <v>7142.3749999999991</v>
      </c>
      <c r="F34" s="16">
        <f>F21+F28</f>
        <v>5383.875</v>
      </c>
    </row>
    <row r="35" spans="1:6">
      <c r="E35" s="16">
        <f>E22+E29</f>
        <v>7033.9999999999991</v>
      </c>
      <c r="F35" s="16">
        <f>F22+F29</f>
        <v>1758.4999999999998</v>
      </c>
    </row>
    <row r="37" spans="1:6">
      <c r="E37" s="14">
        <f>E24+E31</f>
        <v>430107.72150220873</v>
      </c>
      <c r="F37" s="14">
        <f>F24+F31</f>
        <v>324212.35360824707</v>
      </c>
    </row>
    <row r="38" spans="1:6">
      <c r="E38" s="14">
        <f>E25+E32</f>
        <v>423581.47157584643</v>
      </c>
      <c r="F38" s="14">
        <f>F25+F32</f>
        <v>105895.36789396161</v>
      </c>
    </row>
  </sheetData>
  <mergeCells count="2">
    <mergeCell ref="A3:B3"/>
    <mergeCell ref="D3:E3"/>
  </mergeCells>
  <phoneticPr fontId="4" type="noConversion"/>
  <pageMargins left="0.7" right="0.7" top="0.75" bottom="0.75" header="0.3" footer="0.3"/>
  <pageSetup scale="75" orientation="landscape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Company>RTI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mkicenhour</dc:creator>
  <cp:lastModifiedBy>kate cardamone</cp:lastModifiedBy>
  <cp:lastPrinted>2010-08-12T13:26:21Z</cp:lastPrinted>
  <dcterms:created xsi:type="dcterms:W3CDTF">2010-02-25T13:15:09Z</dcterms:created>
  <dcterms:modified xsi:type="dcterms:W3CDTF">2010-08-12T19:40:48Z</dcterms:modified>
</cp:coreProperties>
</file>